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23-24/"/>
    </mc:Choice>
  </mc:AlternateContent>
  <xr:revisionPtr revIDLastSave="0" documentId="8_{18AFF730-D6DA-4B48-8B9E-E5830A2E6AA0}" xr6:coauthVersionLast="47" xr6:coauthVersionMax="47" xr10:uidLastSave="{00000000-0000-0000-0000-000000000000}"/>
  <workbookProtection workbookAlgorithmName="SHA-512" workbookHashValue="RD+S36vakf3OSIphDwJtKnVnGkFVHVgABPsjfvkilR278R4kQnLscY06nOZdPzm/2l2uDSYPkDnlaiv5e7IGow==" workbookSaltValue="bth6C8/EUQ/UMveNdpS2uw==" workbookSpinCount="100000" lockStructure="1"/>
  <bookViews>
    <workbookView xWindow="1140" yWindow="1140" windowWidth="14920" windowHeight="9620" tabRatio="661" firstSheet="4" activeTab="4" xr2:uid="{00000000-000D-0000-FFFF-FFFF00000000}"/>
  </bookViews>
  <sheets>
    <sheet name="Budget Data by month" sheetId="33" state="hidden" r:id="rId1"/>
    <sheet name="Web Based Remittances" sheetId="32" state="hidden" r:id="rId2"/>
    <sheet name="Data" sheetId="11" state="hidden" r:id="rId3"/>
    <sheet name="Dedels" sheetId="29" state="hidden" r:id="rId4"/>
    <sheet name="INFORMATION" sheetId="12" r:id="rId5"/>
    <sheet name="Budget Completion Guidance" sheetId="5" r:id="rId6"/>
    <sheet name="Original Budget" sheetId="21" r:id="rId7"/>
    <sheet name="Original Budget Workings" sheetId="22" r:id="rId8"/>
    <sheet name="De-Delegated Budgets 23-24" sheetId="30" r:id="rId9"/>
    <sheet name="Revised Budget" sheetId="27" r:id="rId10"/>
    <sheet name="Revised Budget Workings" sheetId="23" r:id="rId11"/>
    <sheet name="Variance Analysis" sheetId="15" r:id="rId12"/>
    <sheet name="Forecast Template" sheetId="28" r:id="rId13"/>
  </sheets>
  <definedNames>
    <definedName name="_xlnm._FilterDatabase" localSheetId="0" hidden="1">'Budget Data by month'!$A$1:$R$3402</definedName>
    <definedName name="_xlnm._FilterDatabase" localSheetId="2" hidden="1">Data!$B$2:$D$75</definedName>
    <definedName name="_xlnm.Print_Area" localSheetId="8">'De-Delegated Budgets 23-24'!$A$3:$F$30</definedName>
    <definedName name="_xlnm.Print_Area" localSheetId="12">'Forecast Template'!$A$1:$V$108</definedName>
    <definedName name="_xlnm.Print_Area" localSheetId="6">'Original Budget'!$A$1:$R$119</definedName>
    <definedName name="_xlnm.Print_Area" localSheetId="9">'Revised Budget'!$A$1:$R$119</definedName>
    <definedName name="_xlnm.Print_Area" localSheetId="11">'Variance Analysis'!$A$1:$G$109</definedName>
    <definedName name="_xlnm.Print_Titles" localSheetId="6">'Original Budget'!$1:$7</definedName>
    <definedName name="_xlnm.Print_Titles" localSheetId="9">'Revised Budget'!$1:$7</definedName>
    <definedName name="_xlnm.Recorder" localSheetId="3">#REF!</definedName>
  </definedNames>
  <calcPr calcId="191028"/>
  <customWorkbookViews>
    <customWorkbookView name="Esther Doyle - Personal View" guid="{3B8BEA06-F9A1-45B5-B1F5-F8EBF54A7F60}" mergeInterval="0" personalView="1" maximized="1" windowWidth="1020" windowHeight="596" tabRatio="740" activeSheetId="4"/>
    <customWorkbookView name="Rupert Sligh - Personal View" guid="{BD84A7B8-58D8-4E21-B5F5-131820A92948}" mergeInterval="0" personalView="1" maximized="1" windowWidth="1020" windowHeight="543" tabRatio="740"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21" l="1"/>
  <c r="G9" i="21" l="1"/>
  <c r="E9" i="21"/>
  <c r="B13" i="22" s="1"/>
  <c r="L3" i="28"/>
  <c r="B19" i="23"/>
  <c r="B1115" i="33"/>
  <c r="B1116" i="33"/>
  <c r="B1117" i="33"/>
  <c r="B1118" i="33"/>
  <c r="B1119" i="33"/>
  <c r="B1120" i="33"/>
  <c r="B1121" i="33"/>
  <c r="B1122" i="33"/>
  <c r="B1123" i="33"/>
  <c r="B1124" i="33"/>
  <c r="B1125" i="33"/>
  <c r="B1126" i="33"/>
  <c r="B1127" i="33"/>
  <c r="B1128" i="33"/>
  <c r="B1129" i="33"/>
  <c r="B1130" i="33"/>
  <c r="B1131" i="33"/>
  <c r="B1132" i="33"/>
  <c r="B1133" i="33"/>
  <c r="B1134" i="33"/>
  <c r="B1135" i="33"/>
  <c r="B1136" i="33"/>
  <c r="B1137" i="33"/>
  <c r="B1138" i="33"/>
  <c r="B1139" i="33"/>
  <c r="B1140" i="33"/>
  <c r="B1141" i="33"/>
  <c r="B1142" i="33"/>
  <c r="B1143" i="33"/>
  <c r="B1144" i="33"/>
  <c r="B1145" i="33"/>
  <c r="B1146" i="33"/>
  <c r="B1147" i="33"/>
  <c r="B1148" i="33"/>
  <c r="B1149" i="33"/>
  <c r="B1150" i="33"/>
  <c r="B1151" i="33"/>
  <c r="B1152" i="33"/>
  <c r="B1153" i="33"/>
  <c r="B1154" i="33"/>
  <c r="B1155" i="33"/>
  <c r="B1156" i="33"/>
  <c r="B1157" i="33"/>
  <c r="B1158" i="33"/>
  <c r="B1159" i="33"/>
  <c r="B1160" i="33"/>
  <c r="B1161" i="33"/>
  <c r="B1162" i="33"/>
  <c r="B1163" i="33"/>
  <c r="B1164" i="33"/>
  <c r="B1165" i="33"/>
  <c r="B1166" i="33"/>
  <c r="B1167" i="33"/>
  <c r="B1168" i="33"/>
  <c r="B1169" i="33"/>
  <c r="B1170" i="33"/>
  <c r="B1171" i="33"/>
  <c r="B1172" i="33"/>
  <c r="B1173" i="33"/>
  <c r="B1174" i="33"/>
  <c r="B1175" i="33"/>
  <c r="B1176" i="33"/>
  <c r="B1177" i="33"/>
  <c r="B1178" i="33"/>
  <c r="B1179" i="33"/>
  <c r="B1180" i="33"/>
  <c r="B1181" i="33"/>
  <c r="B1182" i="33"/>
  <c r="B1183" i="33"/>
  <c r="B1184" i="33"/>
  <c r="B1185" i="33"/>
  <c r="B1186" i="33"/>
  <c r="B1187" i="33"/>
  <c r="B1188" i="33"/>
  <c r="B1189" i="33"/>
  <c r="B1190" i="33"/>
  <c r="B1191" i="33"/>
  <c r="B1192" i="33"/>
  <c r="B1193" i="33"/>
  <c r="B1194" i="33"/>
  <c r="B1195" i="33"/>
  <c r="B1196" i="33"/>
  <c r="B1197" i="33"/>
  <c r="B1198" i="33"/>
  <c r="B1199" i="33"/>
  <c r="B1200" i="33"/>
  <c r="B1201" i="33"/>
  <c r="B1202" i="33"/>
  <c r="B1203" i="33"/>
  <c r="B1204" i="33"/>
  <c r="B1205" i="33"/>
  <c r="B1206" i="33"/>
  <c r="B1207" i="33"/>
  <c r="B1208" i="33"/>
  <c r="B1209" i="33"/>
  <c r="B1210" i="33"/>
  <c r="B1211" i="33"/>
  <c r="B1212" i="33"/>
  <c r="B1213" i="33"/>
  <c r="B1214" i="33"/>
  <c r="B1215" i="33"/>
  <c r="B1216" i="33"/>
  <c r="B1217" i="33"/>
  <c r="B1218" i="33"/>
  <c r="B1219" i="33"/>
  <c r="B1220" i="33"/>
  <c r="B1221" i="33"/>
  <c r="B1222" i="33"/>
  <c r="B1223" i="33"/>
  <c r="B1224" i="33"/>
  <c r="B1225" i="33"/>
  <c r="B1226" i="33"/>
  <c r="B1227" i="33"/>
  <c r="B1228" i="33"/>
  <c r="B1229" i="33"/>
  <c r="B1230" i="33"/>
  <c r="B1231" i="33"/>
  <c r="B1232" i="33"/>
  <c r="B1233" i="33"/>
  <c r="B1234" i="33"/>
  <c r="B1235" i="33"/>
  <c r="B1236" i="33"/>
  <c r="B1237" i="33"/>
  <c r="B1238" i="33"/>
  <c r="B1239" i="33"/>
  <c r="B1240" i="33"/>
  <c r="B1241" i="33"/>
  <c r="B1242" i="33"/>
  <c r="B1243" i="33"/>
  <c r="B1244" i="33"/>
  <c r="B1245" i="33"/>
  <c r="B1246" i="33"/>
  <c r="B1247" i="33"/>
  <c r="B1248" i="33"/>
  <c r="B1249" i="33"/>
  <c r="B1250" i="33"/>
  <c r="B1251" i="33"/>
  <c r="B1252" i="33"/>
  <c r="B1253" i="33"/>
  <c r="B1254" i="33"/>
  <c r="B1255" i="33"/>
  <c r="B1256" i="33"/>
  <c r="B1257" i="33"/>
  <c r="B1258" i="33"/>
  <c r="B1259" i="33"/>
  <c r="B1260" i="33"/>
  <c r="B1261" i="33"/>
  <c r="B1262" i="33"/>
  <c r="B1263" i="33"/>
  <c r="B1264" i="33"/>
  <c r="B1265" i="33"/>
  <c r="B1266" i="33"/>
  <c r="B1267" i="33"/>
  <c r="B1268" i="33"/>
  <c r="B1269" i="33"/>
  <c r="B1270" i="33"/>
  <c r="B1271" i="33"/>
  <c r="B1272" i="33"/>
  <c r="B1273" i="33"/>
  <c r="B1274" i="33"/>
  <c r="B1275" i="33"/>
  <c r="B1276" i="33"/>
  <c r="B1277" i="33"/>
  <c r="B1278" i="33"/>
  <c r="B1279" i="33"/>
  <c r="B1280" i="33"/>
  <c r="B1281" i="33"/>
  <c r="B1282" i="33"/>
  <c r="B1283" i="33"/>
  <c r="B1284" i="33"/>
  <c r="B1285" i="33"/>
  <c r="B1286" i="33"/>
  <c r="B1287" i="33"/>
  <c r="B1288" i="33"/>
  <c r="B1289" i="33"/>
  <c r="B1290" i="33"/>
  <c r="B1291" i="33"/>
  <c r="B1292" i="33"/>
  <c r="B1293" i="33"/>
  <c r="B1294" i="33"/>
  <c r="B1295" i="33"/>
  <c r="B1296" i="33"/>
  <c r="B1297" i="33"/>
  <c r="B1298" i="33"/>
  <c r="B1299" i="33"/>
  <c r="B1300" i="33"/>
  <c r="B1301" i="33"/>
  <c r="B1302" i="33"/>
  <c r="B1303" i="33"/>
  <c r="B1304" i="33"/>
  <c r="B1305" i="33"/>
  <c r="B1306" i="33"/>
  <c r="B1307" i="33"/>
  <c r="B1308" i="33"/>
  <c r="B1309" i="33"/>
  <c r="B1310" i="33"/>
  <c r="B1311" i="33"/>
  <c r="B1312" i="33"/>
  <c r="B1313" i="33"/>
  <c r="B1314" i="33"/>
  <c r="B1315" i="33"/>
  <c r="B1316" i="33"/>
  <c r="B1317" i="33"/>
  <c r="B1318" i="33"/>
  <c r="B1319" i="33"/>
  <c r="B1320" i="33"/>
  <c r="B1321" i="33"/>
  <c r="B1322" i="33"/>
  <c r="B1323" i="33"/>
  <c r="B1324" i="33"/>
  <c r="B1325" i="33"/>
  <c r="B1326" i="33"/>
  <c r="B1327" i="33"/>
  <c r="B1328" i="33"/>
  <c r="B1329" i="33"/>
  <c r="B1330" i="33"/>
  <c r="B1331" i="33"/>
  <c r="B1332" i="33"/>
  <c r="B1333" i="33"/>
  <c r="B1334" i="33"/>
  <c r="B1335" i="33"/>
  <c r="B1336" i="33"/>
  <c r="B1337" i="33"/>
  <c r="B1338" i="33"/>
  <c r="B1339" i="33"/>
  <c r="B1340" i="33"/>
  <c r="B1341" i="33"/>
  <c r="B1342" i="33"/>
  <c r="B1343" i="33"/>
  <c r="B1344" i="33"/>
  <c r="B1345" i="33"/>
  <c r="B1346" i="33"/>
  <c r="B1347" i="33"/>
  <c r="B1348" i="33"/>
  <c r="B1349" i="33"/>
  <c r="B1350" i="33"/>
  <c r="B1351" i="33"/>
  <c r="B1352" i="33"/>
  <c r="B1353" i="33"/>
  <c r="B1354" i="33"/>
  <c r="B1355" i="33"/>
  <c r="B1356" i="33"/>
  <c r="B1357" i="33"/>
  <c r="B1358" i="33"/>
  <c r="B1359" i="33"/>
  <c r="B1360" i="33"/>
  <c r="B1361" i="33"/>
  <c r="B1362" i="33"/>
  <c r="B1363" i="33"/>
  <c r="B1364" i="33"/>
  <c r="B1365" i="33"/>
  <c r="B1366" i="33"/>
  <c r="B1367" i="33"/>
  <c r="B1368" i="33"/>
  <c r="B1369" i="33"/>
  <c r="B1370" i="33"/>
  <c r="B1371" i="33"/>
  <c r="B1372" i="33"/>
  <c r="B1373" i="33"/>
  <c r="B1374" i="33"/>
  <c r="B1375" i="33"/>
  <c r="B1376" i="33"/>
  <c r="B1377" i="33"/>
  <c r="B1378" i="33"/>
  <c r="B1379" i="33"/>
  <c r="B1380" i="33"/>
  <c r="B1381" i="33"/>
  <c r="B1382" i="33"/>
  <c r="B1383" i="33"/>
  <c r="B1384" i="33"/>
  <c r="B1385" i="33"/>
  <c r="B1386" i="33"/>
  <c r="B1387" i="33"/>
  <c r="B1388" i="33"/>
  <c r="B1389" i="33"/>
  <c r="B1390" i="33"/>
  <c r="B1391" i="33"/>
  <c r="B1392" i="33"/>
  <c r="B1393" i="33"/>
  <c r="B1394" i="33"/>
  <c r="B1395" i="33"/>
  <c r="B1396" i="33"/>
  <c r="B1397" i="33"/>
  <c r="B1398" i="33"/>
  <c r="B1399" i="33"/>
  <c r="B1400" i="33"/>
  <c r="B1401" i="33"/>
  <c r="B1402" i="33"/>
  <c r="B1403" i="33"/>
  <c r="B1404" i="33"/>
  <c r="B1405" i="33"/>
  <c r="B1406" i="33"/>
  <c r="B1407" i="33"/>
  <c r="B1408" i="33"/>
  <c r="B1409" i="33"/>
  <c r="B1410" i="33"/>
  <c r="B1411" i="33"/>
  <c r="B1412" i="33"/>
  <c r="B1413" i="33"/>
  <c r="B1414" i="33"/>
  <c r="B1415" i="33"/>
  <c r="B1416" i="33"/>
  <c r="B1417" i="33"/>
  <c r="B1418" i="33"/>
  <c r="B1419" i="33"/>
  <c r="B1420" i="33"/>
  <c r="B1421" i="33"/>
  <c r="B1422" i="33"/>
  <c r="B1423" i="33"/>
  <c r="B1424" i="33"/>
  <c r="B1425" i="33"/>
  <c r="B1426" i="33"/>
  <c r="B1427" i="33"/>
  <c r="B1428" i="33"/>
  <c r="B1429" i="33"/>
  <c r="B1430" i="33"/>
  <c r="B1431" i="33"/>
  <c r="B1432" i="33"/>
  <c r="B1433" i="33"/>
  <c r="B1434" i="33"/>
  <c r="B1435" i="33"/>
  <c r="B1436" i="33"/>
  <c r="B1437" i="33"/>
  <c r="B1438" i="33"/>
  <c r="B1439" i="33"/>
  <c r="B1440" i="33"/>
  <c r="B1441" i="33"/>
  <c r="B1442" i="33"/>
  <c r="B1443" i="33"/>
  <c r="B1444" i="33"/>
  <c r="B1445" i="33"/>
  <c r="B1446" i="33"/>
  <c r="B1447" i="33"/>
  <c r="B1448" i="33"/>
  <c r="B1449" i="33"/>
  <c r="B1450" i="33"/>
  <c r="B1451" i="33"/>
  <c r="B1452" i="33"/>
  <c r="B1453" i="33"/>
  <c r="B1454" i="33"/>
  <c r="B1455" i="33"/>
  <c r="B1456" i="33"/>
  <c r="B1457" i="33"/>
  <c r="B1458" i="33"/>
  <c r="B1459" i="33"/>
  <c r="B1460" i="33"/>
  <c r="B1461" i="33"/>
  <c r="B1462" i="33"/>
  <c r="B1463" i="33"/>
  <c r="B1464" i="33"/>
  <c r="B1465" i="33"/>
  <c r="B1466" i="33"/>
  <c r="B1467" i="33"/>
  <c r="B1468" i="33"/>
  <c r="B1469" i="33"/>
  <c r="B1470" i="33"/>
  <c r="B1471" i="33"/>
  <c r="B1472" i="33"/>
  <c r="B1473" i="33"/>
  <c r="B1474" i="33"/>
  <c r="B1475" i="33"/>
  <c r="B1476" i="33"/>
  <c r="B1477" i="33"/>
  <c r="B1478" i="33"/>
  <c r="B1479" i="33"/>
  <c r="B1480" i="33"/>
  <c r="B1481" i="33"/>
  <c r="B1482" i="33"/>
  <c r="B1483" i="33"/>
  <c r="B1484" i="33"/>
  <c r="B1485" i="33"/>
  <c r="B1486" i="33"/>
  <c r="B1487" i="33"/>
  <c r="B1488" i="33"/>
  <c r="B1489" i="33"/>
  <c r="B1490" i="33"/>
  <c r="B1491" i="33"/>
  <c r="B1492" i="33"/>
  <c r="B1493" i="33"/>
  <c r="B1494" i="33"/>
  <c r="B1495" i="33"/>
  <c r="B1496" i="33"/>
  <c r="B1497" i="33"/>
  <c r="B1498" i="33"/>
  <c r="B1499" i="33"/>
  <c r="B1500" i="33"/>
  <c r="B1501" i="33"/>
  <c r="B1502" i="33"/>
  <c r="B1503" i="33"/>
  <c r="B1504" i="33"/>
  <c r="B1505" i="33"/>
  <c r="B1506" i="33"/>
  <c r="B1507" i="33"/>
  <c r="B1508" i="33"/>
  <c r="B1509" i="33"/>
  <c r="B1510" i="33"/>
  <c r="B1511" i="33"/>
  <c r="B1512" i="33"/>
  <c r="B1513" i="33"/>
  <c r="B1514" i="33"/>
  <c r="B1515" i="33"/>
  <c r="B1516" i="33"/>
  <c r="B1517" i="33"/>
  <c r="B1518" i="33"/>
  <c r="B1519" i="33"/>
  <c r="B1520" i="33"/>
  <c r="B1521" i="33"/>
  <c r="B1522" i="33"/>
  <c r="B1523" i="33"/>
  <c r="B1524" i="33"/>
  <c r="B1525" i="33"/>
  <c r="B1526" i="33"/>
  <c r="B1527" i="33"/>
  <c r="B1528" i="33"/>
  <c r="B1529" i="33"/>
  <c r="B1530" i="33"/>
  <c r="B1531" i="33"/>
  <c r="B1532" i="33"/>
  <c r="B1533" i="33"/>
  <c r="B1534" i="33"/>
  <c r="B1535" i="33"/>
  <c r="B1536" i="33"/>
  <c r="B1537" i="33"/>
  <c r="B1538" i="33"/>
  <c r="B1539" i="33"/>
  <c r="B1540" i="33"/>
  <c r="B1541" i="33"/>
  <c r="B1542" i="33"/>
  <c r="B1543" i="33"/>
  <c r="B1544" i="33"/>
  <c r="B1545" i="33"/>
  <c r="B1546" i="33"/>
  <c r="B1547" i="33"/>
  <c r="B1548" i="33"/>
  <c r="B1549" i="33"/>
  <c r="B1550" i="33"/>
  <c r="B1551" i="33"/>
  <c r="B1552" i="33"/>
  <c r="B1553" i="33"/>
  <c r="B1554" i="33"/>
  <c r="B1555" i="33"/>
  <c r="B1556" i="33"/>
  <c r="B1557" i="33"/>
  <c r="B1558" i="33"/>
  <c r="B1559" i="33"/>
  <c r="B1560" i="33"/>
  <c r="B1561" i="33"/>
  <c r="B1562" i="33"/>
  <c r="B1563" i="33"/>
  <c r="B1564" i="33"/>
  <c r="B1565" i="33"/>
  <c r="B1566" i="33"/>
  <c r="B1567" i="33"/>
  <c r="B1568" i="33"/>
  <c r="B1569" i="33"/>
  <c r="B1570" i="33"/>
  <c r="B1571" i="33"/>
  <c r="B1572" i="33"/>
  <c r="B1573" i="33"/>
  <c r="B1574" i="33"/>
  <c r="B1575" i="33"/>
  <c r="B1576" i="33"/>
  <c r="B1577" i="33"/>
  <c r="B1578" i="33"/>
  <c r="B1579" i="33"/>
  <c r="B1580" i="33"/>
  <c r="B1581" i="33"/>
  <c r="B1582" i="33"/>
  <c r="B1583" i="33"/>
  <c r="B1584" i="33"/>
  <c r="B1585" i="33"/>
  <c r="B1586" i="33"/>
  <c r="B1587" i="33"/>
  <c r="B1588" i="33"/>
  <c r="B1589" i="33"/>
  <c r="B1590" i="33"/>
  <c r="B1591" i="33"/>
  <c r="B1592" i="33"/>
  <c r="B1593" i="33"/>
  <c r="B1594" i="33"/>
  <c r="B1595" i="33"/>
  <c r="B1596" i="33"/>
  <c r="B1597" i="33"/>
  <c r="B1598" i="33"/>
  <c r="B1599" i="33"/>
  <c r="B1600" i="33"/>
  <c r="B1601" i="33"/>
  <c r="B1602" i="33"/>
  <c r="B1603" i="33"/>
  <c r="B1604" i="33"/>
  <c r="B1605" i="33"/>
  <c r="B1606" i="33"/>
  <c r="B1607" i="33"/>
  <c r="B1608" i="33"/>
  <c r="B1609" i="33"/>
  <c r="B1610" i="33"/>
  <c r="B1611" i="33"/>
  <c r="B1612" i="33"/>
  <c r="B1613" i="33"/>
  <c r="B1614" i="33"/>
  <c r="B1615" i="33"/>
  <c r="B1616" i="33"/>
  <c r="B1617" i="33"/>
  <c r="B1618" i="33"/>
  <c r="B1619" i="33"/>
  <c r="B1620" i="33"/>
  <c r="B1621" i="33"/>
  <c r="B1622" i="33"/>
  <c r="B1623" i="33"/>
  <c r="B1624" i="33"/>
  <c r="B1625" i="33"/>
  <c r="B1626" i="33"/>
  <c r="B1627" i="33"/>
  <c r="B1628" i="33"/>
  <c r="B1629" i="33"/>
  <c r="B1630" i="33"/>
  <c r="B1631" i="33"/>
  <c r="B1632" i="33"/>
  <c r="B1633" i="33"/>
  <c r="B1634" i="33"/>
  <c r="B1635" i="33"/>
  <c r="B1636" i="33"/>
  <c r="B1637" i="33"/>
  <c r="B1638" i="33"/>
  <c r="B1639" i="33"/>
  <c r="B1640" i="33"/>
  <c r="B1641" i="33"/>
  <c r="B1642" i="33"/>
  <c r="B1643" i="33"/>
  <c r="B1644" i="33"/>
  <c r="B1645" i="33"/>
  <c r="B1646" i="33"/>
  <c r="B1647" i="33"/>
  <c r="B1648" i="33"/>
  <c r="B1649" i="33"/>
  <c r="B1650" i="33"/>
  <c r="B1651" i="33"/>
  <c r="B1652" i="33"/>
  <c r="B1653" i="33"/>
  <c r="B1654" i="33"/>
  <c r="B1655" i="33"/>
  <c r="B1656" i="33"/>
  <c r="B1657" i="33"/>
  <c r="B1658" i="33"/>
  <c r="B1659" i="33"/>
  <c r="B1660" i="33"/>
  <c r="B1661" i="33"/>
  <c r="B1662" i="33"/>
  <c r="B1663" i="33"/>
  <c r="B1664" i="33"/>
  <c r="B1665" i="33"/>
  <c r="B1666" i="33"/>
  <c r="B1667" i="33"/>
  <c r="B1668" i="33"/>
  <c r="B1669" i="33"/>
  <c r="B1670" i="33"/>
  <c r="B1671" i="33"/>
  <c r="B1672" i="33"/>
  <c r="B1673" i="33"/>
  <c r="B1674" i="33"/>
  <c r="B1675" i="33"/>
  <c r="B1676" i="33"/>
  <c r="B1677" i="33"/>
  <c r="B1678" i="33"/>
  <c r="B1679" i="33"/>
  <c r="B1680" i="33"/>
  <c r="B1681" i="33"/>
  <c r="B1682" i="33"/>
  <c r="B1683" i="33"/>
  <c r="B1684" i="33"/>
  <c r="B1685" i="33"/>
  <c r="B1686" i="33"/>
  <c r="B1687" i="33"/>
  <c r="B1688" i="33"/>
  <c r="B1689" i="33"/>
  <c r="B1690" i="33"/>
  <c r="B1691" i="33"/>
  <c r="B1692" i="33"/>
  <c r="B1693" i="33"/>
  <c r="B1694" i="33"/>
  <c r="B1695" i="33"/>
  <c r="B1696" i="33"/>
  <c r="B1697" i="33"/>
  <c r="B1698" i="33"/>
  <c r="B1699" i="33"/>
  <c r="B1700" i="33"/>
  <c r="B1701" i="33"/>
  <c r="B1702" i="33"/>
  <c r="B1703" i="33"/>
  <c r="B1704" i="33"/>
  <c r="B1705" i="33"/>
  <c r="B1706" i="33"/>
  <c r="B1707" i="33"/>
  <c r="B1708" i="33"/>
  <c r="B1709" i="33"/>
  <c r="B1710" i="33"/>
  <c r="B1711" i="33"/>
  <c r="B1712" i="33"/>
  <c r="B1713" i="33"/>
  <c r="B1714" i="33"/>
  <c r="B1715" i="33"/>
  <c r="B1716" i="33"/>
  <c r="B1717" i="33"/>
  <c r="B1718" i="33"/>
  <c r="B1719" i="33"/>
  <c r="B1720" i="33"/>
  <c r="B1721" i="33"/>
  <c r="B1722" i="33"/>
  <c r="B1723" i="33"/>
  <c r="B1724" i="33"/>
  <c r="B1725" i="33"/>
  <c r="B1726" i="33"/>
  <c r="B1727" i="33"/>
  <c r="B1728" i="33"/>
  <c r="B1729" i="33"/>
  <c r="B1730" i="33"/>
  <c r="B1731" i="33"/>
  <c r="B1732" i="33"/>
  <c r="B1733" i="33"/>
  <c r="B1734" i="33"/>
  <c r="B1735" i="33"/>
  <c r="B1736" i="33"/>
  <c r="B1737" i="33"/>
  <c r="B1738" i="33"/>
  <c r="B1739" i="33"/>
  <c r="B1740" i="33"/>
  <c r="B1741" i="33"/>
  <c r="B1742" i="33"/>
  <c r="B1743" i="33"/>
  <c r="B1744" i="33"/>
  <c r="B1745" i="33"/>
  <c r="B1746" i="33"/>
  <c r="B1747" i="33"/>
  <c r="B1748" i="33"/>
  <c r="B1749" i="33"/>
  <c r="B1750" i="33"/>
  <c r="B1751" i="33"/>
  <c r="B1752" i="33"/>
  <c r="B1753" i="33"/>
  <c r="B1754" i="33"/>
  <c r="B1755" i="33"/>
  <c r="B1756" i="33"/>
  <c r="B1757" i="33"/>
  <c r="B1758" i="33"/>
  <c r="B1759" i="33"/>
  <c r="B1760" i="33"/>
  <c r="B1761" i="33"/>
  <c r="B1762" i="33"/>
  <c r="B1763" i="33"/>
  <c r="B1764" i="33"/>
  <c r="B1765" i="33"/>
  <c r="B1766" i="33"/>
  <c r="B1767" i="33"/>
  <c r="B1768" i="33"/>
  <c r="B1769" i="33"/>
  <c r="B1770" i="33"/>
  <c r="B1771" i="33"/>
  <c r="B1772" i="33"/>
  <c r="B1773" i="33"/>
  <c r="B1774" i="33"/>
  <c r="B1775" i="33"/>
  <c r="B1776" i="33"/>
  <c r="B1777" i="33"/>
  <c r="B1778" i="33"/>
  <c r="B1779" i="33"/>
  <c r="B1780" i="33"/>
  <c r="B1781" i="33"/>
  <c r="B1782" i="33"/>
  <c r="B1783" i="33"/>
  <c r="B1784" i="33"/>
  <c r="B1785" i="33"/>
  <c r="B1786" i="33"/>
  <c r="B1787" i="33"/>
  <c r="B1788" i="33"/>
  <c r="B1789" i="33"/>
  <c r="B1790" i="33"/>
  <c r="B1791" i="33"/>
  <c r="B1792" i="33"/>
  <c r="B1793" i="33"/>
  <c r="B1794" i="33"/>
  <c r="B1795" i="33"/>
  <c r="B1796" i="33"/>
  <c r="B1797" i="33"/>
  <c r="B1798" i="33"/>
  <c r="B1799" i="33"/>
  <c r="B1800" i="33"/>
  <c r="B1801" i="33"/>
  <c r="B1802" i="33"/>
  <c r="B1803" i="33"/>
  <c r="B1804" i="33"/>
  <c r="B1805" i="33"/>
  <c r="B1806" i="33"/>
  <c r="B1807" i="33"/>
  <c r="B1808" i="33"/>
  <c r="B1809" i="33"/>
  <c r="B1810" i="33"/>
  <c r="B1811" i="33"/>
  <c r="B1812" i="33"/>
  <c r="B1813" i="33"/>
  <c r="B1814" i="33"/>
  <c r="B1815" i="33"/>
  <c r="B1816" i="33"/>
  <c r="B1817" i="33"/>
  <c r="B1818" i="33"/>
  <c r="B1819" i="33"/>
  <c r="B1820" i="33"/>
  <c r="B1821" i="33"/>
  <c r="B1822" i="33"/>
  <c r="B1823" i="33"/>
  <c r="B1824" i="33"/>
  <c r="B1825" i="33"/>
  <c r="B1826" i="33"/>
  <c r="B1827" i="33"/>
  <c r="B1828" i="33"/>
  <c r="B1829" i="33"/>
  <c r="B1830" i="33"/>
  <c r="B1831" i="33"/>
  <c r="B1832" i="33"/>
  <c r="B1833" i="33"/>
  <c r="B1834" i="33"/>
  <c r="B1835" i="33"/>
  <c r="B1836" i="33"/>
  <c r="B1837" i="33"/>
  <c r="B1838" i="33"/>
  <c r="B1839" i="33"/>
  <c r="B1840" i="33"/>
  <c r="B1841" i="33"/>
  <c r="B1842" i="33"/>
  <c r="B1843" i="33"/>
  <c r="B1844" i="33"/>
  <c r="B1845" i="33"/>
  <c r="B1846" i="33"/>
  <c r="B1847" i="33"/>
  <c r="B1848" i="33"/>
  <c r="B1849" i="33"/>
  <c r="B1850" i="33"/>
  <c r="B1851" i="33"/>
  <c r="B1852" i="33"/>
  <c r="B1853" i="33"/>
  <c r="B1854" i="33"/>
  <c r="B1855" i="33"/>
  <c r="B1856" i="33"/>
  <c r="B1857" i="33"/>
  <c r="B1858" i="33"/>
  <c r="B1859" i="33"/>
  <c r="B1860" i="33"/>
  <c r="B1861" i="33"/>
  <c r="B1862" i="33"/>
  <c r="B1863" i="33"/>
  <c r="B1864" i="33"/>
  <c r="B1865" i="33"/>
  <c r="B1866" i="33"/>
  <c r="B1867" i="33"/>
  <c r="B1868" i="33"/>
  <c r="B1869" i="33"/>
  <c r="B1870" i="33"/>
  <c r="B1871" i="33"/>
  <c r="B1872" i="33"/>
  <c r="B1873" i="33"/>
  <c r="B1874" i="33"/>
  <c r="B1875" i="33"/>
  <c r="B1876" i="33"/>
  <c r="B1877" i="33"/>
  <c r="B1878" i="33"/>
  <c r="B1879" i="33"/>
  <c r="B1880" i="33"/>
  <c r="B1881" i="33"/>
  <c r="B1882" i="33"/>
  <c r="B1883" i="33"/>
  <c r="B1884" i="33"/>
  <c r="B1885" i="33"/>
  <c r="B1886" i="33"/>
  <c r="B1887" i="33"/>
  <c r="B1888" i="33"/>
  <c r="B1889" i="33"/>
  <c r="B1890" i="33"/>
  <c r="B1891" i="33"/>
  <c r="B1892" i="33"/>
  <c r="B1893" i="33"/>
  <c r="B1894" i="33"/>
  <c r="B1895" i="33"/>
  <c r="B1896" i="33"/>
  <c r="B1897" i="33"/>
  <c r="B1898" i="33"/>
  <c r="B1899" i="33"/>
  <c r="B1900" i="33"/>
  <c r="B1901" i="33"/>
  <c r="B1902" i="33"/>
  <c r="B1903" i="33"/>
  <c r="B1904" i="33"/>
  <c r="B1905" i="33"/>
  <c r="B1906" i="33"/>
  <c r="B1907" i="33"/>
  <c r="B1908" i="33"/>
  <c r="B1909" i="33"/>
  <c r="B1910" i="33"/>
  <c r="B1911" i="33"/>
  <c r="B1912" i="33"/>
  <c r="B1913" i="33"/>
  <c r="B1914" i="33"/>
  <c r="B1915" i="33"/>
  <c r="B1916" i="33"/>
  <c r="B1917" i="33"/>
  <c r="B1918" i="33"/>
  <c r="B1919" i="33"/>
  <c r="B1920" i="33"/>
  <c r="B1921" i="33"/>
  <c r="B1922" i="33"/>
  <c r="B1923" i="33"/>
  <c r="B1924" i="33"/>
  <c r="B1925" i="33"/>
  <c r="B1926" i="33"/>
  <c r="B1927" i="33"/>
  <c r="B1928" i="33"/>
  <c r="B1929" i="33"/>
  <c r="B1930" i="33"/>
  <c r="B1931" i="33"/>
  <c r="B1932" i="33"/>
  <c r="B1933" i="33"/>
  <c r="B1934" i="33"/>
  <c r="B1935" i="33"/>
  <c r="B1936" i="33"/>
  <c r="B1937" i="33"/>
  <c r="B1938" i="33"/>
  <c r="B1939" i="33"/>
  <c r="B1940" i="33"/>
  <c r="B1941" i="33"/>
  <c r="B1942" i="33"/>
  <c r="B1943" i="33"/>
  <c r="B1944" i="33"/>
  <c r="B1945" i="33"/>
  <c r="B1946" i="33"/>
  <c r="B1947" i="33"/>
  <c r="B1948" i="33"/>
  <c r="B1949" i="33"/>
  <c r="B1950" i="33"/>
  <c r="B1951" i="33"/>
  <c r="B1952" i="33"/>
  <c r="B1953" i="33"/>
  <c r="B1954" i="33"/>
  <c r="B1955" i="33"/>
  <c r="B1956" i="33"/>
  <c r="B1957" i="33"/>
  <c r="B1958" i="33"/>
  <c r="B1959" i="33"/>
  <c r="B1960" i="33"/>
  <c r="B1961" i="33"/>
  <c r="B1962" i="33"/>
  <c r="B1963" i="33"/>
  <c r="B1964" i="33"/>
  <c r="B1965" i="33"/>
  <c r="B1966" i="33"/>
  <c r="B1967" i="33"/>
  <c r="B1968" i="33"/>
  <c r="B1969" i="33"/>
  <c r="B1970" i="33"/>
  <c r="B1971" i="33"/>
  <c r="B1972" i="33"/>
  <c r="B1973" i="33"/>
  <c r="B1974" i="33"/>
  <c r="B1975" i="33"/>
  <c r="B1976" i="33"/>
  <c r="B1977" i="33"/>
  <c r="B1978" i="33"/>
  <c r="B1979" i="33"/>
  <c r="B1980" i="33"/>
  <c r="B1981" i="33"/>
  <c r="B1982" i="33"/>
  <c r="B1983" i="33"/>
  <c r="B1984" i="33"/>
  <c r="B1985" i="33"/>
  <c r="B1986" i="33"/>
  <c r="B1987" i="33"/>
  <c r="B1988" i="33"/>
  <c r="B1989" i="33"/>
  <c r="B1990" i="33"/>
  <c r="B1991" i="33"/>
  <c r="B1992" i="33"/>
  <c r="B1993" i="33"/>
  <c r="B1994" i="33"/>
  <c r="B1995" i="33"/>
  <c r="B1996" i="33"/>
  <c r="B1997" i="33"/>
  <c r="B1998" i="33"/>
  <c r="B1999" i="33"/>
  <c r="B2000" i="33"/>
  <c r="B2001" i="33"/>
  <c r="B2002" i="33"/>
  <c r="B2003" i="33"/>
  <c r="B2004" i="33"/>
  <c r="B2005" i="33"/>
  <c r="B2006" i="33"/>
  <c r="B2007" i="33"/>
  <c r="B2008" i="33"/>
  <c r="B2009" i="33"/>
  <c r="B2010" i="33"/>
  <c r="B2011" i="33"/>
  <c r="B2012" i="33"/>
  <c r="B2013" i="33"/>
  <c r="B2014" i="33"/>
  <c r="B2015" i="33"/>
  <c r="B2016" i="33"/>
  <c r="B2017" i="33"/>
  <c r="B2018" i="33"/>
  <c r="B2019" i="33"/>
  <c r="B2020" i="33"/>
  <c r="B2021" i="33"/>
  <c r="B2022" i="33"/>
  <c r="B2023" i="33"/>
  <c r="B2024" i="33"/>
  <c r="B2025" i="33"/>
  <c r="B2026" i="33"/>
  <c r="B2027" i="33"/>
  <c r="B2028" i="33"/>
  <c r="B2029" i="33"/>
  <c r="B2030" i="33"/>
  <c r="B2031" i="33"/>
  <c r="B2032" i="33"/>
  <c r="B2033" i="33"/>
  <c r="B2034" i="33"/>
  <c r="B2035" i="33"/>
  <c r="B2036" i="33"/>
  <c r="B2037" i="33"/>
  <c r="B2038" i="33"/>
  <c r="B2039" i="33"/>
  <c r="B2040" i="33"/>
  <c r="B2041" i="33"/>
  <c r="B2042" i="33"/>
  <c r="B2043" i="33"/>
  <c r="B2044" i="33"/>
  <c r="B2045" i="33"/>
  <c r="B2046" i="33"/>
  <c r="B2047" i="33"/>
  <c r="B2048" i="33"/>
  <c r="B2049" i="33"/>
  <c r="B2050" i="33"/>
  <c r="B2051" i="33"/>
  <c r="B2052" i="33"/>
  <c r="B2053" i="33"/>
  <c r="B2054" i="33"/>
  <c r="B2055" i="33"/>
  <c r="B2056" i="33"/>
  <c r="B2057" i="33"/>
  <c r="B2058" i="33"/>
  <c r="B2059" i="33"/>
  <c r="B2060" i="33"/>
  <c r="B2061" i="33"/>
  <c r="B2062" i="33"/>
  <c r="B2063" i="33"/>
  <c r="B2064" i="33"/>
  <c r="B2065" i="33"/>
  <c r="B2066" i="33"/>
  <c r="B2067" i="33"/>
  <c r="B2068" i="33"/>
  <c r="B2069" i="33"/>
  <c r="B2070" i="33"/>
  <c r="B2071" i="33"/>
  <c r="B2072" i="33"/>
  <c r="B2073" i="33"/>
  <c r="B2074" i="33"/>
  <c r="B2075" i="33"/>
  <c r="B2076" i="33"/>
  <c r="B2077" i="33"/>
  <c r="B2078" i="33"/>
  <c r="B2079" i="33"/>
  <c r="B2080" i="33"/>
  <c r="B2081" i="33"/>
  <c r="B2082" i="33"/>
  <c r="B2083" i="33"/>
  <c r="B2084" i="33"/>
  <c r="B2085" i="33"/>
  <c r="B2086" i="33"/>
  <c r="B2087" i="33"/>
  <c r="B2088" i="33"/>
  <c r="B2089" i="33"/>
  <c r="B2090" i="33"/>
  <c r="B2091" i="33"/>
  <c r="B2092" i="33"/>
  <c r="B2093" i="33"/>
  <c r="B2094" i="33"/>
  <c r="B2095" i="33"/>
  <c r="B2096" i="33"/>
  <c r="B2097" i="33"/>
  <c r="B2098" i="33"/>
  <c r="B2099" i="33"/>
  <c r="B2100" i="33"/>
  <c r="B2101" i="33"/>
  <c r="B2102" i="33"/>
  <c r="B2103" i="33"/>
  <c r="B2104" i="33"/>
  <c r="B2105" i="33"/>
  <c r="B2106" i="33"/>
  <c r="B2107" i="33"/>
  <c r="B2108" i="33"/>
  <c r="B2109" i="33"/>
  <c r="B2110" i="33"/>
  <c r="B2111" i="33"/>
  <c r="B2112" i="33"/>
  <c r="B2113" i="33"/>
  <c r="B2114" i="33"/>
  <c r="B2115" i="33"/>
  <c r="B2116" i="33"/>
  <c r="B2117" i="33"/>
  <c r="B2118" i="33"/>
  <c r="B2119" i="33"/>
  <c r="B2120" i="33"/>
  <c r="B2121" i="33"/>
  <c r="B2122" i="33"/>
  <c r="B2123" i="33"/>
  <c r="B2124" i="33"/>
  <c r="B2125" i="33"/>
  <c r="B2126" i="33"/>
  <c r="B2127" i="33"/>
  <c r="B2128" i="33"/>
  <c r="B2129" i="33"/>
  <c r="B2130" i="33"/>
  <c r="B2131" i="33"/>
  <c r="B2132" i="33"/>
  <c r="B2133" i="33"/>
  <c r="B2134" i="33"/>
  <c r="B2135" i="33"/>
  <c r="B2136" i="33"/>
  <c r="B2137" i="33"/>
  <c r="B2138" i="33"/>
  <c r="B2139" i="33"/>
  <c r="B2140" i="33"/>
  <c r="B2141" i="33"/>
  <c r="B2142" i="33"/>
  <c r="B2143" i="33"/>
  <c r="B2144" i="33"/>
  <c r="B2145" i="33"/>
  <c r="B2146" i="33"/>
  <c r="B2147" i="33"/>
  <c r="B2148" i="33"/>
  <c r="B2149" i="33"/>
  <c r="B2150" i="33"/>
  <c r="B2151" i="33"/>
  <c r="B2152" i="33"/>
  <c r="B2153" i="33"/>
  <c r="B2154" i="33"/>
  <c r="B2155" i="33"/>
  <c r="B2156" i="33"/>
  <c r="B2157" i="33"/>
  <c r="B2158" i="33"/>
  <c r="B2159" i="33"/>
  <c r="B2160" i="33"/>
  <c r="B2161" i="33"/>
  <c r="B2162" i="33"/>
  <c r="B2163" i="33"/>
  <c r="B2164" i="33"/>
  <c r="B2165" i="33"/>
  <c r="B2166" i="33"/>
  <c r="B2167" i="33"/>
  <c r="B2168" i="33"/>
  <c r="B2169" i="33"/>
  <c r="B2170" i="33"/>
  <c r="B2171" i="33"/>
  <c r="B2172" i="33"/>
  <c r="B2173" i="33"/>
  <c r="B2174" i="33"/>
  <c r="B2175" i="33"/>
  <c r="B2176" i="33"/>
  <c r="B2177" i="33"/>
  <c r="B2178" i="33"/>
  <c r="B2179" i="33"/>
  <c r="B2180" i="33"/>
  <c r="B2181" i="33"/>
  <c r="B2182" i="33"/>
  <c r="B2183" i="33"/>
  <c r="B2184" i="33"/>
  <c r="B2185" i="33"/>
  <c r="B2186" i="33"/>
  <c r="B2187" i="33"/>
  <c r="B2188" i="33"/>
  <c r="B2189" i="33"/>
  <c r="B2190" i="33"/>
  <c r="B2191" i="33"/>
  <c r="B2192" i="33"/>
  <c r="B2193" i="33"/>
  <c r="B2194" i="33"/>
  <c r="B2195" i="33"/>
  <c r="B2196" i="33"/>
  <c r="B2197" i="33"/>
  <c r="B2198" i="33"/>
  <c r="B2199" i="33"/>
  <c r="B2200" i="33"/>
  <c r="B2201" i="33"/>
  <c r="B2202" i="33"/>
  <c r="B2203" i="33"/>
  <c r="B2204" i="33"/>
  <c r="B2205" i="33"/>
  <c r="B2206" i="33"/>
  <c r="B2207" i="33"/>
  <c r="B2208" i="33"/>
  <c r="B2209" i="33"/>
  <c r="B2210" i="33"/>
  <c r="B2211" i="33"/>
  <c r="B2212" i="33"/>
  <c r="B2213" i="33"/>
  <c r="B2214" i="33"/>
  <c r="B2215" i="33"/>
  <c r="B2216" i="33"/>
  <c r="B2217" i="33"/>
  <c r="B2218" i="33"/>
  <c r="B2219" i="33"/>
  <c r="B2220" i="33"/>
  <c r="B2221" i="33"/>
  <c r="B2222" i="33"/>
  <c r="B2223" i="33"/>
  <c r="B2224" i="33"/>
  <c r="B2225" i="33"/>
  <c r="B2226" i="33"/>
  <c r="B2227" i="33"/>
  <c r="B2228" i="33"/>
  <c r="B2229" i="33"/>
  <c r="B2230" i="33"/>
  <c r="B2231" i="33"/>
  <c r="B2232" i="33"/>
  <c r="B2233" i="33"/>
  <c r="B2234" i="33"/>
  <c r="B2235" i="33"/>
  <c r="B2236" i="33"/>
  <c r="B2237" i="33"/>
  <c r="B2238" i="33"/>
  <c r="B2239" i="33"/>
  <c r="B2240" i="33"/>
  <c r="B2241" i="33"/>
  <c r="B2242" i="33"/>
  <c r="B2243" i="33"/>
  <c r="B2244" i="33"/>
  <c r="B2245" i="33"/>
  <c r="B2246" i="33"/>
  <c r="B2247" i="33"/>
  <c r="B2248" i="33"/>
  <c r="B2249" i="33"/>
  <c r="B2250" i="33"/>
  <c r="B2251" i="33"/>
  <c r="B2252" i="33"/>
  <c r="B2253" i="33"/>
  <c r="B2254" i="33"/>
  <c r="B2255" i="33"/>
  <c r="B2256" i="33"/>
  <c r="B2257" i="33"/>
  <c r="B2258" i="33"/>
  <c r="B2259" i="33"/>
  <c r="B2260" i="33"/>
  <c r="B2261" i="33"/>
  <c r="B2262" i="33"/>
  <c r="B2263" i="33"/>
  <c r="B2264" i="33"/>
  <c r="B2265" i="33"/>
  <c r="B2266" i="33"/>
  <c r="B2267" i="33"/>
  <c r="B2268" i="33"/>
  <c r="B2269" i="33"/>
  <c r="B2270" i="33"/>
  <c r="B2271" i="33"/>
  <c r="B2272" i="33"/>
  <c r="B2273" i="33"/>
  <c r="B2274" i="33"/>
  <c r="B2275" i="33"/>
  <c r="B2276" i="33"/>
  <c r="B2277" i="33"/>
  <c r="B2278" i="33"/>
  <c r="B2279" i="33"/>
  <c r="B2280" i="33"/>
  <c r="B2281" i="33"/>
  <c r="B2282" i="33"/>
  <c r="B2283" i="33"/>
  <c r="B2284" i="33"/>
  <c r="B2285" i="33"/>
  <c r="B2286" i="33"/>
  <c r="B2287" i="33"/>
  <c r="B2288" i="33"/>
  <c r="B2289" i="33"/>
  <c r="B2290" i="33"/>
  <c r="B2291" i="33"/>
  <c r="B2292" i="33"/>
  <c r="B2293" i="33"/>
  <c r="B2294" i="33"/>
  <c r="B2295" i="33"/>
  <c r="B2296" i="33"/>
  <c r="B2297" i="33"/>
  <c r="B2298" i="33"/>
  <c r="B2299" i="33"/>
  <c r="B2300" i="33"/>
  <c r="B2301" i="33"/>
  <c r="B2302" i="33"/>
  <c r="B2303" i="33"/>
  <c r="B2304" i="33"/>
  <c r="B2305" i="33"/>
  <c r="B2306" i="33"/>
  <c r="B2307" i="33"/>
  <c r="B2308" i="33"/>
  <c r="B2309" i="33"/>
  <c r="B2310" i="33"/>
  <c r="B2311" i="33"/>
  <c r="B2312" i="33"/>
  <c r="B2313" i="33"/>
  <c r="B2314" i="33"/>
  <c r="B2315" i="33"/>
  <c r="B2316" i="33"/>
  <c r="B2317" i="33"/>
  <c r="B2318" i="33"/>
  <c r="B2319" i="33"/>
  <c r="B2320" i="33"/>
  <c r="B2321" i="33"/>
  <c r="B2322" i="33"/>
  <c r="B2323" i="33"/>
  <c r="B2324" i="33"/>
  <c r="B2325" i="33"/>
  <c r="B2326" i="33"/>
  <c r="B2327" i="33"/>
  <c r="B2328" i="33"/>
  <c r="B2329" i="33"/>
  <c r="B2330" i="33"/>
  <c r="B2331" i="33"/>
  <c r="B2332" i="33"/>
  <c r="B2333" i="33"/>
  <c r="B2334" i="33"/>
  <c r="B2335" i="33"/>
  <c r="B2336" i="33"/>
  <c r="B2337" i="33"/>
  <c r="B2338" i="33"/>
  <c r="B2339" i="33"/>
  <c r="B2340" i="33"/>
  <c r="B2341" i="33"/>
  <c r="B2342" i="33"/>
  <c r="B2343" i="33"/>
  <c r="B2344" i="33"/>
  <c r="B2345" i="33"/>
  <c r="B2346" i="33"/>
  <c r="B2347" i="33"/>
  <c r="B2348" i="33"/>
  <c r="B2349" i="33"/>
  <c r="B2350" i="33"/>
  <c r="B2351" i="33"/>
  <c r="B2352" i="33"/>
  <c r="B2353" i="33"/>
  <c r="B2354" i="33"/>
  <c r="B2355" i="33"/>
  <c r="B2356" i="33"/>
  <c r="B2357" i="33"/>
  <c r="B2358" i="33"/>
  <c r="B2359" i="33"/>
  <c r="B2360" i="33"/>
  <c r="B2361" i="33"/>
  <c r="B2362" i="33"/>
  <c r="B2363" i="33"/>
  <c r="B2364" i="33"/>
  <c r="B2365" i="33"/>
  <c r="B2366" i="33"/>
  <c r="B2367" i="33"/>
  <c r="B2368" i="33"/>
  <c r="B2369" i="33"/>
  <c r="B2370" i="33"/>
  <c r="B2371" i="33"/>
  <c r="B2372" i="33"/>
  <c r="B2373" i="33"/>
  <c r="B2374" i="33"/>
  <c r="B2375" i="33"/>
  <c r="B2376" i="33"/>
  <c r="B2377" i="33"/>
  <c r="B2378" i="33"/>
  <c r="B2379" i="33"/>
  <c r="B2380" i="33"/>
  <c r="B2381" i="33"/>
  <c r="B2382" i="33"/>
  <c r="B2383" i="33"/>
  <c r="B2384" i="33"/>
  <c r="B2385" i="33"/>
  <c r="B2386" i="33"/>
  <c r="B2387" i="33"/>
  <c r="B2388" i="33"/>
  <c r="B2389" i="33"/>
  <c r="B2390" i="33"/>
  <c r="B2391" i="33"/>
  <c r="B2392" i="33"/>
  <c r="B2393" i="33"/>
  <c r="B2394" i="33"/>
  <c r="B2395" i="33"/>
  <c r="B2396" i="33"/>
  <c r="B2397" i="33"/>
  <c r="B2398" i="33"/>
  <c r="B2399" i="33"/>
  <c r="B2400" i="33"/>
  <c r="B2401" i="33"/>
  <c r="B2402" i="33"/>
  <c r="B2403" i="33"/>
  <c r="B2404" i="33"/>
  <c r="B2405" i="33"/>
  <c r="B2406" i="33"/>
  <c r="B2407" i="33"/>
  <c r="B2408" i="33"/>
  <c r="B2409" i="33"/>
  <c r="B2410" i="33"/>
  <c r="B2411" i="33"/>
  <c r="B2412" i="33"/>
  <c r="B2413" i="33"/>
  <c r="B2414" i="33"/>
  <c r="B2415" i="33"/>
  <c r="B2416" i="33"/>
  <c r="B2417" i="33"/>
  <c r="B2418" i="33"/>
  <c r="B2419" i="33"/>
  <c r="B2420" i="33"/>
  <c r="B2421" i="33"/>
  <c r="B2422" i="33"/>
  <c r="B2423" i="33"/>
  <c r="B2424" i="33"/>
  <c r="B2425" i="33"/>
  <c r="B2426" i="33"/>
  <c r="B2427" i="33"/>
  <c r="B2428" i="33"/>
  <c r="B2429" i="33"/>
  <c r="B2430" i="33"/>
  <c r="B2431" i="33"/>
  <c r="B2432" i="33"/>
  <c r="B2433" i="33"/>
  <c r="B2434" i="33"/>
  <c r="B2435" i="33"/>
  <c r="B2436" i="33"/>
  <c r="B2437" i="33"/>
  <c r="B2438" i="33"/>
  <c r="B2439" i="33"/>
  <c r="B2440" i="33"/>
  <c r="B2441" i="33"/>
  <c r="B2442" i="33"/>
  <c r="B2443" i="33"/>
  <c r="B2444" i="33"/>
  <c r="B2445" i="33"/>
  <c r="B2446" i="33"/>
  <c r="B2447" i="33"/>
  <c r="B2448" i="33"/>
  <c r="B2449" i="33"/>
  <c r="B2450" i="33"/>
  <c r="B2451" i="33"/>
  <c r="B2452" i="33"/>
  <c r="B2453" i="33"/>
  <c r="B2454" i="33"/>
  <c r="B2455" i="33"/>
  <c r="B2456" i="33"/>
  <c r="B2457" i="33"/>
  <c r="B2458" i="33"/>
  <c r="B2459" i="33"/>
  <c r="B2460" i="33"/>
  <c r="B2461" i="33"/>
  <c r="B2462" i="33"/>
  <c r="B2463" i="33"/>
  <c r="B2464" i="33"/>
  <c r="B2465" i="33"/>
  <c r="B2466" i="33"/>
  <c r="B2467" i="33"/>
  <c r="B2468" i="33"/>
  <c r="B2469" i="33"/>
  <c r="B2470" i="33"/>
  <c r="B2471" i="33"/>
  <c r="B2472" i="33"/>
  <c r="B2473" i="33"/>
  <c r="B2474" i="33"/>
  <c r="B2475" i="33"/>
  <c r="B2476" i="33"/>
  <c r="B2477" i="33"/>
  <c r="B2478" i="33"/>
  <c r="B2479" i="33"/>
  <c r="B2480" i="33"/>
  <c r="B2481" i="33"/>
  <c r="B2482" i="33"/>
  <c r="B2483" i="33"/>
  <c r="B2484" i="33"/>
  <c r="B2485" i="33"/>
  <c r="B2486" i="33"/>
  <c r="B2487" i="33"/>
  <c r="B2488" i="33"/>
  <c r="B2489" i="33"/>
  <c r="B2490" i="33"/>
  <c r="B2491" i="33"/>
  <c r="B2492" i="33"/>
  <c r="B2493" i="33"/>
  <c r="B2494" i="33"/>
  <c r="B2495" i="33"/>
  <c r="B2496" i="33"/>
  <c r="B2497" i="33"/>
  <c r="B2498" i="33"/>
  <c r="B2499" i="33"/>
  <c r="B2500" i="33"/>
  <c r="B2501" i="33"/>
  <c r="B2502" i="33"/>
  <c r="B2503" i="33"/>
  <c r="B2504" i="33"/>
  <c r="B2505" i="33"/>
  <c r="B2506" i="33"/>
  <c r="B2507" i="33"/>
  <c r="B2508" i="33"/>
  <c r="B2509" i="33"/>
  <c r="B2510" i="33"/>
  <c r="B2511" i="33"/>
  <c r="B2512" i="33"/>
  <c r="B2513" i="33"/>
  <c r="B2514" i="33"/>
  <c r="B2515" i="33"/>
  <c r="B2516" i="33"/>
  <c r="B2517" i="33"/>
  <c r="B2518" i="33"/>
  <c r="B2519" i="33"/>
  <c r="B2520" i="33"/>
  <c r="B2521" i="33"/>
  <c r="B2522" i="33"/>
  <c r="B2523" i="33"/>
  <c r="B2524" i="33"/>
  <c r="B2525" i="33"/>
  <c r="B2526" i="33"/>
  <c r="B2527" i="33"/>
  <c r="B2528" i="33"/>
  <c r="B2529" i="33"/>
  <c r="B2530" i="33"/>
  <c r="B2531" i="33"/>
  <c r="B2532" i="33"/>
  <c r="B2533" i="33"/>
  <c r="B2534" i="33"/>
  <c r="B2535" i="33"/>
  <c r="B2536" i="33"/>
  <c r="B2537" i="33"/>
  <c r="B2538" i="33"/>
  <c r="B2539" i="33"/>
  <c r="B2540" i="33"/>
  <c r="B2541" i="33"/>
  <c r="B2542" i="33"/>
  <c r="B2543" i="33"/>
  <c r="B2544" i="33"/>
  <c r="B2545" i="33"/>
  <c r="B2546" i="33"/>
  <c r="B2547" i="33"/>
  <c r="B2548" i="33"/>
  <c r="B2549" i="33"/>
  <c r="B2550" i="33"/>
  <c r="B2551" i="33"/>
  <c r="B2552" i="33"/>
  <c r="B2553" i="33"/>
  <c r="B2554" i="33"/>
  <c r="B2555" i="33"/>
  <c r="B2556" i="33"/>
  <c r="B2557" i="33"/>
  <c r="B2558" i="33"/>
  <c r="B2559" i="33"/>
  <c r="B2560" i="33"/>
  <c r="B2561" i="33"/>
  <c r="B2562" i="33"/>
  <c r="B2563" i="33"/>
  <c r="B2564" i="33"/>
  <c r="B2565" i="33"/>
  <c r="B2566" i="33"/>
  <c r="B2567" i="33"/>
  <c r="B2568" i="33"/>
  <c r="B2569" i="33"/>
  <c r="B2570" i="33"/>
  <c r="B2571" i="33"/>
  <c r="B2572" i="33"/>
  <c r="B2573" i="33"/>
  <c r="B2574" i="33"/>
  <c r="B2575" i="33"/>
  <c r="B2576" i="33"/>
  <c r="B2577" i="33"/>
  <c r="B2578" i="33"/>
  <c r="B2579" i="33"/>
  <c r="B2580" i="33"/>
  <c r="B2581" i="33"/>
  <c r="B2582" i="33"/>
  <c r="B2583" i="33"/>
  <c r="B2584" i="33"/>
  <c r="B2585" i="33"/>
  <c r="B2586" i="33"/>
  <c r="B2587" i="33"/>
  <c r="B2588" i="33"/>
  <c r="B2589" i="33"/>
  <c r="B2590" i="33"/>
  <c r="B2591" i="33"/>
  <c r="B2592" i="33"/>
  <c r="B2593" i="33"/>
  <c r="B2594" i="33"/>
  <c r="B2595" i="33"/>
  <c r="B2596" i="33"/>
  <c r="B2597" i="33"/>
  <c r="B2598" i="33"/>
  <c r="B2599" i="33"/>
  <c r="B2600" i="33"/>
  <c r="B2601" i="33"/>
  <c r="B2602" i="33"/>
  <c r="B2603" i="33"/>
  <c r="B2604" i="33"/>
  <c r="B2605" i="33"/>
  <c r="B2606" i="33"/>
  <c r="B2607" i="33"/>
  <c r="B2608" i="33"/>
  <c r="B2609" i="33"/>
  <c r="B2610" i="33"/>
  <c r="B2611" i="33"/>
  <c r="B2612" i="33"/>
  <c r="B2613" i="33"/>
  <c r="B2614" i="33"/>
  <c r="B2615" i="33"/>
  <c r="B2616" i="33"/>
  <c r="B2617" i="33"/>
  <c r="B2618" i="33"/>
  <c r="B2619" i="33"/>
  <c r="B2620" i="33"/>
  <c r="B2621" i="33"/>
  <c r="B2622" i="33"/>
  <c r="B2623" i="33"/>
  <c r="B2624" i="33"/>
  <c r="B2625" i="33"/>
  <c r="B2626" i="33"/>
  <c r="B2627" i="33"/>
  <c r="B2628" i="33"/>
  <c r="B2629" i="33"/>
  <c r="B2630" i="33"/>
  <c r="B2631" i="33"/>
  <c r="B2632" i="33"/>
  <c r="B2633" i="33"/>
  <c r="B2634" i="33"/>
  <c r="B2635" i="33"/>
  <c r="B2636" i="33"/>
  <c r="B2637" i="33"/>
  <c r="B2638" i="33"/>
  <c r="B2639" i="33"/>
  <c r="B2640" i="33"/>
  <c r="B2641" i="33"/>
  <c r="B2642" i="33"/>
  <c r="B2643" i="33"/>
  <c r="B2644" i="33"/>
  <c r="B2645" i="33"/>
  <c r="B2646" i="33"/>
  <c r="B2647" i="33"/>
  <c r="B2648" i="33"/>
  <c r="B2649" i="33"/>
  <c r="B2650" i="33"/>
  <c r="B2651" i="33"/>
  <c r="B2652" i="33"/>
  <c r="B2653" i="33"/>
  <c r="B2654" i="33"/>
  <c r="B2655" i="33"/>
  <c r="B2656" i="33"/>
  <c r="B2657" i="33"/>
  <c r="B2658" i="33"/>
  <c r="B2659" i="33"/>
  <c r="B2660" i="33"/>
  <c r="B2661" i="33"/>
  <c r="B2662" i="33"/>
  <c r="B2663" i="33"/>
  <c r="B2664" i="33"/>
  <c r="B2665" i="33"/>
  <c r="B2666" i="33"/>
  <c r="B2667" i="33"/>
  <c r="B2668" i="33"/>
  <c r="B2669" i="33"/>
  <c r="B2670" i="33"/>
  <c r="B2671" i="33"/>
  <c r="B2672" i="33"/>
  <c r="B2673" i="33"/>
  <c r="B2674" i="33"/>
  <c r="B2675" i="33"/>
  <c r="B2676" i="33"/>
  <c r="B2677" i="33"/>
  <c r="B2678" i="33"/>
  <c r="B2679" i="33"/>
  <c r="B2680" i="33"/>
  <c r="B2681" i="33"/>
  <c r="B2682" i="33"/>
  <c r="B2683" i="33"/>
  <c r="B2684" i="33"/>
  <c r="B2685" i="33"/>
  <c r="B2686" i="33"/>
  <c r="B2687" i="33"/>
  <c r="B2688" i="33"/>
  <c r="B2689" i="33"/>
  <c r="B2690" i="33"/>
  <c r="B2691" i="33"/>
  <c r="B2692" i="33"/>
  <c r="B2693" i="33"/>
  <c r="B2694" i="33"/>
  <c r="B2695" i="33"/>
  <c r="B2696" i="33"/>
  <c r="B2697" i="33"/>
  <c r="B2698" i="33"/>
  <c r="B2699" i="33"/>
  <c r="B2700" i="33"/>
  <c r="B2701" i="33"/>
  <c r="B2702" i="33"/>
  <c r="B2703" i="33"/>
  <c r="B2704" i="33"/>
  <c r="B2705" i="33"/>
  <c r="B2706" i="33"/>
  <c r="B2707" i="33"/>
  <c r="B2708" i="33"/>
  <c r="B2709" i="33"/>
  <c r="B2710" i="33"/>
  <c r="B2711" i="33"/>
  <c r="B2712" i="33"/>
  <c r="B2713" i="33"/>
  <c r="B2714" i="33"/>
  <c r="B2715" i="33"/>
  <c r="B2716" i="33"/>
  <c r="B2717" i="33"/>
  <c r="B2718" i="33"/>
  <c r="B2719" i="33"/>
  <c r="B2720" i="33"/>
  <c r="B2721" i="33"/>
  <c r="B2722" i="33"/>
  <c r="B2723" i="33"/>
  <c r="B2724" i="33"/>
  <c r="B2725" i="33"/>
  <c r="B2726" i="33"/>
  <c r="B2727" i="33"/>
  <c r="B2728" i="33"/>
  <c r="B2729" i="33"/>
  <c r="B2730" i="33"/>
  <c r="B2731" i="33"/>
  <c r="B2732" i="33"/>
  <c r="B2733" i="33"/>
  <c r="B2734" i="33"/>
  <c r="B2735" i="33"/>
  <c r="B2736" i="33"/>
  <c r="B2737" i="33"/>
  <c r="B2738" i="33"/>
  <c r="B2739" i="33"/>
  <c r="B2740" i="33"/>
  <c r="B2741" i="33"/>
  <c r="B2742" i="33"/>
  <c r="B2743" i="33"/>
  <c r="B2744" i="33"/>
  <c r="B2745" i="33"/>
  <c r="B2746" i="33"/>
  <c r="B2747" i="33"/>
  <c r="B2748" i="33"/>
  <c r="B2749" i="33"/>
  <c r="B2750" i="33"/>
  <c r="B2751" i="33"/>
  <c r="B2752" i="33"/>
  <c r="B2753" i="33"/>
  <c r="B2754" i="33"/>
  <c r="B2755" i="33"/>
  <c r="B2756" i="33"/>
  <c r="B2757" i="33"/>
  <c r="B2758" i="33"/>
  <c r="B2759" i="33"/>
  <c r="B2760" i="33"/>
  <c r="B2761" i="33"/>
  <c r="B2762" i="33"/>
  <c r="B2763" i="33"/>
  <c r="B2764" i="33"/>
  <c r="B2765" i="33"/>
  <c r="B2766" i="33"/>
  <c r="B2767" i="33"/>
  <c r="B2768" i="33"/>
  <c r="B2769" i="33"/>
  <c r="B2770" i="33"/>
  <c r="B2771" i="33"/>
  <c r="B2772" i="33"/>
  <c r="B2773" i="33"/>
  <c r="B2774" i="33"/>
  <c r="B2775" i="33"/>
  <c r="B2776" i="33"/>
  <c r="B2777" i="33"/>
  <c r="B2778" i="33"/>
  <c r="B2779" i="33"/>
  <c r="B2780" i="33"/>
  <c r="B2781" i="33"/>
  <c r="B2782" i="33"/>
  <c r="B2783" i="33"/>
  <c r="B2784" i="33"/>
  <c r="B2785" i="33"/>
  <c r="B2786" i="33"/>
  <c r="B2787" i="33"/>
  <c r="B2788" i="33"/>
  <c r="B2789" i="33"/>
  <c r="B2790" i="33"/>
  <c r="B2791" i="33"/>
  <c r="B2792" i="33"/>
  <c r="B2793" i="33"/>
  <c r="B2794" i="33"/>
  <c r="B2795" i="33"/>
  <c r="B2796" i="33"/>
  <c r="B2797" i="33"/>
  <c r="B2798" i="33"/>
  <c r="B2799" i="33"/>
  <c r="B2800" i="33"/>
  <c r="B2801" i="33"/>
  <c r="B2802" i="33"/>
  <c r="B2803" i="33"/>
  <c r="B2804" i="33"/>
  <c r="B2805" i="33"/>
  <c r="B2806" i="33"/>
  <c r="B2807" i="33"/>
  <c r="B2808" i="33"/>
  <c r="B2809" i="33"/>
  <c r="B2810" i="33"/>
  <c r="B2811" i="33"/>
  <c r="B2812" i="33"/>
  <c r="B2813" i="33"/>
  <c r="B2814" i="33"/>
  <c r="B2815" i="33"/>
  <c r="B2816" i="33"/>
  <c r="B2817" i="33"/>
  <c r="B2818" i="33"/>
  <c r="B2819" i="33"/>
  <c r="B2820" i="33"/>
  <c r="B2821" i="33"/>
  <c r="B2822" i="33"/>
  <c r="B2823" i="33"/>
  <c r="B2824" i="33"/>
  <c r="B2825" i="33"/>
  <c r="B2826" i="33"/>
  <c r="B2827" i="33"/>
  <c r="B2828" i="33"/>
  <c r="B2829" i="33"/>
  <c r="B2830" i="33"/>
  <c r="B2831" i="33"/>
  <c r="B2832" i="33"/>
  <c r="B2833" i="33"/>
  <c r="B2834" i="33"/>
  <c r="B2835" i="33"/>
  <c r="B2836" i="33"/>
  <c r="B2837" i="33"/>
  <c r="B2838" i="33"/>
  <c r="B2839" i="33"/>
  <c r="B2840" i="33"/>
  <c r="B2841" i="33"/>
  <c r="B2842" i="33"/>
  <c r="B2843" i="33"/>
  <c r="B2844" i="33"/>
  <c r="B2845" i="33"/>
  <c r="B2846" i="33"/>
  <c r="B2847" i="33"/>
  <c r="B2848" i="33"/>
  <c r="B2849" i="33"/>
  <c r="B2850" i="33"/>
  <c r="B2851" i="33"/>
  <c r="B2852" i="33"/>
  <c r="B2853" i="33"/>
  <c r="B2854" i="33"/>
  <c r="B2855" i="33"/>
  <c r="B2856" i="33"/>
  <c r="B2857" i="33"/>
  <c r="B2858" i="33"/>
  <c r="B2859" i="33"/>
  <c r="B2860" i="33"/>
  <c r="B2861" i="33"/>
  <c r="B2862" i="33"/>
  <c r="B2863" i="33"/>
  <c r="B2864" i="33"/>
  <c r="B2865" i="33"/>
  <c r="B2866" i="33"/>
  <c r="B2867" i="33"/>
  <c r="B2868" i="33"/>
  <c r="B2869" i="33"/>
  <c r="B2870" i="33"/>
  <c r="B2871" i="33"/>
  <c r="B2872" i="33"/>
  <c r="B2873" i="33"/>
  <c r="B2874" i="33"/>
  <c r="B2875" i="33"/>
  <c r="B2876" i="33"/>
  <c r="B2877" i="33"/>
  <c r="B2878" i="33"/>
  <c r="B2879" i="33"/>
  <c r="B2880" i="33"/>
  <c r="B2881" i="33"/>
  <c r="B2882" i="33"/>
  <c r="B2883" i="33"/>
  <c r="B2884" i="33"/>
  <c r="B2885" i="33"/>
  <c r="B2886" i="33"/>
  <c r="B2887" i="33"/>
  <c r="B2888" i="33"/>
  <c r="B2889" i="33"/>
  <c r="B2890" i="33"/>
  <c r="B2891" i="33"/>
  <c r="B2892" i="33"/>
  <c r="B2893" i="33"/>
  <c r="B2894" i="33"/>
  <c r="B2895" i="33"/>
  <c r="B2896" i="33"/>
  <c r="B2897" i="33"/>
  <c r="B2898" i="33"/>
  <c r="B2899" i="33"/>
  <c r="B2900" i="33"/>
  <c r="B2901" i="33"/>
  <c r="B2902" i="33"/>
  <c r="B2903" i="33"/>
  <c r="B2904" i="33"/>
  <c r="B2905" i="33"/>
  <c r="B2906" i="33"/>
  <c r="B2907" i="33"/>
  <c r="B2908" i="33"/>
  <c r="B2909" i="33"/>
  <c r="B2910" i="33"/>
  <c r="B2911" i="33"/>
  <c r="B2912" i="33"/>
  <c r="B2913" i="33"/>
  <c r="B2914" i="33"/>
  <c r="B2915" i="33"/>
  <c r="B2916" i="33"/>
  <c r="B2917" i="33"/>
  <c r="B2918" i="33"/>
  <c r="B2919" i="33"/>
  <c r="B2920" i="33"/>
  <c r="B2921" i="33"/>
  <c r="B2922" i="33"/>
  <c r="B2923" i="33"/>
  <c r="B2924" i="33"/>
  <c r="B2925" i="33"/>
  <c r="B2926" i="33"/>
  <c r="B2927" i="33"/>
  <c r="B2928" i="33"/>
  <c r="B2929" i="33"/>
  <c r="B2930" i="33"/>
  <c r="B2931" i="33"/>
  <c r="B2932" i="33"/>
  <c r="B2933" i="33"/>
  <c r="B2934" i="33"/>
  <c r="B2935" i="33"/>
  <c r="B2936" i="33"/>
  <c r="B2937" i="33"/>
  <c r="B2938" i="33"/>
  <c r="B2939" i="33"/>
  <c r="B2940" i="33"/>
  <c r="B2941" i="33"/>
  <c r="B2942" i="33"/>
  <c r="B2943" i="33"/>
  <c r="B2944" i="33"/>
  <c r="B2945" i="33"/>
  <c r="B2946" i="33"/>
  <c r="B2947" i="33"/>
  <c r="B2948" i="33"/>
  <c r="B2949" i="33"/>
  <c r="B2950" i="33"/>
  <c r="B2951" i="33"/>
  <c r="B2952" i="33"/>
  <c r="B2953" i="33"/>
  <c r="B2954" i="33"/>
  <c r="B2955" i="33"/>
  <c r="B2956" i="33"/>
  <c r="B2957" i="33"/>
  <c r="B2958" i="33"/>
  <c r="B2959" i="33"/>
  <c r="B2960" i="33"/>
  <c r="B2961" i="33"/>
  <c r="B2962" i="33"/>
  <c r="B2963" i="33"/>
  <c r="B2964" i="33"/>
  <c r="B2965" i="33"/>
  <c r="B2966" i="33"/>
  <c r="B2967" i="33"/>
  <c r="B2968" i="33"/>
  <c r="B2969" i="33"/>
  <c r="B2970" i="33"/>
  <c r="B2971" i="33"/>
  <c r="B2972" i="33"/>
  <c r="B2973" i="33"/>
  <c r="B2974" i="33"/>
  <c r="B2975" i="33"/>
  <c r="B2976" i="33"/>
  <c r="B2977" i="33"/>
  <c r="B2978" i="33"/>
  <c r="B2979" i="33"/>
  <c r="B2980" i="33"/>
  <c r="B2981" i="33"/>
  <c r="B2982" i="33"/>
  <c r="B2983" i="33"/>
  <c r="B2984" i="33"/>
  <c r="B2985" i="33"/>
  <c r="B2986" i="33"/>
  <c r="B2987" i="33"/>
  <c r="B2988" i="33"/>
  <c r="B2989" i="33"/>
  <c r="B2990" i="33"/>
  <c r="B2991" i="33"/>
  <c r="B2992" i="33"/>
  <c r="B2993" i="33"/>
  <c r="B2994" i="33"/>
  <c r="B2995" i="33"/>
  <c r="B2996" i="33"/>
  <c r="B2997" i="33"/>
  <c r="B2998" i="33"/>
  <c r="B2999" i="33"/>
  <c r="B3000" i="33"/>
  <c r="B3001" i="33"/>
  <c r="B3002" i="33"/>
  <c r="B3003" i="33"/>
  <c r="B3004" i="33"/>
  <c r="B3005" i="33"/>
  <c r="B3006" i="33"/>
  <c r="B3007" i="33"/>
  <c r="B3008" i="33"/>
  <c r="B3009" i="33"/>
  <c r="B3010" i="33"/>
  <c r="B3011" i="33"/>
  <c r="B3012" i="33"/>
  <c r="B3013" i="33"/>
  <c r="B3014" i="33"/>
  <c r="B3015" i="33"/>
  <c r="B3016" i="33"/>
  <c r="B3017" i="33"/>
  <c r="B3018" i="33"/>
  <c r="B3019" i="33"/>
  <c r="B3020" i="33"/>
  <c r="B3021" i="33"/>
  <c r="B3022" i="33"/>
  <c r="B3023" i="33"/>
  <c r="B3024" i="33"/>
  <c r="B3025" i="33"/>
  <c r="B3026" i="33"/>
  <c r="B3027" i="33"/>
  <c r="B3028" i="33"/>
  <c r="B3029" i="33"/>
  <c r="B3030" i="33"/>
  <c r="B3031" i="33"/>
  <c r="B3032" i="33"/>
  <c r="B3033" i="33"/>
  <c r="B3034" i="33"/>
  <c r="B3035" i="33"/>
  <c r="B3036" i="33"/>
  <c r="B3037" i="33"/>
  <c r="B3038" i="33"/>
  <c r="B3039" i="33"/>
  <c r="B3040" i="33"/>
  <c r="B3041" i="33"/>
  <c r="B3042" i="33"/>
  <c r="B3043" i="33"/>
  <c r="B3044" i="33"/>
  <c r="B3045" i="33"/>
  <c r="B3046" i="33"/>
  <c r="B3047" i="33"/>
  <c r="B3048" i="33"/>
  <c r="B3049" i="33"/>
  <c r="B3050" i="33"/>
  <c r="B3051" i="33"/>
  <c r="B3052" i="33"/>
  <c r="B3053" i="33"/>
  <c r="B3054" i="33"/>
  <c r="B3055" i="33"/>
  <c r="B3056" i="33"/>
  <c r="B3057" i="33"/>
  <c r="B3058" i="33"/>
  <c r="B3059" i="33"/>
  <c r="B3060" i="33"/>
  <c r="B3061" i="33"/>
  <c r="B3062" i="33"/>
  <c r="B3063" i="33"/>
  <c r="B3064" i="33"/>
  <c r="B3065" i="33"/>
  <c r="B3066" i="33"/>
  <c r="B3067" i="33"/>
  <c r="B3068" i="33"/>
  <c r="B3069" i="33"/>
  <c r="B3070" i="33"/>
  <c r="B3071" i="33"/>
  <c r="B3072" i="33"/>
  <c r="B3073" i="33"/>
  <c r="B3074" i="33"/>
  <c r="B3075" i="33"/>
  <c r="B3076" i="33"/>
  <c r="B3077" i="33"/>
  <c r="B3078" i="33"/>
  <c r="B3079" i="33"/>
  <c r="B3080" i="33"/>
  <c r="B3081" i="33"/>
  <c r="B3082" i="33"/>
  <c r="B3083" i="33"/>
  <c r="B3084" i="33"/>
  <c r="B3085" i="33"/>
  <c r="B3086" i="33"/>
  <c r="B3087" i="33"/>
  <c r="B3088" i="33"/>
  <c r="B3089" i="33"/>
  <c r="B3090" i="33"/>
  <c r="B3091" i="33"/>
  <c r="B3092" i="33"/>
  <c r="B3093" i="33"/>
  <c r="B3094" i="33"/>
  <c r="B3095" i="33"/>
  <c r="B3096" i="33"/>
  <c r="B3097" i="33"/>
  <c r="B3098" i="33"/>
  <c r="B3099" i="33"/>
  <c r="B3100" i="33"/>
  <c r="B3101" i="33"/>
  <c r="B3102" i="33"/>
  <c r="B3103" i="33"/>
  <c r="B3104" i="33"/>
  <c r="B3105" i="33"/>
  <c r="B3106" i="33"/>
  <c r="B3107" i="33"/>
  <c r="B3108" i="33"/>
  <c r="B3109" i="33"/>
  <c r="B3110" i="33"/>
  <c r="B3111" i="33"/>
  <c r="B3112" i="33"/>
  <c r="B3113" i="33"/>
  <c r="B3114" i="33"/>
  <c r="B3115" i="33"/>
  <c r="B3116" i="33"/>
  <c r="B3117" i="33"/>
  <c r="B3118" i="33"/>
  <c r="B3119" i="33"/>
  <c r="B3120" i="33"/>
  <c r="B3121" i="33"/>
  <c r="B3122" i="33"/>
  <c r="B3123" i="33"/>
  <c r="B3124" i="33"/>
  <c r="B3125" i="33"/>
  <c r="B3126" i="33"/>
  <c r="B3127" i="33"/>
  <c r="B3128" i="33"/>
  <c r="B3129" i="33"/>
  <c r="B3130" i="33"/>
  <c r="B3131" i="33"/>
  <c r="B3132" i="33"/>
  <c r="B3133" i="33"/>
  <c r="B3134" i="33"/>
  <c r="B3135" i="33"/>
  <c r="B3136" i="33"/>
  <c r="B3137" i="33"/>
  <c r="B3138" i="33"/>
  <c r="B3139" i="33"/>
  <c r="B3140" i="33"/>
  <c r="B3141" i="33"/>
  <c r="B3142" i="33"/>
  <c r="B3143" i="33"/>
  <c r="B3144" i="33"/>
  <c r="B3145" i="33"/>
  <c r="B3146" i="33"/>
  <c r="B3147" i="33"/>
  <c r="B3148" i="33"/>
  <c r="B3149" i="33"/>
  <c r="B3150" i="33"/>
  <c r="B3151" i="33"/>
  <c r="B3152" i="33"/>
  <c r="B3153" i="33"/>
  <c r="B3154" i="33"/>
  <c r="B3155" i="33"/>
  <c r="B3156" i="33"/>
  <c r="B3157" i="33"/>
  <c r="B3158" i="33"/>
  <c r="B3159" i="33"/>
  <c r="B3160" i="33"/>
  <c r="B3161" i="33"/>
  <c r="B3162" i="33"/>
  <c r="B3163" i="33"/>
  <c r="B3164" i="33"/>
  <c r="B3165" i="33"/>
  <c r="B3166" i="33"/>
  <c r="B3167" i="33"/>
  <c r="B3168" i="33"/>
  <c r="B3169" i="33"/>
  <c r="B3170" i="33"/>
  <c r="B3171" i="33"/>
  <c r="B3172" i="33"/>
  <c r="B3173" i="33"/>
  <c r="B3174" i="33"/>
  <c r="B3175" i="33"/>
  <c r="B3176" i="33"/>
  <c r="B3177" i="33"/>
  <c r="B3178" i="33"/>
  <c r="B3179" i="33"/>
  <c r="B3180" i="33"/>
  <c r="B3181" i="33"/>
  <c r="B3182" i="33"/>
  <c r="B3183" i="33"/>
  <c r="B3184" i="33"/>
  <c r="B3185" i="33"/>
  <c r="B3186" i="33"/>
  <c r="B3187" i="33"/>
  <c r="B3188" i="33"/>
  <c r="B3189" i="33"/>
  <c r="B3190" i="33"/>
  <c r="B3191" i="33"/>
  <c r="B3192" i="33"/>
  <c r="B3193" i="33"/>
  <c r="B3194" i="33"/>
  <c r="B3195" i="33"/>
  <c r="B3196" i="33"/>
  <c r="B3197" i="33"/>
  <c r="B3198" i="33"/>
  <c r="B3199" i="33"/>
  <c r="B3200" i="33"/>
  <c r="B3201" i="33"/>
  <c r="B3202" i="33"/>
  <c r="B3203" i="33"/>
  <c r="B3204" i="33"/>
  <c r="B3205" i="33"/>
  <c r="B3206" i="33"/>
  <c r="B3207" i="33"/>
  <c r="B3208" i="33"/>
  <c r="B3209" i="33"/>
  <c r="B3210" i="33"/>
  <c r="B3211" i="33"/>
  <c r="B3212" i="33"/>
  <c r="B3213" i="33"/>
  <c r="B3214" i="33"/>
  <c r="B3215" i="33"/>
  <c r="B3216" i="33"/>
  <c r="B3217" i="33"/>
  <c r="B3218" i="33"/>
  <c r="B3219" i="33"/>
  <c r="B3220" i="33"/>
  <c r="B3221" i="33"/>
  <c r="B3222" i="33"/>
  <c r="B3223" i="33"/>
  <c r="B3224" i="33"/>
  <c r="B3225" i="33"/>
  <c r="B3226" i="33"/>
  <c r="B3227" i="33"/>
  <c r="B3228" i="33"/>
  <c r="B3229" i="33"/>
  <c r="B3230" i="33"/>
  <c r="B3231" i="33"/>
  <c r="B3232" i="33"/>
  <c r="B3233" i="33"/>
  <c r="B3234" i="33"/>
  <c r="B3235" i="33"/>
  <c r="B3236" i="33"/>
  <c r="B3237" i="33"/>
  <c r="B3238" i="33"/>
  <c r="B3239" i="33"/>
  <c r="B3240" i="33"/>
  <c r="B3241" i="33"/>
  <c r="B3242" i="33"/>
  <c r="B3243" i="33"/>
  <c r="B3244" i="33"/>
  <c r="B3245" i="33"/>
  <c r="B3246" i="33"/>
  <c r="B3247" i="33"/>
  <c r="B3248" i="33"/>
  <c r="B3249" i="33"/>
  <c r="B3250" i="33"/>
  <c r="B3251" i="33"/>
  <c r="B3252" i="33"/>
  <c r="B3253" i="33"/>
  <c r="B3254" i="33"/>
  <c r="B3255" i="33"/>
  <c r="B3256" i="33"/>
  <c r="B3257" i="33"/>
  <c r="B3258" i="33"/>
  <c r="B3259" i="33"/>
  <c r="B3260" i="33"/>
  <c r="B3261" i="33"/>
  <c r="B3262" i="33"/>
  <c r="B3263" i="33"/>
  <c r="B3264" i="33"/>
  <c r="B3265" i="33"/>
  <c r="B3266" i="33"/>
  <c r="B3267" i="33"/>
  <c r="B3268" i="33"/>
  <c r="B3269" i="33"/>
  <c r="B3270" i="33"/>
  <c r="B3271" i="33"/>
  <c r="B3272" i="33"/>
  <c r="B3273" i="33"/>
  <c r="B3274" i="33"/>
  <c r="B3275" i="33"/>
  <c r="B3276" i="33"/>
  <c r="B3277" i="33"/>
  <c r="B3278" i="33"/>
  <c r="B3279" i="33"/>
  <c r="B3280" i="33"/>
  <c r="B3281" i="33"/>
  <c r="B3282" i="33"/>
  <c r="B3283" i="33"/>
  <c r="B3284" i="33"/>
  <c r="B3285" i="33"/>
  <c r="B3286" i="33"/>
  <c r="B3287" i="33"/>
  <c r="B3288" i="33"/>
  <c r="B3289" i="33"/>
  <c r="B3290" i="33"/>
  <c r="B3291" i="33"/>
  <c r="B3292" i="33"/>
  <c r="B3293" i="33"/>
  <c r="B3294" i="33"/>
  <c r="B3295" i="33"/>
  <c r="B3296" i="33"/>
  <c r="B3297" i="33"/>
  <c r="B3298" i="33"/>
  <c r="B3299" i="33"/>
  <c r="B3300" i="33"/>
  <c r="B3301" i="33"/>
  <c r="B3302" i="33"/>
  <c r="B3303" i="33"/>
  <c r="B3304" i="33"/>
  <c r="B3305" i="33"/>
  <c r="B3306" i="33"/>
  <c r="B3307" i="33"/>
  <c r="B3308" i="33"/>
  <c r="B3309" i="33"/>
  <c r="B3310" i="33"/>
  <c r="B3311" i="33"/>
  <c r="B3312" i="33"/>
  <c r="B3313" i="33"/>
  <c r="B3314" i="33"/>
  <c r="B3315" i="33"/>
  <c r="B3316" i="33"/>
  <c r="B3317" i="33"/>
  <c r="B3318" i="33"/>
  <c r="B3319" i="33"/>
  <c r="B3320" i="33"/>
  <c r="B3321" i="33"/>
  <c r="B3322" i="33"/>
  <c r="B3323" i="33"/>
  <c r="B3324" i="33"/>
  <c r="B3325" i="33"/>
  <c r="B3326" i="33"/>
  <c r="B3327" i="33"/>
  <c r="B3328" i="33"/>
  <c r="B3329" i="33"/>
  <c r="B3330" i="33"/>
  <c r="B3331" i="33"/>
  <c r="B3332" i="33"/>
  <c r="B3333" i="33"/>
  <c r="B3334" i="33"/>
  <c r="B3335" i="33"/>
  <c r="B3336" i="33"/>
  <c r="B3337" i="33"/>
  <c r="B3338" i="33"/>
  <c r="B3339" i="33"/>
  <c r="B3340" i="33"/>
  <c r="B3341" i="33"/>
  <c r="B3342" i="33"/>
  <c r="B3343" i="33"/>
  <c r="B3344" i="33"/>
  <c r="B3345" i="33"/>
  <c r="B3346" i="33"/>
  <c r="B3347" i="33"/>
  <c r="B3348" i="33"/>
  <c r="B3349" i="33"/>
  <c r="B3350" i="33"/>
  <c r="B3351" i="33"/>
  <c r="B3352" i="33"/>
  <c r="B3353" i="33"/>
  <c r="B3354" i="33"/>
  <c r="B3355" i="33"/>
  <c r="B3356" i="33"/>
  <c r="B3357" i="33"/>
  <c r="B3358" i="33"/>
  <c r="B3359" i="33"/>
  <c r="B3360" i="33"/>
  <c r="B3361" i="33"/>
  <c r="B3362" i="33"/>
  <c r="B3363" i="33"/>
  <c r="B3364" i="33"/>
  <c r="B3365" i="33"/>
  <c r="B3366" i="33"/>
  <c r="B3367" i="33"/>
  <c r="B3368" i="33"/>
  <c r="B3369" i="33"/>
  <c r="B3370" i="33"/>
  <c r="B3371" i="33"/>
  <c r="B3372" i="33"/>
  <c r="B3373" i="33"/>
  <c r="B3374" i="33"/>
  <c r="B3375" i="33"/>
  <c r="B3376" i="33"/>
  <c r="B3377" i="33"/>
  <c r="B3378" i="33"/>
  <c r="B3379" i="33"/>
  <c r="B3380" i="33"/>
  <c r="B3381" i="33"/>
  <c r="B3382" i="33"/>
  <c r="B3383" i="33"/>
  <c r="B3384" i="33"/>
  <c r="B3385" i="33"/>
  <c r="B3386" i="33"/>
  <c r="B3387" i="33"/>
  <c r="B3388" i="33"/>
  <c r="B3389" i="33"/>
  <c r="B3390" i="33"/>
  <c r="B3391" i="33"/>
  <c r="B3392" i="33"/>
  <c r="B3393" i="33"/>
  <c r="B3394" i="33"/>
  <c r="B3395" i="33"/>
  <c r="B3396" i="33"/>
  <c r="B3397" i="33"/>
  <c r="B3398" i="33"/>
  <c r="B3399" i="33"/>
  <c r="B3400" i="33"/>
  <c r="B3401" i="33"/>
  <c r="B3402" i="33"/>
  <c r="B3403" i="33"/>
  <c r="B3404" i="33"/>
  <c r="B3405" i="33"/>
  <c r="B3406" i="33"/>
  <c r="B3407" i="33"/>
  <c r="B3408" i="33"/>
  <c r="B3409" i="33"/>
  <c r="B3410" i="33"/>
  <c r="B3411" i="33"/>
  <c r="B3412" i="33"/>
  <c r="B3413" i="33"/>
  <c r="B3414" i="33"/>
  <c r="B3415" i="33"/>
  <c r="B3416" i="33"/>
  <c r="B3417" i="33"/>
  <c r="B3418" i="33"/>
  <c r="B3419" i="33"/>
  <c r="B3420" i="33"/>
  <c r="B3421" i="33"/>
  <c r="B3422" i="33"/>
  <c r="B3423" i="33"/>
  <c r="B3424" i="33"/>
  <c r="B3425" i="33"/>
  <c r="B3426" i="33"/>
  <c r="B3427" i="33"/>
  <c r="B3428" i="33"/>
  <c r="B3429" i="33"/>
  <c r="B3430" i="33"/>
  <c r="B3431" i="33"/>
  <c r="B3432" i="33"/>
  <c r="B3433" i="33"/>
  <c r="B3434" i="33"/>
  <c r="B3435" i="33"/>
  <c r="B3436" i="33"/>
  <c r="B3437" i="33"/>
  <c r="B3438" i="33"/>
  <c r="B3439" i="33"/>
  <c r="B3440" i="33"/>
  <c r="B3441" i="33"/>
  <c r="B3442" i="33"/>
  <c r="B3443" i="33"/>
  <c r="B3444" i="33"/>
  <c r="B3445" i="33"/>
  <c r="B3446" i="33"/>
  <c r="B3447" i="33"/>
  <c r="B3448" i="33"/>
  <c r="B3449" i="33"/>
  <c r="B3450" i="33"/>
  <c r="B3451" i="33"/>
  <c r="B3452" i="33"/>
  <c r="B3453" i="33"/>
  <c r="B3454" i="33"/>
  <c r="B3455" i="33"/>
  <c r="B3456" i="33"/>
  <c r="B3457" i="33"/>
  <c r="B3458" i="33"/>
  <c r="B3459" i="33"/>
  <c r="B3460" i="33"/>
  <c r="B3461" i="33"/>
  <c r="B3462" i="33"/>
  <c r="B3463" i="33"/>
  <c r="B3464" i="33"/>
  <c r="B3465" i="33"/>
  <c r="B3466" i="33"/>
  <c r="B3467" i="33"/>
  <c r="B3468" i="33"/>
  <c r="B3469" i="33"/>
  <c r="B3470" i="33"/>
  <c r="B3471" i="33"/>
  <c r="B3472" i="33"/>
  <c r="B3473" i="33"/>
  <c r="B3474" i="33"/>
  <c r="B3475" i="33"/>
  <c r="B3476" i="33"/>
  <c r="B3477" i="33"/>
  <c r="B3478" i="33"/>
  <c r="B3479" i="33"/>
  <c r="B3480" i="33"/>
  <c r="B3481" i="33"/>
  <c r="B3482" i="33"/>
  <c r="B3483" i="33"/>
  <c r="B3484" i="33"/>
  <c r="B3485" i="33"/>
  <c r="B3486" i="33"/>
  <c r="B3487" i="33"/>
  <c r="B3488" i="33"/>
  <c r="B3489" i="33"/>
  <c r="B3490" i="33"/>
  <c r="B3491" i="33"/>
  <c r="B3492" i="33"/>
  <c r="B3493" i="33"/>
  <c r="B3494" i="33"/>
  <c r="B3495" i="33"/>
  <c r="B3496" i="33"/>
  <c r="B3497" i="33"/>
  <c r="B3498" i="33"/>
  <c r="B3499" i="33"/>
  <c r="B3500" i="33"/>
  <c r="B3501" i="33"/>
  <c r="B3502" i="33"/>
  <c r="B3503" i="33"/>
  <c r="B3504" i="33"/>
  <c r="B3505" i="33"/>
  <c r="B3506" i="33"/>
  <c r="B3507" i="33"/>
  <c r="B3508" i="33"/>
  <c r="B3509" i="33"/>
  <c r="B3510" i="33"/>
  <c r="B3511" i="33"/>
  <c r="B3512" i="33"/>
  <c r="B3513" i="33"/>
  <c r="B3514" i="33"/>
  <c r="B3515" i="33"/>
  <c r="B3516" i="33"/>
  <c r="B3517" i="33"/>
  <c r="B3518" i="33"/>
  <c r="B3519" i="33"/>
  <c r="B3520" i="33"/>
  <c r="B3521" i="33"/>
  <c r="B3522" i="33"/>
  <c r="B3523" i="33"/>
  <c r="B3524" i="33"/>
  <c r="B3525" i="33"/>
  <c r="B3526" i="33"/>
  <c r="B3527" i="33"/>
  <c r="B3528" i="33"/>
  <c r="B3529" i="33"/>
  <c r="B3530" i="33"/>
  <c r="B3531" i="33"/>
  <c r="B3532" i="33"/>
  <c r="B3533" i="33"/>
  <c r="B3534" i="33"/>
  <c r="B3535" i="33"/>
  <c r="B3536" i="33"/>
  <c r="B3537" i="33"/>
  <c r="B3538" i="33"/>
  <c r="B3539" i="33"/>
  <c r="B3540" i="33"/>
  <c r="B3541" i="33"/>
  <c r="B3542" i="33"/>
  <c r="B3543" i="33"/>
  <c r="B3544" i="33"/>
  <c r="B3545" i="33"/>
  <c r="B3546" i="33"/>
  <c r="B3547" i="33"/>
  <c r="B3548" i="33"/>
  <c r="B3549" i="33"/>
  <c r="B3550" i="33"/>
  <c r="B3551" i="33"/>
  <c r="B3552" i="33"/>
  <c r="B3553" i="33"/>
  <c r="B3554" i="33"/>
  <c r="B3555" i="33"/>
  <c r="B3556" i="33"/>
  <c r="B3557" i="33"/>
  <c r="B3558" i="33"/>
  <c r="B3559" i="33"/>
  <c r="B3560" i="33"/>
  <c r="B3561" i="33"/>
  <c r="B3562" i="33"/>
  <c r="B3563" i="33"/>
  <c r="B3564" i="33"/>
  <c r="B3565" i="33"/>
  <c r="B3566" i="33"/>
  <c r="B3567" i="33"/>
  <c r="B3568" i="33"/>
  <c r="B3569" i="33"/>
  <c r="B3570" i="33"/>
  <c r="B3571" i="33"/>
  <c r="B3572" i="33"/>
  <c r="B3573" i="33"/>
  <c r="B3574" i="33"/>
  <c r="B3575" i="33"/>
  <c r="B3576" i="33"/>
  <c r="B3577" i="33"/>
  <c r="B3578" i="33"/>
  <c r="B3579" i="33"/>
  <c r="B3580" i="33"/>
  <c r="B3581" i="33"/>
  <c r="B3582" i="33"/>
  <c r="B3583" i="33"/>
  <c r="B3584" i="33"/>
  <c r="B3585" i="33"/>
  <c r="B3586" i="33"/>
  <c r="B3587" i="33"/>
  <c r="B3588" i="33"/>
  <c r="B3589" i="33"/>
  <c r="B3590" i="33"/>
  <c r="B3591" i="33"/>
  <c r="B3592" i="33"/>
  <c r="B3593" i="33"/>
  <c r="B3594" i="33"/>
  <c r="B3595" i="33"/>
  <c r="B3596" i="33"/>
  <c r="B3597" i="33"/>
  <c r="B3598" i="33"/>
  <c r="B3599" i="33"/>
  <c r="B3600" i="33"/>
  <c r="B3601" i="33"/>
  <c r="B3602" i="33"/>
  <c r="B3603" i="33"/>
  <c r="B3604" i="33"/>
  <c r="B3605" i="33"/>
  <c r="B3606" i="33"/>
  <c r="B3607" i="33"/>
  <c r="B3608" i="33"/>
  <c r="B3609" i="33"/>
  <c r="B3610" i="33"/>
  <c r="B3611" i="33"/>
  <c r="B3612" i="33"/>
  <c r="B3613" i="33"/>
  <c r="B3614" i="33"/>
  <c r="B3615" i="33"/>
  <c r="B3616" i="33"/>
  <c r="B3617" i="33"/>
  <c r="B3618" i="33"/>
  <c r="B3619" i="33"/>
  <c r="B3620" i="33"/>
  <c r="B3621" i="33"/>
  <c r="B3622" i="33"/>
  <c r="B3623" i="33"/>
  <c r="B3624" i="33"/>
  <c r="B3625" i="33"/>
  <c r="B3626" i="33"/>
  <c r="B3627" i="33"/>
  <c r="B3628" i="33"/>
  <c r="B3629" i="33"/>
  <c r="B3630" i="33"/>
  <c r="B3631" i="33"/>
  <c r="B3632" i="33"/>
  <c r="B3633" i="33"/>
  <c r="B3634" i="33"/>
  <c r="B3635" i="33"/>
  <c r="B3636" i="33"/>
  <c r="B3637" i="33"/>
  <c r="B3638" i="33"/>
  <c r="B3639" i="33"/>
  <c r="B3640" i="33"/>
  <c r="B3641" i="33"/>
  <c r="B3642" i="33"/>
  <c r="B3643" i="33"/>
  <c r="B3644" i="33"/>
  <c r="B3645" i="33"/>
  <c r="B3646" i="33"/>
  <c r="B3647" i="33"/>
  <c r="B3648" i="33"/>
  <c r="B3649" i="33"/>
  <c r="B3650" i="33"/>
  <c r="B3651" i="33"/>
  <c r="B3652" i="33"/>
  <c r="B3653" i="33"/>
  <c r="B3654" i="33"/>
  <c r="B3655" i="33"/>
  <c r="B3656" i="33"/>
  <c r="B3657" i="33"/>
  <c r="B3658" i="33"/>
  <c r="B3659" i="33"/>
  <c r="B3660" i="33"/>
  <c r="B3661" i="33"/>
  <c r="B3662" i="33"/>
  <c r="B3663" i="33"/>
  <c r="B3664" i="33"/>
  <c r="B3665" i="33"/>
  <c r="B3666" i="33"/>
  <c r="B3667" i="33"/>
  <c r="B3668" i="33"/>
  <c r="B3669" i="33"/>
  <c r="B3670" i="33"/>
  <c r="B3671" i="33"/>
  <c r="B3672" i="33"/>
  <c r="B3673" i="33"/>
  <c r="B3674" i="33"/>
  <c r="B3675" i="33"/>
  <c r="B3676" i="33"/>
  <c r="B3677" i="33"/>
  <c r="B3678" i="33"/>
  <c r="B3679" i="33"/>
  <c r="B3680" i="33"/>
  <c r="B3681" i="33"/>
  <c r="B3682" i="33"/>
  <c r="B3683" i="33"/>
  <c r="B3684" i="33"/>
  <c r="B3685" i="33"/>
  <c r="B3686" i="33"/>
  <c r="B3687" i="33"/>
  <c r="B3688" i="33"/>
  <c r="B3689" i="33"/>
  <c r="B3690" i="33"/>
  <c r="B3691" i="33"/>
  <c r="B3692" i="33"/>
  <c r="B3693" i="33"/>
  <c r="B3694" i="33"/>
  <c r="B3695" i="33"/>
  <c r="B3696" i="33"/>
  <c r="B3697" i="33"/>
  <c r="B3698" i="33"/>
  <c r="B3699" i="33"/>
  <c r="B3700" i="33"/>
  <c r="B3701" i="33"/>
  <c r="B3702" i="33"/>
  <c r="B3703" i="33"/>
  <c r="B3704" i="33"/>
  <c r="B3705" i="33"/>
  <c r="B3706" i="33"/>
  <c r="B3707" i="33"/>
  <c r="B3708" i="33"/>
  <c r="B3709" i="33"/>
  <c r="B3710" i="33"/>
  <c r="B3711" i="33"/>
  <c r="B3712" i="33"/>
  <c r="B3713" i="33"/>
  <c r="B3714" i="33"/>
  <c r="B3715" i="33"/>
  <c r="B3716" i="33"/>
  <c r="B3717" i="33"/>
  <c r="B3718" i="33"/>
  <c r="B3719" i="33"/>
  <c r="B3720" i="33"/>
  <c r="B3721" i="33"/>
  <c r="B3722" i="33"/>
  <c r="B3723" i="33"/>
  <c r="B3724" i="33"/>
  <c r="B3725" i="33"/>
  <c r="B3726" i="33"/>
  <c r="B3727" i="33"/>
  <c r="B3728" i="33"/>
  <c r="B3729" i="33"/>
  <c r="B3730" i="33"/>
  <c r="B3731" i="33"/>
  <c r="B3732" i="33"/>
  <c r="B3733" i="33"/>
  <c r="B3734" i="33"/>
  <c r="B3735" i="33"/>
  <c r="B3736" i="33"/>
  <c r="B3737" i="33"/>
  <c r="B3738" i="33"/>
  <c r="B3739" i="33"/>
  <c r="B3740" i="33"/>
  <c r="B3741" i="33"/>
  <c r="B3742" i="33"/>
  <c r="B3743" i="33"/>
  <c r="B3744" i="33"/>
  <c r="B3745" i="33"/>
  <c r="B3746" i="33"/>
  <c r="B3747" i="33"/>
  <c r="B3748" i="33"/>
  <c r="B3749" i="33"/>
  <c r="B3750" i="33"/>
  <c r="B3751" i="33"/>
  <c r="B3752" i="33"/>
  <c r="B3753" i="33"/>
  <c r="B3754" i="33"/>
  <c r="B3755" i="33"/>
  <c r="B3756" i="33"/>
  <c r="B3757" i="33"/>
  <c r="B3758" i="33"/>
  <c r="B3759" i="33"/>
  <c r="B3760" i="33"/>
  <c r="B3761" i="33"/>
  <c r="B3762" i="33"/>
  <c r="B3763" i="33"/>
  <c r="B3764" i="33"/>
  <c r="B3765" i="33"/>
  <c r="B3766" i="33"/>
  <c r="B3767" i="33"/>
  <c r="B3768" i="33"/>
  <c r="B3769" i="33"/>
  <c r="B3770" i="33"/>
  <c r="B3771" i="33"/>
  <c r="B3772" i="33"/>
  <c r="B3773" i="33"/>
  <c r="B3774" i="33"/>
  <c r="B3775" i="33"/>
  <c r="B3776" i="33"/>
  <c r="B3777" i="33"/>
  <c r="B3778" i="33"/>
  <c r="B3779" i="33"/>
  <c r="B3780" i="33"/>
  <c r="B3781" i="33"/>
  <c r="B3782" i="33"/>
  <c r="B3783" i="33"/>
  <c r="B3784" i="33"/>
  <c r="B3785" i="33"/>
  <c r="B3786" i="33"/>
  <c r="B3787" i="33"/>
  <c r="B3788" i="33"/>
  <c r="B3789" i="33"/>
  <c r="B3790" i="33"/>
  <c r="B3791" i="33"/>
  <c r="B3792" i="33"/>
  <c r="B3793" i="33"/>
  <c r="B3794" i="33"/>
  <c r="B3795" i="33"/>
  <c r="B3796" i="33"/>
  <c r="B3797" i="33"/>
  <c r="B3798" i="33"/>
  <c r="B3799" i="33"/>
  <c r="B3800" i="33"/>
  <c r="B3801" i="33"/>
  <c r="B3802" i="33"/>
  <c r="B3803" i="33"/>
  <c r="B3804" i="33"/>
  <c r="B3805" i="33"/>
  <c r="B3806" i="33"/>
  <c r="B3807" i="33"/>
  <c r="B3808" i="33"/>
  <c r="B3809" i="33"/>
  <c r="B3810" i="33"/>
  <c r="B3811" i="33"/>
  <c r="B3812" i="33"/>
  <c r="B3813" i="33"/>
  <c r="B3814" i="33"/>
  <c r="B3815" i="33"/>
  <c r="B3816" i="33"/>
  <c r="B3817" i="33"/>
  <c r="B3818" i="33"/>
  <c r="B3819" i="33"/>
  <c r="B3820" i="33"/>
  <c r="B3821" i="33"/>
  <c r="B3822" i="33"/>
  <c r="B3823" i="33"/>
  <c r="B3824" i="33"/>
  <c r="B3825" i="33"/>
  <c r="B3826" i="33"/>
  <c r="B3827" i="33"/>
  <c r="B3828" i="33"/>
  <c r="B3829" i="33"/>
  <c r="B3830" i="33"/>
  <c r="B3831" i="33"/>
  <c r="B3832" i="33"/>
  <c r="B3833" i="33"/>
  <c r="B3834" i="33"/>
  <c r="B3835" i="33"/>
  <c r="B3836" i="33"/>
  <c r="B3837" i="33"/>
  <c r="B3838" i="33"/>
  <c r="B3839" i="33"/>
  <c r="B3840" i="33"/>
  <c r="B3841" i="33"/>
  <c r="B3842" i="33"/>
  <c r="B3843" i="33"/>
  <c r="B3844" i="33"/>
  <c r="B3845" i="33"/>
  <c r="B3846" i="33"/>
  <c r="B3847" i="33"/>
  <c r="B3848" i="33"/>
  <c r="B3849" i="33"/>
  <c r="B3850" i="33"/>
  <c r="B3851" i="33"/>
  <c r="B3852" i="33"/>
  <c r="B3853" i="33"/>
  <c r="B3854" i="33"/>
  <c r="B3855" i="33"/>
  <c r="B3856" i="33"/>
  <c r="B3857" i="33"/>
  <c r="B3858" i="33"/>
  <c r="B3859" i="33"/>
  <c r="B3860" i="33"/>
  <c r="B3861" i="33"/>
  <c r="B3862" i="33"/>
  <c r="B3863" i="33"/>
  <c r="B3864" i="33"/>
  <c r="B3865" i="33"/>
  <c r="B3866" i="33"/>
  <c r="B3867" i="33"/>
  <c r="B3868" i="33"/>
  <c r="B3869" i="33"/>
  <c r="B3870" i="33"/>
  <c r="B3871" i="33"/>
  <c r="B3872" i="33"/>
  <c r="B3873" i="33"/>
  <c r="B3874" i="33"/>
  <c r="B3875" i="33"/>
  <c r="B3876" i="33"/>
  <c r="B3877" i="33"/>
  <c r="B3878" i="33"/>
  <c r="B3879" i="33"/>
  <c r="B3880" i="33"/>
  <c r="B3881" i="33"/>
  <c r="B3882" i="33"/>
  <c r="B3883" i="33"/>
  <c r="B3884" i="33"/>
  <c r="B3885" i="33"/>
  <c r="B3886" i="33"/>
  <c r="B3887" i="33"/>
  <c r="B3888" i="33"/>
  <c r="B3889" i="33"/>
  <c r="B3890" i="33"/>
  <c r="B3891" i="33"/>
  <c r="B3892" i="33"/>
  <c r="B3893" i="33"/>
  <c r="B3894" i="33"/>
  <c r="B3895" i="33"/>
  <c r="B3896" i="33"/>
  <c r="B712" i="33"/>
  <c r="B713" i="33"/>
  <c r="B714" i="33"/>
  <c r="B715" i="33"/>
  <c r="B716" i="33"/>
  <c r="B717" i="33"/>
  <c r="B718" i="33"/>
  <c r="B719" i="33"/>
  <c r="B720" i="33"/>
  <c r="B721" i="33"/>
  <c r="B722" i="33"/>
  <c r="B723" i="33"/>
  <c r="B724" i="33"/>
  <c r="B725" i="33"/>
  <c r="B726" i="33"/>
  <c r="B727" i="33"/>
  <c r="B728" i="33"/>
  <c r="B729" i="33"/>
  <c r="B730" i="33"/>
  <c r="B731" i="33"/>
  <c r="B732" i="33"/>
  <c r="B733" i="33"/>
  <c r="B734" i="33"/>
  <c r="B735" i="33"/>
  <c r="B736" i="33"/>
  <c r="B737" i="33"/>
  <c r="B738" i="33"/>
  <c r="B739" i="33"/>
  <c r="B740" i="33"/>
  <c r="B741" i="33"/>
  <c r="B742" i="33"/>
  <c r="B743" i="33"/>
  <c r="B744" i="33"/>
  <c r="B745" i="33"/>
  <c r="B746" i="33"/>
  <c r="B747" i="33"/>
  <c r="B748" i="33"/>
  <c r="B749" i="33"/>
  <c r="B750" i="33"/>
  <c r="B751" i="33"/>
  <c r="B752" i="33"/>
  <c r="B753" i="33"/>
  <c r="B754" i="33"/>
  <c r="B755" i="33"/>
  <c r="B756" i="33"/>
  <c r="B757" i="33"/>
  <c r="B758" i="33"/>
  <c r="B759" i="33"/>
  <c r="B760" i="33"/>
  <c r="B761" i="33"/>
  <c r="B762" i="33"/>
  <c r="B763" i="33"/>
  <c r="B764" i="33"/>
  <c r="B765" i="33"/>
  <c r="B766" i="33"/>
  <c r="B767" i="33"/>
  <c r="B768" i="33"/>
  <c r="B769" i="33"/>
  <c r="B770" i="33"/>
  <c r="B771" i="33"/>
  <c r="B772" i="33"/>
  <c r="B773" i="33"/>
  <c r="B774" i="33"/>
  <c r="B775" i="33"/>
  <c r="B776" i="33"/>
  <c r="B777" i="33"/>
  <c r="B778" i="33"/>
  <c r="B779" i="33"/>
  <c r="B780" i="33"/>
  <c r="B781" i="33"/>
  <c r="B782" i="33"/>
  <c r="B783" i="33"/>
  <c r="B784" i="33"/>
  <c r="B785" i="33"/>
  <c r="B786" i="33"/>
  <c r="B787" i="33"/>
  <c r="B788" i="33"/>
  <c r="B789" i="33"/>
  <c r="B790" i="33"/>
  <c r="B791" i="33"/>
  <c r="B792" i="33"/>
  <c r="B793" i="33"/>
  <c r="B794" i="33"/>
  <c r="B795" i="33"/>
  <c r="B796" i="33"/>
  <c r="B797" i="33"/>
  <c r="B798" i="33"/>
  <c r="B799" i="33"/>
  <c r="B800" i="33"/>
  <c r="B801" i="33"/>
  <c r="B802" i="33"/>
  <c r="B803" i="33"/>
  <c r="B804" i="33"/>
  <c r="B805" i="33"/>
  <c r="B806" i="33"/>
  <c r="B807" i="33"/>
  <c r="B808" i="33"/>
  <c r="B809" i="33"/>
  <c r="B810" i="33"/>
  <c r="B811" i="33"/>
  <c r="B812" i="33"/>
  <c r="B813" i="33"/>
  <c r="B814" i="33"/>
  <c r="B815" i="33"/>
  <c r="B816" i="33"/>
  <c r="B817" i="33"/>
  <c r="B818" i="33"/>
  <c r="B819" i="33"/>
  <c r="B820" i="33"/>
  <c r="B821" i="33"/>
  <c r="B822" i="33"/>
  <c r="B823" i="33"/>
  <c r="B824" i="33"/>
  <c r="B825" i="33"/>
  <c r="B826" i="33"/>
  <c r="B827" i="33"/>
  <c r="B828" i="33"/>
  <c r="B829" i="33"/>
  <c r="B830" i="33"/>
  <c r="B831" i="33"/>
  <c r="B832" i="33"/>
  <c r="B833" i="33"/>
  <c r="B834" i="33"/>
  <c r="B835" i="33"/>
  <c r="B836" i="33"/>
  <c r="B837" i="33"/>
  <c r="B838" i="33"/>
  <c r="B839" i="33"/>
  <c r="B840" i="33"/>
  <c r="B841" i="33"/>
  <c r="B842" i="33"/>
  <c r="B843" i="33"/>
  <c r="B844" i="33"/>
  <c r="B845" i="33"/>
  <c r="B846" i="33"/>
  <c r="B847" i="33"/>
  <c r="B848" i="33"/>
  <c r="B849" i="33"/>
  <c r="B850" i="33"/>
  <c r="B851" i="33"/>
  <c r="B852" i="33"/>
  <c r="B853" i="33"/>
  <c r="B854" i="33"/>
  <c r="B855" i="33"/>
  <c r="B856" i="33"/>
  <c r="B857" i="33"/>
  <c r="B858" i="33"/>
  <c r="B859" i="33"/>
  <c r="B860" i="33"/>
  <c r="B861" i="33"/>
  <c r="B862" i="33"/>
  <c r="B863" i="33"/>
  <c r="B864" i="33"/>
  <c r="B865" i="33"/>
  <c r="B866" i="33"/>
  <c r="B867" i="33"/>
  <c r="B868" i="33"/>
  <c r="B869" i="33"/>
  <c r="B870" i="33"/>
  <c r="B871" i="33"/>
  <c r="B872" i="33"/>
  <c r="B873" i="33"/>
  <c r="B874" i="33"/>
  <c r="B875" i="33"/>
  <c r="B876" i="33"/>
  <c r="B877" i="33"/>
  <c r="B878" i="33"/>
  <c r="B879" i="33"/>
  <c r="B880" i="33"/>
  <c r="B881" i="33"/>
  <c r="B882" i="33"/>
  <c r="B883" i="33"/>
  <c r="B884" i="33"/>
  <c r="B885" i="33"/>
  <c r="B886" i="33"/>
  <c r="B887" i="33"/>
  <c r="B888" i="33"/>
  <c r="B889" i="33"/>
  <c r="B890" i="33"/>
  <c r="B891" i="33"/>
  <c r="B892" i="33"/>
  <c r="B893" i="33"/>
  <c r="B894" i="33"/>
  <c r="B895" i="33"/>
  <c r="B896" i="33"/>
  <c r="B897" i="33"/>
  <c r="B898" i="33"/>
  <c r="B899" i="33"/>
  <c r="B900" i="33"/>
  <c r="B901" i="33"/>
  <c r="B902" i="33"/>
  <c r="B903" i="33"/>
  <c r="B904" i="33"/>
  <c r="B905" i="33"/>
  <c r="B906" i="33"/>
  <c r="B907" i="33"/>
  <c r="B908" i="33"/>
  <c r="B909" i="33"/>
  <c r="B910" i="33"/>
  <c r="B911" i="33"/>
  <c r="B912" i="33"/>
  <c r="B913" i="33"/>
  <c r="B914" i="33"/>
  <c r="B915" i="33"/>
  <c r="B916" i="33"/>
  <c r="B917" i="33"/>
  <c r="B918" i="33"/>
  <c r="B919" i="33"/>
  <c r="B920" i="33"/>
  <c r="B921" i="33"/>
  <c r="B922" i="33"/>
  <c r="B923" i="33"/>
  <c r="B924" i="33"/>
  <c r="B925" i="33"/>
  <c r="B926" i="33"/>
  <c r="B927" i="33"/>
  <c r="B928" i="33"/>
  <c r="B929" i="33"/>
  <c r="B930" i="33"/>
  <c r="B931" i="33"/>
  <c r="B932" i="33"/>
  <c r="B933" i="33"/>
  <c r="B934" i="33"/>
  <c r="B935" i="33"/>
  <c r="B936" i="33"/>
  <c r="B937" i="33"/>
  <c r="B938" i="33"/>
  <c r="B939" i="33"/>
  <c r="B940" i="33"/>
  <c r="B941" i="33"/>
  <c r="B942" i="33"/>
  <c r="B943" i="33"/>
  <c r="B944" i="33"/>
  <c r="B945" i="33"/>
  <c r="B946" i="33"/>
  <c r="B947" i="33"/>
  <c r="B948" i="33"/>
  <c r="B949" i="33"/>
  <c r="B950" i="33"/>
  <c r="B951" i="33"/>
  <c r="B952" i="33"/>
  <c r="B953" i="33"/>
  <c r="B954" i="33"/>
  <c r="B955" i="33"/>
  <c r="B956" i="33"/>
  <c r="B957" i="33"/>
  <c r="B958" i="33"/>
  <c r="B959" i="33"/>
  <c r="B960" i="33"/>
  <c r="B961" i="33"/>
  <c r="B962" i="33"/>
  <c r="B963" i="33"/>
  <c r="B964" i="33"/>
  <c r="B965" i="33"/>
  <c r="B966" i="33"/>
  <c r="B967" i="33"/>
  <c r="B968" i="33"/>
  <c r="B969" i="33"/>
  <c r="B970" i="33"/>
  <c r="B971" i="33"/>
  <c r="B972" i="33"/>
  <c r="B973" i="33"/>
  <c r="B974" i="33"/>
  <c r="B975" i="33"/>
  <c r="B976" i="33"/>
  <c r="B977" i="33"/>
  <c r="B978" i="33"/>
  <c r="B979" i="33"/>
  <c r="B980" i="33"/>
  <c r="B981" i="33"/>
  <c r="B982" i="33"/>
  <c r="B983" i="33"/>
  <c r="B984" i="33"/>
  <c r="B985" i="33"/>
  <c r="B986" i="33"/>
  <c r="B987" i="33"/>
  <c r="B988" i="33"/>
  <c r="B989" i="33"/>
  <c r="B990" i="33"/>
  <c r="B991" i="33"/>
  <c r="B992" i="33"/>
  <c r="B993" i="33"/>
  <c r="B994" i="33"/>
  <c r="B995" i="33"/>
  <c r="B996" i="33"/>
  <c r="B997" i="33"/>
  <c r="B998" i="33"/>
  <c r="B999" i="33"/>
  <c r="B1000" i="33"/>
  <c r="B1001" i="33"/>
  <c r="B1002" i="33"/>
  <c r="B1003" i="33"/>
  <c r="B1004" i="33"/>
  <c r="B1005" i="33"/>
  <c r="B1006" i="33"/>
  <c r="B1007" i="33"/>
  <c r="B1008" i="33"/>
  <c r="B1009" i="33"/>
  <c r="B1010" i="33"/>
  <c r="B1011" i="33"/>
  <c r="B1012" i="33"/>
  <c r="B1013" i="33"/>
  <c r="B1014" i="33"/>
  <c r="B1015" i="33"/>
  <c r="B1016" i="33"/>
  <c r="B1017" i="33"/>
  <c r="B1018" i="33"/>
  <c r="B1019" i="33"/>
  <c r="B1020" i="33"/>
  <c r="B1021" i="33"/>
  <c r="B1022" i="33"/>
  <c r="B1023" i="33"/>
  <c r="B1024" i="33"/>
  <c r="B1025" i="33"/>
  <c r="B1026" i="33"/>
  <c r="B1027" i="33"/>
  <c r="B1028" i="33"/>
  <c r="B1029" i="33"/>
  <c r="B1030" i="33"/>
  <c r="B1031" i="33"/>
  <c r="B1032" i="33"/>
  <c r="B1033" i="33"/>
  <c r="B1034" i="33"/>
  <c r="B1035" i="33"/>
  <c r="B1036" i="33"/>
  <c r="B1037" i="33"/>
  <c r="B1038" i="33"/>
  <c r="B1039" i="33"/>
  <c r="B1040" i="33"/>
  <c r="B1041" i="33"/>
  <c r="B1042" i="33"/>
  <c r="B1043" i="33"/>
  <c r="B1044" i="33"/>
  <c r="B1045" i="33"/>
  <c r="B1046" i="33"/>
  <c r="B1047" i="33"/>
  <c r="B1048" i="33"/>
  <c r="B1049" i="33"/>
  <c r="B1050" i="33"/>
  <c r="B1051" i="33"/>
  <c r="B1052" i="33"/>
  <c r="B1053" i="33"/>
  <c r="B1054" i="33"/>
  <c r="B1055" i="33"/>
  <c r="B1056" i="33"/>
  <c r="B1057" i="33"/>
  <c r="B1058" i="33"/>
  <c r="B1059" i="33"/>
  <c r="B1060" i="33"/>
  <c r="B1061" i="33"/>
  <c r="B1062" i="33"/>
  <c r="B1063" i="33"/>
  <c r="B1064" i="33"/>
  <c r="B1065" i="33"/>
  <c r="B1066" i="33"/>
  <c r="B1067" i="33"/>
  <c r="B1068" i="33"/>
  <c r="B1069" i="33"/>
  <c r="B1070" i="33"/>
  <c r="B1071" i="33"/>
  <c r="B1072" i="33"/>
  <c r="B1073" i="33"/>
  <c r="B1074" i="33"/>
  <c r="B1075" i="33"/>
  <c r="B1076" i="33"/>
  <c r="B1077" i="33"/>
  <c r="B1078" i="33"/>
  <c r="B1079" i="33"/>
  <c r="B1080" i="33"/>
  <c r="B1081" i="33"/>
  <c r="B1082" i="33"/>
  <c r="B1083" i="33"/>
  <c r="B1084" i="33"/>
  <c r="B1085" i="33"/>
  <c r="B1086" i="33"/>
  <c r="B1087" i="33"/>
  <c r="B1088" i="33"/>
  <c r="B1089" i="33"/>
  <c r="B1090" i="33"/>
  <c r="B1091" i="33"/>
  <c r="B1092" i="33"/>
  <c r="B1093" i="33"/>
  <c r="B1094" i="33"/>
  <c r="B1095" i="33"/>
  <c r="B1096" i="33"/>
  <c r="B1097" i="33"/>
  <c r="B1098" i="33"/>
  <c r="B1099" i="33"/>
  <c r="B1100" i="33"/>
  <c r="B1101" i="33"/>
  <c r="B1102" i="33"/>
  <c r="B1103" i="33"/>
  <c r="B1104" i="33"/>
  <c r="B1105" i="33"/>
  <c r="B1106" i="33"/>
  <c r="B1107" i="33"/>
  <c r="B1108" i="33"/>
  <c r="B1109" i="33"/>
  <c r="B1110" i="33"/>
  <c r="B1111" i="33"/>
  <c r="B1112" i="33"/>
  <c r="B1113" i="33"/>
  <c r="B1114" i="33"/>
  <c r="B711" i="33"/>
  <c r="AD3896" i="33"/>
  <c r="AC3896" i="33"/>
  <c r="AB3896" i="33"/>
  <c r="AA3896" i="33"/>
  <c r="Z3896" i="33"/>
  <c r="Y3896" i="33"/>
  <c r="X3896" i="33"/>
  <c r="W3896" i="33"/>
  <c r="V3896" i="33"/>
  <c r="U3896" i="33"/>
  <c r="T3896" i="33"/>
  <c r="S3896" i="33"/>
  <c r="AD3895" i="33"/>
  <c r="AC3895" i="33"/>
  <c r="AB3895" i="33"/>
  <c r="AA3895" i="33"/>
  <c r="Z3895" i="33"/>
  <c r="Y3895" i="33"/>
  <c r="X3895" i="33"/>
  <c r="W3895" i="33"/>
  <c r="V3895" i="33"/>
  <c r="U3895" i="33"/>
  <c r="T3895" i="33"/>
  <c r="S3895" i="33"/>
  <c r="AD3894" i="33"/>
  <c r="AC3894" i="33"/>
  <c r="AB3894" i="33"/>
  <c r="AA3894" i="33"/>
  <c r="Z3894" i="33"/>
  <c r="Y3894" i="33"/>
  <c r="X3894" i="33"/>
  <c r="W3894" i="33"/>
  <c r="V3894" i="33"/>
  <c r="U3894" i="33"/>
  <c r="T3894" i="33"/>
  <c r="S3894" i="33"/>
  <c r="AD3893" i="33"/>
  <c r="AC3893" i="33"/>
  <c r="AB3893" i="33"/>
  <c r="AA3893" i="33"/>
  <c r="Z3893" i="33"/>
  <c r="Y3893" i="33"/>
  <c r="X3893" i="33"/>
  <c r="W3893" i="33"/>
  <c r="V3893" i="33"/>
  <c r="U3893" i="33"/>
  <c r="T3893" i="33"/>
  <c r="S3893" i="33"/>
  <c r="AD3892" i="33"/>
  <c r="AC3892" i="33"/>
  <c r="AB3892" i="33"/>
  <c r="AA3892" i="33"/>
  <c r="Z3892" i="33"/>
  <c r="Y3892" i="33"/>
  <c r="X3892" i="33"/>
  <c r="W3892" i="33"/>
  <c r="V3892" i="33"/>
  <c r="U3892" i="33"/>
  <c r="T3892" i="33"/>
  <c r="S3892" i="33"/>
  <c r="AD3891" i="33"/>
  <c r="AC3891" i="33"/>
  <c r="AB3891" i="33"/>
  <c r="AA3891" i="33"/>
  <c r="Z3891" i="33"/>
  <c r="Y3891" i="33"/>
  <c r="X3891" i="33"/>
  <c r="W3891" i="33"/>
  <c r="V3891" i="33"/>
  <c r="U3891" i="33"/>
  <c r="T3891" i="33"/>
  <c r="S3891" i="33"/>
  <c r="AD3890" i="33"/>
  <c r="AC3890" i="33"/>
  <c r="AB3890" i="33"/>
  <c r="AA3890" i="33"/>
  <c r="Z3890" i="33"/>
  <c r="Y3890" i="33"/>
  <c r="X3890" i="33"/>
  <c r="W3890" i="33"/>
  <c r="V3890" i="33"/>
  <c r="U3890" i="33"/>
  <c r="T3890" i="33"/>
  <c r="S3890" i="33"/>
  <c r="AD3889" i="33"/>
  <c r="AC3889" i="33"/>
  <c r="AB3889" i="33"/>
  <c r="AA3889" i="33"/>
  <c r="Z3889" i="33"/>
  <c r="Y3889" i="33"/>
  <c r="X3889" i="33"/>
  <c r="W3889" i="33"/>
  <c r="V3889" i="33"/>
  <c r="U3889" i="33"/>
  <c r="T3889" i="33"/>
  <c r="S3889" i="33"/>
  <c r="AD3888" i="33"/>
  <c r="AC3888" i="33"/>
  <c r="AB3888" i="33"/>
  <c r="AA3888" i="33"/>
  <c r="Z3888" i="33"/>
  <c r="Y3888" i="33"/>
  <c r="X3888" i="33"/>
  <c r="W3888" i="33"/>
  <c r="V3888" i="33"/>
  <c r="U3888" i="33"/>
  <c r="T3888" i="33"/>
  <c r="S3888" i="33"/>
  <c r="AD3887" i="33"/>
  <c r="AC3887" i="33"/>
  <c r="AB3887" i="33"/>
  <c r="AA3887" i="33"/>
  <c r="Z3887" i="33"/>
  <c r="Y3887" i="33"/>
  <c r="X3887" i="33"/>
  <c r="W3887" i="33"/>
  <c r="V3887" i="33"/>
  <c r="U3887" i="33"/>
  <c r="T3887" i="33"/>
  <c r="S3887" i="33"/>
  <c r="AD3886" i="33"/>
  <c r="AC3886" i="33"/>
  <c r="AB3886" i="33"/>
  <c r="AA3886" i="33"/>
  <c r="Z3886" i="33"/>
  <c r="Y3886" i="33"/>
  <c r="X3886" i="33"/>
  <c r="W3886" i="33"/>
  <c r="V3886" i="33"/>
  <c r="U3886" i="33"/>
  <c r="T3886" i="33"/>
  <c r="S3886" i="33"/>
  <c r="AD3885" i="33"/>
  <c r="AC3885" i="33"/>
  <c r="AB3885" i="33"/>
  <c r="AA3885" i="33"/>
  <c r="Z3885" i="33"/>
  <c r="Y3885" i="33"/>
  <c r="X3885" i="33"/>
  <c r="W3885" i="33"/>
  <c r="V3885" i="33"/>
  <c r="U3885" i="33"/>
  <c r="T3885" i="33"/>
  <c r="S3885" i="33"/>
  <c r="AD3884" i="33"/>
  <c r="AC3884" i="33"/>
  <c r="AB3884" i="33"/>
  <c r="AA3884" i="33"/>
  <c r="Z3884" i="33"/>
  <c r="Y3884" i="33"/>
  <c r="X3884" i="33"/>
  <c r="W3884" i="33"/>
  <c r="V3884" i="33"/>
  <c r="U3884" i="33"/>
  <c r="T3884" i="33"/>
  <c r="S3884" i="33"/>
  <c r="AD3883" i="33"/>
  <c r="AC3883" i="33"/>
  <c r="AB3883" i="33"/>
  <c r="AA3883" i="33"/>
  <c r="Z3883" i="33"/>
  <c r="Y3883" i="33"/>
  <c r="X3883" i="33"/>
  <c r="W3883" i="33"/>
  <c r="V3883" i="33"/>
  <c r="U3883" i="33"/>
  <c r="T3883" i="33"/>
  <c r="S3883" i="33"/>
  <c r="AD3882" i="33"/>
  <c r="AC3882" i="33"/>
  <c r="AB3882" i="33"/>
  <c r="AA3882" i="33"/>
  <c r="Z3882" i="33"/>
  <c r="Y3882" i="33"/>
  <c r="X3882" i="33"/>
  <c r="W3882" i="33"/>
  <c r="V3882" i="33"/>
  <c r="U3882" i="33"/>
  <c r="T3882" i="33"/>
  <c r="S3882" i="33"/>
  <c r="AD3881" i="33"/>
  <c r="AC3881" i="33"/>
  <c r="AB3881" i="33"/>
  <c r="AA3881" i="33"/>
  <c r="Z3881" i="33"/>
  <c r="Y3881" i="33"/>
  <c r="X3881" i="33"/>
  <c r="W3881" i="33"/>
  <c r="V3881" i="33"/>
  <c r="U3881" i="33"/>
  <c r="T3881" i="33"/>
  <c r="S3881" i="33"/>
  <c r="AD3880" i="33"/>
  <c r="AC3880" i="33"/>
  <c r="AB3880" i="33"/>
  <c r="AA3880" i="33"/>
  <c r="Z3880" i="33"/>
  <c r="Y3880" i="33"/>
  <c r="X3880" i="33"/>
  <c r="W3880" i="33"/>
  <c r="V3880" i="33"/>
  <c r="U3880" i="33"/>
  <c r="T3880" i="33"/>
  <c r="S3880" i="33"/>
  <c r="AD3879" i="33"/>
  <c r="AC3879" i="33"/>
  <c r="AB3879" i="33"/>
  <c r="AA3879" i="33"/>
  <c r="Z3879" i="33"/>
  <c r="Y3879" i="33"/>
  <c r="X3879" i="33"/>
  <c r="W3879" i="33"/>
  <c r="V3879" i="33"/>
  <c r="U3879" i="33"/>
  <c r="T3879" i="33"/>
  <c r="S3879" i="33"/>
  <c r="AD3878" i="33"/>
  <c r="AC3878" i="33"/>
  <c r="AB3878" i="33"/>
  <c r="AA3878" i="33"/>
  <c r="Z3878" i="33"/>
  <c r="Y3878" i="33"/>
  <c r="X3878" i="33"/>
  <c r="W3878" i="33"/>
  <c r="V3878" i="33"/>
  <c r="U3878" i="33"/>
  <c r="T3878" i="33"/>
  <c r="S3878" i="33"/>
  <c r="AD3877" i="33"/>
  <c r="AC3877" i="33"/>
  <c r="AB3877" i="33"/>
  <c r="AA3877" i="33"/>
  <c r="Z3877" i="33"/>
  <c r="Y3877" i="33"/>
  <c r="X3877" i="33"/>
  <c r="W3877" i="33"/>
  <c r="V3877" i="33"/>
  <c r="U3877" i="33"/>
  <c r="T3877" i="33"/>
  <c r="S3877" i="33"/>
  <c r="AD3876" i="33"/>
  <c r="AC3876" i="33"/>
  <c r="AB3876" i="33"/>
  <c r="AA3876" i="33"/>
  <c r="Z3876" i="33"/>
  <c r="Y3876" i="33"/>
  <c r="X3876" i="33"/>
  <c r="W3876" i="33"/>
  <c r="V3876" i="33"/>
  <c r="U3876" i="33"/>
  <c r="T3876" i="33"/>
  <c r="S3876" i="33"/>
  <c r="AD3875" i="33"/>
  <c r="AC3875" i="33"/>
  <c r="AB3875" i="33"/>
  <c r="AA3875" i="33"/>
  <c r="Z3875" i="33"/>
  <c r="Y3875" i="33"/>
  <c r="X3875" i="33"/>
  <c r="W3875" i="33"/>
  <c r="V3875" i="33"/>
  <c r="U3875" i="33"/>
  <c r="T3875" i="33"/>
  <c r="S3875" i="33"/>
  <c r="AD3874" i="33"/>
  <c r="AC3874" i="33"/>
  <c r="AB3874" i="33"/>
  <c r="AA3874" i="33"/>
  <c r="Z3874" i="33"/>
  <c r="Y3874" i="33"/>
  <c r="X3874" i="33"/>
  <c r="W3874" i="33"/>
  <c r="V3874" i="33"/>
  <c r="U3874" i="33"/>
  <c r="T3874" i="33"/>
  <c r="S3874" i="33"/>
  <c r="AD3873" i="33"/>
  <c r="AC3873" i="33"/>
  <c r="AB3873" i="33"/>
  <c r="AA3873" i="33"/>
  <c r="Z3873" i="33"/>
  <c r="Y3873" i="33"/>
  <c r="X3873" i="33"/>
  <c r="W3873" i="33"/>
  <c r="V3873" i="33"/>
  <c r="U3873" i="33"/>
  <c r="T3873" i="33"/>
  <c r="S3873" i="33"/>
  <c r="AD3872" i="33"/>
  <c r="AC3872" i="33"/>
  <c r="AB3872" i="33"/>
  <c r="AA3872" i="33"/>
  <c r="Z3872" i="33"/>
  <c r="Y3872" i="33"/>
  <c r="X3872" i="33"/>
  <c r="W3872" i="33"/>
  <c r="V3872" i="33"/>
  <c r="U3872" i="33"/>
  <c r="T3872" i="33"/>
  <c r="S3872" i="33"/>
  <c r="AD3871" i="33"/>
  <c r="AC3871" i="33"/>
  <c r="AB3871" i="33"/>
  <c r="AA3871" i="33"/>
  <c r="Z3871" i="33"/>
  <c r="Y3871" i="33"/>
  <c r="X3871" i="33"/>
  <c r="W3871" i="33"/>
  <c r="V3871" i="33"/>
  <c r="U3871" i="33"/>
  <c r="T3871" i="33"/>
  <c r="S3871" i="33"/>
  <c r="AD3870" i="33"/>
  <c r="AC3870" i="33"/>
  <c r="AB3870" i="33"/>
  <c r="AA3870" i="33"/>
  <c r="Z3870" i="33"/>
  <c r="Y3870" i="33"/>
  <c r="X3870" i="33"/>
  <c r="W3870" i="33"/>
  <c r="V3870" i="33"/>
  <c r="U3870" i="33"/>
  <c r="T3870" i="33"/>
  <c r="S3870" i="33"/>
  <c r="AD3869" i="33"/>
  <c r="AC3869" i="33"/>
  <c r="AB3869" i="33"/>
  <c r="AA3869" i="33"/>
  <c r="Z3869" i="33"/>
  <c r="Y3869" i="33"/>
  <c r="X3869" i="33"/>
  <c r="W3869" i="33"/>
  <c r="V3869" i="33"/>
  <c r="U3869" i="33"/>
  <c r="T3869" i="33"/>
  <c r="S3869" i="33"/>
  <c r="AD3868" i="33"/>
  <c r="AC3868" i="33"/>
  <c r="AB3868" i="33"/>
  <c r="AA3868" i="33"/>
  <c r="Z3868" i="33"/>
  <c r="Y3868" i="33"/>
  <c r="X3868" i="33"/>
  <c r="W3868" i="33"/>
  <c r="V3868" i="33"/>
  <c r="U3868" i="33"/>
  <c r="T3868" i="33"/>
  <c r="S3868" i="33"/>
  <c r="AD3867" i="33"/>
  <c r="AC3867" i="33"/>
  <c r="AB3867" i="33"/>
  <c r="AA3867" i="33"/>
  <c r="Z3867" i="33"/>
  <c r="Y3867" i="33"/>
  <c r="X3867" i="33"/>
  <c r="W3867" i="33"/>
  <c r="V3867" i="33"/>
  <c r="U3867" i="33"/>
  <c r="T3867" i="33"/>
  <c r="S3867" i="33"/>
  <c r="AD3866" i="33"/>
  <c r="AC3866" i="33"/>
  <c r="AB3866" i="33"/>
  <c r="AA3866" i="33"/>
  <c r="Z3866" i="33"/>
  <c r="Y3866" i="33"/>
  <c r="X3866" i="33"/>
  <c r="W3866" i="33"/>
  <c r="V3866" i="33"/>
  <c r="U3866" i="33"/>
  <c r="T3866" i="33"/>
  <c r="S3866" i="33"/>
  <c r="AD3865" i="33"/>
  <c r="AC3865" i="33"/>
  <c r="AB3865" i="33"/>
  <c r="AA3865" i="33"/>
  <c r="Z3865" i="33"/>
  <c r="Y3865" i="33"/>
  <c r="X3865" i="33"/>
  <c r="W3865" i="33"/>
  <c r="V3865" i="33"/>
  <c r="U3865" i="33"/>
  <c r="T3865" i="33"/>
  <c r="S3865" i="33"/>
  <c r="AD3864" i="33"/>
  <c r="AC3864" i="33"/>
  <c r="AB3864" i="33"/>
  <c r="AA3864" i="33"/>
  <c r="Z3864" i="33"/>
  <c r="Y3864" i="33"/>
  <c r="X3864" i="33"/>
  <c r="W3864" i="33"/>
  <c r="V3864" i="33"/>
  <c r="U3864" i="33"/>
  <c r="T3864" i="33"/>
  <c r="S3864" i="33"/>
  <c r="AD3863" i="33"/>
  <c r="AC3863" i="33"/>
  <c r="AB3863" i="33"/>
  <c r="AA3863" i="33"/>
  <c r="Z3863" i="33"/>
  <c r="Y3863" i="33"/>
  <c r="X3863" i="33"/>
  <c r="W3863" i="33"/>
  <c r="V3863" i="33"/>
  <c r="U3863" i="33"/>
  <c r="T3863" i="33"/>
  <c r="S3863" i="33"/>
  <c r="AD3862" i="33"/>
  <c r="AC3862" i="33"/>
  <c r="AB3862" i="33"/>
  <c r="AA3862" i="33"/>
  <c r="Z3862" i="33"/>
  <c r="Y3862" i="33"/>
  <c r="X3862" i="33"/>
  <c r="W3862" i="33"/>
  <c r="V3862" i="33"/>
  <c r="U3862" i="33"/>
  <c r="T3862" i="33"/>
  <c r="S3862" i="33"/>
  <c r="AD3861" i="33"/>
  <c r="AC3861" i="33"/>
  <c r="AB3861" i="33"/>
  <c r="AA3861" i="33"/>
  <c r="Z3861" i="33"/>
  <c r="Y3861" i="33"/>
  <c r="X3861" i="33"/>
  <c r="W3861" i="33"/>
  <c r="V3861" i="33"/>
  <c r="U3861" i="33"/>
  <c r="T3861" i="33"/>
  <c r="S3861" i="33"/>
  <c r="AD3860" i="33"/>
  <c r="AC3860" i="33"/>
  <c r="AB3860" i="33"/>
  <c r="AA3860" i="33"/>
  <c r="Z3860" i="33"/>
  <c r="Y3860" i="33"/>
  <c r="X3860" i="33"/>
  <c r="W3860" i="33"/>
  <c r="V3860" i="33"/>
  <c r="U3860" i="33"/>
  <c r="T3860" i="33"/>
  <c r="S3860" i="33"/>
  <c r="AD3859" i="33"/>
  <c r="AC3859" i="33"/>
  <c r="AB3859" i="33"/>
  <c r="AA3859" i="33"/>
  <c r="Z3859" i="33"/>
  <c r="Y3859" i="33"/>
  <c r="X3859" i="33"/>
  <c r="W3859" i="33"/>
  <c r="V3859" i="33"/>
  <c r="U3859" i="33"/>
  <c r="T3859" i="33"/>
  <c r="S3859" i="33"/>
  <c r="AD3858" i="33"/>
  <c r="AC3858" i="33"/>
  <c r="AB3858" i="33"/>
  <c r="AA3858" i="33"/>
  <c r="Z3858" i="33"/>
  <c r="Y3858" i="33"/>
  <c r="X3858" i="33"/>
  <c r="W3858" i="33"/>
  <c r="V3858" i="33"/>
  <c r="U3858" i="33"/>
  <c r="T3858" i="33"/>
  <c r="S3858" i="33"/>
  <c r="AD3857" i="33"/>
  <c r="AC3857" i="33"/>
  <c r="AB3857" i="33"/>
  <c r="AA3857" i="33"/>
  <c r="Z3857" i="33"/>
  <c r="Y3857" i="33"/>
  <c r="X3857" i="33"/>
  <c r="W3857" i="33"/>
  <c r="V3857" i="33"/>
  <c r="U3857" i="33"/>
  <c r="T3857" i="33"/>
  <c r="S3857" i="33"/>
  <c r="AD3856" i="33"/>
  <c r="AC3856" i="33"/>
  <c r="AB3856" i="33"/>
  <c r="AA3856" i="33"/>
  <c r="Z3856" i="33"/>
  <c r="Y3856" i="33"/>
  <c r="X3856" i="33"/>
  <c r="W3856" i="33"/>
  <c r="V3856" i="33"/>
  <c r="U3856" i="33"/>
  <c r="T3856" i="33"/>
  <c r="S3856" i="33"/>
  <c r="AD3855" i="33"/>
  <c r="AC3855" i="33"/>
  <c r="AB3855" i="33"/>
  <c r="AA3855" i="33"/>
  <c r="Z3855" i="33"/>
  <c r="Y3855" i="33"/>
  <c r="X3855" i="33"/>
  <c r="W3855" i="33"/>
  <c r="V3855" i="33"/>
  <c r="U3855" i="33"/>
  <c r="T3855" i="33"/>
  <c r="S3855" i="33"/>
  <c r="AD3854" i="33"/>
  <c r="AC3854" i="33"/>
  <c r="AB3854" i="33"/>
  <c r="AA3854" i="33"/>
  <c r="Z3854" i="33"/>
  <c r="Y3854" i="33"/>
  <c r="X3854" i="33"/>
  <c r="W3854" i="33"/>
  <c r="V3854" i="33"/>
  <c r="U3854" i="33"/>
  <c r="T3854" i="33"/>
  <c r="S3854" i="33"/>
  <c r="AD3853" i="33"/>
  <c r="AC3853" i="33"/>
  <c r="AB3853" i="33"/>
  <c r="AA3853" i="33"/>
  <c r="Z3853" i="33"/>
  <c r="Y3853" i="33"/>
  <c r="X3853" i="33"/>
  <c r="W3853" i="33"/>
  <c r="V3853" i="33"/>
  <c r="U3853" i="33"/>
  <c r="T3853" i="33"/>
  <c r="S3853" i="33"/>
  <c r="AD3852" i="33"/>
  <c r="AC3852" i="33"/>
  <c r="AB3852" i="33"/>
  <c r="AA3852" i="33"/>
  <c r="Z3852" i="33"/>
  <c r="Y3852" i="33"/>
  <c r="X3852" i="33"/>
  <c r="W3852" i="33"/>
  <c r="V3852" i="33"/>
  <c r="U3852" i="33"/>
  <c r="T3852" i="33"/>
  <c r="S3852" i="33"/>
  <c r="AD3851" i="33"/>
  <c r="AC3851" i="33"/>
  <c r="AB3851" i="33"/>
  <c r="AA3851" i="33"/>
  <c r="Z3851" i="33"/>
  <c r="Y3851" i="33"/>
  <c r="X3851" i="33"/>
  <c r="W3851" i="33"/>
  <c r="V3851" i="33"/>
  <c r="U3851" i="33"/>
  <c r="T3851" i="33"/>
  <c r="S3851" i="33"/>
  <c r="AD3850" i="33"/>
  <c r="AC3850" i="33"/>
  <c r="AB3850" i="33"/>
  <c r="AA3850" i="33"/>
  <c r="Z3850" i="33"/>
  <c r="Y3850" i="33"/>
  <c r="X3850" i="33"/>
  <c r="W3850" i="33"/>
  <c r="V3850" i="33"/>
  <c r="U3850" i="33"/>
  <c r="T3850" i="33"/>
  <c r="S3850" i="33"/>
  <c r="AD3849" i="33"/>
  <c r="AC3849" i="33"/>
  <c r="AB3849" i="33"/>
  <c r="AA3849" i="33"/>
  <c r="Z3849" i="33"/>
  <c r="Y3849" i="33"/>
  <c r="X3849" i="33"/>
  <c r="W3849" i="33"/>
  <c r="V3849" i="33"/>
  <c r="U3849" i="33"/>
  <c r="T3849" i="33"/>
  <c r="S3849" i="33"/>
  <c r="AD3848" i="33"/>
  <c r="AC3848" i="33"/>
  <c r="AB3848" i="33"/>
  <c r="AA3848" i="33"/>
  <c r="Z3848" i="33"/>
  <c r="Y3848" i="33"/>
  <c r="X3848" i="33"/>
  <c r="W3848" i="33"/>
  <c r="V3848" i="33"/>
  <c r="U3848" i="33"/>
  <c r="T3848" i="33"/>
  <c r="S3848" i="33"/>
  <c r="AD3847" i="33"/>
  <c r="AC3847" i="33"/>
  <c r="AB3847" i="33"/>
  <c r="AA3847" i="33"/>
  <c r="Z3847" i="33"/>
  <c r="Y3847" i="33"/>
  <c r="X3847" i="33"/>
  <c r="W3847" i="33"/>
  <c r="V3847" i="33"/>
  <c r="U3847" i="33"/>
  <c r="T3847" i="33"/>
  <c r="S3847" i="33"/>
  <c r="AD3846" i="33"/>
  <c r="AC3846" i="33"/>
  <c r="AB3846" i="33"/>
  <c r="AA3846" i="33"/>
  <c r="Z3846" i="33"/>
  <c r="Y3846" i="33"/>
  <c r="X3846" i="33"/>
  <c r="W3846" i="33"/>
  <c r="V3846" i="33"/>
  <c r="U3846" i="33"/>
  <c r="T3846" i="33"/>
  <c r="S3846" i="33"/>
  <c r="AD3845" i="33"/>
  <c r="AC3845" i="33"/>
  <c r="AB3845" i="33"/>
  <c r="AA3845" i="33"/>
  <c r="Z3845" i="33"/>
  <c r="Y3845" i="33"/>
  <c r="X3845" i="33"/>
  <c r="W3845" i="33"/>
  <c r="V3845" i="33"/>
  <c r="U3845" i="33"/>
  <c r="T3845" i="33"/>
  <c r="S3845" i="33"/>
  <c r="AD3844" i="33"/>
  <c r="AC3844" i="33"/>
  <c r="AB3844" i="33"/>
  <c r="AA3844" i="33"/>
  <c r="Z3844" i="33"/>
  <c r="Y3844" i="33"/>
  <c r="X3844" i="33"/>
  <c r="W3844" i="33"/>
  <c r="V3844" i="33"/>
  <c r="U3844" i="33"/>
  <c r="T3844" i="33"/>
  <c r="S3844" i="33"/>
  <c r="AD3843" i="33"/>
  <c r="AC3843" i="33"/>
  <c r="AB3843" i="33"/>
  <c r="AA3843" i="33"/>
  <c r="Z3843" i="33"/>
  <c r="Y3843" i="33"/>
  <c r="X3843" i="33"/>
  <c r="W3843" i="33"/>
  <c r="V3843" i="33"/>
  <c r="U3843" i="33"/>
  <c r="T3843" i="33"/>
  <c r="S3843" i="33"/>
  <c r="AD3842" i="33"/>
  <c r="AC3842" i="33"/>
  <c r="AB3842" i="33"/>
  <c r="AA3842" i="33"/>
  <c r="Z3842" i="33"/>
  <c r="Y3842" i="33"/>
  <c r="X3842" i="33"/>
  <c r="W3842" i="33"/>
  <c r="V3842" i="33"/>
  <c r="U3842" i="33"/>
  <c r="T3842" i="33"/>
  <c r="S3842" i="33"/>
  <c r="AD3841" i="33"/>
  <c r="AC3841" i="33"/>
  <c r="AB3841" i="33"/>
  <c r="AA3841" i="33"/>
  <c r="Z3841" i="33"/>
  <c r="Y3841" i="33"/>
  <c r="X3841" i="33"/>
  <c r="W3841" i="33"/>
  <c r="V3841" i="33"/>
  <c r="U3841" i="33"/>
  <c r="T3841" i="33"/>
  <c r="S3841" i="33"/>
  <c r="AD3840" i="33"/>
  <c r="AC3840" i="33"/>
  <c r="AB3840" i="33"/>
  <c r="AA3840" i="33"/>
  <c r="Z3840" i="33"/>
  <c r="Y3840" i="33"/>
  <c r="X3840" i="33"/>
  <c r="W3840" i="33"/>
  <c r="V3840" i="33"/>
  <c r="U3840" i="33"/>
  <c r="T3840" i="33"/>
  <c r="S3840" i="33"/>
  <c r="AD3839" i="33"/>
  <c r="AC3839" i="33"/>
  <c r="AB3839" i="33"/>
  <c r="AA3839" i="33"/>
  <c r="Z3839" i="33"/>
  <c r="Y3839" i="33"/>
  <c r="X3839" i="33"/>
  <c r="W3839" i="33"/>
  <c r="V3839" i="33"/>
  <c r="U3839" i="33"/>
  <c r="T3839" i="33"/>
  <c r="S3839" i="33"/>
  <c r="AD3838" i="33"/>
  <c r="AC3838" i="33"/>
  <c r="AB3838" i="33"/>
  <c r="AA3838" i="33"/>
  <c r="Z3838" i="33"/>
  <c r="Y3838" i="33"/>
  <c r="X3838" i="33"/>
  <c r="W3838" i="33"/>
  <c r="V3838" i="33"/>
  <c r="U3838" i="33"/>
  <c r="T3838" i="33"/>
  <c r="S3838" i="33"/>
  <c r="AD3837" i="33"/>
  <c r="AC3837" i="33"/>
  <c r="AB3837" i="33"/>
  <c r="AA3837" i="33"/>
  <c r="Z3837" i="33"/>
  <c r="Y3837" i="33"/>
  <c r="X3837" i="33"/>
  <c r="W3837" i="33"/>
  <c r="V3837" i="33"/>
  <c r="U3837" i="33"/>
  <c r="T3837" i="33"/>
  <c r="S3837" i="33"/>
  <c r="AD3836" i="33"/>
  <c r="AC3836" i="33"/>
  <c r="AB3836" i="33"/>
  <c r="AA3836" i="33"/>
  <c r="Z3836" i="33"/>
  <c r="Y3836" i="33"/>
  <c r="X3836" i="33"/>
  <c r="W3836" i="33"/>
  <c r="V3836" i="33"/>
  <c r="U3836" i="33"/>
  <c r="T3836" i="33"/>
  <c r="S3836" i="33"/>
  <c r="AD3835" i="33"/>
  <c r="AC3835" i="33"/>
  <c r="AB3835" i="33"/>
  <c r="AA3835" i="33"/>
  <c r="Z3835" i="33"/>
  <c r="Y3835" i="33"/>
  <c r="X3835" i="33"/>
  <c r="W3835" i="33"/>
  <c r="V3835" i="33"/>
  <c r="U3835" i="33"/>
  <c r="T3835" i="33"/>
  <c r="S3835" i="33"/>
  <c r="AD3834" i="33"/>
  <c r="AC3834" i="33"/>
  <c r="AB3834" i="33"/>
  <c r="AA3834" i="33"/>
  <c r="Z3834" i="33"/>
  <c r="Y3834" i="33"/>
  <c r="X3834" i="33"/>
  <c r="W3834" i="33"/>
  <c r="V3834" i="33"/>
  <c r="U3834" i="33"/>
  <c r="T3834" i="33"/>
  <c r="S3834" i="33"/>
  <c r="AD3833" i="33"/>
  <c r="AC3833" i="33"/>
  <c r="AB3833" i="33"/>
  <c r="AA3833" i="33"/>
  <c r="Z3833" i="33"/>
  <c r="Y3833" i="33"/>
  <c r="X3833" i="33"/>
  <c r="W3833" i="33"/>
  <c r="V3833" i="33"/>
  <c r="U3833" i="33"/>
  <c r="T3833" i="33"/>
  <c r="S3833" i="33"/>
  <c r="AD3832" i="33"/>
  <c r="AC3832" i="33"/>
  <c r="AB3832" i="33"/>
  <c r="AA3832" i="33"/>
  <c r="Z3832" i="33"/>
  <c r="Y3832" i="33"/>
  <c r="X3832" i="33"/>
  <c r="W3832" i="33"/>
  <c r="V3832" i="33"/>
  <c r="U3832" i="33"/>
  <c r="T3832" i="33"/>
  <c r="S3832" i="33"/>
  <c r="AD3831" i="33"/>
  <c r="AC3831" i="33"/>
  <c r="AB3831" i="33"/>
  <c r="AA3831" i="33"/>
  <c r="Z3831" i="33"/>
  <c r="Y3831" i="33"/>
  <c r="X3831" i="33"/>
  <c r="W3831" i="33"/>
  <c r="V3831" i="33"/>
  <c r="U3831" i="33"/>
  <c r="T3831" i="33"/>
  <c r="S3831" i="33"/>
  <c r="AD3830" i="33"/>
  <c r="AC3830" i="33"/>
  <c r="AB3830" i="33"/>
  <c r="AA3830" i="33"/>
  <c r="Z3830" i="33"/>
  <c r="Y3830" i="33"/>
  <c r="X3830" i="33"/>
  <c r="W3830" i="33"/>
  <c r="V3830" i="33"/>
  <c r="U3830" i="33"/>
  <c r="T3830" i="33"/>
  <c r="S3830" i="33"/>
  <c r="AD3829" i="33"/>
  <c r="AC3829" i="33"/>
  <c r="AB3829" i="33"/>
  <c r="AA3829" i="33"/>
  <c r="Z3829" i="33"/>
  <c r="Y3829" i="33"/>
  <c r="X3829" i="33"/>
  <c r="W3829" i="33"/>
  <c r="V3829" i="33"/>
  <c r="U3829" i="33"/>
  <c r="T3829" i="33"/>
  <c r="S3829" i="33"/>
  <c r="AD3828" i="33"/>
  <c r="AC3828" i="33"/>
  <c r="AB3828" i="33"/>
  <c r="AA3828" i="33"/>
  <c r="Z3828" i="33"/>
  <c r="Y3828" i="33"/>
  <c r="X3828" i="33"/>
  <c r="W3828" i="33"/>
  <c r="V3828" i="33"/>
  <c r="U3828" i="33"/>
  <c r="T3828" i="33"/>
  <c r="S3828" i="33"/>
  <c r="AD3827" i="33"/>
  <c r="AC3827" i="33"/>
  <c r="AB3827" i="33"/>
  <c r="AA3827" i="33"/>
  <c r="Z3827" i="33"/>
  <c r="Y3827" i="33"/>
  <c r="X3827" i="33"/>
  <c r="W3827" i="33"/>
  <c r="V3827" i="33"/>
  <c r="U3827" i="33"/>
  <c r="T3827" i="33"/>
  <c r="S3827" i="33"/>
  <c r="AD3826" i="33"/>
  <c r="AC3826" i="33"/>
  <c r="AB3826" i="33"/>
  <c r="AA3826" i="33"/>
  <c r="Z3826" i="33"/>
  <c r="Y3826" i="33"/>
  <c r="X3826" i="33"/>
  <c r="W3826" i="33"/>
  <c r="V3826" i="33"/>
  <c r="U3826" i="33"/>
  <c r="T3826" i="33"/>
  <c r="S3826" i="33"/>
  <c r="AD3825" i="33"/>
  <c r="AC3825" i="33"/>
  <c r="AB3825" i="33"/>
  <c r="AA3825" i="33"/>
  <c r="Z3825" i="33"/>
  <c r="Y3825" i="33"/>
  <c r="X3825" i="33"/>
  <c r="W3825" i="33"/>
  <c r="V3825" i="33"/>
  <c r="U3825" i="33"/>
  <c r="T3825" i="33"/>
  <c r="S3825" i="33"/>
  <c r="AD3824" i="33"/>
  <c r="AC3824" i="33"/>
  <c r="AB3824" i="33"/>
  <c r="AA3824" i="33"/>
  <c r="Z3824" i="33"/>
  <c r="Y3824" i="33"/>
  <c r="X3824" i="33"/>
  <c r="W3824" i="33"/>
  <c r="V3824" i="33"/>
  <c r="U3824" i="33"/>
  <c r="T3824" i="33"/>
  <c r="S3824" i="33"/>
  <c r="AD3823" i="33"/>
  <c r="AC3823" i="33"/>
  <c r="AB3823" i="33"/>
  <c r="AA3823" i="33"/>
  <c r="Z3823" i="33"/>
  <c r="Y3823" i="33"/>
  <c r="X3823" i="33"/>
  <c r="W3823" i="33"/>
  <c r="V3823" i="33"/>
  <c r="U3823" i="33"/>
  <c r="T3823" i="33"/>
  <c r="S3823" i="33"/>
  <c r="AD3822" i="33"/>
  <c r="AC3822" i="33"/>
  <c r="AB3822" i="33"/>
  <c r="AA3822" i="33"/>
  <c r="Z3822" i="33"/>
  <c r="Y3822" i="33"/>
  <c r="X3822" i="33"/>
  <c r="W3822" i="33"/>
  <c r="V3822" i="33"/>
  <c r="U3822" i="33"/>
  <c r="T3822" i="33"/>
  <c r="S3822" i="33"/>
  <c r="AD3821" i="33"/>
  <c r="AC3821" i="33"/>
  <c r="AB3821" i="33"/>
  <c r="AA3821" i="33"/>
  <c r="Z3821" i="33"/>
  <c r="Y3821" i="33"/>
  <c r="X3821" i="33"/>
  <c r="W3821" i="33"/>
  <c r="V3821" i="33"/>
  <c r="U3821" i="33"/>
  <c r="T3821" i="33"/>
  <c r="S3821" i="33"/>
  <c r="AD3820" i="33"/>
  <c r="AC3820" i="33"/>
  <c r="AB3820" i="33"/>
  <c r="AA3820" i="33"/>
  <c r="Z3820" i="33"/>
  <c r="Y3820" i="33"/>
  <c r="X3820" i="33"/>
  <c r="W3820" i="33"/>
  <c r="V3820" i="33"/>
  <c r="U3820" i="33"/>
  <c r="T3820" i="33"/>
  <c r="S3820" i="33"/>
  <c r="AD3819" i="33"/>
  <c r="AC3819" i="33"/>
  <c r="AB3819" i="33"/>
  <c r="AA3819" i="33"/>
  <c r="Z3819" i="33"/>
  <c r="Y3819" i="33"/>
  <c r="X3819" i="33"/>
  <c r="W3819" i="33"/>
  <c r="V3819" i="33"/>
  <c r="U3819" i="33"/>
  <c r="T3819" i="33"/>
  <c r="S3819" i="33"/>
  <c r="AD3818" i="33"/>
  <c r="AC3818" i="33"/>
  <c r="AB3818" i="33"/>
  <c r="AA3818" i="33"/>
  <c r="Z3818" i="33"/>
  <c r="Y3818" i="33"/>
  <c r="X3818" i="33"/>
  <c r="W3818" i="33"/>
  <c r="V3818" i="33"/>
  <c r="U3818" i="33"/>
  <c r="T3818" i="33"/>
  <c r="S3818" i="33"/>
  <c r="AD3817" i="33"/>
  <c r="AC3817" i="33"/>
  <c r="AB3817" i="33"/>
  <c r="AA3817" i="33"/>
  <c r="Z3817" i="33"/>
  <c r="Y3817" i="33"/>
  <c r="X3817" i="33"/>
  <c r="W3817" i="33"/>
  <c r="V3817" i="33"/>
  <c r="U3817" i="33"/>
  <c r="T3817" i="33"/>
  <c r="S3817" i="33"/>
  <c r="AD3816" i="33"/>
  <c r="AC3816" i="33"/>
  <c r="AB3816" i="33"/>
  <c r="AA3816" i="33"/>
  <c r="Z3816" i="33"/>
  <c r="Y3816" i="33"/>
  <c r="X3816" i="33"/>
  <c r="W3816" i="33"/>
  <c r="V3816" i="33"/>
  <c r="U3816" i="33"/>
  <c r="T3816" i="33"/>
  <c r="S3816" i="33"/>
  <c r="AD3815" i="33"/>
  <c r="AC3815" i="33"/>
  <c r="AB3815" i="33"/>
  <c r="AA3815" i="33"/>
  <c r="Z3815" i="33"/>
  <c r="Y3815" i="33"/>
  <c r="X3815" i="33"/>
  <c r="W3815" i="33"/>
  <c r="V3815" i="33"/>
  <c r="U3815" i="33"/>
  <c r="T3815" i="33"/>
  <c r="S3815" i="33"/>
  <c r="AD3814" i="33"/>
  <c r="AC3814" i="33"/>
  <c r="AB3814" i="33"/>
  <c r="AA3814" i="33"/>
  <c r="Z3814" i="33"/>
  <c r="Y3814" i="33"/>
  <c r="X3814" i="33"/>
  <c r="W3814" i="33"/>
  <c r="V3814" i="33"/>
  <c r="U3814" i="33"/>
  <c r="T3814" i="33"/>
  <c r="S3814" i="33"/>
  <c r="AD3813" i="33"/>
  <c r="AC3813" i="33"/>
  <c r="AB3813" i="33"/>
  <c r="AA3813" i="33"/>
  <c r="Z3813" i="33"/>
  <c r="Y3813" i="33"/>
  <c r="X3813" i="33"/>
  <c r="W3813" i="33"/>
  <c r="V3813" i="33"/>
  <c r="U3813" i="33"/>
  <c r="T3813" i="33"/>
  <c r="S3813" i="33"/>
  <c r="AD3812" i="33"/>
  <c r="AC3812" i="33"/>
  <c r="AB3812" i="33"/>
  <c r="AA3812" i="33"/>
  <c r="Z3812" i="33"/>
  <c r="Y3812" i="33"/>
  <c r="X3812" i="33"/>
  <c r="W3812" i="33"/>
  <c r="V3812" i="33"/>
  <c r="U3812" i="33"/>
  <c r="T3812" i="33"/>
  <c r="S3812" i="33"/>
  <c r="AD3811" i="33"/>
  <c r="AC3811" i="33"/>
  <c r="AB3811" i="33"/>
  <c r="AA3811" i="33"/>
  <c r="Z3811" i="33"/>
  <c r="Y3811" i="33"/>
  <c r="X3811" i="33"/>
  <c r="W3811" i="33"/>
  <c r="V3811" i="33"/>
  <c r="U3811" i="33"/>
  <c r="T3811" i="33"/>
  <c r="S3811" i="33"/>
  <c r="AD3810" i="33"/>
  <c r="AC3810" i="33"/>
  <c r="AB3810" i="33"/>
  <c r="AA3810" i="33"/>
  <c r="Z3810" i="33"/>
  <c r="Y3810" i="33"/>
  <c r="X3810" i="33"/>
  <c r="W3810" i="33"/>
  <c r="V3810" i="33"/>
  <c r="U3810" i="33"/>
  <c r="T3810" i="33"/>
  <c r="S3810" i="33"/>
  <c r="AD3809" i="33"/>
  <c r="AC3809" i="33"/>
  <c r="AB3809" i="33"/>
  <c r="AA3809" i="33"/>
  <c r="Z3809" i="33"/>
  <c r="Y3809" i="33"/>
  <c r="X3809" i="33"/>
  <c r="W3809" i="33"/>
  <c r="V3809" i="33"/>
  <c r="U3809" i="33"/>
  <c r="T3809" i="33"/>
  <c r="S3809" i="33"/>
  <c r="AD3808" i="33"/>
  <c r="AC3808" i="33"/>
  <c r="AB3808" i="33"/>
  <c r="AA3808" i="33"/>
  <c r="Z3808" i="33"/>
  <c r="Y3808" i="33"/>
  <c r="X3808" i="33"/>
  <c r="W3808" i="33"/>
  <c r="V3808" i="33"/>
  <c r="U3808" i="33"/>
  <c r="T3808" i="33"/>
  <c r="S3808" i="33"/>
  <c r="AD3807" i="33"/>
  <c r="AC3807" i="33"/>
  <c r="AB3807" i="33"/>
  <c r="AA3807" i="33"/>
  <c r="Z3807" i="33"/>
  <c r="Y3807" i="33"/>
  <c r="X3807" i="33"/>
  <c r="W3807" i="33"/>
  <c r="V3807" i="33"/>
  <c r="U3807" i="33"/>
  <c r="T3807" i="33"/>
  <c r="S3807" i="33"/>
  <c r="AD3806" i="33"/>
  <c r="AC3806" i="33"/>
  <c r="AB3806" i="33"/>
  <c r="AA3806" i="33"/>
  <c r="Z3806" i="33"/>
  <c r="Y3806" i="33"/>
  <c r="X3806" i="33"/>
  <c r="W3806" i="33"/>
  <c r="V3806" i="33"/>
  <c r="U3806" i="33"/>
  <c r="T3806" i="33"/>
  <c r="S3806" i="33"/>
  <c r="AD3805" i="33"/>
  <c r="AC3805" i="33"/>
  <c r="AB3805" i="33"/>
  <c r="AA3805" i="33"/>
  <c r="Z3805" i="33"/>
  <c r="Y3805" i="33"/>
  <c r="X3805" i="33"/>
  <c r="W3805" i="33"/>
  <c r="V3805" i="33"/>
  <c r="U3805" i="33"/>
  <c r="T3805" i="33"/>
  <c r="S3805" i="33"/>
  <c r="AD3804" i="33"/>
  <c r="AC3804" i="33"/>
  <c r="AB3804" i="33"/>
  <c r="AA3804" i="33"/>
  <c r="Z3804" i="33"/>
  <c r="Y3804" i="33"/>
  <c r="X3804" i="33"/>
  <c r="W3804" i="33"/>
  <c r="V3804" i="33"/>
  <c r="U3804" i="33"/>
  <c r="T3804" i="33"/>
  <c r="S3804" i="33"/>
  <c r="AD3803" i="33"/>
  <c r="AC3803" i="33"/>
  <c r="AB3803" i="33"/>
  <c r="AA3803" i="33"/>
  <c r="Z3803" i="33"/>
  <c r="Y3803" i="33"/>
  <c r="X3803" i="33"/>
  <c r="W3803" i="33"/>
  <c r="V3803" i="33"/>
  <c r="U3803" i="33"/>
  <c r="T3803" i="33"/>
  <c r="S3803" i="33"/>
  <c r="AD3802" i="33"/>
  <c r="AC3802" i="33"/>
  <c r="AB3802" i="33"/>
  <c r="AA3802" i="33"/>
  <c r="Z3802" i="33"/>
  <c r="Y3802" i="33"/>
  <c r="X3802" i="33"/>
  <c r="W3802" i="33"/>
  <c r="V3802" i="33"/>
  <c r="U3802" i="33"/>
  <c r="T3802" i="33"/>
  <c r="S3802" i="33"/>
  <c r="AD3801" i="33"/>
  <c r="AC3801" i="33"/>
  <c r="AB3801" i="33"/>
  <c r="AA3801" i="33"/>
  <c r="Z3801" i="33"/>
  <c r="Y3801" i="33"/>
  <c r="X3801" i="33"/>
  <c r="W3801" i="33"/>
  <c r="V3801" i="33"/>
  <c r="U3801" i="33"/>
  <c r="T3801" i="33"/>
  <c r="S3801" i="33"/>
  <c r="AD3800" i="33"/>
  <c r="AC3800" i="33"/>
  <c r="AB3800" i="33"/>
  <c r="AA3800" i="33"/>
  <c r="Z3800" i="33"/>
  <c r="Y3800" i="33"/>
  <c r="X3800" i="33"/>
  <c r="W3800" i="33"/>
  <c r="V3800" i="33"/>
  <c r="U3800" i="33"/>
  <c r="T3800" i="33"/>
  <c r="S3800" i="33"/>
  <c r="AD3799" i="33"/>
  <c r="AC3799" i="33"/>
  <c r="AB3799" i="33"/>
  <c r="AA3799" i="33"/>
  <c r="Z3799" i="33"/>
  <c r="Y3799" i="33"/>
  <c r="X3799" i="33"/>
  <c r="W3799" i="33"/>
  <c r="V3799" i="33"/>
  <c r="U3799" i="33"/>
  <c r="T3799" i="33"/>
  <c r="S3799" i="33"/>
  <c r="AD3798" i="33"/>
  <c r="AC3798" i="33"/>
  <c r="AB3798" i="33"/>
  <c r="AA3798" i="33"/>
  <c r="Z3798" i="33"/>
  <c r="Y3798" i="33"/>
  <c r="X3798" i="33"/>
  <c r="W3798" i="33"/>
  <c r="V3798" i="33"/>
  <c r="U3798" i="33"/>
  <c r="T3798" i="33"/>
  <c r="S3798" i="33"/>
  <c r="AD3797" i="33"/>
  <c r="AC3797" i="33"/>
  <c r="AB3797" i="33"/>
  <c r="AA3797" i="33"/>
  <c r="Z3797" i="33"/>
  <c r="Y3797" i="33"/>
  <c r="X3797" i="33"/>
  <c r="W3797" i="33"/>
  <c r="V3797" i="33"/>
  <c r="U3797" i="33"/>
  <c r="T3797" i="33"/>
  <c r="S3797" i="33"/>
  <c r="AD3796" i="33"/>
  <c r="AC3796" i="33"/>
  <c r="AB3796" i="33"/>
  <c r="AA3796" i="33"/>
  <c r="Z3796" i="33"/>
  <c r="Y3796" i="33"/>
  <c r="X3796" i="33"/>
  <c r="W3796" i="33"/>
  <c r="V3796" i="33"/>
  <c r="U3796" i="33"/>
  <c r="T3796" i="33"/>
  <c r="S3796" i="33"/>
  <c r="AD3795" i="33"/>
  <c r="AC3795" i="33"/>
  <c r="AB3795" i="33"/>
  <c r="AA3795" i="33"/>
  <c r="Z3795" i="33"/>
  <c r="Y3795" i="33"/>
  <c r="X3795" i="33"/>
  <c r="W3795" i="33"/>
  <c r="V3795" i="33"/>
  <c r="U3795" i="33"/>
  <c r="T3795" i="33"/>
  <c r="S3795" i="33"/>
  <c r="AD3794" i="33"/>
  <c r="AC3794" i="33"/>
  <c r="AB3794" i="33"/>
  <c r="AA3794" i="33"/>
  <c r="Z3794" i="33"/>
  <c r="Y3794" i="33"/>
  <c r="X3794" i="33"/>
  <c r="W3794" i="33"/>
  <c r="V3794" i="33"/>
  <c r="U3794" i="33"/>
  <c r="T3794" i="33"/>
  <c r="S3794" i="33"/>
  <c r="AD3793" i="33"/>
  <c r="AC3793" i="33"/>
  <c r="AB3793" i="33"/>
  <c r="AA3793" i="33"/>
  <c r="Z3793" i="33"/>
  <c r="Y3793" i="33"/>
  <c r="X3793" i="33"/>
  <c r="W3793" i="33"/>
  <c r="V3793" i="33"/>
  <c r="U3793" i="33"/>
  <c r="T3793" i="33"/>
  <c r="S3793" i="33"/>
  <c r="AD3792" i="33"/>
  <c r="AC3792" i="33"/>
  <c r="AB3792" i="33"/>
  <c r="AA3792" i="33"/>
  <c r="Z3792" i="33"/>
  <c r="Y3792" i="33"/>
  <c r="X3792" i="33"/>
  <c r="W3792" i="33"/>
  <c r="V3792" i="33"/>
  <c r="U3792" i="33"/>
  <c r="T3792" i="33"/>
  <c r="S3792" i="33"/>
  <c r="AD3791" i="33"/>
  <c r="AC3791" i="33"/>
  <c r="AB3791" i="33"/>
  <c r="AA3791" i="33"/>
  <c r="Z3791" i="33"/>
  <c r="Y3791" i="33"/>
  <c r="X3791" i="33"/>
  <c r="W3791" i="33"/>
  <c r="V3791" i="33"/>
  <c r="U3791" i="33"/>
  <c r="T3791" i="33"/>
  <c r="S3791" i="33"/>
  <c r="AD3790" i="33"/>
  <c r="AC3790" i="33"/>
  <c r="AB3790" i="33"/>
  <c r="AA3790" i="33"/>
  <c r="Z3790" i="33"/>
  <c r="Y3790" i="33"/>
  <c r="X3790" i="33"/>
  <c r="W3790" i="33"/>
  <c r="V3790" i="33"/>
  <c r="U3790" i="33"/>
  <c r="T3790" i="33"/>
  <c r="S3790" i="33"/>
  <c r="AD3789" i="33"/>
  <c r="AC3789" i="33"/>
  <c r="AB3789" i="33"/>
  <c r="AA3789" i="33"/>
  <c r="Z3789" i="33"/>
  <c r="Y3789" i="33"/>
  <c r="X3789" i="33"/>
  <c r="W3789" i="33"/>
  <c r="V3789" i="33"/>
  <c r="U3789" i="33"/>
  <c r="T3789" i="33"/>
  <c r="S3789" i="33"/>
  <c r="AD3788" i="33"/>
  <c r="AC3788" i="33"/>
  <c r="AB3788" i="33"/>
  <c r="AA3788" i="33"/>
  <c r="Z3788" i="33"/>
  <c r="Y3788" i="33"/>
  <c r="X3788" i="33"/>
  <c r="W3788" i="33"/>
  <c r="V3788" i="33"/>
  <c r="U3788" i="33"/>
  <c r="T3788" i="33"/>
  <c r="S3788" i="33"/>
  <c r="AD3787" i="33"/>
  <c r="AC3787" i="33"/>
  <c r="AB3787" i="33"/>
  <c r="AA3787" i="33"/>
  <c r="Z3787" i="33"/>
  <c r="Y3787" i="33"/>
  <c r="X3787" i="33"/>
  <c r="W3787" i="33"/>
  <c r="V3787" i="33"/>
  <c r="U3787" i="33"/>
  <c r="T3787" i="33"/>
  <c r="S3787" i="33"/>
  <c r="AD3786" i="33"/>
  <c r="AC3786" i="33"/>
  <c r="AB3786" i="33"/>
  <c r="AA3786" i="33"/>
  <c r="Z3786" i="33"/>
  <c r="Y3786" i="33"/>
  <c r="X3786" i="33"/>
  <c r="W3786" i="33"/>
  <c r="V3786" i="33"/>
  <c r="U3786" i="33"/>
  <c r="T3786" i="33"/>
  <c r="S3786" i="33"/>
  <c r="AD3785" i="33"/>
  <c r="AC3785" i="33"/>
  <c r="AB3785" i="33"/>
  <c r="AA3785" i="33"/>
  <c r="Z3785" i="33"/>
  <c r="Y3785" i="33"/>
  <c r="X3785" i="33"/>
  <c r="W3785" i="33"/>
  <c r="V3785" i="33"/>
  <c r="U3785" i="33"/>
  <c r="T3785" i="33"/>
  <c r="S3785" i="33"/>
  <c r="AD3784" i="33"/>
  <c r="AC3784" i="33"/>
  <c r="AB3784" i="33"/>
  <c r="AA3784" i="33"/>
  <c r="Z3784" i="33"/>
  <c r="Y3784" i="33"/>
  <c r="X3784" i="33"/>
  <c r="W3784" i="33"/>
  <c r="V3784" i="33"/>
  <c r="U3784" i="33"/>
  <c r="T3784" i="33"/>
  <c r="S3784" i="33"/>
  <c r="AD3783" i="33"/>
  <c r="AC3783" i="33"/>
  <c r="AB3783" i="33"/>
  <c r="AA3783" i="33"/>
  <c r="Z3783" i="33"/>
  <c r="Y3783" i="33"/>
  <c r="X3783" i="33"/>
  <c r="W3783" i="33"/>
  <c r="V3783" i="33"/>
  <c r="U3783" i="33"/>
  <c r="T3783" i="33"/>
  <c r="S3783" i="33"/>
  <c r="AD3782" i="33"/>
  <c r="AC3782" i="33"/>
  <c r="AB3782" i="33"/>
  <c r="AA3782" i="33"/>
  <c r="Z3782" i="33"/>
  <c r="Y3782" i="33"/>
  <c r="X3782" i="33"/>
  <c r="W3782" i="33"/>
  <c r="V3782" i="33"/>
  <c r="U3782" i="33"/>
  <c r="T3782" i="33"/>
  <c r="S3782" i="33"/>
  <c r="AD3781" i="33"/>
  <c r="AC3781" i="33"/>
  <c r="AB3781" i="33"/>
  <c r="AA3781" i="33"/>
  <c r="Z3781" i="33"/>
  <c r="Y3781" i="33"/>
  <c r="X3781" i="33"/>
  <c r="W3781" i="33"/>
  <c r="V3781" i="33"/>
  <c r="U3781" i="33"/>
  <c r="T3781" i="33"/>
  <c r="S3781" i="33"/>
  <c r="AD3780" i="33"/>
  <c r="AC3780" i="33"/>
  <c r="AB3780" i="33"/>
  <c r="AA3780" i="33"/>
  <c r="Z3780" i="33"/>
  <c r="Y3780" i="33"/>
  <c r="X3780" i="33"/>
  <c r="W3780" i="33"/>
  <c r="V3780" i="33"/>
  <c r="U3780" i="33"/>
  <c r="T3780" i="33"/>
  <c r="S3780" i="33"/>
  <c r="AD3779" i="33"/>
  <c r="AC3779" i="33"/>
  <c r="AB3779" i="33"/>
  <c r="AA3779" i="33"/>
  <c r="Z3779" i="33"/>
  <c r="Y3779" i="33"/>
  <c r="X3779" i="33"/>
  <c r="W3779" i="33"/>
  <c r="V3779" i="33"/>
  <c r="U3779" i="33"/>
  <c r="T3779" i="33"/>
  <c r="S3779" i="33"/>
  <c r="AD3778" i="33"/>
  <c r="AC3778" i="33"/>
  <c r="AB3778" i="33"/>
  <c r="AA3778" i="33"/>
  <c r="Z3778" i="33"/>
  <c r="Y3778" i="33"/>
  <c r="X3778" i="33"/>
  <c r="W3778" i="33"/>
  <c r="V3778" i="33"/>
  <c r="U3778" i="33"/>
  <c r="T3778" i="33"/>
  <c r="S3778" i="33"/>
  <c r="AD3777" i="33"/>
  <c r="AC3777" i="33"/>
  <c r="AB3777" i="33"/>
  <c r="AA3777" i="33"/>
  <c r="Z3777" i="33"/>
  <c r="Y3777" i="33"/>
  <c r="X3777" i="33"/>
  <c r="W3777" i="33"/>
  <c r="V3777" i="33"/>
  <c r="U3777" i="33"/>
  <c r="T3777" i="33"/>
  <c r="S3777" i="33"/>
  <c r="AD3776" i="33"/>
  <c r="AC3776" i="33"/>
  <c r="AB3776" i="33"/>
  <c r="AA3776" i="33"/>
  <c r="Z3776" i="33"/>
  <c r="Y3776" i="33"/>
  <c r="X3776" i="33"/>
  <c r="W3776" i="33"/>
  <c r="V3776" i="33"/>
  <c r="U3776" i="33"/>
  <c r="T3776" i="33"/>
  <c r="S3776" i="33"/>
  <c r="AD3775" i="33"/>
  <c r="AC3775" i="33"/>
  <c r="AB3775" i="33"/>
  <c r="AA3775" i="33"/>
  <c r="Z3775" i="33"/>
  <c r="Y3775" i="33"/>
  <c r="X3775" i="33"/>
  <c r="W3775" i="33"/>
  <c r="V3775" i="33"/>
  <c r="U3775" i="33"/>
  <c r="T3775" i="33"/>
  <c r="S3775" i="33"/>
  <c r="AD3774" i="33"/>
  <c r="AC3774" i="33"/>
  <c r="AB3774" i="33"/>
  <c r="AA3774" i="33"/>
  <c r="Z3774" i="33"/>
  <c r="Y3774" i="33"/>
  <c r="X3774" i="33"/>
  <c r="W3774" i="33"/>
  <c r="V3774" i="33"/>
  <c r="U3774" i="33"/>
  <c r="T3774" i="33"/>
  <c r="S3774" i="33"/>
  <c r="AD3773" i="33"/>
  <c r="AC3773" i="33"/>
  <c r="AB3773" i="33"/>
  <c r="AA3773" i="33"/>
  <c r="Z3773" i="33"/>
  <c r="Y3773" i="33"/>
  <c r="X3773" i="33"/>
  <c r="W3773" i="33"/>
  <c r="V3773" i="33"/>
  <c r="U3773" i="33"/>
  <c r="T3773" i="33"/>
  <c r="S3773" i="33"/>
  <c r="AD3772" i="33"/>
  <c r="AC3772" i="33"/>
  <c r="AB3772" i="33"/>
  <c r="AA3772" i="33"/>
  <c r="Z3772" i="33"/>
  <c r="Y3772" i="33"/>
  <c r="X3772" i="33"/>
  <c r="W3772" i="33"/>
  <c r="V3772" i="33"/>
  <c r="U3772" i="33"/>
  <c r="T3772" i="33"/>
  <c r="S3772" i="33"/>
  <c r="AD3771" i="33"/>
  <c r="AC3771" i="33"/>
  <c r="AB3771" i="33"/>
  <c r="AA3771" i="33"/>
  <c r="Z3771" i="33"/>
  <c r="Y3771" i="33"/>
  <c r="X3771" i="33"/>
  <c r="W3771" i="33"/>
  <c r="V3771" i="33"/>
  <c r="U3771" i="33"/>
  <c r="T3771" i="33"/>
  <c r="S3771" i="33"/>
  <c r="AD3770" i="33"/>
  <c r="AC3770" i="33"/>
  <c r="AB3770" i="33"/>
  <c r="AA3770" i="33"/>
  <c r="Z3770" i="33"/>
  <c r="Y3770" i="33"/>
  <c r="X3770" i="33"/>
  <c r="W3770" i="33"/>
  <c r="V3770" i="33"/>
  <c r="U3770" i="33"/>
  <c r="T3770" i="33"/>
  <c r="S3770" i="33"/>
  <c r="AD3769" i="33"/>
  <c r="AC3769" i="33"/>
  <c r="AB3769" i="33"/>
  <c r="AA3769" i="33"/>
  <c r="Z3769" i="33"/>
  <c r="Y3769" i="33"/>
  <c r="X3769" i="33"/>
  <c r="W3769" i="33"/>
  <c r="V3769" i="33"/>
  <c r="U3769" i="33"/>
  <c r="T3769" i="33"/>
  <c r="S3769" i="33"/>
  <c r="AD3768" i="33"/>
  <c r="AC3768" i="33"/>
  <c r="AB3768" i="33"/>
  <c r="AA3768" i="33"/>
  <c r="Z3768" i="33"/>
  <c r="Y3768" i="33"/>
  <c r="X3768" i="33"/>
  <c r="W3768" i="33"/>
  <c r="V3768" i="33"/>
  <c r="U3768" i="33"/>
  <c r="T3768" i="33"/>
  <c r="S3768" i="33"/>
  <c r="AD3767" i="33"/>
  <c r="AC3767" i="33"/>
  <c r="AB3767" i="33"/>
  <c r="AA3767" i="33"/>
  <c r="Z3767" i="33"/>
  <c r="Y3767" i="33"/>
  <c r="X3767" i="33"/>
  <c r="W3767" i="33"/>
  <c r="V3767" i="33"/>
  <c r="U3767" i="33"/>
  <c r="T3767" i="33"/>
  <c r="S3767" i="33"/>
  <c r="AD3766" i="33"/>
  <c r="AC3766" i="33"/>
  <c r="AB3766" i="33"/>
  <c r="AA3766" i="33"/>
  <c r="Z3766" i="33"/>
  <c r="Y3766" i="33"/>
  <c r="X3766" i="33"/>
  <c r="W3766" i="33"/>
  <c r="V3766" i="33"/>
  <c r="U3766" i="33"/>
  <c r="T3766" i="33"/>
  <c r="S3766" i="33"/>
  <c r="AD3765" i="33"/>
  <c r="AC3765" i="33"/>
  <c r="AB3765" i="33"/>
  <c r="AA3765" i="33"/>
  <c r="Z3765" i="33"/>
  <c r="Y3765" i="33"/>
  <c r="X3765" i="33"/>
  <c r="W3765" i="33"/>
  <c r="V3765" i="33"/>
  <c r="U3765" i="33"/>
  <c r="T3765" i="33"/>
  <c r="S3765" i="33"/>
  <c r="AD3764" i="33"/>
  <c r="AC3764" i="33"/>
  <c r="AB3764" i="33"/>
  <c r="AA3764" i="33"/>
  <c r="Z3764" i="33"/>
  <c r="Y3764" i="33"/>
  <c r="X3764" i="33"/>
  <c r="W3764" i="33"/>
  <c r="V3764" i="33"/>
  <c r="U3764" i="33"/>
  <c r="T3764" i="33"/>
  <c r="S3764" i="33"/>
  <c r="AD3763" i="33"/>
  <c r="AC3763" i="33"/>
  <c r="AB3763" i="33"/>
  <c r="AA3763" i="33"/>
  <c r="Z3763" i="33"/>
  <c r="Y3763" i="33"/>
  <c r="X3763" i="33"/>
  <c r="W3763" i="33"/>
  <c r="V3763" i="33"/>
  <c r="U3763" i="33"/>
  <c r="T3763" i="33"/>
  <c r="S3763" i="33"/>
  <c r="AD3762" i="33"/>
  <c r="AC3762" i="33"/>
  <c r="AB3762" i="33"/>
  <c r="AA3762" i="33"/>
  <c r="Z3762" i="33"/>
  <c r="Y3762" i="33"/>
  <c r="X3762" i="33"/>
  <c r="W3762" i="33"/>
  <c r="V3762" i="33"/>
  <c r="U3762" i="33"/>
  <c r="T3762" i="33"/>
  <c r="S3762" i="33"/>
  <c r="AD3761" i="33"/>
  <c r="AC3761" i="33"/>
  <c r="AB3761" i="33"/>
  <c r="AA3761" i="33"/>
  <c r="Z3761" i="33"/>
  <c r="Y3761" i="33"/>
  <c r="X3761" i="33"/>
  <c r="W3761" i="33"/>
  <c r="V3761" i="33"/>
  <c r="U3761" i="33"/>
  <c r="T3761" i="33"/>
  <c r="S3761" i="33"/>
  <c r="AD3760" i="33"/>
  <c r="AC3760" i="33"/>
  <c r="AB3760" i="33"/>
  <c r="AA3760" i="33"/>
  <c r="Z3760" i="33"/>
  <c r="Y3760" i="33"/>
  <c r="X3760" i="33"/>
  <c r="W3760" i="33"/>
  <c r="V3760" i="33"/>
  <c r="U3760" i="33"/>
  <c r="T3760" i="33"/>
  <c r="S3760" i="33"/>
  <c r="AD3759" i="33"/>
  <c r="AC3759" i="33"/>
  <c r="AB3759" i="33"/>
  <c r="AA3759" i="33"/>
  <c r="Z3759" i="33"/>
  <c r="Y3759" i="33"/>
  <c r="X3759" i="33"/>
  <c r="W3759" i="33"/>
  <c r="V3759" i="33"/>
  <c r="U3759" i="33"/>
  <c r="T3759" i="33"/>
  <c r="S3759" i="33"/>
  <c r="AD3758" i="33"/>
  <c r="AC3758" i="33"/>
  <c r="AB3758" i="33"/>
  <c r="AA3758" i="33"/>
  <c r="Z3758" i="33"/>
  <c r="Y3758" i="33"/>
  <c r="X3758" i="33"/>
  <c r="W3758" i="33"/>
  <c r="V3758" i="33"/>
  <c r="U3758" i="33"/>
  <c r="T3758" i="33"/>
  <c r="S3758" i="33"/>
  <c r="AD3757" i="33"/>
  <c r="AC3757" i="33"/>
  <c r="AB3757" i="33"/>
  <c r="AA3757" i="33"/>
  <c r="Z3757" i="33"/>
  <c r="Y3757" i="33"/>
  <c r="X3757" i="33"/>
  <c r="W3757" i="33"/>
  <c r="V3757" i="33"/>
  <c r="U3757" i="33"/>
  <c r="T3757" i="33"/>
  <c r="S3757" i="33"/>
  <c r="AD3756" i="33"/>
  <c r="AC3756" i="33"/>
  <c r="AB3756" i="33"/>
  <c r="AA3756" i="33"/>
  <c r="Z3756" i="33"/>
  <c r="Y3756" i="33"/>
  <c r="X3756" i="33"/>
  <c r="W3756" i="33"/>
  <c r="V3756" i="33"/>
  <c r="U3756" i="33"/>
  <c r="T3756" i="33"/>
  <c r="S3756" i="33"/>
  <c r="AD3755" i="33"/>
  <c r="AC3755" i="33"/>
  <c r="AB3755" i="33"/>
  <c r="AA3755" i="33"/>
  <c r="Z3755" i="33"/>
  <c r="Y3755" i="33"/>
  <c r="X3755" i="33"/>
  <c r="W3755" i="33"/>
  <c r="V3755" i="33"/>
  <c r="U3755" i="33"/>
  <c r="T3755" i="33"/>
  <c r="S3755" i="33"/>
  <c r="AD3754" i="33"/>
  <c r="AC3754" i="33"/>
  <c r="AB3754" i="33"/>
  <c r="AA3754" i="33"/>
  <c r="Z3754" i="33"/>
  <c r="Y3754" i="33"/>
  <c r="X3754" i="33"/>
  <c r="W3754" i="33"/>
  <c r="V3754" i="33"/>
  <c r="U3754" i="33"/>
  <c r="T3754" i="33"/>
  <c r="S3754" i="33"/>
  <c r="AD3753" i="33"/>
  <c r="AC3753" i="33"/>
  <c r="AB3753" i="33"/>
  <c r="AA3753" i="33"/>
  <c r="Z3753" i="33"/>
  <c r="Y3753" i="33"/>
  <c r="X3753" i="33"/>
  <c r="W3753" i="33"/>
  <c r="V3753" i="33"/>
  <c r="U3753" i="33"/>
  <c r="T3753" i="33"/>
  <c r="S3753" i="33"/>
  <c r="AD3752" i="33"/>
  <c r="AC3752" i="33"/>
  <c r="AB3752" i="33"/>
  <c r="AA3752" i="33"/>
  <c r="Z3752" i="33"/>
  <c r="Y3752" i="33"/>
  <c r="X3752" i="33"/>
  <c r="W3752" i="33"/>
  <c r="V3752" i="33"/>
  <c r="U3752" i="33"/>
  <c r="T3752" i="33"/>
  <c r="S3752" i="33"/>
  <c r="AD3751" i="33"/>
  <c r="AC3751" i="33"/>
  <c r="AB3751" i="33"/>
  <c r="AA3751" i="33"/>
  <c r="Z3751" i="33"/>
  <c r="Y3751" i="33"/>
  <c r="X3751" i="33"/>
  <c r="W3751" i="33"/>
  <c r="V3751" i="33"/>
  <c r="U3751" i="33"/>
  <c r="T3751" i="33"/>
  <c r="S3751" i="33"/>
  <c r="AD3750" i="33"/>
  <c r="AC3750" i="33"/>
  <c r="AB3750" i="33"/>
  <c r="AA3750" i="33"/>
  <c r="Z3750" i="33"/>
  <c r="Y3750" i="33"/>
  <c r="X3750" i="33"/>
  <c r="W3750" i="33"/>
  <c r="V3750" i="33"/>
  <c r="U3750" i="33"/>
  <c r="T3750" i="33"/>
  <c r="S3750" i="33"/>
  <c r="AD3749" i="33"/>
  <c r="AC3749" i="33"/>
  <c r="AB3749" i="33"/>
  <c r="AA3749" i="33"/>
  <c r="Z3749" i="33"/>
  <c r="Y3749" i="33"/>
  <c r="X3749" i="33"/>
  <c r="W3749" i="33"/>
  <c r="V3749" i="33"/>
  <c r="U3749" i="33"/>
  <c r="T3749" i="33"/>
  <c r="S3749" i="33"/>
  <c r="AD3748" i="33"/>
  <c r="AC3748" i="33"/>
  <c r="AB3748" i="33"/>
  <c r="AA3748" i="33"/>
  <c r="Z3748" i="33"/>
  <c r="Y3748" i="33"/>
  <c r="X3748" i="33"/>
  <c r="W3748" i="33"/>
  <c r="V3748" i="33"/>
  <c r="U3748" i="33"/>
  <c r="T3748" i="33"/>
  <c r="S3748" i="33"/>
  <c r="AD3747" i="33"/>
  <c r="AC3747" i="33"/>
  <c r="AB3747" i="33"/>
  <c r="AA3747" i="33"/>
  <c r="Z3747" i="33"/>
  <c r="Y3747" i="33"/>
  <c r="X3747" i="33"/>
  <c r="W3747" i="33"/>
  <c r="V3747" i="33"/>
  <c r="U3747" i="33"/>
  <c r="T3747" i="33"/>
  <c r="S3747" i="33"/>
  <c r="AD3746" i="33"/>
  <c r="AC3746" i="33"/>
  <c r="AB3746" i="33"/>
  <c r="AA3746" i="33"/>
  <c r="Z3746" i="33"/>
  <c r="Y3746" i="33"/>
  <c r="X3746" i="33"/>
  <c r="W3746" i="33"/>
  <c r="V3746" i="33"/>
  <c r="U3746" i="33"/>
  <c r="T3746" i="33"/>
  <c r="S3746" i="33"/>
  <c r="AD3745" i="33"/>
  <c r="AC3745" i="33"/>
  <c r="AB3745" i="33"/>
  <c r="AA3745" i="33"/>
  <c r="Z3745" i="33"/>
  <c r="Y3745" i="33"/>
  <c r="X3745" i="33"/>
  <c r="W3745" i="33"/>
  <c r="V3745" i="33"/>
  <c r="U3745" i="33"/>
  <c r="T3745" i="33"/>
  <c r="S3745" i="33"/>
  <c r="AD3744" i="33"/>
  <c r="AC3744" i="33"/>
  <c r="AB3744" i="33"/>
  <c r="AA3744" i="33"/>
  <c r="Z3744" i="33"/>
  <c r="Y3744" i="33"/>
  <c r="X3744" i="33"/>
  <c r="W3744" i="33"/>
  <c r="V3744" i="33"/>
  <c r="U3744" i="33"/>
  <c r="T3744" i="33"/>
  <c r="S3744" i="33"/>
  <c r="AD3743" i="33"/>
  <c r="AC3743" i="33"/>
  <c r="AB3743" i="33"/>
  <c r="AA3743" i="33"/>
  <c r="Z3743" i="33"/>
  <c r="Y3743" i="33"/>
  <c r="X3743" i="33"/>
  <c r="W3743" i="33"/>
  <c r="V3743" i="33"/>
  <c r="U3743" i="33"/>
  <c r="T3743" i="33"/>
  <c r="S3743" i="33"/>
  <c r="AD3742" i="33"/>
  <c r="AC3742" i="33"/>
  <c r="AB3742" i="33"/>
  <c r="AA3742" i="33"/>
  <c r="Z3742" i="33"/>
  <c r="Y3742" i="33"/>
  <c r="X3742" i="33"/>
  <c r="W3742" i="33"/>
  <c r="V3742" i="33"/>
  <c r="U3742" i="33"/>
  <c r="T3742" i="33"/>
  <c r="S3742" i="33"/>
  <c r="AD3741" i="33"/>
  <c r="AC3741" i="33"/>
  <c r="AB3741" i="33"/>
  <c r="AA3741" i="33"/>
  <c r="Z3741" i="33"/>
  <c r="Y3741" i="33"/>
  <c r="X3741" i="33"/>
  <c r="W3741" i="33"/>
  <c r="V3741" i="33"/>
  <c r="U3741" i="33"/>
  <c r="T3741" i="33"/>
  <c r="S3741" i="33"/>
  <c r="AD3740" i="33"/>
  <c r="AC3740" i="33"/>
  <c r="AB3740" i="33"/>
  <c r="AA3740" i="33"/>
  <c r="Z3740" i="33"/>
  <c r="Y3740" i="33"/>
  <c r="X3740" i="33"/>
  <c r="W3740" i="33"/>
  <c r="V3740" i="33"/>
  <c r="U3740" i="33"/>
  <c r="T3740" i="33"/>
  <c r="S3740" i="33"/>
  <c r="AD3739" i="33"/>
  <c r="AC3739" i="33"/>
  <c r="AB3739" i="33"/>
  <c r="AA3739" i="33"/>
  <c r="Z3739" i="33"/>
  <c r="Y3739" i="33"/>
  <c r="X3739" i="33"/>
  <c r="W3739" i="33"/>
  <c r="V3739" i="33"/>
  <c r="U3739" i="33"/>
  <c r="T3739" i="33"/>
  <c r="S3739" i="33"/>
  <c r="AD3738" i="33"/>
  <c r="AC3738" i="33"/>
  <c r="AB3738" i="33"/>
  <c r="AA3738" i="33"/>
  <c r="Z3738" i="33"/>
  <c r="Y3738" i="33"/>
  <c r="X3738" i="33"/>
  <c r="W3738" i="33"/>
  <c r="V3738" i="33"/>
  <c r="U3738" i="33"/>
  <c r="T3738" i="33"/>
  <c r="S3738" i="33"/>
  <c r="AD3737" i="33"/>
  <c r="AC3737" i="33"/>
  <c r="AB3737" i="33"/>
  <c r="AA3737" i="33"/>
  <c r="Z3737" i="33"/>
  <c r="Y3737" i="33"/>
  <c r="X3737" i="33"/>
  <c r="W3737" i="33"/>
  <c r="V3737" i="33"/>
  <c r="U3737" i="33"/>
  <c r="T3737" i="33"/>
  <c r="S3737" i="33"/>
  <c r="AD3736" i="33"/>
  <c r="AC3736" i="33"/>
  <c r="AB3736" i="33"/>
  <c r="AA3736" i="33"/>
  <c r="Z3736" i="33"/>
  <c r="Y3736" i="33"/>
  <c r="X3736" i="33"/>
  <c r="W3736" i="33"/>
  <c r="V3736" i="33"/>
  <c r="U3736" i="33"/>
  <c r="T3736" i="33"/>
  <c r="S3736" i="33"/>
  <c r="AD3735" i="33"/>
  <c r="AC3735" i="33"/>
  <c r="AB3735" i="33"/>
  <c r="AA3735" i="33"/>
  <c r="Z3735" i="33"/>
  <c r="Y3735" i="33"/>
  <c r="X3735" i="33"/>
  <c r="W3735" i="33"/>
  <c r="V3735" i="33"/>
  <c r="U3735" i="33"/>
  <c r="T3735" i="33"/>
  <c r="S3735" i="33"/>
  <c r="AD3734" i="33"/>
  <c r="AC3734" i="33"/>
  <c r="AB3734" i="33"/>
  <c r="AA3734" i="33"/>
  <c r="Z3734" i="33"/>
  <c r="Y3734" i="33"/>
  <c r="X3734" i="33"/>
  <c r="W3734" i="33"/>
  <c r="V3734" i="33"/>
  <c r="U3734" i="33"/>
  <c r="T3734" i="33"/>
  <c r="S3734" i="33"/>
  <c r="AD3733" i="33"/>
  <c r="AC3733" i="33"/>
  <c r="AB3733" i="33"/>
  <c r="AA3733" i="33"/>
  <c r="Z3733" i="33"/>
  <c r="Y3733" i="33"/>
  <c r="X3733" i="33"/>
  <c r="W3733" i="33"/>
  <c r="V3733" i="33"/>
  <c r="U3733" i="33"/>
  <c r="T3733" i="33"/>
  <c r="S3733" i="33"/>
  <c r="AD3732" i="33"/>
  <c r="AC3732" i="33"/>
  <c r="AB3732" i="33"/>
  <c r="AA3732" i="33"/>
  <c r="Z3732" i="33"/>
  <c r="Y3732" i="33"/>
  <c r="X3732" i="33"/>
  <c r="W3732" i="33"/>
  <c r="V3732" i="33"/>
  <c r="U3732" i="33"/>
  <c r="T3732" i="33"/>
  <c r="S3732" i="33"/>
  <c r="AD3731" i="33"/>
  <c r="AC3731" i="33"/>
  <c r="AB3731" i="33"/>
  <c r="AA3731" i="33"/>
  <c r="Z3731" i="33"/>
  <c r="Y3731" i="33"/>
  <c r="X3731" i="33"/>
  <c r="W3731" i="33"/>
  <c r="V3731" i="33"/>
  <c r="U3731" i="33"/>
  <c r="T3731" i="33"/>
  <c r="S3731" i="33"/>
  <c r="AD3730" i="33"/>
  <c r="AC3730" i="33"/>
  <c r="AB3730" i="33"/>
  <c r="AA3730" i="33"/>
  <c r="Z3730" i="33"/>
  <c r="Y3730" i="33"/>
  <c r="X3730" i="33"/>
  <c r="W3730" i="33"/>
  <c r="V3730" i="33"/>
  <c r="U3730" i="33"/>
  <c r="T3730" i="33"/>
  <c r="S3730" i="33"/>
  <c r="AD3729" i="33"/>
  <c r="AC3729" i="33"/>
  <c r="AB3729" i="33"/>
  <c r="AA3729" i="33"/>
  <c r="Z3729" i="33"/>
  <c r="Y3729" i="33"/>
  <c r="X3729" i="33"/>
  <c r="W3729" i="33"/>
  <c r="V3729" i="33"/>
  <c r="U3729" i="33"/>
  <c r="T3729" i="33"/>
  <c r="S3729" i="33"/>
  <c r="AD3728" i="33"/>
  <c r="AC3728" i="33"/>
  <c r="AB3728" i="33"/>
  <c r="AA3728" i="33"/>
  <c r="Z3728" i="33"/>
  <c r="Y3728" i="33"/>
  <c r="X3728" i="33"/>
  <c r="W3728" i="33"/>
  <c r="V3728" i="33"/>
  <c r="U3728" i="33"/>
  <c r="T3728" i="33"/>
  <c r="S3728" i="33"/>
  <c r="AD3727" i="33"/>
  <c r="AC3727" i="33"/>
  <c r="AB3727" i="33"/>
  <c r="AA3727" i="33"/>
  <c r="Z3727" i="33"/>
  <c r="Y3727" i="33"/>
  <c r="X3727" i="33"/>
  <c r="W3727" i="33"/>
  <c r="V3727" i="33"/>
  <c r="U3727" i="33"/>
  <c r="T3727" i="33"/>
  <c r="S3727" i="33"/>
  <c r="AD3726" i="33"/>
  <c r="AC3726" i="33"/>
  <c r="AB3726" i="33"/>
  <c r="AA3726" i="33"/>
  <c r="Z3726" i="33"/>
  <c r="Y3726" i="33"/>
  <c r="X3726" i="33"/>
  <c r="W3726" i="33"/>
  <c r="V3726" i="33"/>
  <c r="U3726" i="33"/>
  <c r="T3726" i="33"/>
  <c r="S3726" i="33"/>
  <c r="AD3725" i="33"/>
  <c r="AC3725" i="33"/>
  <c r="AB3725" i="33"/>
  <c r="AA3725" i="33"/>
  <c r="Z3725" i="33"/>
  <c r="Y3725" i="33"/>
  <c r="X3725" i="33"/>
  <c r="W3725" i="33"/>
  <c r="V3725" i="33"/>
  <c r="U3725" i="33"/>
  <c r="T3725" i="33"/>
  <c r="S3725" i="33"/>
  <c r="AD3724" i="33"/>
  <c r="AC3724" i="33"/>
  <c r="AB3724" i="33"/>
  <c r="AA3724" i="33"/>
  <c r="Z3724" i="33"/>
  <c r="Y3724" i="33"/>
  <c r="X3724" i="33"/>
  <c r="W3724" i="33"/>
  <c r="V3724" i="33"/>
  <c r="U3724" i="33"/>
  <c r="T3724" i="33"/>
  <c r="S3724" i="33"/>
  <c r="AD3723" i="33"/>
  <c r="AC3723" i="33"/>
  <c r="AB3723" i="33"/>
  <c r="AA3723" i="33"/>
  <c r="Z3723" i="33"/>
  <c r="Y3723" i="33"/>
  <c r="X3723" i="33"/>
  <c r="W3723" i="33"/>
  <c r="V3723" i="33"/>
  <c r="U3723" i="33"/>
  <c r="T3723" i="33"/>
  <c r="S3723" i="33"/>
  <c r="AD3722" i="33"/>
  <c r="AC3722" i="33"/>
  <c r="AB3722" i="33"/>
  <c r="AA3722" i="33"/>
  <c r="Z3722" i="33"/>
  <c r="Y3722" i="33"/>
  <c r="X3722" i="33"/>
  <c r="W3722" i="33"/>
  <c r="V3722" i="33"/>
  <c r="U3722" i="33"/>
  <c r="T3722" i="33"/>
  <c r="S3722" i="33"/>
  <c r="AD3721" i="33"/>
  <c r="AC3721" i="33"/>
  <c r="AB3721" i="33"/>
  <c r="AA3721" i="33"/>
  <c r="Z3721" i="33"/>
  <c r="Y3721" i="33"/>
  <c r="X3721" i="33"/>
  <c r="W3721" i="33"/>
  <c r="V3721" i="33"/>
  <c r="U3721" i="33"/>
  <c r="T3721" i="33"/>
  <c r="S3721" i="33"/>
  <c r="AD3720" i="33"/>
  <c r="AC3720" i="33"/>
  <c r="AB3720" i="33"/>
  <c r="AA3720" i="33"/>
  <c r="Z3720" i="33"/>
  <c r="Y3720" i="33"/>
  <c r="X3720" i="33"/>
  <c r="W3720" i="33"/>
  <c r="V3720" i="33"/>
  <c r="U3720" i="33"/>
  <c r="T3720" i="33"/>
  <c r="S3720" i="33"/>
  <c r="AD3719" i="33"/>
  <c r="AC3719" i="33"/>
  <c r="AB3719" i="33"/>
  <c r="AA3719" i="33"/>
  <c r="Z3719" i="33"/>
  <c r="Y3719" i="33"/>
  <c r="X3719" i="33"/>
  <c r="W3719" i="33"/>
  <c r="V3719" i="33"/>
  <c r="U3719" i="33"/>
  <c r="T3719" i="33"/>
  <c r="S3719" i="33"/>
  <c r="AD3718" i="33"/>
  <c r="AC3718" i="33"/>
  <c r="AB3718" i="33"/>
  <c r="AA3718" i="33"/>
  <c r="Z3718" i="33"/>
  <c r="Y3718" i="33"/>
  <c r="X3718" i="33"/>
  <c r="W3718" i="33"/>
  <c r="V3718" i="33"/>
  <c r="U3718" i="33"/>
  <c r="T3718" i="33"/>
  <c r="S3718" i="33"/>
  <c r="AD3717" i="33"/>
  <c r="AC3717" i="33"/>
  <c r="AB3717" i="33"/>
  <c r="AA3717" i="33"/>
  <c r="Z3717" i="33"/>
  <c r="Y3717" i="33"/>
  <c r="X3717" i="33"/>
  <c r="W3717" i="33"/>
  <c r="V3717" i="33"/>
  <c r="U3717" i="33"/>
  <c r="T3717" i="33"/>
  <c r="S3717" i="33"/>
  <c r="AD3716" i="33"/>
  <c r="AC3716" i="33"/>
  <c r="AB3716" i="33"/>
  <c r="AA3716" i="33"/>
  <c r="Z3716" i="33"/>
  <c r="Y3716" i="33"/>
  <c r="X3716" i="33"/>
  <c r="W3716" i="33"/>
  <c r="V3716" i="33"/>
  <c r="U3716" i="33"/>
  <c r="T3716" i="33"/>
  <c r="S3716" i="33"/>
  <c r="AD3715" i="33"/>
  <c r="AC3715" i="33"/>
  <c r="AB3715" i="33"/>
  <c r="AA3715" i="33"/>
  <c r="Z3715" i="33"/>
  <c r="Y3715" i="33"/>
  <c r="X3715" i="33"/>
  <c r="W3715" i="33"/>
  <c r="V3715" i="33"/>
  <c r="U3715" i="33"/>
  <c r="T3715" i="33"/>
  <c r="S3715" i="33"/>
  <c r="AD3714" i="33"/>
  <c r="AC3714" i="33"/>
  <c r="AB3714" i="33"/>
  <c r="AA3714" i="33"/>
  <c r="Z3714" i="33"/>
  <c r="Y3714" i="33"/>
  <c r="X3714" i="33"/>
  <c r="W3714" i="33"/>
  <c r="V3714" i="33"/>
  <c r="U3714" i="33"/>
  <c r="T3714" i="33"/>
  <c r="S3714" i="33"/>
  <c r="AD3713" i="33"/>
  <c r="AC3713" i="33"/>
  <c r="AB3713" i="33"/>
  <c r="AA3713" i="33"/>
  <c r="Z3713" i="33"/>
  <c r="Y3713" i="33"/>
  <c r="X3713" i="33"/>
  <c r="W3713" i="33"/>
  <c r="V3713" i="33"/>
  <c r="U3713" i="33"/>
  <c r="T3713" i="33"/>
  <c r="S3713" i="33"/>
  <c r="AD3712" i="33"/>
  <c r="AC3712" i="33"/>
  <c r="AB3712" i="33"/>
  <c r="AA3712" i="33"/>
  <c r="Z3712" i="33"/>
  <c r="Y3712" i="33"/>
  <c r="X3712" i="33"/>
  <c r="W3712" i="33"/>
  <c r="V3712" i="33"/>
  <c r="U3712" i="33"/>
  <c r="T3712" i="33"/>
  <c r="S3712" i="33"/>
  <c r="AD3711" i="33"/>
  <c r="AC3711" i="33"/>
  <c r="AB3711" i="33"/>
  <c r="AA3711" i="33"/>
  <c r="Z3711" i="33"/>
  <c r="Y3711" i="33"/>
  <c r="X3711" i="33"/>
  <c r="W3711" i="33"/>
  <c r="V3711" i="33"/>
  <c r="U3711" i="33"/>
  <c r="T3711" i="33"/>
  <c r="S3711" i="33"/>
  <c r="AD3710" i="33"/>
  <c r="AC3710" i="33"/>
  <c r="AB3710" i="33"/>
  <c r="AA3710" i="33"/>
  <c r="Z3710" i="33"/>
  <c r="Y3710" i="33"/>
  <c r="X3710" i="33"/>
  <c r="W3710" i="33"/>
  <c r="V3710" i="33"/>
  <c r="U3710" i="33"/>
  <c r="T3710" i="33"/>
  <c r="S3710" i="33"/>
  <c r="AD3709" i="33"/>
  <c r="AC3709" i="33"/>
  <c r="AB3709" i="33"/>
  <c r="AA3709" i="33"/>
  <c r="Z3709" i="33"/>
  <c r="Y3709" i="33"/>
  <c r="X3709" i="33"/>
  <c r="W3709" i="33"/>
  <c r="V3709" i="33"/>
  <c r="U3709" i="33"/>
  <c r="T3709" i="33"/>
  <c r="S3709" i="33"/>
  <c r="AD3708" i="33"/>
  <c r="AC3708" i="33"/>
  <c r="AB3708" i="33"/>
  <c r="AA3708" i="33"/>
  <c r="Z3708" i="33"/>
  <c r="Y3708" i="33"/>
  <c r="X3708" i="33"/>
  <c r="W3708" i="33"/>
  <c r="V3708" i="33"/>
  <c r="U3708" i="33"/>
  <c r="T3708" i="33"/>
  <c r="S3708" i="33"/>
  <c r="AD3707" i="33"/>
  <c r="AC3707" i="33"/>
  <c r="AB3707" i="33"/>
  <c r="AA3707" i="33"/>
  <c r="Z3707" i="33"/>
  <c r="Y3707" i="33"/>
  <c r="X3707" i="33"/>
  <c r="W3707" i="33"/>
  <c r="V3707" i="33"/>
  <c r="U3707" i="33"/>
  <c r="T3707" i="33"/>
  <c r="S3707" i="33"/>
  <c r="AD3706" i="33"/>
  <c r="AC3706" i="33"/>
  <c r="AB3706" i="33"/>
  <c r="AA3706" i="33"/>
  <c r="Z3706" i="33"/>
  <c r="Y3706" i="33"/>
  <c r="X3706" i="33"/>
  <c r="W3706" i="33"/>
  <c r="V3706" i="33"/>
  <c r="U3706" i="33"/>
  <c r="T3706" i="33"/>
  <c r="S3706" i="33"/>
  <c r="AD3705" i="33"/>
  <c r="AC3705" i="33"/>
  <c r="AB3705" i="33"/>
  <c r="AA3705" i="33"/>
  <c r="Z3705" i="33"/>
  <c r="Y3705" i="33"/>
  <c r="X3705" i="33"/>
  <c r="W3705" i="33"/>
  <c r="V3705" i="33"/>
  <c r="U3705" i="33"/>
  <c r="T3705" i="33"/>
  <c r="S3705" i="33"/>
  <c r="AD3704" i="33"/>
  <c r="AC3704" i="33"/>
  <c r="AB3704" i="33"/>
  <c r="AA3704" i="33"/>
  <c r="Z3704" i="33"/>
  <c r="Y3704" i="33"/>
  <c r="X3704" i="33"/>
  <c r="W3704" i="33"/>
  <c r="V3704" i="33"/>
  <c r="U3704" i="33"/>
  <c r="T3704" i="33"/>
  <c r="S3704" i="33"/>
  <c r="AD3703" i="33"/>
  <c r="AC3703" i="33"/>
  <c r="AB3703" i="33"/>
  <c r="AA3703" i="33"/>
  <c r="Z3703" i="33"/>
  <c r="Y3703" i="33"/>
  <c r="X3703" i="33"/>
  <c r="W3703" i="33"/>
  <c r="V3703" i="33"/>
  <c r="U3703" i="33"/>
  <c r="T3703" i="33"/>
  <c r="S3703" i="33"/>
  <c r="AD3702" i="33"/>
  <c r="AC3702" i="33"/>
  <c r="AB3702" i="33"/>
  <c r="AA3702" i="33"/>
  <c r="Z3702" i="33"/>
  <c r="Y3702" i="33"/>
  <c r="X3702" i="33"/>
  <c r="W3702" i="33"/>
  <c r="V3702" i="33"/>
  <c r="U3702" i="33"/>
  <c r="T3702" i="33"/>
  <c r="S3702" i="33"/>
  <c r="AD3701" i="33"/>
  <c r="AC3701" i="33"/>
  <c r="AB3701" i="33"/>
  <c r="AA3701" i="33"/>
  <c r="Z3701" i="33"/>
  <c r="Y3701" i="33"/>
  <c r="X3701" i="33"/>
  <c r="W3701" i="33"/>
  <c r="V3701" i="33"/>
  <c r="U3701" i="33"/>
  <c r="T3701" i="33"/>
  <c r="S3701" i="33"/>
  <c r="AD3700" i="33"/>
  <c r="AC3700" i="33"/>
  <c r="AB3700" i="33"/>
  <c r="AA3700" i="33"/>
  <c r="Z3700" i="33"/>
  <c r="Y3700" i="33"/>
  <c r="X3700" i="33"/>
  <c r="W3700" i="33"/>
  <c r="V3700" i="33"/>
  <c r="U3700" i="33"/>
  <c r="T3700" i="33"/>
  <c r="S3700" i="33"/>
  <c r="AD3699" i="33"/>
  <c r="AC3699" i="33"/>
  <c r="AB3699" i="33"/>
  <c r="AA3699" i="33"/>
  <c r="Z3699" i="33"/>
  <c r="Y3699" i="33"/>
  <c r="X3699" i="33"/>
  <c r="W3699" i="33"/>
  <c r="V3699" i="33"/>
  <c r="U3699" i="33"/>
  <c r="T3699" i="33"/>
  <c r="S3699" i="33"/>
  <c r="AD3698" i="33"/>
  <c r="AC3698" i="33"/>
  <c r="AB3698" i="33"/>
  <c r="AA3698" i="33"/>
  <c r="Z3698" i="33"/>
  <c r="Y3698" i="33"/>
  <c r="X3698" i="33"/>
  <c r="W3698" i="33"/>
  <c r="V3698" i="33"/>
  <c r="U3698" i="33"/>
  <c r="T3698" i="33"/>
  <c r="S3698" i="33"/>
  <c r="AD3697" i="33"/>
  <c r="AC3697" i="33"/>
  <c r="AB3697" i="33"/>
  <c r="AA3697" i="33"/>
  <c r="Z3697" i="33"/>
  <c r="Y3697" i="33"/>
  <c r="X3697" i="33"/>
  <c r="W3697" i="33"/>
  <c r="V3697" i="33"/>
  <c r="U3697" i="33"/>
  <c r="T3697" i="33"/>
  <c r="S3697" i="33"/>
  <c r="AD3696" i="33"/>
  <c r="AC3696" i="33"/>
  <c r="AB3696" i="33"/>
  <c r="AA3696" i="33"/>
  <c r="Z3696" i="33"/>
  <c r="Y3696" i="33"/>
  <c r="X3696" i="33"/>
  <c r="W3696" i="33"/>
  <c r="V3696" i="33"/>
  <c r="U3696" i="33"/>
  <c r="T3696" i="33"/>
  <c r="S3696" i="33"/>
  <c r="AD3695" i="33"/>
  <c r="AC3695" i="33"/>
  <c r="AB3695" i="33"/>
  <c r="AA3695" i="33"/>
  <c r="Z3695" i="33"/>
  <c r="Y3695" i="33"/>
  <c r="X3695" i="33"/>
  <c r="W3695" i="33"/>
  <c r="V3695" i="33"/>
  <c r="U3695" i="33"/>
  <c r="T3695" i="33"/>
  <c r="S3695" i="33"/>
  <c r="AD3694" i="33"/>
  <c r="AC3694" i="33"/>
  <c r="AB3694" i="33"/>
  <c r="AA3694" i="33"/>
  <c r="Z3694" i="33"/>
  <c r="Y3694" i="33"/>
  <c r="X3694" i="33"/>
  <c r="W3694" i="33"/>
  <c r="V3694" i="33"/>
  <c r="U3694" i="33"/>
  <c r="T3694" i="33"/>
  <c r="S3694" i="33"/>
  <c r="AD3693" i="33"/>
  <c r="AC3693" i="33"/>
  <c r="AB3693" i="33"/>
  <c r="AA3693" i="33"/>
  <c r="Z3693" i="33"/>
  <c r="Y3693" i="33"/>
  <c r="X3693" i="33"/>
  <c r="W3693" i="33"/>
  <c r="V3693" i="33"/>
  <c r="U3693" i="33"/>
  <c r="T3693" i="33"/>
  <c r="S3693" i="33"/>
  <c r="AD3692" i="33"/>
  <c r="AC3692" i="33"/>
  <c r="AB3692" i="33"/>
  <c r="AA3692" i="33"/>
  <c r="Z3692" i="33"/>
  <c r="Y3692" i="33"/>
  <c r="X3692" i="33"/>
  <c r="W3692" i="33"/>
  <c r="V3692" i="33"/>
  <c r="U3692" i="33"/>
  <c r="T3692" i="33"/>
  <c r="S3692" i="33"/>
  <c r="AD3691" i="33"/>
  <c r="AC3691" i="33"/>
  <c r="AB3691" i="33"/>
  <c r="AA3691" i="33"/>
  <c r="Z3691" i="33"/>
  <c r="Y3691" i="33"/>
  <c r="X3691" i="33"/>
  <c r="W3691" i="33"/>
  <c r="V3691" i="33"/>
  <c r="U3691" i="33"/>
  <c r="T3691" i="33"/>
  <c r="S3691" i="33"/>
  <c r="AD3690" i="33"/>
  <c r="AC3690" i="33"/>
  <c r="AB3690" i="33"/>
  <c r="AA3690" i="33"/>
  <c r="Z3690" i="33"/>
  <c r="Y3690" i="33"/>
  <c r="X3690" i="33"/>
  <c r="W3690" i="33"/>
  <c r="V3690" i="33"/>
  <c r="U3690" i="33"/>
  <c r="T3690" i="33"/>
  <c r="S3690" i="33"/>
  <c r="AD3689" i="33"/>
  <c r="AC3689" i="33"/>
  <c r="AB3689" i="33"/>
  <c r="AA3689" i="33"/>
  <c r="Z3689" i="33"/>
  <c r="Y3689" i="33"/>
  <c r="X3689" i="33"/>
  <c r="W3689" i="33"/>
  <c r="V3689" i="33"/>
  <c r="U3689" i="33"/>
  <c r="T3689" i="33"/>
  <c r="S3689" i="33"/>
  <c r="AD3688" i="33"/>
  <c r="AC3688" i="33"/>
  <c r="AB3688" i="33"/>
  <c r="AA3688" i="33"/>
  <c r="Z3688" i="33"/>
  <c r="Y3688" i="33"/>
  <c r="X3688" i="33"/>
  <c r="W3688" i="33"/>
  <c r="V3688" i="33"/>
  <c r="U3688" i="33"/>
  <c r="T3688" i="33"/>
  <c r="S3688" i="33"/>
  <c r="AD3687" i="33"/>
  <c r="AC3687" i="33"/>
  <c r="AB3687" i="33"/>
  <c r="AA3687" i="33"/>
  <c r="Z3687" i="33"/>
  <c r="Y3687" i="33"/>
  <c r="X3687" i="33"/>
  <c r="W3687" i="33"/>
  <c r="V3687" i="33"/>
  <c r="U3687" i="33"/>
  <c r="T3687" i="33"/>
  <c r="S3687" i="33"/>
  <c r="AD3686" i="33"/>
  <c r="AC3686" i="33"/>
  <c r="AB3686" i="33"/>
  <c r="AA3686" i="33"/>
  <c r="Z3686" i="33"/>
  <c r="Y3686" i="33"/>
  <c r="X3686" i="33"/>
  <c r="W3686" i="33"/>
  <c r="V3686" i="33"/>
  <c r="U3686" i="33"/>
  <c r="T3686" i="33"/>
  <c r="S3686" i="33"/>
  <c r="AD3685" i="33"/>
  <c r="AC3685" i="33"/>
  <c r="AB3685" i="33"/>
  <c r="AA3685" i="33"/>
  <c r="Z3685" i="33"/>
  <c r="Y3685" i="33"/>
  <c r="X3685" i="33"/>
  <c r="W3685" i="33"/>
  <c r="V3685" i="33"/>
  <c r="U3685" i="33"/>
  <c r="T3685" i="33"/>
  <c r="S3685" i="33"/>
  <c r="AD3684" i="33"/>
  <c r="AC3684" i="33"/>
  <c r="AB3684" i="33"/>
  <c r="AA3684" i="33"/>
  <c r="Z3684" i="33"/>
  <c r="Y3684" i="33"/>
  <c r="X3684" i="33"/>
  <c r="W3684" i="33"/>
  <c r="V3684" i="33"/>
  <c r="U3684" i="33"/>
  <c r="T3684" i="33"/>
  <c r="S3684" i="33"/>
  <c r="AD3683" i="33"/>
  <c r="AC3683" i="33"/>
  <c r="AB3683" i="33"/>
  <c r="AA3683" i="33"/>
  <c r="Z3683" i="33"/>
  <c r="Y3683" i="33"/>
  <c r="X3683" i="33"/>
  <c r="W3683" i="33"/>
  <c r="V3683" i="33"/>
  <c r="U3683" i="33"/>
  <c r="T3683" i="33"/>
  <c r="S3683" i="33"/>
  <c r="AD3682" i="33"/>
  <c r="AC3682" i="33"/>
  <c r="AB3682" i="33"/>
  <c r="AA3682" i="33"/>
  <c r="Z3682" i="33"/>
  <c r="Y3682" i="33"/>
  <c r="X3682" i="33"/>
  <c r="W3682" i="33"/>
  <c r="V3682" i="33"/>
  <c r="U3682" i="33"/>
  <c r="T3682" i="33"/>
  <c r="S3682" i="33"/>
  <c r="AD3681" i="33"/>
  <c r="AC3681" i="33"/>
  <c r="AB3681" i="33"/>
  <c r="AA3681" i="33"/>
  <c r="Z3681" i="33"/>
  <c r="Y3681" i="33"/>
  <c r="X3681" i="33"/>
  <c r="W3681" i="33"/>
  <c r="V3681" i="33"/>
  <c r="U3681" i="33"/>
  <c r="T3681" i="33"/>
  <c r="S3681" i="33"/>
  <c r="AD3680" i="33"/>
  <c r="AC3680" i="33"/>
  <c r="AB3680" i="33"/>
  <c r="AA3680" i="33"/>
  <c r="Z3680" i="33"/>
  <c r="Y3680" i="33"/>
  <c r="X3680" i="33"/>
  <c r="W3680" i="33"/>
  <c r="V3680" i="33"/>
  <c r="U3680" i="33"/>
  <c r="T3680" i="33"/>
  <c r="S3680" i="33"/>
  <c r="AD3679" i="33"/>
  <c r="AC3679" i="33"/>
  <c r="AB3679" i="33"/>
  <c r="AA3679" i="33"/>
  <c r="Z3679" i="33"/>
  <c r="Y3679" i="33"/>
  <c r="X3679" i="33"/>
  <c r="W3679" i="33"/>
  <c r="V3679" i="33"/>
  <c r="U3679" i="33"/>
  <c r="T3679" i="33"/>
  <c r="S3679" i="33"/>
  <c r="AD3678" i="33"/>
  <c r="AC3678" i="33"/>
  <c r="AB3678" i="33"/>
  <c r="AA3678" i="33"/>
  <c r="Z3678" i="33"/>
  <c r="Y3678" i="33"/>
  <c r="X3678" i="33"/>
  <c r="W3678" i="33"/>
  <c r="V3678" i="33"/>
  <c r="U3678" i="33"/>
  <c r="T3678" i="33"/>
  <c r="S3678" i="33"/>
  <c r="AD3677" i="33"/>
  <c r="AC3677" i="33"/>
  <c r="AB3677" i="33"/>
  <c r="AA3677" i="33"/>
  <c r="Z3677" i="33"/>
  <c r="Y3677" i="33"/>
  <c r="X3677" i="33"/>
  <c r="W3677" i="33"/>
  <c r="V3677" i="33"/>
  <c r="U3677" i="33"/>
  <c r="T3677" i="33"/>
  <c r="S3677" i="33"/>
  <c r="AD3676" i="33"/>
  <c r="AC3676" i="33"/>
  <c r="AB3676" i="33"/>
  <c r="AA3676" i="33"/>
  <c r="Z3676" i="33"/>
  <c r="Y3676" i="33"/>
  <c r="X3676" i="33"/>
  <c r="W3676" i="33"/>
  <c r="V3676" i="33"/>
  <c r="U3676" i="33"/>
  <c r="T3676" i="33"/>
  <c r="S3676" i="33"/>
  <c r="AD3675" i="33"/>
  <c r="AC3675" i="33"/>
  <c r="AB3675" i="33"/>
  <c r="AA3675" i="33"/>
  <c r="Z3675" i="33"/>
  <c r="Y3675" i="33"/>
  <c r="X3675" i="33"/>
  <c r="W3675" i="33"/>
  <c r="V3675" i="33"/>
  <c r="U3675" i="33"/>
  <c r="T3675" i="33"/>
  <c r="S3675" i="33"/>
  <c r="AD3674" i="33"/>
  <c r="AC3674" i="33"/>
  <c r="AB3674" i="33"/>
  <c r="AA3674" i="33"/>
  <c r="Z3674" i="33"/>
  <c r="Y3674" i="33"/>
  <c r="X3674" i="33"/>
  <c r="W3674" i="33"/>
  <c r="V3674" i="33"/>
  <c r="U3674" i="33"/>
  <c r="T3674" i="33"/>
  <c r="S3674" i="33"/>
  <c r="AD3673" i="33"/>
  <c r="AC3673" i="33"/>
  <c r="AB3673" i="33"/>
  <c r="AA3673" i="33"/>
  <c r="Z3673" i="33"/>
  <c r="Y3673" i="33"/>
  <c r="X3673" i="33"/>
  <c r="W3673" i="33"/>
  <c r="V3673" i="33"/>
  <c r="U3673" i="33"/>
  <c r="T3673" i="33"/>
  <c r="S3673" i="33"/>
  <c r="AD3672" i="33"/>
  <c r="AC3672" i="33"/>
  <c r="AB3672" i="33"/>
  <c r="AA3672" i="33"/>
  <c r="Z3672" i="33"/>
  <c r="Y3672" i="33"/>
  <c r="X3672" i="33"/>
  <c r="W3672" i="33"/>
  <c r="V3672" i="33"/>
  <c r="U3672" i="33"/>
  <c r="T3672" i="33"/>
  <c r="S3672" i="33"/>
  <c r="AD3671" i="33"/>
  <c r="AC3671" i="33"/>
  <c r="AB3671" i="33"/>
  <c r="AA3671" i="33"/>
  <c r="Z3671" i="33"/>
  <c r="Y3671" i="33"/>
  <c r="X3671" i="33"/>
  <c r="W3671" i="33"/>
  <c r="V3671" i="33"/>
  <c r="U3671" i="33"/>
  <c r="T3671" i="33"/>
  <c r="S3671" i="33"/>
  <c r="AD3670" i="33"/>
  <c r="AC3670" i="33"/>
  <c r="AB3670" i="33"/>
  <c r="AA3670" i="33"/>
  <c r="Z3670" i="33"/>
  <c r="Y3670" i="33"/>
  <c r="X3670" i="33"/>
  <c r="W3670" i="33"/>
  <c r="V3670" i="33"/>
  <c r="U3670" i="33"/>
  <c r="T3670" i="33"/>
  <c r="S3670" i="33"/>
  <c r="AD3669" i="33"/>
  <c r="AC3669" i="33"/>
  <c r="AB3669" i="33"/>
  <c r="AA3669" i="33"/>
  <c r="Z3669" i="33"/>
  <c r="Y3669" i="33"/>
  <c r="X3669" i="33"/>
  <c r="W3669" i="33"/>
  <c r="V3669" i="33"/>
  <c r="U3669" i="33"/>
  <c r="T3669" i="33"/>
  <c r="S3669" i="33"/>
  <c r="AD3668" i="33"/>
  <c r="AC3668" i="33"/>
  <c r="AB3668" i="33"/>
  <c r="AA3668" i="33"/>
  <c r="Z3668" i="33"/>
  <c r="Y3668" i="33"/>
  <c r="X3668" i="33"/>
  <c r="W3668" i="33"/>
  <c r="V3668" i="33"/>
  <c r="U3668" i="33"/>
  <c r="T3668" i="33"/>
  <c r="S3668" i="33"/>
  <c r="AD3667" i="33"/>
  <c r="AC3667" i="33"/>
  <c r="AB3667" i="33"/>
  <c r="AA3667" i="33"/>
  <c r="Z3667" i="33"/>
  <c r="Y3667" i="33"/>
  <c r="X3667" i="33"/>
  <c r="W3667" i="33"/>
  <c r="V3667" i="33"/>
  <c r="U3667" i="33"/>
  <c r="T3667" i="33"/>
  <c r="S3667" i="33"/>
  <c r="AD3666" i="33"/>
  <c r="AC3666" i="33"/>
  <c r="AB3666" i="33"/>
  <c r="AA3666" i="33"/>
  <c r="Z3666" i="33"/>
  <c r="Y3666" i="33"/>
  <c r="X3666" i="33"/>
  <c r="W3666" i="33"/>
  <c r="V3666" i="33"/>
  <c r="U3666" i="33"/>
  <c r="T3666" i="33"/>
  <c r="S3666" i="33"/>
  <c r="AD3665" i="33"/>
  <c r="AC3665" i="33"/>
  <c r="AB3665" i="33"/>
  <c r="AA3665" i="33"/>
  <c r="Z3665" i="33"/>
  <c r="Y3665" i="33"/>
  <c r="X3665" i="33"/>
  <c r="W3665" i="33"/>
  <c r="V3665" i="33"/>
  <c r="U3665" i="33"/>
  <c r="T3665" i="33"/>
  <c r="S3665" i="33"/>
  <c r="AD3664" i="33"/>
  <c r="AC3664" i="33"/>
  <c r="AB3664" i="33"/>
  <c r="AA3664" i="33"/>
  <c r="Z3664" i="33"/>
  <c r="Y3664" i="33"/>
  <c r="X3664" i="33"/>
  <c r="W3664" i="33"/>
  <c r="V3664" i="33"/>
  <c r="U3664" i="33"/>
  <c r="T3664" i="33"/>
  <c r="S3664" i="33"/>
  <c r="AD3663" i="33"/>
  <c r="AC3663" i="33"/>
  <c r="AB3663" i="33"/>
  <c r="AA3663" i="33"/>
  <c r="Z3663" i="33"/>
  <c r="Y3663" i="33"/>
  <c r="X3663" i="33"/>
  <c r="W3663" i="33"/>
  <c r="V3663" i="33"/>
  <c r="U3663" i="33"/>
  <c r="T3663" i="33"/>
  <c r="S3663" i="33"/>
  <c r="AD3662" i="33"/>
  <c r="AC3662" i="33"/>
  <c r="AB3662" i="33"/>
  <c r="AA3662" i="33"/>
  <c r="Z3662" i="33"/>
  <c r="Y3662" i="33"/>
  <c r="X3662" i="33"/>
  <c r="W3662" i="33"/>
  <c r="V3662" i="33"/>
  <c r="U3662" i="33"/>
  <c r="T3662" i="33"/>
  <c r="S3662" i="33"/>
  <c r="AD3661" i="33"/>
  <c r="AC3661" i="33"/>
  <c r="AB3661" i="33"/>
  <c r="AA3661" i="33"/>
  <c r="Z3661" i="33"/>
  <c r="Y3661" i="33"/>
  <c r="X3661" i="33"/>
  <c r="W3661" i="33"/>
  <c r="V3661" i="33"/>
  <c r="U3661" i="33"/>
  <c r="T3661" i="33"/>
  <c r="S3661" i="33"/>
  <c r="AD3660" i="33"/>
  <c r="AC3660" i="33"/>
  <c r="AB3660" i="33"/>
  <c r="AA3660" i="33"/>
  <c r="Z3660" i="33"/>
  <c r="Y3660" i="33"/>
  <c r="X3660" i="33"/>
  <c r="W3660" i="33"/>
  <c r="V3660" i="33"/>
  <c r="U3660" i="33"/>
  <c r="T3660" i="33"/>
  <c r="S3660" i="33"/>
  <c r="AD3659" i="33"/>
  <c r="AC3659" i="33"/>
  <c r="AB3659" i="33"/>
  <c r="AA3659" i="33"/>
  <c r="Z3659" i="33"/>
  <c r="Y3659" i="33"/>
  <c r="X3659" i="33"/>
  <c r="W3659" i="33"/>
  <c r="V3659" i="33"/>
  <c r="U3659" i="33"/>
  <c r="T3659" i="33"/>
  <c r="S3659" i="33"/>
  <c r="AD3658" i="33"/>
  <c r="AC3658" i="33"/>
  <c r="AB3658" i="33"/>
  <c r="AA3658" i="33"/>
  <c r="Z3658" i="33"/>
  <c r="Y3658" i="33"/>
  <c r="X3658" i="33"/>
  <c r="W3658" i="33"/>
  <c r="V3658" i="33"/>
  <c r="U3658" i="33"/>
  <c r="T3658" i="33"/>
  <c r="S3658" i="33"/>
  <c r="AD3657" i="33"/>
  <c r="AC3657" i="33"/>
  <c r="AB3657" i="33"/>
  <c r="AA3657" i="33"/>
  <c r="Z3657" i="33"/>
  <c r="Y3657" i="33"/>
  <c r="X3657" i="33"/>
  <c r="W3657" i="33"/>
  <c r="V3657" i="33"/>
  <c r="U3657" i="33"/>
  <c r="T3657" i="33"/>
  <c r="S3657" i="33"/>
  <c r="AD3656" i="33"/>
  <c r="AC3656" i="33"/>
  <c r="AB3656" i="33"/>
  <c r="AA3656" i="33"/>
  <c r="Z3656" i="33"/>
  <c r="Y3656" i="33"/>
  <c r="X3656" i="33"/>
  <c r="W3656" i="33"/>
  <c r="V3656" i="33"/>
  <c r="U3656" i="33"/>
  <c r="T3656" i="33"/>
  <c r="S3656" i="33"/>
  <c r="AD3655" i="33"/>
  <c r="AC3655" i="33"/>
  <c r="AB3655" i="33"/>
  <c r="AA3655" i="33"/>
  <c r="Z3655" i="33"/>
  <c r="Y3655" i="33"/>
  <c r="X3655" i="33"/>
  <c r="W3655" i="33"/>
  <c r="V3655" i="33"/>
  <c r="U3655" i="33"/>
  <c r="T3655" i="33"/>
  <c r="S3655" i="33"/>
  <c r="AD3654" i="33"/>
  <c r="AC3654" i="33"/>
  <c r="AB3654" i="33"/>
  <c r="AA3654" i="33"/>
  <c r="Z3654" i="33"/>
  <c r="Y3654" i="33"/>
  <c r="X3654" i="33"/>
  <c r="W3654" i="33"/>
  <c r="V3654" i="33"/>
  <c r="U3654" i="33"/>
  <c r="T3654" i="33"/>
  <c r="S3654" i="33"/>
  <c r="AD3653" i="33"/>
  <c r="AC3653" i="33"/>
  <c r="AB3653" i="33"/>
  <c r="AA3653" i="33"/>
  <c r="Z3653" i="33"/>
  <c r="Y3653" i="33"/>
  <c r="X3653" i="33"/>
  <c r="W3653" i="33"/>
  <c r="V3653" i="33"/>
  <c r="U3653" i="33"/>
  <c r="T3653" i="33"/>
  <c r="S3653" i="33"/>
  <c r="AD3652" i="33"/>
  <c r="AC3652" i="33"/>
  <c r="AB3652" i="33"/>
  <c r="AA3652" i="33"/>
  <c r="Z3652" i="33"/>
  <c r="Y3652" i="33"/>
  <c r="X3652" i="33"/>
  <c r="W3652" i="33"/>
  <c r="V3652" i="33"/>
  <c r="U3652" i="33"/>
  <c r="T3652" i="33"/>
  <c r="S3652" i="33"/>
  <c r="AD3651" i="33"/>
  <c r="AC3651" i="33"/>
  <c r="AB3651" i="33"/>
  <c r="AA3651" i="33"/>
  <c r="Z3651" i="33"/>
  <c r="Y3651" i="33"/>
  <c r="X3651" i="33"/>
  <c r="W3651" i="33"/>
  <c r="V3651" i="33"/>
  <c r="U3651" i="33"/>
  <c r="T3651" i="33"/>
  <c r="S3651" i="33"/>
  <c r="AD3650" i="33"/>
  <c r="AC3650" i="33"/>
  <c r="AB3650" i="33"/>
  <c r="AA3650" i="33"/>
  <c r="Z3650" i="33"/>
  <c r="Y3650" i="33"/>
  <c r="X3650" i="33"/>
  <c r="W3650" i="33"/>
  <c r="V3650" i="33"/>
  <c r="U3650" i="33"/>
  <c r="T3650" i="33"/>
  <c r="S3650" i="33"/>
  <c r="AD3649" i="33"/>
  <c r="AC3649" i="33"/>
  <c r="AB3649" i="33"/>
  <c r="AA3649" i="33"/>
  <c r="Z3649" i="33"/>
  <c r="Y3649" i="33"/>
  <c r="X3649" i="33"/>
  <c r="W3649" i="33"/>
  <c r="V3649" i="33"/>
  <c r="U3649" i="33"/>
  <c r="T3649" i="33"/>
  <c r="S3649" i="33"/>
  <c r="AD3648" i="33"/>
  <c r="AC3648" i="33"/>
  <c r="AB3648" i="33"/>
  <c r="AA3648" i="33"/>
  <c r="Z3648" i="33"/>
  <c r="Y3648" i="33"/>
  <c r="X3648" i="33"/>
  <c r="W3648" i="33"/>
  <c r="V3648" i="33"/>
  <c r="U3648" i="33"/>
  <c r="T3648" i="33"/>
  <c r="S3648" i="33"/>
  <c r="AD3647" i="33"/>
  <c r="AC3647" i="33"/>
  <c r="AB3647" i="33"/>
  <c r="AA3647" i="33"/>
  <c r="Z3647" i="33"/>
  <c r="Y3647" i="33"/>
  <c r="X3647" i="33"/>
  <c r="W3647" i="33"/>
  <c r="V3647" i="33"/>
  <c r="U3647" i="33"/>
  <c r="T3647" i="33"/>
  <c r="S3647" i="33"/>
  <c r="AD3646" i="33"/>
  <c r="AC3646" i="33"/>
  <c r="AB3646" i="33"/>
  <c r="AA3646" i="33"/>
  <c r="Z3646" i="33"/>
  <c r="Y3646" i="33"/>
  <c r="X3646" i="33"/>
  <c r="W3646" i="33"/>
  <c r="V3646" i="33"/>
  <c r="U3646" i="33"/>
  <c r="T3646" i="33"/>
  <c r="S3646" i="33"/>
  <c r="AD3645" i="33"/>
  <c r="AC3645" i="33"/>
  <c r="AB3645" i="33"/>
  <c r="AA3645" i="33"/>
  <c r="Z3645" i="33"/>
  <c r="Y3645" i="33"/>
  <c r="X3645" i="33"/>
  <c r="W3645" i="33"/>
  <c r="V3645" i="33"/>
  <c r="U3645" i="33"/>
  <c r="T3645" i="33"/>
  <c r="S3645" i="33"/>
  <c r="AD3644" i="33"/>
  <c r="AC3644" i="33"/>
  <c r="AB3644" i="33"/>
  <c r="AA3644" i="33"/>
  <c r="Z3644" i="33"/>
  <c r="Y3644" i="33"/>
  <c r="X3644" i="33"/>
  <c r="W3644" i="33"/>
  <c r="V3644" i="33"/>
  <c r="U3644" i="33"/>
  <c r="T3644" i="33"/>
  <c r="S3644" i="33"/>
  <c r="AD3643" i="33"/>
  <c r="AC3643" i="33"/>
  <c r="AB3643" i="33"/>
  <c r="AA3643" i="33"/>
  <c r="Z3643" i="33"/>
  <c r="Y3643" i="33"/>
  <c r="X3643" i="33"/>
  <c r="W3643" i="33"/>
  <c r="V3643" i="33"/>
  <c r="U3643" i="33"/>
  <c r="T3643" i="33"/>
  <c r="S3643" i="33"/>
  <c r="AD3642" i="33"/>
  <c r="AC3642" i="33"/>
  <c r="AB3642" i="33"/>
  <c r="AA3642" i="33"/>
  <c r="Z3642" i="33"/>
  <c r="Y3642" i="33"/>
  <c r="X3642" i="33"/>
  <c r="W3642" i="33"/>
  <c r="V3642" i="33"/>
  <c r="U3642" i="33"/>
  <c r="T3642" i="33"/>
  <c r="S3642" i="33"/>
  <c r="AD3641" i="33"/>
  <c r="AC3641" i="33"/>
  <c r="AB3641" i="33"/>
  <c r="AA3641" i="33"/>
  <c r="Z3641" i="33"/>
  <c r="Y3641" i="33"/>
  <c r="X3641" i="33"/>
  <c r="W3641" i="33"/>
  <c r="V3641" i="33"/>
  <c r="U3641" i="33"/>
  <c r="T3641" i="33"/>
  <c r="S3641" i="33"/>
  <c r="AD3640" i="33"/>
  <c r="AC3640" i="33"/>
  <c r="AB3640" i="33"/>
  <c r="AA3640" i="33"/>
  <c r="Z3640" i="33"/>
  <c r="Y3640" i="33"/>
  <c r="X3640" i="33"/>
  <c r="W3640" i="33"/>
  <c r="V3640" i="33"/>
  <c r="U3640" i="33"/>
  <c r="T3640" i="33"/>
  <c r="S3640" i="33"/>
  <c r="AD3639" i="33"/>
  <c r="AC3639" i="33"/>
  <c r="AB3639" i="33"/>
  <c r="AA3639" i="33"/>
  <c r="Z3639" i="33"/>
  <c r="Y3639" i="33"/>
  <c r="X3639" i="33"/>
  <c r="W3639" i="33"/>
  <c r="V3639" i="33"/>
  <c r="U3639" i="33"/>
  <c r="T3639" i="33"/>
  <c r="S3639" i="33"/>
  <c r="AD3638" i="33"/>
  <c r="AC3638" i="33"/>
  <c r="AB3638" i="33"/>
  <c r="AA3638" i="33"/>
  <c r="Z3638" i="33"/>
  <c r="Y3638" i="33"/>
  <c r="X3638" i="33"/>
  <c r="W3638" i="33"/>
  <c r="V3638" i="33"/>
  <c r="U3638" i="33"/>
  <c r="T3638" i="33"/>
  <c r="S3638" i="33"/>
  <c r="AD3637" i="33"/>
  <c r="AC3637" i="33"/>
  <c r="AB3637" i="33"/>
  <c r="AA3637" i="33"/>
  <c r="Z3637" i="33"/>
  <c r="Y3637" i="33"/>
  <c r="X3637" i="33"/>
  <c r="W3637" i="33"/>
  <c r="V3637" i="33"/>
  <c r="U3637" i="33"/>
  <c r="T3637" i="33"/>
  <c r="S3637" i="33"/>
  <c r="AD3636" i="33"/>
  <c r="AC3636" i="33"/>
  <c r="AB3636" i="33"/>
  <c r="AA3636" i="33"/>
  <c r="Z3636" i="33"/>
  <c r="Y3636" i="33"/>
  <c r="X3636" i="33"/>
  <c r="W3636" i="33"/>
  <c r="V3636" i="33"/>
  <c r="U3636" i="33"/>
  <c r="T3636" i="33"/>
  <c r="S3636" i="33"/>
  <c r="AD3635" i="33"/>
  <c r="AC3635" i="33"/>
  <c r="AB3635" i="33"/>
  <c r="AA3635" i="33"/>
  <c r="Z3635" i="33"/>
  <c r="Y3635" i="33"/>
  <c r="X3635" i="33"/>
  <c r="W3635" i="33"/>
  <c r="V3635" i="33"/>
  <c r="U3635" i="33"/>
  <c r="T3635" i="33"/>
  <c r="S3635" i="33"/>
  <c r="AD3634" i="33"/>
  <c r="AC3634" i="33"/>
  <c r="AB3634" i="33"/>
  <c r="AA3634" i="33"/>
  <c r="Z3634" i="33"/>
  <c r="Y3634" i="33"/>
  <c r="X3634" i="33"/>
  <c r="W3634" i="33"/>
  <c r="V3634" i="33"/>
  <c r="U3634" i="33"/>
  <c r="T3634" i="33"/>
  <c r="S3634" i="33"/>
  <c r="AD3633" i="33"/>
  <c r="AC3633" i="33"/>
  <c r="AB3633" i="33"/>
  <c r="AA3633" i="33"/>
  <c r="Z3633" i="33"/>
  <c r="Y3633" i="33"/>
  <c r="X3633" i="33"/>
  <c r="W3633" i="33"/>
  <c r="V3633" i="33"/>
  <c r="U3633" i="33"/>
  <c r="T3633" i="33"/>
  <c r="S3633" i="33"/>
  <c r="AD3632" i="33"/>
  <c r="AC3632" i="33"/>
  <c r="AB3632" i="33"/>
  <c r="AA3632" i="33"/>
  <c r="Z3632" i="33"/>
  <c r="Y3632" i="33"/>
  <c r="X3632" i="33"/>
  <c r="W3632" i="33"/>
  <c r="V3632" i="33"/>
  <c r="U3632" i="33"/>
  <c r="T3632" i="33"/>
  <c r="S3632" i="33"/>
  <c r="AD3631" i="33"/>
  <c r="AC3631" i="33"/>
  <c r="AB3631" i="33"/>
  <c r="AA3631" i="33"/>
  <c r="Z3631" i="33"/>
  <c r="Y3631" i="33"/>
  <c r="X3631" i="33"/>
  <c r="W3631" i="33"/>
  <c r="V3631" i="33"/>
  <c r="U3631" i="33"/>
  <c r="T3631" i="33"/>
  <c r="S3631" i="33"/>
  <c r="AD3630" i="33"/>
  <c r="AC3630" i="33"/>
  <c r="AB3630" i="33"/>
  <c r="AA3630" i="33"/>
  <c r="Z3630" i="33"/>
  <c r="Y3630" i="33"/>
  <c r="X3630" i="33"/>
  <c r="W3630" i="33"/>
  <c r="V3630" i="33"/>
  <c r="U3630" i="33"/>
  <c r="T3630" i="33"/>
  <c r="S3630" i="33"/>
  <c r="AD3629" i="33"/>
  <c r="AC3629" i="33"/>
  <c r="AB3629" i="33"/>
  <c r="AA3629" i="33"/>
  <c r="Z3629" i="33"/>
  <c r="Y3629" i="33"/>
  <c r="X3629" i="33"/>
  <c r="W3629" i="33"/>
  <c r="V3629" i="33"/>
  <c r="U3629" i="33"/>
  <c r="T3629" i="33"/>
  <c r="S3629" i="33"/>
  <c r="AD3628" i="33"/>
  <c r="AC3628" i="33"/>
  <c r="AB3628" i="33"/>
  <c r="AA3628" i="33"/>
  <c r="Z3628" i="33"/>
  <c r="Y3628" i="33"/>
  <c r="X3628" i="33"/>
  <c r="W3628" i="33"/>
  <c r="V3628" i="33"/>
  <c r="U3628" i="33"/>
  <c r="T3628" i="33"/>
  <c r="S3628" i="33"/>
  <c r="AD3627" i="33"/>
  <c r="AC3627" i="33"/>
  <c r="AB3627" i="33"/>
  <c r="AA3627" i="33"/>
  <c r="Z3627" i="33"/>
  <c r="Y3627" i="33"/>
  <c r="X3627" i="33"/>
  <c r="W3627" i="33"/>
  <c r="V3627" i="33"/>
  <c r="U3627" i="33"/>
  <c r="T3627" i="33"/>
  <c r="S3627" i="33"/>
  <c r="AD3626" i="33"/>
  <c r="AC3626" i="33"/>
  <c r="AB3626" i="33"/>
  <c r="AA3626" i="33"/>
  <c r="Z3626" i="33"/>
  <c r="Y3626" i="33"/>
  <c r="X3626" i="33"/>
  <c r="W3626" i="33"/>
  <c r="V3626" i="33"/>
  <c r="U3626" i="33"/>
  <c r="T3626" i="33"/>
  <c r="S3626" i="33"/>
  <c r="AD3625" i="33"/>
  <c r="AC3625" i="33"/>
  <c r="AB3625" i="33"/>
  <c r="AA3625" i="33"/>
  <c r="Z3625" i="33"/>
  <c r="Y3625" i="33"/>
  <c r="X3625" i="33"/>
  <c r="W3625" i="33"/>
  <c r="V3625" i="33"/>
  <c r="U3625" i="33"/>
  <c r="T3625" i="33"/>
  <c r="S3625" i="33"/>
  <c r="AD3624" i="33"/>
  <c r="AC3624" i="33"/>
  <c r="AB3624" i="33"/>
  <c r="AA3624" i="33"/>
  <c r="Z3624" i="33"/>
  <c r="Y3624" i="33"/>
  <c r="X3624" i="33"/>
  <c r="W3624" i="33"/>
  <c r="V3624" i="33"/>
  <c r="U3624" i="33"/>
  <c r="T3624" i="33"/>
  <c r="S3624" i="33"/>
  <c r="AD3623" i="33"/>
  <c r="AC3623" i="33"/>
  <c r="AB3623" i="33"/>
  <c r="AA3623" i="33"/>
  <c r="Z3623" i="33"/>
  <c r="Y3623" i="33"/>
  <c r="X3623" i="33"/>
  <c r="W3623" i="33"/>
  <c r="V3623" i="33"/>
  <c r="U3623" i="33"/>
  <c r="T3623" i="33"/>
  <c r="S3623" i="33"/>
  <c r="AD3622" i="33"/>
  <c r="AC3622" i="33"/>
  <c r="AB3622" i="33"/>
  <c r="AA3622" i="33"/>
  <c r="Z3622" i="33"/>
  <c r="Y3622" i="33"/>
  <c r="X3622" i="33"/>
  <c r="W3622" i="33"/>
  <c r="V3622" i="33"/>
  <c r="U3622" i="33"/>
  <c r="T3622" i="33"/>
  <c r="S3622" i="33"/>
  <c r="AD3621" i="33"/>
  <c r="AC3621" i="33"/>
  <c r="AB3621" i="33"/>
  <c r="AA3621" i="33"/>
  <c r="Z3621" i="33"/>
  <c r="Y3621" i="33"/>
  <c r="X3621" i="33"/>
  <c r="W3621" i="33"/>
  <c r="V3621" i="33"/>
  <c r="U3621" i="33"/>
  <c r="T3621" i="33"/>
  <c r="S3621" i="33"/>
  <c r="AD3620" i="33"/>
  <c r="AC3620" i="33"/>
  <c r="AB3620" i="33"/>
  <c r="AA3620" i="33"/>
  <c r="Z3620" i="33"/>
  <c r="Y3620" i="33"/>
  <c r="X3620" i="33"/>
  <c r="W3620" i="33"/>
  <c r="V3620" i="33"/>
  <c r="U3620" i="33"/>
  <c r="T3620" i="33"/>
  <c r="S3620" i="33"/>
  <c r="AD3619" i="33"/>
  <c r="AC3619" i="33"/>
  <c r="AB3619" i="33"/>
  <c r="AA3619" i="33"/>
  <c r="Z3619" i="33"/>
  <c r="Y3619" i="33"/>
  <c r="X3619" i="33"/>
  <c r="W3619" i="33"/>
  <c r="V3619" i="33"/>
  <c r="U3619" i="33"/>
  <c r="T3619" i="33"/>
  <c r="S3619" i="33"/>
  <c r="AD3618" i="33"/>
  <c r="AC3618" i="33"/>
  <c r="AB3618" i="33"/>
  <c r="AA3618" i="33"/>
  <c r="Z3618" i="33"/>
  <c r="Y3618" i="33"/>
  <c r="X3618" i="33"/>
  <c r="W3618" i="33"/>
  <c r="V3618" i="33"/>
  <c r="U3618" i="33"/>
  <c r="T3618" i="33"/>
  <c r="S3618" i="33"/>
  <c r="AD3617" i="33"/>
  <c r="AC3617" i="33"/>
  <c r="AB3617" i="33"/>
  <c r="AA3617" i="33"/>
  <c r="Z3617" i="33"/>
  <c r="Y3617" i="33"/>
  <c r="X3617" i="33"/>
  <c r="W3617" i="33"/>
  <c r="V3617" i="33"/>
  <c r="U3617" i="33"/>
  <c r="T3617" i="33"/>
  <c r="S3617" i="33"/>
  <c r="AD3616" i="33"/>
  <c r="AC3616" i="33"/>
  <c r="AB3616" i="33"/>
  <c r="AA3616" i="33"/>
  <c r="Z3616" i="33"/>
  <c r="Y3616" i="33"/>
  <c r="X3616" i="33"/>
  <c r="W3616" i="33"/>
  <c r="V3616" i="33"/>
  <c r="U3616" i="33"/>
  <c r="T3616" i="33"/>
  <c r="S3616" i="33"/>
  <c r="AD3615" i="33"/>
  <c r="AC3615" i="33"/>
  <c r="AB3615" i="33"/>
  <c r="AA3615" i="33"/>
  <c r="Z3615" i="33"/>
  <c r="Y3615" i="33"/>
  <c r="X3615" i="33"/>
  <c r="W3615" i="33"/>
  <c r="V3615" i="33"/>
  <c r="U3615" i="33"/>
  <c r="T3615" i="33"/>
  <c r="S3615" i="33"/>
  <c r="AD3614" i="33"/>
  <c r="AC3614" i="33"/>
  <c r="AB3614" i="33"/>
  <c r="AA3614" i="33"/>
  <c r="Z3614" i="33"/>
  <c r="Y3614" i="33"/>
  <c r="X3614" i="33"/>
  <c r="W3614" i="33"/>
  <c r="V3614" i="33"/>
  <c r="U3614" i="33"/>
  <c r="T3614" i="33"/>
  <c r="S3614" i="33"/>
  <c r="AD3613" i="33"/>
  <c r="AC3613" i="33"/>
  <c r="AB3613" i="33"/>
  <c r="AA3613" i="33"/>
  <c r="Z3613" i="33"/>
  <c r="Y3613" i="33"/>
  <c r="X3613" i="33"/>
  <c r="W3613" i="33"/>
  <c r="V3613" i="33"/>
  <c r="U3613" i="33"/>
  <c r="T3613" i="33"/>
  <c r="S3613" i="33"/>
  <c r="AD3612" i="33"/>
  <c r="AC3612" i="33"/>
  <c r="AB3612" i="33"/>
  <c r="AA3612" i="33"/>
  <c r="Z3612" i="33"/>
  <c r="Y3612" i="33"/>
  <c r="X3612" i="33"/>
  <c r="W3612" i="33"/>
  <c r="V3612" i="33"/>
  <c r="U3612" i="33"/>
  <c r="T3612" i="33"/>
  <c r="S3612" i="33"/>
  <c r="AD3611" i="33"/>
  <c r="AC3611" i="33"/>
  <c r="AB3611" i="33"/>
  <c r="AA3611" i="33"/>
  <c r="Z3611" i="33"/>
  <c r="Y3611" i="33"/>
  <c r="X3611" i="33"/>
  <c r="W3611" i="33"/>
  <c r="V3611" i="33"/>
  <c r="U3611" i="33"/>
  <c r="T3611" i="33"/>
  <c r="S3611" i="33"/>
  <c r="AD3610" i="33"/>
  <c r="AC3610" i="33"/>
  <c r="AB3610" i="33"/>
  <c r="AA3610" i="33"/>
  <c r="Z3610" i="33"/>
  <c r="Y3610" i="33"/>
  <c r="X3610" i="33"/>
  <c r="W3610" i="33"/>
  <c r="V3610" i="33"/>
  <c r="U3610" i="33"/>
  <c r="T3610" i="33"/>
  <c r="S3610" i="33"/>
  <c r="AD3609" i="33"/>
  <c r="AC3609" i="33"/>
  <c r="AB3609" i="33"/>
  <c r="AA3609" i="33"/>
  <c r="Z3609" i="33"/>
  <c r="Y3609" i="33"/>
  <c r="X3609" i="33"/>
  <c r="W3609" i="33"/>
  <c r="V3609" i="33"/>
  <c r="U3609" i="33"/>
  <c r="T3609" i="33"/>
  <c r="S3609" i="33"/>
  <c r="AD3608" i="33"/>
  <c r="AC3608" i="33"/>
  <c r="AB3608" i="33"/>
  <c r="AA3608" i="33"/>
  <c r="Z3608" i="33"/>
  <c r="Y3608" i="33"/>
  <c r="X3608" i="33"/>
  <c r="W3608" i="33"/>
  <c r="V3608" i="33"/>
  <c r="U3608" i="33"/>
  <c r="T3608" i="33"/>
  <c r="S3608" i="33"/>
  <c r="AD3607" i="33"/>
  <c r="AC3607" i="33"/>
  <c r="AB3607" i="33"/>
  <c r="AA3607" i="33"/>
  <c r="Z3607" i="33"/>
  <c r="Y3607" i="33"/>
  <c r="X3607" i="33"/>
  <c r="W3607" i="33"/>
  <c r="V3607" i="33"/>
  <c r="U3607" i="33"/>
  <c r="T3607" i="33"/>
  <c r="S3607" i="33"/>
  <c r="AD3606" i="33"/>
  <c r="AC3606" i="33"/>
  <c r="AB3606" i="33"/>
  <c r="AA3606" i="33"/>
  <c r="Z3606" i="33"/>
  <c r="Y3606" i="33"/>
  <c r="X3606" i="33"/>
  <c r="W3606" i="33"/>
  <c r="V3606" i="33"/>
  <c r="U3606" i="33"/>
  <c r="T3606" i="33"/>
  <c r="S3606" i="33"/>
  <c r="AD3605" i="33"/>
  <c r="AC3605" i="33"/>
  <c r="AB3605" i="33"/>
  <c r="AA3605" i="33"/>
  <c r="Z3605" i="33"/>
  <c r="Y3605" i="33"/>
  <c r="X3605" i="33"/>
  <c r="W3605" i="33"/>
  <c r="V3605" i="33"/>
  <c r="U3605" i="33"/>
  <c r="T3605" i="33"/>
  <c r="S3605" i="33"/>
  <c r="AD3604" i="33"/>
  <c r="AC3604" i="33"/>
  <c r="AB3604" i="33"/>
  <c r="AA3604" i="33"/>
  <c r="Z3604" i="33"/>
  <c r="Y3604" i="33"/>
  <c r="X3604" i="33"/>
  <c r="W3604" i="33"/>
  <c r="V3604" i="33"/>
  <c r="U3604" i="33"/>
  <c r="T3604" i="33"/>
  <c r="S3604" i="33"/>
  <c r="AD3603" i="33"/>
  <c r="AC3603" i="33"/>
  <c r="AB3603" i="33"/>
  <c r="AA3603" i="33"/>
  <c r="Z3603" i="33"/>
  <c r="Y3603" i="33"/>
  <c r="X3603" i="33"/>
  <c r="W3603" i="33"/>
  <c r="V3603" i="33"/>
  <c r="U3603" i="33"/>
  <c r="T3603" i="33"/>
  <c r="S3603" i="33"/>
  <c r="AD3602" i="33"/>
  <c r="AC3602" i="33"/>
  <c r="AB3602" i="33"/>
  <c r="AA3602" i="33"/>
  <c r="Z3602" i="33"/>
  <c r="Y3602" i="33"/>
  <c r="X3602" i="33"/>
  <c r="W3602" i="33"/>
  <c r="V3602" i="33"/>
  <c r="U3602" i="33"/>
  <c r="T3602" i="33"/>
  <c r="S3602" i="33"/>
  <c r="AD3601" i="33"/>
  <c r="AC3601" i="33"/>
  <c r="AB3601" i="33"/>
  <c r="AA3601" i="33"/>
  <c r="Z3601" i="33"/>
  <c r="Y3601" i="33"/>
  <c r="X3601" i="33"/>
  <c r="W3601" i="33"/>
  <c r="V3601" i="33"/>
  <c r="U3601" i="33"/>
  <c r="T3601" i="33"/>
  <c r="S3601" i="33"/>
  <c r="AD3600" i="33"/>
  <c r="AC3600" i="33"/>
  <c r="AB3600" i="33"/>
  <c r="AA3600" i="33"/>
  <c r="Z3600" i="33"/>
  <c r="Y3600" i="33"/>
  <c r="X3600" i="33"/>
  <c r="W3600" i="33"/>
  <c r="V3600" i="33"/>
  <c r="U3600" i="33"/>
  <c r="T3600" i="33"/>
  <c r="S3600" i="33"/>
  <c r="AD3599" i="33"/>
  <c r="AC3599" i="33"/>
  <c r="AB3599" i="33"/>
  <c r="AA3599" i="33"/>
  <c r="Z3599" i="33"/>
  <c r="Y3599" i="33"/>
  <c r="X3599" i="33"/>
  <c r="W3599" i="33"/>
  <c r="V3599" i="33"/>
  <c r="U3599" i="33"/>
  <c r="T3599" i="33"/>
  <c r="S3599" i="33"/>
  <c r="AD3598" i="33"/>
  <c r="AC3598" i="33"/>
  <c r="AB3598" i="33"/>
  <c r="AA3598" i="33"/>
  <c r="Z3598" i="33"/>
  <c r="Y3598" i="33"/>
  <c r="X3598" i="33"/>
  <c r="W3598" i="33"/>
  <c r="V3598" i="33"/>
  <c r="U3598" i="33"/>
  <c r="T3598" i="33"/>
  <c r="S3598" i="33"/>
  <c r="AD3597" i="33"/>
  <c r="AC3597" i="33"/>
  <c r="AB3597" i="33"/>
  <c r="AA3597" i="33"/>
  <c r="Z3597" i="33"/>
  <c r="Y3597" i="33"/>
  <c r="X3597" i="33"/>
  <c r="W3597" i="33"/>
  <c r="V3597" i="33"/>
  <c r="U3597" i="33"/>
  <c r="T3597" i="33"/>
  <c r="S3597" i="33"/>
  <c r="AD3596" i="33"/>
  <c r="AC3596" i="33"/>
  <c r="AB3596" i="33"/>
  <c r="AA3596" i="33"/>
  <c r="Z3596" i="33"/>
  <c r="Y3596" i="33"/>
  <c r="X3596" i="33"/>
  <c r="W3596" i="33"/>
  <c r="V3596" i="33"/>
  <c r="U3596" i="33"/>
  <c r="T3596" i="33"/>
  <c r="S3596" i="33"/>
  <c r="AD3595" i="33"/>
  <c r="AC3595" i="33"/>
  <c r="AB3595" i="33"/>
  <c r="AA3595" i="33"/>
  <c r="Z3595" i="33"/>
  <c r="Y3595" i="33"/>
  <c r="X3595" i="33"/>
  <c r="W3595" i="33"/>
  <c r="V3595" i="33"/>
  <c r="U3595" i="33"/>
  <c r="T3595" i="33"/>
  <c r="S3595" i="33"/>
  <c r="AD3594" i="33"/>
  <c r="AC3594" i="33"/>
  <c r="AB3594" i="33"/>
  <c r="AA3594" i="33"/>
  <c r="Z3594" i="33"/>
  <c r="Y3594" i="33"/>
  <c r="X3594" i="33"/>
  <c r="W3594" i="33"/>
  <c r="V3594" i="33"/>
  <c r="U3594" i="33"/>
  <c r="T3594" i="33"/>
  <c r="S3594" i="33"/>
  <c r="AD3593" i="33"/>
  <c r="AC3593" i="33"/>
  <c r="AB3593" i="33"/>
  <c r="AA3593" i="33"/>
  <c r="Z3593" i="33"/>
  <c r="Y3593" i="33"/>
  <c r="X3593" i="33"/>
  <c r="W3593" i="33"/>
  <c r="V3593" i="33"/>
  <c r="U3593" i="33"/>
  <c r="T3593" i="33"/>
  <c r="S3593" i="33"/>
  <c r="AD3592" i="33"/>
  <c r="AC3592" i="33"/>
  <c r="AB3592" i="33"/>
  <c r="AA3592" i="33"/>
  <c r="Z3592" i="33"/>
  <c r="Y3592" i="33"/>
  <c r="X3592" i="33"/>
  <c r="W3592" i="33"/>
  <c r="V3592" i="33"/>
  <c r="U3592" i="33"/>
  <c r="T3592" i="33"/>
  <c r="S3592" i="33"/>
  <c r="AD3591" i="33"/>
  <c r="AC3591" i="33"/>
  <c r="AB3591" i="33"/>
  <c r="AA3591" i="33"/>
  <c r="Z3591" i="33"/>
  <c r="Y3591" i="33"/>
  <c r="X3591" i="33"/>
  <c r="W3591" i="33"/>
  <c r="V3591" i="33"/>
  <c r="U3591" i="33"/>
  <c r="T3591" i="33"/>
  <c r="S3591" i="33"/>
  <c r="AD3590" i="33"/>
  <c r="AC3590" i="33"/>
  <c r="AB3590" i="33"/>
  <c r="AA3590" i="33"/>
  <c r="Z3590" i="33"/>
  <c r="Y3590" i="33"/>
  <c r="X3590" i="33"/>
  <c r="W3590" i="33"/>
  <c r="V3590" i="33"/>
  <c r="U3590" i="33"/>
  <c r="T3590" i="33"/>
  <c r="S3590" i="33"/>
  <c r="AD3589" i="33"/>
  <c r="AC3589" i="33"/>
  <c r="AB3589" i="33"/>
  <c r="AA3589" i="33"/>
  <c r="Z3589" i="33"/>
  <c r="Y3589" i="33"/>
  <c r="X3589" i="33"/>
  <c r="W3589" i="33"/>
  <c r="V3589" i="33"/>
  <c r="U3589" i="33"/>
  <c r="T3589" i="33"/>
  <c r="S3589" i="33"/>
  <c r="AD3588" i="33"/>
  <c r="AC3588" i="33"/>
  <c r="AB3588" i="33"/>
  <c r="AA3588" i="33"/>
  <c r="Z3588" i="33"/>
  <c r="Y3588" i="33"/>
  <c r="X3588" i="33"/>
  <c r="W3588" i="33"/>
  <c r="V3588" i="33"/>
  <c r="U3588" i="33"/>
  <c r="T3588" i="33"/>
  <c r="S3588" i="33"/>
  <c r="AD3587" i="33"/>
  <c r="AC3587" i="33"/>
  <c r="AB3587" i="33"/>
  <c r="AA3587" i="33"/>
  <c r="Z3587" i="33"/>
  <c r="Y3587" i="33"/>
  <c r="X3587" i="33"/>
  <c r="W3587" i="33"/>
  <c r="V3587" i="33"/>
  <c r="U3587" i="33"/>
  <c r="T3587" i="33"/>
  <c r="S3587" i="33"/>
  <c r="AD3586" i="33"/>
  <c r="AC3586" i="33"/>
  <c r="AB3586" i="33"/>
  <c r="AA3586" i="33"/>
  <c r="Z3586" i="33"/>
  <c r="Y3586" i="33"/>
  <c r="X3586" i="33"/>
  <c r="W3586" i="33"/>
  <c r="V3586" i="33"/>
  <c r="U3586" i="33"/>
  <c r="T3586" i="33"/>
  <c r="S3586" i="33"/>
  <c r="AD3585" i="33"/>
  <c r="AC3585" i="33"/>
  <c r="AB3585" i="33"/>
  <c r="AA3585" i="33"/>
  <c r="Z3585" i="33"/>
  <c r="Y3585" i="33"/>
  <c r="X3585" i="33"/>
  <c r="W3585" i="33"/>
  <c r="V3585" i="33"/>
  <c r="U3585" i="33"/>
  <c r="T3585" i="33"/>
  <c r="S3585" i="33"/>
  <c r="AD3584" i="33"/>
  <c r="AC3584" i="33"/>
  <c r="AB3584" i="33"/>
  <c r="AA3584" i="33"/>
  <c r="Z3584" i="33"/>
  <c r="Y3584" i="33"/>
  <c r="X3584" i="33"/>
  <c r="W3584" i="33"/>
  <c r="V3584" i="33"/>
  <c r="U3584" i="33"/>
  <c r="T3584" i="33"/>
  <c r="S3584" i="33"/>
  <c r="AD3583" i="33"/>
  <c r="AC3583" i="33"/>
  <c r="AB3583" i="33"/>
  <c r="AA3583" i="33"/>
  <c r="Z3583" i="33"/>
  <c r="Y3583" i="33"/>
  <c r="X3583" i="33"/>
  <c r="W3583" i="33"/>
  <c r="V3583" i="33"/>
  <c r="U3583" i="33"/>
  <c r="T3583" i="33"/>
  <c r="S3583" i="33"/>
  <c r="AD3582" i="33"/>
  <c r="AC3582" i="33"/>
  <c r="AB3582" i="33"/>
  <c r="AA3582" i="33"/>
  <c r="Z3582" i="33"/>
  <c r="Y3582" i="33"/>
  <c r="X3582" i="33"/>
  <c r="W3582" i="33"/>
  <c r="V3582" i="33"/>
  <c r="U3582" i="33"/>
  <c r="T3582" i="33"/>
  <c r="S3582" i="33"/>
  <c r="AD3581" i="33"/>
  <c r="AC3581" i="33"/>
  <c r="AB3581" i="33"/>
  <c r="AA3581" i="33"/>
  <c r="Z3581" i="33"/>
  <c r="Y3581" i="33"/>
  <c r="X3581" i="33"/>
  <c r="W3581" i="33"/>
  <c r="V3581" i="33"/>
  <c r="U3581" i="33"/>
  <c r="T3581" i="33"/>
  <c r="S3581" i="33"/>
  <c r="AD3580" i="33"/>
  <c r="AC3580" i="33"/>
  <c r="AB3580" i="33"/>
  <c r="AA3580" i="33"/>
  <c r="Z3580" i="33"/>
  <c r="Y3580" i="33"/>
  <c r="X3580" i="33"/>
  <c r="W3580" i="33"/>
  <c r="V3580" i="33"/>
  <c r="U3580" i="33"/>
  <c r="T3580" i="33"/>
  <c r="S3580" i="33"/>
  <c r="AD3579" i="33"/>
  <c r="AC3579" i="33"/>
  <c r="AB3579" i="33"/>
  <c r="AA3579" i="33"/>
  <c r="Z3579" i="33"/>
  <c r="Y3579" i="33"/>
  <c r="X3579" i="33"/>
  <c r="W3579" i="33"/>
  <c r="V3579" i="33"/>
  <c r="U3579" i="33"/>
  <c r="T3579" i="33"/>
  <c r="S3579" i="33"/>
  <c r="AD3578" i="33"/>
  <c r="AC3578" i="33"/>
  <c r="AB3578" i="33"/>
  <c r="AA3578" i="33"/>
  <c r="Z3578" i="33"/>
  <c r="Y3578" i="33"/>
  <c r="X3578" i="33"/>
  <c r="W3578" i="33"/>
  <c r="V3578" i="33"/>
  <c r="U3578" i="33"/>
  <c r="T3578" i="33"/>
  <c r="S3578" i="33"/>
  <c r="AD3577" i="33"/>
  <c r="AC3577" i="33"/>
  <c r="AB3577" i="33"/>
  <c r="AA3577" i="33"/>
  <c r="Z3577" i="33"/>
  <c r="Y3577" i="33"/>
  <c r="X3577" i="33"/>
  <c r="W3577" i="33"/>
  <c r="V3577" i="33"/>
  <c r="U3577" i="33"/>
  <c r="T3577" i="33"/>
  <c r="S3577" i="33"/>
  <c r="AD3576" i="33"/>
  <c r="AC3576" i="33"/>
  <c r="AB3576" i="33"/>
  <c r="AA3576" i="33"/>
  <c r="Z3576" i="33"/>
  <c r="Y3576" i="33"/>
  <c r="X3576" i="33"/>
  <c r="W3576" i="33"/>
  <c r="V3576" i="33"/>
  <c r="U3576" i="33"/>
  <c r="T3576" i="33"/>
  <c r="S3576" i="33"/>
  <c r="AD3575" i="33"/>
  <c r="AC3575" i="33"/>
  <c r="AB3575" i="33"/>
  <c r="AA3575" i="33"/>
  <c r="Z3575" i="33"/>
  <c r="Y3575" i="33"/>
  <c r="X3575" i="33"/>
  <c r="W3575" i="33"/>
  <c r="V3575" i="33"/>
  <c r="U3575" i="33"/>
  <c r="T3575" i="33"/>
  <c r="S3575" i="33"/>
  <c r="AD3574" i="33"/>
  <c r="AC3574" i="33"/>
  <c r="AB3574" i="33"/>
  <c r="AA3574" i="33"/>
  <c r="Z3574" i="33"/>
  <c r="Y3574" i="33"/>
  <c r="X3574" i="33"/>
  <c r="W3574" i="33"/>
  <c r="V3574" i="33"/>
  <c r="U3574" i="33"/>
  <c r="T3574" i="33"/>
  <c r="S3574" i="33"/>
  <c r="AD3573" i="33"/>
  <c r="AC3573" i="33"/>
  <c r="AB3573" i="33"/>
  <c r="AA3573" i="33"/>
  <c r="Z3573" i="33"/>
  <c r="Y3573" i="33"/>
  <c r="X3573" i="33"/>
  <c r="W3573" i="33"/>
  <c r="V3573" i="33"/>
  <c r="U3573" i="33"/>
  <c r="T3573" i="33"/>
  <c r="S3573" i="33"/>
  <c r="AD3572" i="33"/>
  <c r="AC3572" i="33"/>
  <c r="AB3572" i="33"/>
  <c r="AA3572" i="33"/>
  <c r="Z3572" i="33"/>
  <c r="Y3572" i="33"/>
  <c r="X3572" i="33"/>
  <c r="W3572" i="33"/>
  <c r="V3572" i="33"/>
  <c r="U3572" i="33"/>
  <c r="T3572" i="33"/>
  <c r="S3572" i="33"/>
  <c r="AD3571" i="33"/>
  <c r="AC3571" i="33"/>
  <c r="AB3571" i="33"/>
  <c r="AA3571" i="33"/>
  <c r="Z3571" i="33"/>
  <c r="Y3571" i="33"/>
  <c r="X3571" i="33"/>
  <c r="W3571" i="33"/>
  <c r="V3571" i="33"/>
  <c r="U3571" i="33"/>
  <c r="T3571" i="33"/>
  <c r="S3571" i="33"/>
  <c r="AD3570" i="33"/>
  <c r="AC3570" i="33"/>
  <c r="AB3570" i="33"/>
  <c r="AA3570" i="33"/>
  <c r="Z3570" i="33"/>
  <c r="Y3570" i="33"/>
  <c r="X3570" i="33"/>
  <c r="W3570" i="33"/>
  <c r="V3570" i="33"/>
  <c r="U3570" i="33"/>
  <c r="T3570" i="33"/>
  <c r="S3570" i="33"/>
  <c r="AD3569" i="33"/>
  <c r="AC3569" i="33"/>
  <c r="AB3569" i="33"/>
  <c r="AA3569" i="33"/>
  <c r="Z3569" i="33"/>
  <c r="Y3569" i="33"/>
  <c r="X3569" i="33"/>
  <c r="W3569" i="33"/>
  <c r="V3569" i="33"/>
  <c r="U3569" i="33"/>
  <c r="T3569" i="33"/>
  <c r="S3569" i="33"/>
  <c r="AD3568" i="33"/>
  <c r="AC3568" i="33"/>
  <c r="AB3568" i="33"/>
  <c r="AA3568" i="33"/>
  <c r="Z3568" i="33"/>
  <c r="Y3568" i="33"/>
  <c r="X3568" i="33"/>
  <c r="W3568" i="33"/>
  <c r="V3568" i="33"/>
  <c r="U3568" i="33"/>
  <c r="T3568" i="33"/>
  <c r="S3568" i="33"/>
  <c r="AD3567" i="33"/>
  <c r="AC3567" i="33"/>
  <c r="AB3567" i="33"/>
  <c r="AA3567" i="33"/>
  <c r="Z3567" i="33"/>
  <c r="Y3567" i="33"/>
  <c r="X3567" i="33"/>
  <c r="W3567" i="33"/>
  <c r="V3567" i="33"/>
  <c r="U3567" i="33"/>
  <c r="T3567" i="33"/>
  <c r="S3567" i="33"/>
  <c r="AD3566" i="33"/>
  <c r="AC3566" i="33"/>
  <c r="AB3566" i="33"/>
  <c r="AA3566" i="33"/>
  <c r="Z3566" i="33"/>
  <c r="Y3566" i="33"/>
  <c r="X3566" i="33"/>
  <c r="W3566" i="33"/>
  <c r="V3566" i="33"/>
  <c r="U3566" i="33"/>
  <c r="T3566" i="33"/>
  <c r="S3566" i="33"/>
  <c r="AD3565" i="33"/>
  <c r="AC3565" i="33"/>
  <c r="AB3565" i="33"/>
  <c r="AA3565" i="33"/>
  <c r="Z3565" i="33"/>
  <c r="Y3565" i="33"/>
  <c r="X3565" i="33"/>
  <c r="W3565" i="33"/>
  <c r="V3565" i="33"/>
  <c r="U3565" i="33"/>
  <c r="T3565" i="33"/>
  <c r="S3565" i="33"/>
  <c r="AD3564" i="33"/>
  <c r="AC3564" i="33"/>
  <c r="AB3564" i="33"/>
  <c r="AA3564" i="33"/>
  <c r="Z3564" i="33"/>
  <c r="Y3564" i="33"/>
  <c r="X3564" i="33"/>
  <c r="W3564" i="33"/>
  <c r="V3564" i="33"/>
  <c r="U3564" i="33"/>
  <c r="T3564" i="33"/>
  <c r="S3564" i="33"/>
  <c r="AD3563" i="33"/>
  <c r="AC3563" i="33"/>
  <c r="AB3563" i="33"/>
  <c r="AA3563" i="33"/>
  <c r="Z3563" i="33"/>
  <c r="Y3563" i="33"/>
  <c r="X3563" i="33"/>
  <c r="W3563" i="33"/>
  <c r="V3563" i="33"/>
  <c r="U3563" i="33"/>
  <c r="T3563" i="33"/>
  <c r="S3563" i="33"/>
  <c r="AD3562" i="33"/>
  <c r="AC3562" i="33"/>
  <c r="AB3562" i="33"/>
  <c r="AA3562" i="33"/>
  <c r="Z3562" i="33"/>
  <c r="Y3562" i="33"/>
  <c r="X3562" i="33"/>
  <c r="W3562" i="33"/>
  <c r="V3562" i="33"/>
  <c r="U3562" i="33"/>
  <c r="T3562" i="33"/>
  <c r="S3562" i="33"/>
  <c r="AD3561" i="33"/>
  <c r="AC3561" i="33"/>
  <c r="AB3561" i="33"/>
  <c r="AA3561" i="33"/>
  <c r="Z3561" i="33"/>
  <c r="Y3561" i="33"/>
  <c r="X3561" i="33"/>
  <c r="W3561" i="33"/>
  <c r="V3561" i="33"/>
  <c r="U3561" i="33"/>
  <c r="T3561" i="33"/>
  <c r="S3561" i="33"/>
  <c r="AD3560" i="33"/>
  <c r="AC3560" i="33"/>
  <c r="AB3560" i="33"/>
  <c r="AA3560" i="33"/>
  <c r="Z3560" i="33"/>
  <c r="Y3560" i="33"/>
  <c r="X3560" i="33"/>
  <c r="W3560" i="33"/>
  <c r="V3560" i="33"/>
  <c r="U3560" i="33"/>
  <c r="T3560" i="33"/>
  <c r="S3560" i="33"/>
  <c r="AD3559" i="33"/>
  <c r="AC3559" i="33"/>
  <c r="AB3559" i="33"/>
  <c r="AA3559" i="33"/>
  <c r="Z3559" i="33"/>
  <c r="Y3559" i="33"/>
  <c r="X3559" i="33"/>
  <c r="W3559" i="33"/>
  <c r="V3559" i="33"/>
  <c r="U3559" i="33"/>
  <c r="T3559" i="33"/>
  <c r="S3559" i="33"/>
  <c r="AD3558" i="33"/>
  <c r="AC3558" i="33"/>
  <c r="AB3558" i="33"/>
  <c r="AA3558" i="33"/>
  <c r="Z3558" i="33"/>
  <c r="Y3558" i="33"/>
  <c r="X3558" i="33"/>
  <c r="W3558" i="33"/>
  <c r="V3558" i="33"/>
  <c r="U3558" i="33"/>
  <c r="T3558" i="33"/>
  <c r="S3558" i="33"/>
  <c r="AD3557" i="33"/>
  <c r="AC3557" i="33"/>
  <c r="AB3557" i="33"/>
  <c r="AA3557" i="33"/>
  <c r="Z3557" i="33"/>
  <c r="Y3557" i="33"/>
  <c r="X3557" i="33"/>
  <c r="W3557" i="33"/>
  <c r="V3557" i="33"/>
  <c r="U3557" i="33"/>
  <c r="T3557" i="33"/>
  <c r="S3557" i="33"/>
  <c r="AD3556" i="33"/>
  <c r="AC3556" i="33"/>
  <c r="AB3556" i="33"/>
  <c r="AA3556" i="33"/>
  <c r="Z3556" i="33"/>
  <c r="Y3556" i="33"/>
  <c r="X3556" i="33"/>
  <c r="W3556" i="33"/>
  <c r="V3556" i="33"/>
  <c r="U3556" i="33"/>
  <c r="T3556" i="33"/>
  <c r="S3556" i="33"/>
  <c r="AD3555" i="33"/>
  <c r="AC3555" i="33"/>
  <c r="AB3555" i="33"/>
  <c r="AA3555" i="33"/>
  <c r="Z3555" i="33"/>
  <c r="Y3555" i="33"/>
  <c r="X3555" i="33"/>
  <c r="W3555" i="33"/>
  <c r="V3555" i="33"/>
  <c r="U3555" i="33"/>
  <c r="T3555" i="33"/>
  <c r="S3555" i="33"/>
  <c r="AD3554" i="33"/>
  <c r="AC3554" i="33"/>
  <c r="AB3554" i="33"/>
  <c r="AA3554" i="33"/>
  <c r="Z3554" i="33"/>
  <c r="Y3554" i="33"/>
  <c r="X3554" i="33"/>
  <c r="W3554" i="33"/>
  <c r="V3554" i="33"/>
  <c r="U3554" i="33"/>
  <c r="T3554" i="33"/>
  <c r="S3554" i="33"/>
  <c r="AD3553" i="33"/>
  <c r="AC3553" i="33"/>
  <c r="AB3553" i="33"/>
  <c r="AA3553" i="33"/>
  <c r="Z3553" i="33"/>
  <c r="Y3553" i="33"/>
  <c r="X3553" i="33"/>
  <c r="W3553" i="33"/>
  <c r="V3553" i="33"/>
  <c r="U3553" i="33"/>
  <c r="T3553" i="33"/>
  <c r="S3553" i="33"/>
  <c r="AD3552" i="33"/>
  <c r="AC3552" i="33"/>
  <c r="AB3552" i="33"/>
  <c r="AA3552" i="33"/>
  <c r="Z3552" i="33"/>
  <c r="Y3552" i="33"/>
  <c r="X3552" i="33"/>
  <c r="W3552" i="33"/>
  <c r="V3552" i="33"/>
  <c r="U3552" i="33"/>
  <c r="T3552" i="33"/>
  <c r="S3552" i="33"/>
  <c r="AD3551" i="33"/>
  <c r="AC3551" i="33"/>
  <c r="AB3551" i="33"/>
  <c r="AA3551" i="33"/>
  <c r="Z3551" i="33"/>
  <c r="Y3551" i="33"/>
  <c r="X3551" i="33"/>
  <c r="W3551" i="33"/>
  <c r="V3551" i="33"/>
  <c r="U3551" i="33"/>
  <c r="T3551" i="33"/>
  <c r="S3551" i="33"/>
  <c r="AD3550" i="33"/>
  <c r="AC3550" i="33"/>
  <c r="AB3550" i="33"/>
  <c r="AA3550" i="33"/>
  <c r="Z3550" i="33"/>
  <c r="Y3550" i="33"/>
  <c r="X3550" i="33"/>
  <c r="W3550" i="33"/>
  <c r="V3550" i="33"/>
  <c r="U3550" i="33"/>
  <c r="T3550" i="33"/>
  <c r="S3550" i="33"/>
  <c r="AD3549" i="33"/>
  <c r="AC3549" i="33"/>
  <c r="AB3549" i="33"/>
  <c r="AA3549" i="33"/>
  <c r="Z3549" i="33"/>
  <c r="Y3549" i="33"/>
  <c r="X3549" i="33"/>
  <c r="W3549" i="33"/>
  <c r="V3549" i="33"/>
  <c r="U3549" i="33"/>
  <c r="T3549" i="33"/>
  <c r="S3549" i="33"/>
  <c r="AD3548" i="33"/>
  <c r="AC3548" i="33"/>
  <c r="AB3548" i="33"/>
  <c r="AA3548" i="33"/>
  <c r="Z3548" i="33"/>
  <c r="Y3548" i="33"/>
  <c r="X3548" i="33"/>
  <c r="W3548" i="33"/>
  <c r="V3548" i="33"/>
  <c r="U3548" i="33"/>
  <c r="T3548" i="33"/>
  <c r="S3548" i="33"/>
  <c r="AD3547" i="33"/>
  <c r="AC3547" i="33"/>
  <c r="AB3547" i="33"/>
  <c r="AA3547" i="33"/>
  <c r="Z3547" i="33"/>
  <c r="Y3547" i="33"/>
  <c r="X3547" i="33"/>
  <c r="W3547" i="33"/>
  <c r="V3547" i="33"/>
  <c r="U3547" i="33"/>
  <c r="T3547" i="33"/>
  <c r="S3547" i="33"/>
  <c r="AD3546" i="33"/>
  <c r="AC3546" i="33"/>
  <c r="AB3546" i="33"/>
  <c r="AA3546" i="33"/>
  <c r="Z3546" i="33"/>
  <c r="Y3546" i="33"/>
  <c r="X3546" i="33"/>
  <c r="W3546" i="33"/>
  <c r="V3546" i="33"/>
  <c r="U3546" i="33"/>
  <c r="T3546" i="33"/>
  <c r="S3546" i="33"/>
  <c r="AD3545" i="33"/>
  <c r="AC3545" i="33"/>
  <c r="AB3545" i="33"/>
  <c r="AA3545" i="33"/>
  <c r="Z3545" i="33"/>
  <c r="Y3545" i="33"/>
  <c r="X3545" i="33"/>
  <c r="W3545" i="33"/>
  <c r="V3545" i="33"/>
  <c r="U3545" i="33"/>
  <c r="T3545" i="33"/>
  <c r="S3545" i="33"/>
  <c r="AD3544" i="33"/>
  <c r="AC3544" i="33"/>
  <c r="AB3544" i="33"/>
  <c r="AA3544" i="33"/>
  <c r="Z3544" i="33"/>
  <c r="Y3544" i="33"/>
  <c r="X3544" i="33"/>
  <c r="W3544" i="33"/>
  <c r="V3544" i="33"/>
  <c r="U3544" i="33"/>
  <c r="T3544" i="33"/>
  <c r="S3544" i="33"/>
  <c r="AD3543" i="33"/>
  <c r="AC3543" i="33"/>
  <c r="AB3543" i="33"/>
  <c r="AA3543" i="33"/>
  <c r="Z3543" i="33"/>
  <c r="Y3543" i="33"/>
  <c r="X3543" i="33"/>
  <c r="W3543" i="33"/>
  <c r="V3543" i="33"/>
  <c r="U3543" i="33"/>
  <c r="T3543" i="33"/>
  <c r="S3543" i="33"/>
  <c r="AD3542" i="33"/>
  <c r="AC3542" i="33"/>
  <c r="AB3542" i="33"/>
  <c r="AA3542" i="33"/>
  <c r="Z3542" i="33"/>
  <c r="Y3542" i="33"/>
  <c r="X3542" i="33"/>
  <c r="W3542" i="33"/>
  <c r="V3542" i="33"/>
  <c r="U3542" i="33"/>
  <c r="T3542" i="33"/>
  <c r="S3542" i="33"/>
  <c r="AD3541" i="33"/>
  <c r="AC3541" i="33"/>
  <c r="AB3541" i="33"/>
  <c r="AA3541" i="33"/>
  <c r="Z3541" i="33"/>
  <c r="Y3541" i="33"/>
  <c r="X3541" i="33"/>
  <c r="W3541" i="33"/>
  <c r="V3541" i="33"/>
  <c r="U3541" i="33"/>
  <c r="T3541" i="33"/>
  <c r="S3541" i="33"/>
  <c r="AD3540" i="33"/>
  <c r="AC3540" i="33"/>
  <c r="AB3540" i="33"/>
  <c r="AA3540" i="33"/>
  <c r="Z3540" i="33"/>
  <c r="Y3540" i="33"/>
  <c r="X3540" i="33"/>
  <c r="W3540" i="33"/>
  <c r="V3540" i="33"/>
  <c r="U3540" i="33"/>
  <c r="T3540" i="33"/>
  <c r="S3540" i="33"/>
  <c r="AD3539" i="33"/>
  <c r="AC3539" i="33"/>
  <c r="AB3539" i="33"/>
  <c r="AA3539" i="33"/>
  <c r="Z3539" i="33"/>
  <c r="Y3539" i="33"/>
  <c r="X3539" i="33"/>
  <c r="W3539" i="33"/>
  <c r="V3539" i="33"/>
  <c r="U3539" i="33"/>
  <c r="T3539" i="33"/>
  <c r="S3539" i="33"/>
  <c r="AD3538" i="33"/>
  <c r="AC3538" i="33"/>
  <c r="AB3538" i="33"/>
  <c r="AA3538" i="33"/>
  <c r="Z3538" i="33"/>
  <c r="Y3538" i="33"/>
  <c r="X3538" i="33"/>
  <c r="W3538" i="33"/>
  <c r="V3538" i="33"/>
  <c r="U3538" i="33"/>
  <c r="T3538" i="33"/>
  <c r="S3538" i="33"/>
  <c r="AD3537" i="33"/>
  <c r="AC3537" i="33"/>
  <c r="AB3537" i="33"/>
  <c r="AA3537" i="33"/>
  <c r="Z3537" i="33"/>
  <c r="Y3537" i="33"/>
  <c r="X3537" i="33"/>
  <c r="W3537" i="33"/>
  <c r="V3537" i="33"/>
  <c r="U3537" i="33"/>
  <c r="T3537" i="33"/>
  <c r="S3537" i="33"/>
  <c r="AD3536" i="33"/>
  <c r="AC3536" i="33"/>
  <c r="AB3536" i="33"/>
  <c r="AA3536" i="33"/>
  <c r="Z3536" i="33"/>
  <c r="Y3536" i="33"/>
  <c r="X3536" i="33"/>
  <c r="W3536" i="33"/>
  <c r="V3536" i="33"/>
  <c r="U3536" i="33"/>
  <c r="T3536" i="33"/>
  <c r="S3536" i="33"/>
  <c r="AD3535" i="33"/>
  <c r="AC3535" i="33"/>
  <c r="AB3535" i="33"/>
  <c r="AA3535" i="33"/>
  <c r="Z3535" i="33"/>
  <c r="Y3535" i="33"/>
  <c r="X3535" i="33"/>
  <c r="W3535" i="33"/>
  <c r="V3535" i="33"/>
  <c r="U3535" i="33"/>
  <c r="T3535" i="33"/>
  <c r="S3535" i="33"/>
  <c r="AD3534" i="33"/>
  <c r="AC3534" i="33"/>
  <c r="AB3534" i="33"/>
  <c r="AA3534" i="33"/>
  <c r="Z3534" i="33"/>
  <c r="Y3534" i="33"/>
  <c r="X3534" i="33"/>
  <c r="W3534" i="33"/>
  <c r="V3534" i="33"/>
  <c r="U3534" i="33"/>
  <c r="T3534" i="33"/>
  <c r="S3534" i="33"/>
  <c r="AD3533" i="33"/>
  <c r="AC3533" i="33"/>
  <c r="AB3533" i="33"/>
  <c r="AA3533" i="33"/>
  <c r="Z3533" i="33"/>
  <c r="Y3533" i="33"/>
  <c r="X3533" i="33"/>
  <c r="W3533" i="33"/>
  <c r="V3533" i="33"/>
  <c r="U3533" i="33"/>
  <c r="T3533" i="33"/>
  <c r="S3533" i="33"/>
  <c r="AD3532" i="33"/>
  <c r="AC3532" i="33"/>
  <c r="AB3532" i="33"/>
  <c r="AA3532" i="33"/>
  <c r="Z3532" i="33"/>
  <c r="Y3532" i="33"/>
  <c r="X3532" i="33"/>
  <c r="W3532" i="33"/>
  <c r="V3532" i="33"/>
  <c r="U3532" i="33"/>
  <c r="T3532" i="33"/>
  <c r="S3532" i="33"/>
  <c r="AD3531" i="33"/>
  <c r="AC3531" i="33"/>
  <c r="AB3531" i="33"/>
  <c r="AA3531" i="33"/>
  <c r="Z3531" i="33"/>
  <c r="Y3531" i="33"/>
  <c r="X3531" i="33"/>
  <c r="W3531" i="33"/>
  <c r="V3531" i="33"/>
  <c r="U3531" i="33"/>
  <c r="T3531" i="33"/>
  <c r="S3531" i="33"/>
  <c r="AD3530" i="33"/>
  <c r="AC3530" i="33"/>
  <c r="AB3530" i="33"/>
  <c r="AA3530" i="33"/>
  <c r="Z3530" i="33"/>
  <c r="Y3530" i="33"/>
  <c r="X3530" i="33"/>
  <c r="W3530" i="33"/>
  <c r="V3530" i="33"/>
  <c r="U3530" i="33"/>
  <c r="T3530" i="33"/>
  <c r="S3530" i="33"/>
  <c r="AD3529" i="33"/>
  <c r="AC3529" i="33"/>
  <c r="AB3529" i="33"/>
  <c r="AA3529" i="33"/>
  <c r="Z3529" i="33"/>
  <c r="Y3529" i="33"/>
  <c r="X3529" i="33"/>
  <c r="W3529" i="33"/>
  <c r="V3529" i="33"/>
  <c r="U3529" i="33"/>
  <c r="T3529" i="33"/>
  <c r="S3529" i="33"/>
  <c r="AD3528" i="33"/>
  <c r="AC3528" i="33"/>
  <c r="AB3528" i="33"/>
  <c r="AA3528" i="33"/>
  <c r="Z3528" i="33"/>
  <c r="Y3528" i="33"/>
  <c r="X3528" i="33"/>
  <c r="W3528" i="33"/>
  <c r="V3528" i="33"/>
  <c r="U3528" i="33"/>
  <c r="T3528" i="33"/>
  <c r="S3528" i="33"/>
  <c r="AD3527" i="33"/>
  <c r="AC3527" i="33"/>
  <c r="AB3527" i="33"/>
  <c r="AA3527" i="33"/>
  <c r="Z3527" i="33"/>
  <c r="Y3527" i="33"/>
  <c r="X3527" i="33"/>
  <c r="W3527" i="33"/>
  <c r="V3527" i="33"/>
  <c r="U3527" i="33"/>
  <c r="T3527" i="33"/>
  <c r="S3527" i="33"/>
  <c r="AD3526" i="33"/>
  <c r="AC3526" i="33"/>
  <c r="AB3526" i="33"/>
  <c r="AA3526" i="33"/>
  <c r="Z3526" i="33"/>
  <c r="Y3526" i="33"/>
  <c r="X3526" i="33"/>
  <c r="W3526" i="33"/>
  <c r="V3526" i="33"/>
  <c r="U3526" i="33"/>
  <c r="T3526" i="33"/>
  <c r="S3526" i="33"/>
  <c r="AD3525" i="33"/>
  <c r="AC3525" i="33"/>
  <c r="AB3525" i="33"/>
  <c r="AA3525" i="33"/>
  <c r="Z3525" i="33"/>
  <c r="Y3525" i="33"/>
  <c r="X3525" i="33"/>
  <c r="W3525" i="33"/>
  <c r="V3525" i="33"/>
  <c r="U3525" i="33"/>
  <c r="T3525" i="33"/>
  <c r="S3525" i="33"/>
  <c r="AD3524" i="33"/>
  <c r="AC3524" i="33"/>
  <c r="AB3524" i="33"/>
  <c r="AA3524" i="33"/>
  <c r="Z3524" i="33"/>
  <c r="Y3524" i="33"/>
  <c r="X3524" i="33"/>
  <c r="W3524" i="33"/>
  <c r="V3524" i="33"/>
  <c r="U3524" i="33"/>
  <c r="T3524" i="33"/>
  <c r="S3524" i="33"/>
  <c r="AD3523" i="33"/>
  <c r="AC3523" i="33"/>
  <c r="AB3523" i="33"/>
  <c r="AA3523" i="33"/>
  <c r="Z3523" i="33"/>
  <c r="Y3523" i="33"/>
  <c r="X3523" i="33"/>
  <c r="W3523" i="33"/>
  <c r="V3523" i="33"/>
  <c r="U3523" i="33"/>
  <c r="T3523" i="33"/>
  <c r="S3523" i="33"/>
  <c r="AD3522" i="33"/>
  <c r="AC3522" i="33"/>
  <c r="AB3522" i="33"/>
  <c r="AA3522" i="33"/>
  <c r="Z3522" i="33"/>
  <c r="Y3522" i="33"/>
  <c r="X3522" i="33"/>
  <c r="W3522" i="33"/>
  <c r="V3522" i="33"/>
  <c r="U3522" i="33"/>
  <c r="T3522" i="33"/>
  <c r="S3522" i="33"/>
  <c r="AD3521" i="33"/>
  <c r="AC3521" i="33"/>
  <c r="AB3521" i="33"/>
  <c r="AA3521" i="33"/>
  <c r="Z3521" i="33"/>
  <c r="Y3521" i="33"/>
  <c r="X3521" i="33"/>
  <c r="W3521" i="33"/>
  <c r="V3521" i="33"/>
  <c r="U3521" i="33"/>
  <c r="T3521" i="33"/>
  <c r="S3521" i="33"/>
  <c r="AD3520" i="33"/>
  <c r="AC3520" i="33"/>
  <c r="AB3520" i="33"/>
  <c r="AA3520" i="33"/>
  <c r="Z3520" i="33"/>
  <c r="Y3520" i="33"/>
  <c r="X3520" i="33"/>
  <c r="W3520" i="33"/>
  <c r="V3520" i="33"/>
  <c r="U3520" i="33"/>
  <c r="T3520" i="33"/>
  <c r="S3520" i="33"/>
  <c r="AD3519" i="33"/>
  <c r="AC3519" i="33"/>
  <c r="AB3519" i="33"/>
  <c r="AA3519" i="33"/>
  <c r="Z3519" i="33"/>
  <c r="Y3519" i="33"/>
  <c r="X3519" i="33"/>
  <c r="W3519" i="33"/>
  <c r="V3519" i="33"/>
  <c r="U3519" i="33"/>
  <c r="T3519" i="33"/>
  <c r="S3519" i="33"/>
  <c r="AD3518" i="33"/>
  <c r="AC3518" i="33"/>
  <c r="AB3518" i="33"/>
  <c r="AA3518" i="33"/>
  <c r="Z3518" i="33"/>
  <c r="Y3518" i="33"/>
  <c r="X3518" i="33"/>
  <c r="W3518" i="33"/>
  <c r="V3518" i="33"/>
  <c r="U3518" i="33"/>
  <c r="T3518" i="33"/>
  <c r="S3518" i="33"/>
  <c r="AD3517" i="33"/>
  <c r="AC3517" i="33"/>
  <c r="AB3517" i="33"/>
  <c r="AA3517" i="33"/>
  <c r="Z3517" i="33"/>
  <c r="Y3517" i="33"/>
  <c r="X3517" i="33"/>
  <c r="W3517" i="33"/>
  <c r="V3517" i="33"/>
  <c r="U3517" i="33"/>
  <c r="T3517" i="33"/>
  <c r="S3517" i="33"/>
  <c r="AD3516" i="33"/>
  <c r="AC3516" i="33"/>
  <c r="AB3516" i="33"/>
  <c r="AA3516" i="33"/>
  <c r="Z3516" i="33"/>
  <c r="Y3516" i="33"/>
  <c r="X3516" i="33"/>
  <c r="W3516" i="33"/>
  <c r="V3516" i="33"/>
  <c r="U3516" i="33"/>
  <c r="T3516" i="33"/>
  <c r="S3516" i="33"/>
  <c r="AD3515" i="33"/>
  <c r="AC3515" i="33"/>
  <c r="AB3515" i="33"/>
  <c r="AA3515" i="33"/>
  <c r="Z3515" i="33"/>
  <c r="Y3515" i="33"/>
  <c r="X3515" i="33"/>
  <c r="W3515" i="33"/>
  <c r="V3515" i="33"/>
  <c r="U3515" i="33"/>
  <c r="T3515" i="33"/>
  <c r="S3515" i="33"/>
  <c r="AD3514" i="33"/>
  <c r="AC3514" i="33"/>
  <c r="AB3514" i="33"/>
  <c r="AA3514" i="33"/>
  <c r="Z3514" i="33"/>
  <c r="Y3514" i="33"/>
  <c r="X3514" i="33"/>
  <c r="W3514" i="33"/>
  <c r="V3514" i="33"/>
  <c r="U3514" i="33"/>
  <c r="T3514" i="33"/>
  <c r="S3514" i="33"/>
  <c r="AD3513" i="33"/>
  <c r="AC3513" i="33"/>
  <c r="AB3513" i="33"/>
  <c r="AA3513" i="33"/>
  <c r="Z3513" i="33"/>
  <c r="Y3513" i="33"/>
  <c r="X3513" i="33"/>
  <c r="W3513" i="33"/>
  <c r="V3513" i="33"/>
  <c r="U3513" i="33"/>
  <c r="T3513" i="33"/>
  <c r="S3513" i="33"/>
  <c r="AD3512" i="33"/>
  <c r="AC3512" i="33"/>
  <c r="AB3512" i="33"/>
  <c r="AA3512" i="33"/>
  <c r="Z3512" i="33"/>
  <c r="Y3512" i="33"/>
  <c r="X3512" i="33"/>
  <c r="W3512" i="33"/>
  <c r="V3512" i="33"/>
  <c r="U3512" i="33"/>
  <c r="T3512" i="33"/>
  <c r="S3512" i="33"/>
  <c r="AD3511" i="33"/>
  <c r="AC3511" i="33"/>
  <c r="AB3511" i="33"/>
  <c r="AA3511" i="33"/>
  <c r="Z3511" i="33"/>
  <c r="Y3511" i="33"/>
  <c r="X3511" i="33"/>
  <c r="W3511" i="33"/>
  <c r="V3511" i="33"/>
  <c r="U3511" i="33"/>
  <c r="T3511" i="33"/>
  <c r="S3511" i="33"/>
  <c r="AD3510" i="33"/>
  <c r="AC3510" i="33"/>
  <c r="AB3510" i="33"/>
  <c r="AA3510" i="33"/>
  <c r="Z3510" i="33"/>
  <c r="Y3510" i="33"/>
  <c r="X3510" i="33"/>
  <c r="W3510" i="33"/>
  <c r="V3510" i="33"/>
  <c r="U3510" i="33"/>
  <c r="T3510" i="33"/>
  <c r="S3510" i="33"/>
  <c r="AD3509" i="33"/>
  <c r="AC3509" i="33"/>
  <c r="AB3509" i="33"/>
  <c r="AA3509" i="33"/>
  <c r="Z3509" i="33"/>
  <c r="Y3509" i="33"/>
  <c r="X3509" i="33"/>
  <c r="W3509" i="33"/>
  <c r="V3509" i="33"/>
  <c r="U3509" i="33"/>
  <c r="T3509" i="33"/>
  <c r="S3509" i="33"/>
  <c r="AD3508" i="33"/>
  <c r="AC3508" i="33"/>
  <c r="AB3508" i="33"/>
  <c r="AA3508" i="33"/>
  <c r="Z3508" i="33"/>
  <c r="Y3508" i="33"/>
  <c r="X3508" i="33"/>
  <c r="W3508" i="33"/>
  <c r="V3508" i="33"/>
  <c r="U3508" i="33"/>
  <c r="T3508" i="33"/>
  <c r="S3508" i="33"/>
  <c r="AD3507" i="33"/>
  <c r="AC3507" i="33"/>
  <c r="AB3507" i="33"/>
  <c r="AA3507" i="33"/>
  <c r="Z3507" i="33"/>
  <c r="Y3507" i="33"/>
  <c r="X3507" i="33"/>
  <c r="W3507" i="33"/>
  <c r="V3507" i="33"/>
  <c r="U3507" i="33"/>
  <c r="T3507" i="33"/>
  <c r="S3507" i="33"/>
  <c r="AD3506" i="33"/>
  <c r="AC3506" i="33"/>
  <c r="AB3506" i="33"/>
  <c r="AA3506" i="33"/>
  <c r="Z3506" i="33"/>
  <c r="Y3506" i="33"/>
  <c r="X3506" i="33"/>
  <c r="W3506" i="33"/>
  <c r="V3506" i="33"/>
  <c r="U3506" i="33"/>
  <c r="T3506" i="33"/>
  <c r="S3506" i="33"/>
  <c r="AD3505" i="33"/>
  <c r="AC3505" i="33"/>
  <c r="AB3505" i="33"/>
  <c r="AA3505" i="33"/>
  <c r="Z3505" i="33"/>
  <c r="Y3505" i="33"/>
  <c r="X3505" i="33"/>
  <c r="W3505" i="33"/>
  <c r="V3505" i="33"/>
  <c r="U3505" i="33"/>
  <c r="T3505" i="33"/>
  <c r="S3505" i="33"/>
  <c r="AD3504" i="33"/>
  <c r="AC3504" i="33"/>
  <c r="AB3504" i="33"/>
  <c r="AA3504" i="33"/>
  <c r="Z3504" i="33"/>
  <c r="Y3504" i="33"/>
  <c r="X3504" i="33"/>
  <c r="W3504" i="33"/>
  <c r="V3504" i="33"/>
  <c r="U3504" i="33"/>
  <c r="T3504" i="33"/>
  <c r="S3504" i="33"/>
  <c r="AD3503" i="33"/>
  <c r="AC3503" i="33"/>
  <c r="AB3503" i="33"/>
  <c r="AA3503" i="33"/>
  <c r="Z3503" i="33"/>
  <c r="Y3503" i="33"/>
  <c r="X3503" i="33"/>
  <c r="W3503" i="33"/>
  <c r="V3503" i="33"/>
  <c r="U3503" i="33"/>
  <c r="T3503" i="33"/>
  <c r="S3503" i="33"/>
  <c r="AD3502" i="33"/>
  <c r="AC3502" i="33"/>
  <c r="AB3502" i="33"/>
  <c r="AA3502" i="33"/>
  <c r="Z3502" i="33"/>
  <c r="Y3502" i="33"/>
  <c r="X3502" i="33"/>
  <c r="W3502" i="33"/>
  <c r="V3502" i="33"/>
  <c r="U3502" i="33"/>
  <c r="T3502" i="33"/>
  <c r="S3502" i="33"/>
  <c r="AD3501" i="33"/>
  <c r="AC3501" i="33"/>
  <c r="AB3501" i="33"/>
  <c r="AA3501" i="33"/>
  <c r="Z3501" i="33"/>
  <c r="Y3501" i="33"/>
  <c r="X3501" i="33"/>
  <c r="W3501" i="33"/>
  <c r="V3501" i="33"/>
  <c r="U3501" i="33"/>
  <c r="T3501" i="33"/>
  <c r="S3501" i="33"/>
  <c r="AD3500" i="33"/>
  <c r="AC3500" i="33"/>
  <c r="AB3500" i="33"/>
  <c r="AA3500" i="33"/>
  <c r="Z3500" i="33"/>
  <c r="Y3500" i="33"/>
  <c r="X3500" i="33"/>
  <c r="W3500" i="33"/>
  <c r="V3500" i="33"/>
  <c r="U3500" i="33"/>
  <c r="T3500" i="33"/>
  <c r="S3500" i="33"/>
  <c r="AD3499" i="33"/>
  <c r="AC3499" i="33"/>
  <c r="AB3499" i="33"/>
  <c r="AA3499" i="33"/>
  <c r="Z3499" i="33"/>
  <c r="Y3499" i="33"/>
  <c r="X3499" i="33"/>
  <c r="W3499" i="33"/>
  <c r="V3499" i="33"/>
  <c r="U3499" i="33"/>
  <c r="T3499" i="33"/>
  <c r="S3499" i="33"/>
  <c r="AD3498" i="33"/>
  <c r="AC3498" i="33"/>
  <c r="AB3498" i="33"/>
  <c r="AA3498" i="33"/>
  <c r="Z3498" i="33"/>
  <c r="Y3498" i="33"/>
  <c r="X3498" i="33"/>
  <c r="W3498" i="33"/>
  <c r="V3498" i="33"/>
  <c r="U3498" i="33"/>
  <c r="T3498" i="33"/>
  <c r="S3498" i="33"/>
  <c r="AD3497" i="33"/>
  <c r="AC3497" i="33"/>
  <c r="AB3497" i="33"/>
  <c r="AA3497" i="33"/>
  <c r="Z3497" i="33"/>
  <c r="Y3497" i="33"/>
  <c r="X3497" i="33"/>
  <c r="W3497" i="33"/>
  <c r="V3497" i="33"/>
  <c r="U3497" i="33"/>
  <c r="T3497" i="33"/>
  <c r="S3497" i="33"/>
  <c r="AD3496" i="33"/>
  <c r="AC3496" i="33"/>
  <c r="AB3496" i="33"/>
  <c r="AA3496" i="33"/>
  <c r="Z3496" i="33"/>
  <c r="Y3496" i="33"/>
  <c r="X3496" i="33"/>
  <c r="W3496" i="33"/>
  <c r="V3496" i="33"/>
  <c r="U3496" i="33"/>
  <c r="T3496" i="33"/>
  <c r="S3496" i="33"/>
  <c r="AD3495" i="33"/>
  <c r="AC3495" i="33"/>
  <c r="AB3495" i="33"/>
  <c r="AA3495" i="33"/>
  <c r="Z3495" i="33"/>
  <c r="Y3495" i="33"/>
  <c r="X3495" i="33"/>
  <c r="W3495" i="33"/>
  <c r="V3495" i="33"/>
  <c r="U3495" i="33"/>
  <c r="T3495" i="33"/>
  <c r="S3495" i="33"/>
  <c r="AD3494" i="33"/>
  <c r="AC3494" i="33"/>
  <c r="AB3494" i="33"/>
  <c r="AA3494" i="33"/>
  <c r="Z3494" i="33"/>
  <c r="Y3494" i="33"/>
  <c r="X3494" i="33"/>
  <c r="W3494" i="33"/>
  <c r="V3494" i="33"/>
  <c r="U3494" i="33"/>
  <c r="T3494" i="33"/>
  <c r="S3494" i="33"/>
  <c r="AD3493" i="33"/>
  <c r="AC3493" i="33"/>
  <c r="AB3493" i="33"/>
  <c r="AA3493" i="33"/>
  <c r="Z3493" i="33"/>
  <c r="Y3493" i="33"/>
  <c r="X3493" i="33"/>
  <c r="W3493" i="33"/>
  <c r="V3493" i="33"/>
  <c r="U3493" i="33"/>
  <c r="T3493" i="33"/>
  <c r="S3493" i="33"/>
  <c r="AD3492" i="33"/>
  <c r="AC3492" i="33"/>
  <c r="AB3492" i="33"/>
  <c r="AA3492" i="33"/>
  <c r="Z3492" i="33"/>
  <c r="Y3492" i="33"/>
  <c r="X3492" i="33"/>
  <c r="W3492" i="33"/>
  <c r="V3492" i="33"/>
  <c r="U3492" i="33"/>
  <c r="T3492" i="33"/>
  <c r="S3492" i="33"/>
  <c r="AD3491" i="33"/>
  <c r="AC3491" i="33"/>
  <c r="AB3491" i="33"/>
  <c r="AA3491" i="33"/>
  <c r="Z3491" i="33"/>
  <c r="Y3491" i="33"/>
  <c r="X3491" i="33"/>
  <c r="W3491" i="33"/>
  <c r="V3491" i="33"/>
  <c r="U3491" i="33"/>
  <c r="T3491" i="33"/>
  <c r="S3491" i="33"/>
  <c r="AD3490" i="33"/>
  <c r="AC3490" i="33"/>
  <c r="AB3490" i="33"/>
  <c r="AA3490" i="33"/>
  <c r="Z3490" i="33"/>
  <c r="Y3490" i="33"/>
  <c r="X3490" i="33"/>
  <c r="W3490" i="33"/>
  <c r="V3490" i="33"/>
  <c r="U3490" i="33"/>
  <c r="T3490" i="33"/>
  <c r="S3490" i="33"/>
  <c r="AD3489" i="33"/>
  <c r="AC3489" i="33"/>
  <c r="AB3489" i="33"/>
  <c r="AA3489" i="33"/>
  <c r="Z3489" i="33"/>
  <c r="Y3489" i="33"/>
  <c r="X3489" i="33"/>
  <c r="W3489" i="33"/>
  <c r="V3489" i="33"/>
  <c r="U3489" i="33"/>
  <c r="T3489" i="33"/>
  <c r="S3489" i="33"/>
  <c r="AD3488" i="33"/>
  <c r="AC3488" i="33"/>
  <c r="AB3488" i="33"/>
  <c r="AA3488" i="33"/>
  <c r="Z3488" i="33"/>
  <c r="Y3488" i="33"/>
  <c r="X3488" i="33"/>
  <c r="W3488" i="33"/>
  <c r="V3488" i="33"/>
  <c r="U3488" i="33"/>
  <c r="T3488" i="33"/>
  <c r="S3488" i="33"/>
  <c r="AD3487" i="33"/>
  <c r="AC3487" i="33"/>
  <c r="AB3487" i="33"/>
  <c r="AA3487" i="33"/>
  <c r="Z3487" i="33"/>
  <c r="Y3487" i="33"/>
  <c r="X3487" i="33"/>
  <c r="W3487" i="33"/>
  <c r="V3487" i="33"/>
  <c r="U3487" i="33"/>
  <c r="T3487" i="33"/>
  <c r="S3487" i="33"/>
  <c r="AD3486" i="33"/>
  <c r="AC3486" i="33"/>
  <c r="AB3486" i="33"/>
  <c r="AA3486" i="33"/>
  <c r="Z3486" i="33"/>
  <c r="Y3486" i="33"/>
  <c r="X3486" i="33"/>
  <c r="W3486" i="33"/>
  <c r="V3486" i="33"/>
  <c r="U3486" i="33"/>
  <c r="T3486" i="33"/>
  <c r="S3486" i="33"/>
  <c r="AD3485" i="33"/>
  <c r="AC3485" i="33"/>
  <c r="AB3485" i="33"/>
  <c r="AA3485" i="33"/>
  <c r="Z3485" i="33"/>
  <c r="Y3485" i="33"/>
  <c r="X3485" i="33"/>
  <c r="W3485" i="33"/>
  <c r="V3485" i="33"/>
  <c r="U3485" i="33"/>
  <c r="T3485" i="33"/>
  <c r="S3485" i="33"/>
  <c r="AD3484" i="33"/>
  <c r="AC3484" i="33"/>
  <c r="AB3484" i="33"/>
  <c r="AA3484" i="33"/>
  <c r="Z3484" i="33"/>
  <c r="Y3484" i="33"/>
  <c r="X3484" i="33"/>
  <c r="W3484" i="33"/>
  <c r="V3484" i="33"/>
  <c r="U3484" i="33"/>
  <c r="T3484" i="33"/>
  <c r="S3484" i="33"/>
  <c r="AD3483" i="33"/>
  <c r="AC3483" i="33"/>
  <c r="AB3483" i="33"/>
  <c r="AA3483" i="33"/>
  <c r="Z3483" i="33"/>
  <c r="Y3483" i="33"/>
  <c r="X3483" i="33"/>
  <c r="W3483" i="33"/>
  <c r="V3483" i="33"/>
  <c r="U3483" i="33"/>
  <c r="T3483" i="33"/>
  <c r="S3483" i="33"/>
  <c r="AD3482" i="33"/>
  <c r="AC3482" i="33"/>
  <c r="AB3482" i="33"/>
  <c r="AA3482" i="33"/>
  <c r="Z3482" i="33"/>
  <c r="Y3482" i="33"/>
  <c r="X3482" i="33"/>
  <c r="W3482" i="33"/>
  <c r="V3482" i="33"/>
  <c r="U3482" i="33"/>
  <c r="T3482" i="33"/>
  <c r="S3482" i="33"/>
  <c r="AD3481" i="33"/>
  <c r="AC3481" i="33"/>
  <c r="AB3481" i="33"/>
  <c r="AA3481" i="33"/>
  <c r="Z3481" i="33"/>
  <c r="Y3481" i="33"/>
  <c r="X3481" i="33"/>
  <c r="W3481" i="33"/>
  <c r="V3481" i="33"/>
  <c r="U3481" i="33"/>
  <c r="T3481" i="33"/>
  <c r="S3481" i="33"/>
  <c r="AD3480" i="33"/>
  <c r="AC3480" i="33"/>
  <c r="AB3480" i="33"/>
  <c r="AA3480" i="33"/>
  <c r="Z3480" i="33"/>
  <c r="Y3480" i="33"/>
  <c r="X3480" i="33"/>
  <c r="W3480" i="33"/>
  <c r="V3480" i="33"/>
  <c r="U3480" i="33"/>
  <c r="T3480" i="33"/>
  <c r="S3480" i="33"/>
  <c r="AD3479" i="33"/>
  <c r="AC3479" i="33"/>
  <c r="AB3479" i="33"/>
  <c r="AA3479" i="33"/>
  <c r="Z3479" i="33"/>
  <c r="Y3479" i="33"/>
  <c r="X3479" i="33"/>
  <c r="W3479" i="33"/>
  <c r="V3479" i="33"/>
  <c r="U3479" i="33"/>
  <c r="T3479" i="33"/>
  <c r="S3479" i="33"/>
  <c r="AD3478" i="33"/>
  <c r="AC3478" i="33"/>
  <c r="AB3478" i="33"/>
  <c r="AA3478" i="33"/>
  <c r="Z3478" i="33"/>
  <c r="Y3478" i="33"/>
  <c r="X3478" i="33"/>
  <c r="W3478" i="33"/>
  <c r="V3478" i="33"/>
  <c r="U3478" i="33"/>
  <c r="T3478" i="33"/>
  <c r="S3478" i="33"/>
  <c r="AD3477" i="33"/>
  <c r="AC3477" i="33"/>
  <c r="AB3477" i="33"/>
  <c r="AA3477" i="33"/>
  <c r="Z3477" i="33"/>
  <c r="Y3477" i="33"/>
  <c r="X3477" i="33"/>
  <c r="W3477" i="33"/>
  <c r="V3477" i="33"/>
  <c r="U3477" i="33"/>
  <c r="T3477" i="33"/>
  <c r="S3477" i="33"/>
  <c r="AD3476" i="33"/>
  <c r="AC3476" i="33"/>
  <c r="AB3476" i="33"/>
  <c r="AA3476" i="33"/>
  <c r="Z3476" i="33"/>
  <c r="Y3476" i="33"/>
  <c r="X3476" i="33"/>
  <c r="W3476" i="33"/>
  <c r="V3476" i="33"/>
  <c r="U3476" i="33"/>
  <c r="T3476" i="33"/>
  <c r="S3476" i="33"/>
  <c r="AD3475" i="33"/>
  <c r="AC3475" i="33"/>
  <c r="AB3475" i="33"/>
  <c r="AA3475" i="33"/>
  <c r="Z3475" i="33"/>
  <c r="Y3475" i="33"/>
  <c r="X3475" i="33"/>
  <c r="W3475" i="33"/>
  <c r="V3475" i="33"/>
  <c r="U3475" i="33"/>
  <c r="T3475" i="33"/>
  <c r="S3475" i="33"/>
  <c r="AD3474" i="33"/>
  <c r="AC3474" i="33"/>
  <c r="AB3474" i="33"/>
  <c r="AA3474" i="33"/>
  <c r="Z3474" i="33"/>
  <c r="Y3474" i="33"/>
  <c r="X3474" i="33"/>
  <c r="W3474" i="33"/>
  <c r="V3474" i="33"/>
  <c r="U3474" i="33"/>
  <c r="T3474" i="33"/>
  <c r="S3474" i="33"/>
  <c r="AD3473" i="33"/>
  <c r="AC3473" i="33"/>
  <c r="AB3473" i="33"/>
  <c r="AA3473" i="33"/>
  <c r="Z3473" i="33"/>
  <c r="Y3473" i="33"/>
  <c r="X3473" i="33"/>
  <c r="W3473" i="33"/>
  <c r="V3473" i="33"/>
  <c r="U3473" i="33"/>
  <c r="T3473" i="33"/>
  <c r="S3473" i="33"/>
  <c r="AD3472" i="33"/>
  <c r="AC3472" i="33"/>
  <c r="AB3472" i="33"/>
  <c r="AA3472" i="33"/>
  <c r="Z3472" i="33"/>
  <c r="Y3472" i="33"/>
  <c r="X3472" i="33"/>
  <c r="W3472" i="33"/>
  <c r="V3472" i="33"/>
  <c r="U3472" i="33"/>
  <c r="T3472" i="33"/>
  <c r="S3472" i="33"/>
  <c r="AD3471" i="33"/>
  <c r="AC3471" i="33"/>
  <c r="AB3471" i="33"/>
  <c r="AA3471" i="33"/>
  <c r="Z3471" i="33"/>
  <c r="Y3471" i="33"/>
  <c r="X3471" i="33"/>
  <c r="W3471" i="33"/>
  <c r="V3471" i="33"/>
  <c r="U3471" i="33"/>
  <c r="T3471" i="33"/>
  <c r="S3471" i="33"/>
  <c r="AD3470" i="33"/>
  <c r="AC3470" i="33"/>
  <c r="AB3470" i="33"/>
  <c r="AA3470" i="33"/>
  <c r="Z3470" i="33"/>
  <c r="Y3470" i="33"/>
  <c r="X3470" i="33"/>
  <c r="W3470" i="33"/>
  <c r="V3470" i="33"/>
  <c r="U3470" i="33"/>
  <c r="T3470" i="33"/>
  <c r="S3470" i="33"/>
  <c r="AD3469" i="33"/>
  <c r="AC3469" i="33"/>
  <c r="AB3469" i="33"/>
  <c r="AA3469" i="33"/>
  <c r="Z3469" i="33"/>
  <c r="Y3469" i="33"/>
  <c r="X3469" i="33"/>
  <c r="W3469" i="33"/>
  <c r="V3469" i="33"/>
  <c r="U3469" i="33"/>
  <c r="T3469" i="33"/>
  <c r="S3469" i="33"/>
  <c r="AD3468" i="33"/>
  <c r="AC3468" i="33"/>
  <c r="AB3468" i="33"/>
  <c r="AA3468" i="33"/>
  <c r="Z3468" i="33"/>
  <c r="Y3468" i="33"/>
  <c r="X3468" i="33"/>
  <c r="W3468" i="33"/>
  <c r="V3468" i="33"/>
  <c r="U3468" i="33"/>
  <c r="T3468" i="33"/>
  <c r="S3468" i="33"/>
  <c r="AD3467" i="33"/>
  <c r="AC3467" i="33"/>
  <c r="AB3467" i="33"/>
  <c r="AA3467" i="33"/>
  <c r="Z3467" i="33"/>
  <c r="Y3467" i="33"/>
  <c r="X3467" i="33"/>
  <c r="W3467" i="33"/>
  <c r="V3467" i="33"/>
  <c r="U3467" i="33"/>
  <c r="T3467" i="33"/>
  <c r="S3467" i="33"/>
  <c r="AD3466" i="33"/>
  <c r="AC3466" i="33"/>
  <c r="AB3466" i="33"/>
  <c r="AA3466" i="33"/>
  <c r="Z3466" i="33"/>
  <c r="Y3466" i="33"/>
  <c r="X3466" i="33"/>
  <c r="W3466" i="33"/>
  <c r="V3466" i="33"/>
  <c r="U3466" i="33"/>
  <c r="T3466" i="33"/>
  <c r="S3466" i="33"/>
  <c r="AD3465" i="33"/>
  <c r="AC3465" i="33"/>
  <c r="AB3465" i="33"/>
  <c r="AA3465" i="33"/>
  <c r="Z3465" i="33"/>
  <c r="Y3465" i="33"/>
  <c r="X3465" i="33"/>
  <c r="W3465" i="33"/>
  <c r="V3465" i="33"/>
  <c r="U3465" i="33"/>
  <c r="T3465" i="33"/>
  <c r="S3465" i="33"/>
  <c r="AD3464" i="33"/>
  <c r="AC3464" i="33"/>
  <c r="AB3464" i="33"/>
  <c r="AA3464" i="33"/>
  <c r="Z3464" i="33"/>
  <c r="Y3464" i="33"/>
  <c r="X3464" i="33"/>
  <c r="W3464" i="33"/>
  <c r="V3464" i="33"/>
  <c r="U3464" i="33"/>
  <c r="T3464" i="33"/>
  <c r="S3464" i="33"/>
  <c r="AD3463" i="33"/>
  <c r="AC3463" i="33"/>
  <c r="AB3463" i="33"/>
  <c r="AA3463" i="33"/>
  <c r="Z3463" i="33"/>
  <c r="Y3463" i="33"/>
  <c r="X3463" i="33"/>
  <c r="W3463" i="33"/>
  <c r="V3463" i="33"/>
  <c r="U3463" i="33"/>
  <c r="T3463" i="33"/>
  <c r="S3463" i="33"/>
  <c r="AD3462" i="33"/>
  <c r="AC3462" i="33"/>
  <c r="AB3462" i="33"/>
  <c r="AA3462" i="33"/>
  <c r="Z3462" i="33"/>
  <c r="Y3462" i="33"/>
  <c r="X3462" i="33"/>
  <c r="W3462" i="33"/>
  <c r="V3462" i="33"/>
  <c r="U3462" i="33"/>
  <c r="T3462" i="33"/>
  <c r="S3462" i="33"/>
  <c r="AD3461" i="33"/>
  <c r="AC3461" i="33"/>
  <c r="AB3461" i="33"/>
  <c r="AA3461" i="33"/>
  <c r="Z3461" i="33"/>
  <c r="Y3461" i="33"/>
  <c r="X3461" i="33"/>
  <c r="W3461" i="33"/>
  <c r="V3461" i="33"/>
  <c r="U3461" i="33"/>
  <c r="T3461" i="33"/>
  <c r="S3461" i="33"/>
  <c r="AD3460" i="33"/>
  <c r="AC3460" i="33"/>
  <c r="AB3460" i="33"/>
  <c r="AA3460" i="33"/>
  <c r="Z3460" i="33"/>
  <c r="Y3460" i="33"/>
  <c r="X3460" i="33"/>
  <c r="W3460" i="33"/>
  <c r="V3460" i="33"/>
  <c r="U3460" i="33"/>
  <c r="T3460" i="33"/>
  <c r="S3460" i="33"/>
  <c r="AD3459" i="33"/>
  <c r="AC3459" i="33"/>
  <c r="AB3459" i="33"/>
  <c r="AA3459" i="33"/>
  <c r="Z3459" i="33"/>
  <c r="Y3459" i="33"/>
  <c r="X3459" i="33"/>
  <c r="W3459" i="33"/>
  <c r="V3459" i="33"/>
  <c r="U3459" i="33"/>
  <c r="T3459" i="33"/>
  <c r="S3459" i="33"/>
  <c r="AD3458" i="33"/>
  <c r="AC3458" i="33"/>
  <c r="AB3458" i="33"/>
  <c r="AA3458" i="33"/>
  <c r="Z3458" i="33"/>
  <c r="Y3458" i="33"/>
  <c r="X3458" i="33"/>
  <c r="W3458" i="33"/>
  <c r="V3458" i="33"/>
  <c r="U3458" i="33"/>
  <c r="T3458" i="33"/>
  <c r="S3458" i="33"/>
  <c r="AD3457" i="33"/>
  <c r="AC3457" i="33"/>
  <c r="AB3457" i="33"/>
  <c r="AA3457" i="33"/>
  <c r="Z3457" i="33"/>
  <c r="Y3457" i="33"/>
  <c r="X3457" i="33"/>
  <c r="W3457" i="33"/>
  <c r="V3457" i="33"/>
  <c r="U3457" i="33"/>
  <c r="T3457" i="33"/>
  <c r="S3457" i="33"/>
  <c r="AD3456" i="33"/>
  <c r="AC3456" i="33"/>
  <c r="AB3456" i="33"/>
  <c r="AA3456" i="33"/>
  <c r="Z3456" i="33"/>
  <c r="Y3456" i="33"/>
  <c r="X3456" i="33"/>
  <c r="W3456" i="33"/>
  <c r="V3456" i="33"/>
  <c r="U3456" i="33"/>
  <c r="T3456" i="33"/>
  <c r="S3456" i="33"/>
  <c r="AD3455" i="33"/>
  <c r="AC3455" i="33"/>
  <c r="AB3455" i="33"/>
  <c r="AA3455" i="33"/>
  <c r="Z3455" i="33"/>
  <c r="Y3455" i="33"/>
  <c r="X3455" i="33"/>
  <c r="W3455" i="33"/>
  <c r="V3455" i="33"/>
  <c r="U3455" i="33"/>
  <c r="T3455" i="33"/>
  <c r="S3455" i="33"/>
  <c r="AD3454" i="33"/>
  <c r="AC3454" i="33"/>
  <c r="AB3454" i="33"/>
  <c r="AA3454" i="33"/>
  <c r="Z3454" i="33"/>
  <c r="Y3454" i="33"/>
  <c r="X3454" i="33"/>
  <c r="W3454" i="33"/>
  <c r="V3454" i="33"/>
  <c r="U3454" i="33"/>
  <c r="T3454" i="33"/>
  <c r="S3454" i="33"/>
  <c r="AD3453" i="33"/>
  <c r="AC3453" i="33"/>
  <c r="AB3453" i="33"/>
  <c r="AA3453" i="33"/>
  <c r="Z3453" i="33"/>
  <c r="Y3453" i="33"/>
  <c r="X3453" i="33"/>
  <c r="W3453" i="33"/>
  <c r="V3453" i="33"/>
  <c r="U3453" i="33"/>
  <c r="T3453" i="33"/>
  <c r="S3453" i="33"/>
  <c r="AD3452" i="33"/>
  <c r="AC3452" i="33"/>
  <c r="AB3452" i="33"/>
  <c r="AA3452" i="33"/>
  <c r="Z3452" i="33"/>
  <c r="Y3452" i="33"/>
  <c r="X3452" i="33"/>
  <c r="W3452" i="33"/>
  <c r="V3452" i="33"/>
  <c r="U3452" i="33"/>
  <c r="T3452" i="33"/>
  <c r="S3452" i="33"/>
  <c r="AD3451" i="33"/>
  <c r="AC3451" i="33"/>
  <c r="AB3451" i="33"/>
  <c r="AA3451" i="33"/>
  <c r="Z3451" i="33"/>
  <c r="Y3451" i="33"/>
  <c r="X3451" i="33"/>
  <c r="W3451" i="33"/>
  <c r="V3451" i="33"/>
  <c r="U3451" i="33"/>
  <c r="T3451" i="33"/>
  <c r="S3451" i="33"/>
  <c r="AD3450" i="33"/>
  <c r="AC3450" i="33"/>
  <c r="AB3450" i="33"/>
  <c r="AA3450" i="33"/>
  <c r="Z3450" i="33"/>
  <c r="Y3450" i="33"/>
  <c r="X3450" i="33"/>
  <c r="W3450" i="33"/>
  <c r="V3450" i="33"/>
  <c r="U3450" i="33"/>
  <c r="T3450" i="33"/>
  <c r="S3450" i="33"/>
  <c r="AD3449" i="33"/>
  <c r="AC3449" i="33"/>
  <c r="AB3449" i="33"/>
  <c r="AA3449" i="33"/>
  <c r="Z3449" i="33"/>
  <c r="Y3449" i="33"/>
  <c r="X3449" i="33"/>
  <c r="W3449" i="33"/>
  <c r="V3449" i="33"/>
  <c r="U3449" i="33"/>
  <c r="T3449" i="33"/>
  <c r="S3449" i="33"/>
  <c r="AD3448" i="33"/>
  <c r="AC3448" i="33"/>
  <c r="AB3448" i="33"/>
  <c r="AA3448" i="33"/>
  <c r="Z3448" i="33"/>
  <c r="Y3448" i="33"/>
  <c r="X3448" i="33"/>
  <c r="W3448" i="33"/>
  <c r="V3448" i="33"/>
  <c r="U3448" i="33"/>
  <c r="T3448" i="33"/>
  <c r="S3448" i="33"/>
  <c r="AD3447" i="33"/>
  <c r="AC3447" i="33"/>
  <c r="AB3447" i="33"/>
  <c r="AA3447" i="33"/>
  <c r="Z3447" i="33"/>
  <c r="Y3447" i="33"/>
  <c r="X3447" i="33"/>
  <c r="W3447" i="33"/>
  <c r="V3447" i="33"/>
  <c r="U3447" i="33"/>
  <c r="T3447" i="33"/>
  <c r="S3447" i="33"/>
  <c r="AD3446" i="33"/>
  <c r="AC3446" i="33"/>
  <c r="AB3446" i="33"/>
  <c r="AA3446" i="33"/>
  <c r="Z3446" i="33"/>
  <c r="Y3446" i="33"/>
  <c r="X3446" i="33"/>
  <c r="W3446" i="33"/>
  <c r="V3446" i="33"/>
  <c r="U3446" i="33"/>
  <c r="T3446" i="33"/>
  <c r="S3446" i="33"/>
  <c r="AD3445" i="33"/>
  <c r="AC3445" i="33"/>
  <c r="AB3445" i="33"/>
  <c r="AA3445" i="33"/>
  <c r="Z3445" i="33"/>
  <c r="Y3445" i="33"/>
  <c r="X3445" i="33"/>
  <c r="W3445" i="33"/>
  <c r="V3445" i="33"/>
  <c r="U3445" i="33"/>
  <c r="T3445" i="33"/>
  <c r="S3445" i="33"/>
  <c r="AD3444" i="33"/>
  <c r="AC3444" i="33"/>
  <c r="AB3444" i="33"/>
  <c r="AA3444" i="33"/>
  <c r="Z3444" i="33"/>
  <c r="Y3444" i="33"/>
  <c r="X3444" i="33"/>
  <c r="W3444" i="33"/>
  <c r="V3444" i="33"/>
  <c r="U3444" i="33"/>
  <c r="T3444" i="33"/>
  <c r="S3444" i="33"/>
  <c r="AD3443" i="33"/>
  <c r="AC3443" i="33"/>
  <c r="AB3443" i="33"/>
  <c r="AA3443" i="33"/>
  <c r="Z3443" i="33"/>
  <c r="Y3443" i="33"/>
  <c r="X3443" i="33"/>
  <c r="W3443" i="33"/>
  <c r="V3443" i="33"/>
  <c r="U3443" i="33"/>
  <c r="T3443" i="33"/>
  <c r="S3443" i="33"/>
  <c r="AD3442" i="33"/>
  <c r="AC3442" i="33"/>
  <c r="AB3442" i="33"/>
  <c r="AA3442" i="33"/>
  <c r="Z3442" i="33"/>
  <c r="Y3442" i="33"/>
  <c r="X3442" i="33"/>
  <c r="W3442" i="33"/>
  <c r="V3442" i="33"/>
  <c r="U3442" i="33"/>
  <c r="T3442" i="33"/>
  <c r="S3442" i="33"/>
  <c r="AD3441" i="33"/>
  <c r="AC3441" i="33"/>
  <c r="AB3441" i="33"/>
  <c r="AA3441" i="33"/>
  <c r="Z3441" i="33"/>
  <c r="Y3441" i="33"/>
  <c r="X3441" i="33"/>
  <c r="W3441" i="33"/>
  <c r="V3441" i="33"/>
  <c r="U3441" i="33"/>
  <c r="T3441" i="33"/>
  <c r="S3441" i="33"/>
  <c r="AD3440" i="33"/>
  <c r="AC3440" i="33"/>
  <c r="AB3440" i="33"/>
  <c r="AA3440" i="33"/>
  <c r="Z3440" i="33"/>
  <c r="Y3440" i="33"/>
  <c r="X3440" i="33"/>
  <c r="W3440" i="33"/>
  <c r="V3440" i="33"/>
  <c r="U3440" i="33"/>
  <c r="T3440" i="33"/>
  <c r="S3440" i="33"/>
  <c r="AD3439" i="33"/>
  <c r="AC3439" i="33"/>
  <c r="AB3439" i="33"/>
  <c r="AA3439" i="33"/>
  <c r="Z3439" i="33"/>
  <c r="Y3439" i="33"/>
  <c r="X3439" i="33"/>
  <c r="W3439" i="33"/>
  <c r="V3439" i="33"/>
  <c r="U3439" i="33"/>
  <c r="T3439" i="33"/>
  <c r="S3439" i="33"/>
  <c r="AD3438" i="33"/>
  <c r="AC3438" i="33"/>
  <c r="AB3438" i="33"/>
  <c r="AA3438" i="33"/>
  <c r="Z3438" i="33"/>
  <c r="Y3438" i="33"/>
  <c r="X3438" i="33"/>
  <c r="W3438" i="33"/>
  <c r="V3438" i="33"/>
  <c r="U3438" i="33"/>
  <c r="T3438" i="33"/>
  <c r="S3438" i="33"/>
  <c r="AD3437" i="33"/>
  <c r="AC3437" i="33"/>
  <c r="AB3437" i="33"/>
  <c r="AA3437" i="33"/>
  <c r="Z3437" i="33"/>
  <c r="Y3437" i="33"/>
  <c r="X3437" i="33"/>
  <c r="W3437" i="33"/>
  <c r="V3437" i="33"/>
  <c r="U3437" i="33"/>
  <c r="T3437" i="33"/>
  <c r="S3437" i="33"/>
  <c r="AD3436" i="33"/>
  <c r="AC3436" i="33"/>
  <c r="AB3436" i="33"/>
  <c r="AA3436" i="33"/>
  <c r="Z3436" i="33"/>
  <c r="Y3436" i="33"/>
  <c r="X3436" i="33"/>
  <c r="W3436" i="33"/>
  <c r="V3436" i="33"/>
  <c r="U3436" i="33"/>
  <c r="T3436" i="33"/>
  <c r="S3436" i="33"/>
  <c r="AD3435" i="33"/>
  <c r="AC3435" i="33"/>
  <c r="AB3435" i="33"/>
  <c r="AA3435" i="33"/>
  <c r="Z3435" i="33"/>
  <c r="Y3435" i="33"/>
  <c r="X3435" i="33"/>
  <c r="W3435" i="33"/>
  <c r="V3435" i="33"/>
  <c r="U3435" i="33"/>
  <c r="T3435" i="33"/>
  <c r="S3435" i="33"/>
  <c r="AD3434" i="33"/>
  <c r="AC3434" i="33"/>
  <c r="AB3434" i="33"/>
  <c r="AA3434" i="33"/>
  <c r="Z3434" i="33"/>
  <c r="Y3434" i="33"/>
  <c r="X3434" i="33"/>
  <c r="W3434" i="33"/>
  <c r="V3434" i="33"/>
  <c r="U3434" i="33"/>
  <c r="T3434" i="33"/>
  <c r="S3434" i="33"/>
  <c r="AD3433" i="33"/>
  <c r="AC3433" i="33"/>
  <c r="AB3433" i="33"/>
  <c r="AA3433" i="33"/>
  <c r="Z3433" i="33"/>
  <c r="Y3433" i="33"/>
  <c r="X3433" i="33"/>
  <c r="W3433" i="33"/>
  <c r="V3433" i="33"/>
  <c r="U3433" i="33"/>
  <c r="T3433" i="33"/>
  <c r="S3433" i="33"/>
  <c r="AD3432" i="33"/>
  <c r="AC3432" i="33"/>
  <c r="AB3432" i="33"/>
  <c r="AA3432" i="33"/>
  <c r="Z3432" i="33"/>
  <c r="Y3432" i="33"/>
  <c r="X3432" i="33"/>
  <c r="W3432" i="33"/>
  <c r="V3432" i="33"/>
  <c r="U3432" i="33"/>
  <c r="T3432" i="33"/>
  <c r="S3432" i="33"/>
  <c r="AD3431" i="33"/>
  <c r="AC3431" i="33"/>
  <c r="AB3431" i="33"/>
  <c r="AA3431" i="33"/>
  <c r="Z3431" i="33"/>
  <c r="Y3431" i="33"/>
  <c r="X3431" i="33"/>
  <c r="W3431" i="33"/>
  <c r="V3431" i="33"/>
  <c r="U3431" i="33"/>
  <c r="T3431" i="33"/>
  <c r="S3431" i="33"/>
  <c r="AD3430" i="33"/>
  <c r="AC3430" i="33"/>
  <c r="AB3430" i="33"/>
  <c r="AA3430" i="33"/>
  <c r="Z3430" i="33"/>
  <c r="Y3430" i="33"/>
  <c r="X3430" i="33"/>
  <c r="W3430" i="33"/>
  <c r="V3430" i="33"/>
  <c r="U3430" i="33"/>
  <c r="T3430" i="33"/>
  <c r="S3430" i="33"/>
  <c r="AD3429" i="33"/>
  <c r="AC3429" i="33"/>
  <c r="AB3429" i="33"/>
  <c r="AA3429" i="33"/>
  <c r="Z3429" i="33"/>
  <c r="Y3429" i="33"/>
  <c r="X3429" i="33"/>
  <c r="W3429" i="33"/>
  <c r="V3429" i="33"/>
  <c r="U3429" i="33"/>
  <c r="T3429" i="33"/>
  <c r="S3429" i="33"/>
  <c r="AD3428" i="33"/>
  <c r="AC3428" i="33"/>
  <c r="AB3428" i="33"/>
  <c r="AA3428" i="33"/>
  <c r="Z3428" i="33"/>
  <c r="Y3428" i="33"/>
  <c r="X3428" i="33"/>
  <c r="W3428" i="33"/>
  <c r="V3428" i="33"/>
  <c r="U3428" i="33"/>
  <c r="T3428" i="33"/>
  <c r="S3428" i="33"/>
  <c r="AD3427" i="33"/>
  <c r="AC3427" i="33"/>
  <c r="AB3427" i="33"/>
  <c r="AA3427" i="33"/>
  <c r="Z3427" i="33"/>
  <c r="Y3427" i="33"/>
  <c r="X3427" i="33"/>
  <c r="W3427" i="33"/>
  <c r="V3427" i="33"/>
  <c r="U3427" i="33"/>
  <c r="T3427" i="33"/>
  <c r="S3427" i="33"/>
  <c r="AD3426" i="33"/>
  <c r="AC3426" i="33"/>
  <c r="AB3426" i="33"/>
  <c r="AA3426" i="33"/>
  <c r="Z3426" i="33"/>
  <c r="Y3426" i="33"/>
  <c r="X3426" i="33"/>
  <c r="W3426" i="33"/>
  <c r="V3426" i="33"/>
  <c r="U3426" i="33"/>
  <c r="T3426" i="33"/>
  <c r="S3426" i="33"/>
  <c r="AD3425" i="33"/>
  <c r="AC3425" i="33"/>
  <c r="AB3425" i="33"/>
  <c r="AA3425" i="33"/>
  <c r="Z3425" i="33"/>
  <c r="Y3425" i="33"/>
  <c r="X3425" i="33"/>
  <c r="W3425" i="33"/>
  <c r="V3425" i="33"/>
  <c r="U3425" i="33"/>
  <c r="T3425" i="33"/>
  <c r="S3425" i="33"/>
  <c r="AD3424" i="33"/>
  <c r="AC3424" i="33"/>
  <c r="AB3424" i="33"/>
  <c r="AA3424" i="33"/>
  <c r="Z3424" i="33"/>
  <c r="Y3424" i="33"/>
  <c r="X3424" i="33"/>
  <c r="W3424" i="33"/>
  <c r="V3424" i="33"/>
  <c r="U3424" i="33"/>
  <c r="T3424" i="33"/>
  <c r="S3424" i="33"/>
  <c r="AD3423" i="33"/>
  <c r="AC3423" i="33"/>
  <c r="AB3423" i="33"/>
  <c r="AA3423" i="33"/>
  <c r="Z3423" i="33"/>
  <c r="Y3423" i="33"/>
  <c r="X3423" i="33"/>
  <c r="W3423" i="33"/>
  <c r="V3423" i="33"/>
  <c r="U3423" i="33"/>
  <c r="T3423" i="33"/>
  <c r="S3423" i="33"/>
  <c r="AD3422" i="33"/>
  <c r="AC3422" i="33"/>
  <c r="AB3422" i="33"/>
  <c r="AA3422" i="33"/>
  <c r="Z3422" i="33"/>
  <c r="Y3422" i="33"/>
  <c r="X3422" i="33"/>
  <c r="W3422" i="33"/>
  <c r="V3422" i="33"/>
  <c r="U3422" i="33"/>
  <c r="T3422" i="33"/>
  <c r="S3422" i="33"/>
  <c r="AD3421" i="33"/>
  <c r="AC3421" i="33"/>
  <c r="AB3421" i="33"/>
  <c r="AA3421" i="33"/>
  <c r="Z3421" i="33"/>
  <c r="Y3421" i="33"/>
  <c r="X3421" i="33"/>
  <c r="W3421" i="33"/>
  <c r="V3421" i="33"/>
  <c r="U3421" i="33"/>
  <c r="T3421" i="33"/>
  <c r="S3421" i="33"/>
  <c r="AD3420" i="33"/>
  <c r="AC3420" i="33"/>
  <c r="AB3420" i="33"/>
  <c r="AA3420" i="33"/>
  <c r="Z3420" i="33"/>
  <c r="Y3420" i="33"/>
  <c r="X3420" i="33"/>
  <c r="W3420" i="33"/>
  <c r="V3420" i="33"/>
  <c r="U3420" i="33"/>
  <c r="T3420" i="33"/>
  <c r="S3420" i="33"/>
  <c r="AD3419" i="33"/>
  <c r="AC3419" i="33"/>
  <c r="AB3419" i="33"/>
  <c r="AA3419" i="33"/>
  <c r="Z3419" i="33"/>
  <c r="Y3419" i="33"/>
  <c r="X3419" i="33"/>
  <c r="W3419" i="33"/>
  <c r="V3419" i="33"/>
  <c r="U3419" i="33"/>
  <c r="T3419" i="33"/>
  <c r="S3419" i="33"/>
  <c r="AD3418" i="33"/>
  <c r="AC3418" i="33"/>
  <c r="AB3418" i="33"/>
  <c r="AA3418" i="33"/>
  <c r="Z3418" i="33"/>
  <c r="Y3418" i="33"/>
  <c r="X3418" i="33"/>
  <c r="W3418" i="33"/>
  <c r="V3418" i="33"/>
  <c r="U3418" i="33"/>
  <c r="T3418" i="33"/>
  <c r="S3418" i="33"/>
  <c r="AD3417" i="33"/>
  <c r="AC3417" i="33"/>
  <c r="AB3417" i="33"/>
  <c r="AA3417" i="33"/>
  <c r="Z3417" i="33"/>
  <c r="Y3417" i="33"/>
  <c r="X3417" i="33"/>
  <c r="W3417" i="33"/>
  <c r="V3417" i="33"/>
  <c r="U3417" i="33"/>
  <c r="T3417" i="33"/>
  <c r="S3417" i="33"/>
  <c r="AD3416" i="33"/>
  <c r="AC3416" i="33"/>
  <c r="AB3416" i="33"/>
  <c r="AA3416" i="33"/>
  <c r="Z3416" i="33"/>
  <c r="Y3416" i="33"/>
  <c r="X3416" i="33"/>
  <c r="W3416" i="33"/>
  <c r="V3416" i="33"/>
  <c r="U3416" i="33"/>
  <c r="T3416" i="33"/>
  <c r="S3416" i="33"/>
  <c r="AD3415" i="33"/>
  <c r="AC3415" i="33"/>
  <c r="AB3415" i="33"/>
  <c r="AA3415" i="33"/>
  <c r="Z3415" i="33"/>
  <c r="Y3415" i="33"/>
  <c r="X3415" i="33"/>
  <c r="W3415" i="33"/>
  <c r="V3415" i="33"/>
  <c r="U3415" i="33"/>
  <c r="T3415" i="33"/>
  <c r="S3415" i="33"/>
  <c r="AD3414" i="33"/>
  <c r="AC3414" i="33"/>
  <c r="AB3414" i="33"/>
  <c r="AA3414" i="33"/>
  <c r="Z3414" i="33"/>
  <c r="Y3414" i="33"/>
  <c r="X3414" i="33"/>
  <c r="W3414" i="33"/>
  <c r="V3414" i="33"/>
  <c r="U3414" i="33"/>
  <c r="T3414" i="33"/>
  <c r="S3414" i="33"/>
  <c r="AD3413" i="33"/>
  <c r="AC3413" i="33"/>
  <c r="AB3413" i="33"/>
  <c r="AA3413" i="33"/>
  <c r="Z3413" i="33"/>
  <c r="Y3413" i="33"/>
  <c r="X3413" i="33"/>
  <c r="W3413" i="33"/>
  <c r="V3413" i="33"/>
  <c r="U3413" i="33"/>
  <c r="T3413" i="33"/>
  <c r="S3413" i="33"/>
  <c r="AD3412" i="33"/>
  <c r="AC3412" i="33"/>
  <c r="AB3412" i="33"/>
  <c r="AA3412" i="33"/>
  <c r="Z3412" i="33"/>
  <c r="Y3412" i="33"/>
  <c r="X3412" i="33"/>
  <c r="W3412" i="33"/>
  <c r="V3412" i="33"/>
  <c r="U3412" i="33"/>
  <c r="T3412" i="33"/>
  <c r="S3412" i="33"/>
  <c r="AD3411" i="33"/>
  <c r="AC3411" i="33"/>
  <c r="AB3411" i="33"/>
  <c r="AA3411" i="33"/>
  <c r="Z3411" i="33"/>
  <c r="Y3411" i="33"/>
  <c r="X3411" i="33"/>
  <c r="W3411" i="33"/>
  <c r="V3411" i="33"/>
  <c r="U3411" i="33"/>
  <c r="T3411" i="33"/>
  <c r="S3411" i="33"/>
  <c r="AD3410" i="33"/>
  <c r="AC3410" i="33"/>
  <c r="AB3410" i="33"/>
  <c r="AA3410" i="33"/>
  <c r="Z3410" i="33"/>
  <c r="Y3410" i="33"/>
  <c r="X3410" i="33"/>
  <c r="W3410" i="33"/>
  <c r="V3410" i="33"/>
  <c r="U3410" i="33"/>
  <c r="T3410" i="33"/>
  <c r="S3410" i="33"/>
  <c r="AD3409" i="33"/>
  <c r="AC3409" i="33"/>
  <c r="AB3409" i="33"/>
  <c r="AA3409" i="33"/>
  <c r="Z3409" i="33"/>
  <c r="Y3409" i="33"/>
  <c r="X3409" i="33"/>
  <c r="W3409" i="33"/>
  <c r="V3409" i="33"/>
  <c r="U3409" i="33"/>
  <c r="T3409" i="33"/>
  <c r="S3409" i="33"/>
  <c r="AD3408" i="33"/>
  <c r="AC3408" i="33"/>
  <c r="AB3408" i="33"/>
  <c r="AA3408" i="33"/>
  <c r="Z3408" i="33"/>
  <c r="Y3408" i="33"/>
  <c r="X3408" i="33"/>
  <c r="W3408" i="33"/>
  <c r="V3408" i="33"/>
  <c r="U3408" i="33"/>
  <c r="T3408" i="33"/>
  <c r="S3408" i="33"/>
  <c r="AD3407" i="33"/>
  <c r="AC3407" i="33"/>
  <c r="AB3407" i="33"/>
  <c r="AA3407" i="33"/>
  <c r="Z3407" i="33"/>
  <c r="Y3407" i="33"/>
  <c r="X3407" i="33"/>
  <c r="W3407" i="33"/>
  <c r="V3407" i="33"/>
  <c r="U3407" i="33"/>
  <c r="T3407" i="33"/>
  <c r="S3407" i="33"/>
  <c r="AD3406" i="33"/>
  <c r="AC3406" i="33"/>
  <c r="AB3406" i="33"/>
  <c r="AA3406" i="33"/>
  <c r="Z3406" i="33"/>
  <c r="Y3406" i="33"/>
  <c r="X3406" i="33"/>
  <c r="W3406" i="33"/>
  <c r="V3406" i="33"/>
  <c r="U3406" i="33"/>
  <c r="T3406" i="33"/>
  <c r="S3406" i="33"/>
  <c r="AD3405" i="33"/>
  <c r="AC3405" i="33"/>
  <c r="AB3405" i="33"/>
  <c r="AA3405" i="33"/>
  <c r="Z3405" i="33"/>
  <c r="Y3405" i="33"/>
  <c r="X3405" i="33"/>
  <c r="W3405" i="33"/>
  <c r="V3405" i="33"/>
  <c r="U3405" i="33"/>
  <c r="T3405" i="33"/>
  <c r="S3405" i="33"/>
  <c r="AD3404" i="33"/>
  <c r="AC3404" i="33"/>
  <c r="AB3404" i="33"/>
  <c r="AA3404" i="33"/>
  <c r="Z3404" i="33"/>
  <c r="Y3404" i="33"/>
  <c r="X3404" i="33"/>
  <c r="W3404" i="33"/>
  <c r="V3404" i="33"/>
  <c r="U3404" i="33"/>
  <c r="T3404" i="33"/>
  <c r="S3404" i="33"/>
  <c r="AD3403" i="33"/>
  <c r="AC3403" i="33"/>
  <c r="AB3403" i="33"/>
  <c r="AA3403" i="33"/>
  <c r="Z3403" i="33"/>
  <c r="Y3403" i="33"/>
  <c r="X3403" i="33"/>
  <c r="W3403" i="33"/>
  <c r="V3403" i="33"/>
  <c r="U3403" i="33"/>
  <c r="T3403" i="33"/>
  <c r="S3403" i="33"/>
  <c r="AD3402" i="33"/>
  <c r="AC3402" i="33"/>
  <c r="AB3402" i="33"/>
  <c r="AA3402" i="33"/>
  <c r="Z3402" i="33"/>
  <c r="Y3402" i="33"/>
  <c r="X3402" i="33"/>
  <c r="W3402" i="33"/>
  <c r="V3402" i="33"/>
  <c r="U3402" i="33"/>
  <c r="T3402" i="33"/>
  <c r="S3402" i="33"/>
  <c r="AD3401" i="33"/>
  <c r="AC3401" i="33"/>
  <c r="AB3401" i="33"/>
  <c r="AA3401" i="33"/>
  <c r="Z3401" i="33"/>
  <c r="Y3401" i="33"/>
  <c r="X3401" i="33"/>
  <c r="W3401" i="33"/>
  <c r="V3401" i="33"/>
  <c r="U3401" i="33"/>
  <c r="T3401" i="33"/>
  <c r="S3401" i="33"/>
  <c r="AD3400" i="33"/>
  <c r="AC3400" i="33"/>
  <c r="AB3400" i="33"/>
  <c r="AA3400" i="33"/>
  <c r="Z3400" i="33"/>
  <c r="Y3400" i="33"/>
  <c r="X3400" i="33"/>
  <c r="W3400" i="33"/>
  <c r="V3400" i="33"/>
  <c r="U3400" i="33"/>
  <c r="T3400" i="33"/>
  <c r="S3400" i="33"/>
  <c r="AD3399" i="33"/>
  <c r="AC3399" i="33"/>
  <c r="AB3399" i="33"/>
  <c r="AA3399" i="33"/>
  <c r="Z3399" i="33"/>
  <c r="Y3399" i="33"/>
  <c r="X3399" i="33"/>
  <c r="W3399" i="33"/>
  <c r="V3399" i="33"/>
  <c r="U3399" i="33"/>
  <c r="T3399" i="33"/>
  <c r="S3399" i="33"/>
  <c r="AD3398" i="33"/>
  <c r="AC3398" i="33"/>
  <c r="AB3398" i="33"/>
  <c r="AA3398" i="33"/>
  <c r="Z3398" i="33"/>
  <c r="Y3398" i="33"/>
  <c r="X3398" i="33"/>
  <c r="W3398" i="33"/>
  <c r="V3398" i="33"/>
  <c r="U3398" i="33"/>
  <c r="T3398" i="33"/>
  <c r="S3398" i="33"/>
  <c r="AD3397" i="33"/>
  <c r="AC3397" i="33"/>
  <c r="AB3397" i="33"/>
  <c r="AA3397" i="33"/>
  <c r="Z3397" i="33"/>
  <c r="Y3397" i="33"/>
  <c r="X3397" i="33"/>
  <c r="W3397" i="33"/>
  <c r="V3397" i="33"/>
  <c r="U3397" i="33"/>
  <c r="T3397" i="33"/>
  <c r="S3397" i="33"/>
  <c r="AD3396" i="33"/>
  <c r="AC3396" i="33"/>
  <c r="AB3396" i="33"/>
  <c r="AA3396" i="33"/>
  <c r="Z3396" i="33"/>
  <c r="Y3396" i="33"/>
  <c r="X3396" i="33"/>
  <c r="W3396" i="33"/>
  <c r="V3396" i="33"/>
  <c r="U3396" i="33"/>
  <c r="T3396" i="33"/>
  <c r="S3396" i="33"/>
  <c r="AD3395" i="33"/>
  <c r="AC3395" i="33"/>
  <c r="AB3395" i="33"/>
  <c r="AA3395" i="33"/>
  <c r="Z3395" i="33"/>
  <c r="Y3395" i="33"/>
  <c r="X3395" i="33"/>
  <c r="W3395" i="33"/>
  <c r="V3395" i="33"/>
  <c r="U3395" i="33"/>
  <c r="T3395" i="33"/>
  <c r="S3395" i="33"/>
  <c r="AD3394" i="33"/>
  <c r="AC3394" i="33"/>
  <c r="AB3394" i="33"/>
  <c r="AA3394" i="33"/>
  <c r="Z3394" i="33"/>
  <c r="Y3394" i="33"/>
  <c r="X3394" i="33"/>
  <c r="W3394" i="33"/>
  <c r="V3394" i="33"/>
  <c r="U3394" i="33"/>
  <c r="T3394" i="33"/>
  <c r="S3394" i="33"/>
  <c r="AD3393" i="33"/>
  <c r="AC3393" i="33"/>
  <c r="AB3393" i="33"/>
  <c r="AA3393" i="33"/>
  <c r="Z3393" i="33"/>
  <c r="Y3393" i="33"/>
  <c r="X3393" i="33"/>
  <c r="W3393" i="33"/>
  <c r="V3393" i="33"/>
  <c r="U3393" i="33"/>
  <c r="T3393" i="33"/>
  <c r="S3393" i="33"/>
  <c r="AD3392" i="33"/>
  <c r="AC3392" i="33"/>
  <c r="AB3392" i="33"/>
  <c r="AA3392" i="33"/>
  <c r="Z3392" i="33"/>
  <c r="Y3392" i="33"/>
  <c r="X3392" i="33"/>
  <c r="W3392" i="33"/>
  <c r="V3392" i="33"/>
  <c r="U3392" i="33"/>
  <c r="T3392" i="33"/>
  <c r="S3392" i="33"/>
  <c r="AD3391" i="33"/>
  <c r="AC3391" i="33"/>
  <c r="AB3391" i="33"/>
  <c r="AA3391" i="33"/>
  <c r="Z3391" i="33"/>
  <c r="Y3391" i="33"/>
  <c r="X3391" i="33"/>
  <c r="W3391" i="33"/>
  <c r="V3391" i="33"/>
  <c r="U3391" i="33"/>
  <c r="T3391" i="33"/>
  <c r="S3391" i="33"/>
  <c r="AD3390" i="33"/>
  <c r="AC3390" i="33"/>
  <c r="AB3390" i="33"/>
  <c r="AA3390" i="33"/>
  <c r="Z3390" i="33"/>
  <c r="Y3390" i="33"/>
  <c r="X3390" i="33"/>
  <c r="W3390" i="33"/>
  <c r="V3390" i="33"/>
  <c r="U3390" i="33"/>
  <c r="T3390" i="33"/>
  <c r="S3390" i="33"/>
  <c r="AD3389" i="33"/>
  <c r="AC3389" i="33"/>
  <c r="AB3389" i="33"/>
  <c r="AA3389" i="33"/>
  <c r="Z3389" i="33"/>
  <c r="Y3389" i="33"/>
  <c r="X3389" i="33"/>
  <c r="W3389" i="33"/>
  <c r="V3389" i="33"/>
  <c r="U3389" i="33"/>
  <c r="T3389" i="33"/>
  <c r="S3389" i="33"/>
  <c r="AD3388" i="33"/>
  <c r="AC3388" i="33"/>
  <c r="AB3388" i="33"/>
  <c r="AA3388" i="33"/>
  <c r="Z3388" i="33"/>
  <c r="Y3388" i="33"/>
  <c r="X3388" i="33"/>
  <c r="W3388" i="33"/>
  <c r="V3388" i="33"/>
  <c r="U3388" i="33"/>
  <c r="T3388" i="33"/>
  <c r="S3388" i="33"/>
  <c r="AD3387" i="33"/>
  <c r="AC3387" i="33"/>
  <c r="AB3387" i="33"/>
  <c r="AA3387" i="33"/>
  <c r="Z3387" i="33"/>
  <c r="Y3387" i="33"/>
  <c r="X3387" i="33"/>
  <c r="W3387" i="33"/>
  <c r="V3387" i="33"/>
  <c r="U3387" i="33"/>
  <c r="T3387" i="33"/>
  <c r="S3387" i="33"/>
  <c r="AD3386" i="33"/>
  <c r="AC3386" i="33"/>
  <c r="AB3386" i="33"/>
  <c r="AA3386" i="33"/>
  <c r="Z3386" i="33"/>
  <c r="Y3386" i="33"/>
  <c r="X3386" i="33"/>
  <c r="W3386" i="33"/>
  <c r="V3386" i="33"/>
  <c r="U3386" i="33"/>
  <c r="T3386" i="33"/>
  <c r="S3386" i="33"/>
  <c r="AD3385" i="33"/>
  <c r="AC3385" i="33"/>
  <c r="AB3385" i="33"/>
  <c r="AA3385" i="33"/>
  <c r="Z3385" i="33"/>
  <c r="Y3385" i="33"/>
  <c r="X3385" i="33"/>
  <c r="W3385" i="33"/>
  <c r="V3385" i="33"/>
  <c r="U3385" i="33"/>
  <c r="T3385" i="33"/>
  <c r="S3385" i="33"/>
  <c r="AD3384" i="33"/>
  <c r="AC3384" i="33"/>
  <c r="AB3384" i="33"/>
  <c r="AA3384" i="33"/>
  <c r="Z3384" i="33"/>
  <c r="Y3384" i="33"/>
  <c r="X3384" i="33"/>
  <c r="W3384" i="33"/>
  <c r="V3384" i="33"/>
  <c r="U3384" i="33"/>
  <c r="T3384" i="33"/>
  <c r="S3384" i="33"/>
  <c r="AD3383" i="33"/>
  <c r="AC3383" i="33"/>
  <c r="AB3383" i="33"/>
  <c r="AA3383" i="33"/>
  <c r="Z3383" i="33"/>
  <c r="Y3383" i="33"/>
  <c r="X3383" i="33"/>
  <c r="W3383" i="33"/>
  <c r="V3383" i="33"/>
  <c r="U3383" i="33"/>
  <c r="T3383" i="33"/>
  <c r="S3383" i="33"/>
  <c r="AD3382" i="33"/>
  <c r="AC3382" i="33"/>
  <c r="AB3382" i="33"/>
  <c r="AA3382" i="33"/>
  <c r="Z3382" i="33"/>
  <c r="Y3382" i="33"/>
  <c r="X3382" i="33"/>
  <c r="W3382" i="33"/>
  <c r="V3382" i="33"/>
  <c r="U3382" i="33"/>
  <c r="T3382" i="33"/>
  <c r="S3382" i="33"/>
  <c r="AD3381" i="33"/>
  <c r="AC3381" i="33"/>
  <c r="AB3381" i="33"/>
  <c r="AA3381" i="33"/>
  <c r="Z3381" i="33"/>
  <c r="Y3381" i="33"/>
  <c r="X3381" i="33"/>
  <c r="W3381" i="33"/>
  <c r="V3381" i="33"/>
  <c r="U3381" i="33"/>
  <c r="T3381" i="33"/>
  <c r="S3381" i="33"/>
  <c r="AD3380" i="33"/>
  <c r="AC3380" i="33"/>
  <c r="AB3380" i="33"/>
  <c r="AA3380" i="33"/>
  <c r="Z3380" i="33"/>
  <c r="Y3380" i="33"/>
  <c r="X3380" i="33"/>
  <c r="W3380" i="33"/>
  <c r="V3380" i="33"/>
  <c r="U3380" i="33"/>
  <c r="T3380" i="33"/>
  <c r="S3380" i="33"/>
  <c r="AD3379" i="33"/>
  <c r="AC3379" i="33"/>
  <c r="AB3379" i="33"/>
  <c r="AA3379" i="33"/>
  <c r="Z3379" i="33"/>
  <c r="Y3379" i="33"/>
  <c r="X3379" i="33"/>
  <c r="W3379" i="33"/>
  <c r="V3379" i="33"/>
  <c r="U3379" i="33"/>
  <c r="T3379" i="33"/>
  <c r="S3379" i="33"/>
  <c r="AD3378" i="33"/>
  <c r="AC3378" i="33"/>
  <c r="AB3378" i="33"/>
  <c r="AA3378" i="33"/>
  <c r="Z3378" i="33"/>
  <c r="Y3378" i="33"/>
  <c r="X3378" i="33"/>
  <c r="W3378" i="33"/>
  <c r="V3378" i="33"/>
  <c r="U3378" i="33"/>
  <c r="T3378" i="33"/>
  <c r="S3378" i="33"/>
  <c r="AD3377" i="33"/>
  <c r="AC3377" i="33"/>
  <c r="AB3377" i="33"/>
  <c r="AA3377" i="33"/>
  <c r="Z3377" i="33"/>
  <c r="Y3377" i="33"/>
  <c r="X3377" i="33"/>
  <c r="W3377" i="33"/>
  <c r="V3377" i="33"/>
  <c r="U3377" i="33"/>
  <c r="T3377" i="33"/>
  <c r="S3377" i="33"/>
  <c r="AD3376" i="33"/>
  <c r="AC3376" i="33"/>
  <c r="AB3376" i="33"/>
  <c r="AA3376" i="33"/>
  <c r="Z3376" i="33"/>
  <c r="Y3376" i="33"/>
  <c r="X3376" i="33"/>
  <c r="W3376" i="33"/>
  <c r="V3376" i="33"/>
  <c r="U3376" i="33"/>
  <c r="T3376" i="33"/>
  <c r="S3376" i="33"/>
  <c r="AD3375" i="33"/>
  <c r="AC3375" i="33"/>
  <c r="AB3375" i="33"/>
  <c r="AA3375" i="33"/>
  <c r="Z3375" i="33"/>
  <c r="Y3375" i="33"/>
  <c r="X3375" i="33"/>
  <c r="W3375" i="33"/>
  <c r="V3375" i="33"/>
  <c r="U3375" i="33"/>
  <c r="T3375" i="33"/>
  <c r="S3375" i="33"/>
  <c r="AD3374" i="33"/>
  <c r="AC3374" i="33"/>
  <c r="AB3374" i="33"/>
  <c r="AA3374" i="33"/>
  <c r="Z3374" i="33"/>
  <c r="Y3374" i="33"/>
  <c r="X3374" i="33"/>
  <c r="W3374" i="33"/>
  <c r="V3374" i="33"/>
  <c r="U3374" i="33"/>
  <c r="T3374" i="33"/>
  <c r="S3374" i="33"/>
  <c r="AD3373" i="33"/>
  <c r="AC3373" i="33"/>
  <c r="AB3373" i="33"/>
  <c r="AA3373" i="33"/>
  <c r="Z3373" i="33"/>
  <c r="Y3373" i="33"/>
  <c r="X3373" i="33"/>
  <c r="W3373" i="33"/>
  <c r="V3373" i="33"/>
  <c r="U3373" i="33"/>
  <c r="T3373" i="33"/>
  <c r="S3373" i="33"/>
  <c r="AD3372" i="33"/>
  <c r="AC3372" i="33"/>
  <c r="AB3372" i="33"/>
  <c r="AA3372" i="33"/>
  <c r="Z3372" i="33"/>
  <c r="Y3372" i="33"/>
  <c r="X3372" i="33"/>
  <c r="W3372" i="33"/>
  <c r="V3372" i="33"/>
  <c r="U3372" i="33"/>
  <c r="T3372" i="33"/>
  <c r="S3372" i="33"/>
  <c r="AD3371" i="33"/>
  <c r="AC3371" i="33"/>
  <c r="AB3371" i="33"/>
  <c r="AA3371" i="33"/>
  <c r="Z3371" i="33"/>
  <c r="Y3371" i="33"/>
  <c r="X3371" i="33"/>
  <c r="W3371" i="33"/>
  <c r="V3371" i="33"/>
  <c r="U3371" i="33"/>
  <c r="T3371" i="33"/>
  <c r="S3371" i="33"/>
  <c r="AD3370" i="33"/>
  <c r="AC3370" i="33"/>
  <c r="AB3370" i="33"/>
  <c r="AA3370" i="33"/>
  <c r="Z3370" i="33"/>
  <c r="Y3370" i="33"/>
  <c r="X3370" i="33"/>
  <c r="W3370" i="33"/>
  <c r="V3370" i="33"/>
  <c r="U3370" i="33"/>
  <c r="T3370" i="33"/>
  <c r="S3370" i="33"/>
  <c r="AD3369" i="33"/>
  <c r="AC3369" i="33"/>
  <c r="AB3369" i="33"/>
  <c r="AA3369" i="33"/>
  <c r="Z3369" i="33"/>
  <c r="Y3369" i="33"/>
  <c r="X3369" i="33"/>
  <c r="W3369" i="33"/>
  <c r="V3369" i="33"/>
  <c r="U3369" i="33"/>
  <c r="T3369" i="33"/>
  <c r="S3369" i="33"/>
  <c r="AD3368" i="33"/>
  <c r="AC3368" i="33"/>
  <c r="AB3368" i="33"/>
  <c r="AA3368" i="33"/>
  <c r="Z3368" i="33"/>
  <c r="Y3368" i="33"/>
  <c r="X3368" i="33"/>
  <c r="W3368" i="33"/>
  <c r="V3368" i="33"/>
  <c r="U3368" i="33"/>
  <c r="T3368" i="33"/>
  <c r="S3368" i="33"/>
  <c r="AD3367" i="33"/>
  <c r="AC3367" i="33"/>
  <c r="AB3367" i="33"/>
  <c r="AA3367" i="33"/>
  <c r="Z3367" i="33"/>
  <c r="Y3367" i="33"/>
  <c r="X3367" i="33"/>
  <c r="W3367" i="33"/>
  <c r="V3367" i="33"/>
  <c r="U3367" i="33"/>
  <c r="T3367" i="33"/>
  <c r="S3367" i="33"/>
  <c r="AD3366" i="33"/>
  <c r="AC3366" i="33"/>
  <c r="AB3366" i="33"/>
  <c r="AA3366" i="33"/>
  <c r="Z3366" i="33"/>
  <c r="Y3366" i="33"/>
  <c r="X3366" i="33"/>
  <c r="W3366" i="33"/>
  <c r="V3366" i="33"/>
  <c r="U3366" i="33"/>
  <c r="T3366" i="33"/>
  <c r="S3366" i="33"/>
  <c r="AD3365" i="33"/>
  <c r="AC3365" i="33"/>
  <c r="AB3365" i="33"/>
  <c r="AA3365" i="33"/>
  <c r="Z3365" i="33"/>
  <c r="Y3365" i="33"/>
  <c r="X3365" i="33"/>
  <c r="W3365" i="33"/>
  <c r="V3365" i="33"/>
  <c r="U3365" i="33"/>
  <c r="T3365" i="33"/>
  <c r="S3365" i="33"/>
  <c r="AD3364" i="33"/>
  <c r="AC3364" i="33"/>
  <c r="AB3364" i="33"/>
  <c r="AA3364" i="33"/>
  <c r="Z3364" i="33"/>
  <c r="Y3364" i="33"/>
  <c r="X3364" i="33"/>
  <c r="W3364" i="33"/>
  <c r="V3364" i="33"/>
  <c r="U3364" i="33"/>
  <c r="T3364" i="33"/>
  <c r="S3364" i="33"/>
  <c r="AD3363" i="33"/>
  <c r="AC3363" i="33"/>
  <c r="AB3363" i="33"/>
  <c r="AA3363" i="33"/>
  <c r="Z3363" i="33"/>
  <c r="Y3363" i="33"/>
  <c r="X3363" i="33"/>
  <c r="W3363" i="33"/>
  <c r="V3363" i="33"/>
  <c r="U3363" i="33"/>
  <c r="T3363" i="33"/>
  <c r="S3363" i="33"/>
  <c r="AD3362" i="33"/>
  <c r="AC3362" i="33"/>
  <c r="AB3362" i="33"/>
  <c r="AA3362" i="33"/>
  <c r="Z3362" i="33"/>
  <c r="Y3362" i="33"/>
  <c r="X3362" i="33"/>
  <c r="W3362" i="33"/>
  <c r="V3362" i="33"/>
  <c r="U3362" i="33"/>
  <c r="T3362" i="33"/>
  <c r="S3362" i="33"/>
  <c r="AD3361" i="33"/>
  <c r="AC3361" i="33"/>
  <c r="AB3361" i="33"/>
  <c r="AA3361" i="33"/>
  <c r="Z3361" i="33"/>
  <c r="Y3361" i="33"/>
  <c r="X3361" i="33"/>
  <c r="W3361" i="33"/>
  <c r="V3361" i="33"/>
  <c r="U3361" i="33"/>
  <c r="T3361" i="33"/>
  <c r="S3361" i="33"/>
  <c r="AD3360" i="33"/>
  <c r="AC3360" i="33"/>
  <c r="AB3360" i="33"/>
  <c r="AA3360" i="33"/>
  <c r="Z3360" i="33"/>
  <c r="Y3360" i="33"/>
  <c r="X3360" i="33"/>
  <c r="W3360" i="33"/>
  <c r="V3360" i="33"/>
  <c r="U3360" i="33"/>
  <c r="T3360" i="33"/>
  <c r="S3360" i="33"/>
  <c r="AD3359" i="33"/>
  <c r="AC3359" i="33"/>
  <c r="AB3359" i="33"/>
  <c r="AA3359" i="33"/>
  <c r="Z3359" i="33"/>
  <c r="Y3359" i="33"/>
  <c r="X3359" i="33"/>
  <c r="W3359" i="33"/>
  <c r="V3359" i="33"/>
  <c r="U3359" i="33"/>
  <c r="T3359" i="33"/>
  <c r="S3359" i="33"/>
  <c r="AD3358" i="33"/>
  <c r="AC3358" i="33"/>
  <c r="AB3358" i="33"/>
  <c r="AA3358" i="33"/>
  <c r="Z3358" i="33"/>
  <c r="Y3358" i="33"/>
  <c r="X3358" i="33"/>
  <c r="W3358" i="33"/>
  <c r="V3358" i="33"/>
  <c r="U3358" i="33"/>
  <c r="T3358" i="33"/>
  <c r="S3358" i="33"/>
  <c r="AD3357" i="33"/>
  <c r="AC3357" i="33"/>
  <c r="AB3357" i="33"/>
  <c r="AA3357" i="33"/>
  <c r="Z3357" i="33"/>
  <c r="Y3357" i="33"/>
  <c r="X3357" i="33"/>
  <c r="W3357" i="33"/>
  <c r="V3357" i="33"/>
  <c r="U3357" i="33"/>
  <c r="T3357" i="33"/>
  <c r="S3357" i="33"/>
  <c r="AD3356" i="33"/>
  <c r="AC3356" i="33"/>
  <c r="AB3356" i="33"/>
  <c r="AA3356" i="33"/>
  <c r="Z3356" i="33"/>
  <c r="Y3356" i="33"/>
  <c r="X3356" i="33"/>
  <c r="W3356" i="33"/>
  <c r="V3356" i="33"/>
  <c r="U3356" i="33"/>
  <c r="T3356" i="33"/>
  <c r="S3356" i="33"/>
  <c r="AD3355" i="33"/>
  <c r="AC3355" i="33"/>
  <c r="AB3355" i="33"/>
  <c r="AA3355" i="33"/>
  <c r="Z3355" i="33"/>
  <c r="Y3355" i="33"/>
  <c r="X3355" i="33"/>
  <c r="W3355" i="33"/>
  <c r="V3355" i="33"/>
  <c r="U3355" i="33"/>
  <c r="T3355" i="33"/>
  <c r="S3355" i="33"/>
  <c r="AD3354" i="33"/>
  <c r="AC3354" i="33"/>
  <c r="AB3354" i="33"/>
  <c r="AA3354" i="33"/>
  <c r="Z3354" i="33"/>
  <c r="Y3354" i="33"/>
  <c r="X3354" i="33"/>
  <c r="W3354" i="33"/>
  <c r="V3354" i="33"/>
  <c r="U3354" i="33"/>
  <c r="T3354" i="33"/>
  <c r="S3354" i="33"/>
  <c r="AD3353" i="33"/>
  <c r="AC3353" i="33"/>
  <c r="AB3353" i="33"/>
  <c r="AA3353" i="33"/>
  <c r="Z3353" i="33"/>
  <c r="Y3353" i="33"/>
  <c r="X3353" i="33"/>
  <c r="W3353" i="33"/>
  <c r="V3353" i="33"/>
  <c r="U3353" i="33"/>
  <c r="T3353" i="33"/>
  <c r="S3353" i="33"/>
  <c r="AD3352" i="33"/>
  <c r="AC3352" i="33"/>
  <c r="AB3352" i="33"/>
  <c r="AA3352" i="33"/>
  <c r="Z3352" i="33"/>
  <c r="Y3352" i="33"/>
  <c r="X3352" i="33"/>
  <c r="W3352" i="33"/>
  <c r="V3352" i="33"/>
  <c r="U3352" i="33"/>
  <c r="T3352" i="33"/>
  <c r="S3352" i="33"/>
  <c r="AD3351" i="33"/>
  <c r="AC3351" i="33"/>
  <c r="AB3351" i="33"/>
  <c r="AA3351" i="33"/>
  <c r="Z3351" i="33"/>
  <c r="Y3351" i="33"/>
  <c r="X3351" i="33"/>
  <c r="W3351" i="33"/>
  <c r="V3351" i="33"/>
  <c r="U3351" i="33"/>
  <c r="T3351" i="33"/>
  <c r="S3351" i="33"/>
  <c r="AD3350" i="33"/>
  <c r="AC3350" i="33"/>
  <c r="AB3350" i="33"/>
  <c r="AA3350" i="33"/>
  <c r="Z3350" i="33"/>
  <c r="Y3350" i="33"/>
  <c r="X3350" i="33"/>
  <c r="W3350" i="33"/>
  <c r="V3350" i="33"/>
  <c r="U3350" i="33"/>
  <c r="T3350" i="33"/>
  <c r="S3350" i="33"/>
  <c r="AD3349" i="33"/>
  <c r="AC3349" i="33"/>
  <c r="AB3349" i="33"/>
  <c r="AA3349" i="33"/>
  <c r="Z3349" i="33"/>
  <c r="Y3349" i="33"/>
  <c r="X3349" i="33"/>
  <c r="W3349" i="33"/>
  <c r="V3349" i="33"/>
  <c r="U3349" i="33"/>
  <c r="T3349" i="33"/>
  <c r="S3349" i="33"/>
  <c r="AD3348" i="33"/>
  <c r="AC3348" i="33"/>
  <c r="AB3348" i="33"/>
  <c r="AA3348" i="33"/>
  <c r="Z3348" i="33"/>
  <c r="Y3348" i="33"/>
  <c r="X3348" i="33"/>
  <c r="W3348" i="33"/>
  <c r="V3348" i="33"/>
  <c r="U3348" i="33"/>
  <c r="T3348" i="33"/>
  <c r="S3348" i="33"/>
  <c r="AD3347" i="33"/>
  <c r="AC3347" i="33"/>
  <c r="AB3347" i="33"/>
  <c r="AA3347" i="33"/>
  <c r="Z3347" i="33"/>
  <c r="Y3347" i="33"/>
  <c r="X3347" i="33"/>
  <c r="W3347" i="33"/>
  <c r="V3347" i="33"/>
  <c r="U3347" i="33"/>
  <c r="T3347" i="33"/>
  <c r="S3347" i="33"/>
  <c r="AD3346" i="33"/>
  <c r="AC3346" i="33"/>
  <c r="AB3346" i="33"/>
  <c r="AA3346" i="33"/>
  <c r="Z3346" i="33"/>
  <c r="Y3346" i="33"/>
  <c r="X3346" i="33"/>
  <c r="W3346" i="33"/>
  <c r="V3346" i="33"/>
  <c r="U3346" i="33"/>
  <c r="T3346" i="33"/>
  <c r="S3346" i="33"/>
  <c r="AD3345" i="33"/>
  <c r="AC3345" i="33"/>
  <c r="AB3345" i="33"/>
  <c r="AA3345" i="33"/>
  <c r="Z3345" i="33"/>
  <c r="Y3345" i="33"/>
  <c r="X3345" i="33"/>
  <c r="W3345" i="33"/>
  <c r="V3345" i="33"/>
  <c r="U3345" i="33"/>
  <c r="T3345" i="33"/>
  <c r="S3345" i="33"/>
  <c r="AD3344" i="33"/>
  <c r="AC3344" i="33"/>
  <c r="AB3344" i="33"/>
  <c r="AA3344" i="33"/>
  <c r="Z3344" i="33"/>
  <c r="Y3344" i="33"/>
  <c r="X3344" i="33"/>
  <c r="W3344" i="33"/>
  <c r="V3344" i="33"/>
  <c r="U3344" i="33"/>
  <c r="T3344" i="33"/>
  <c r="S3344" i="33"/>
  <c r="AD3343" i="33"/>
  <c r="AC3343" i="33"/>
  <c r="AB3343" i="33"/>
  <c r="AA3343" i="33"/>
  <c r="Z3343" i="33"/>
  <c r="Y3343" i="33"/>
  <c r="X3343" i="33"/>
  <c r="W3343" i="33"/>
  <c r="V3343" i="33"/>
  <c r="U3343" i="33"/>
  <c r="T3343" i="33"/>
  <c r="S3343" i="33"/>
  <c r="AD3342" i="33"/>
  <c r="AC3342" i="33"/>
  <c r="AB3342" i="33"/>
  <c r="AA3342" i="33"/>
  <c r="Z3342" i="33"/>
  <c r="Y3342" i="33"/>
  <c r="X3342" i="33"/>
  <c r="W3342" i="33"/>
  <c r="V3342" i="33"/>
  <c r="U3342" i="33"/>
  <c r="T3342" i="33"/>
  <c r="S3342" i="33"/>
  <c r="AD3341" i="33"/>
  <c r="AC3341" i="33"/>
  <c r="AB3341" i="33"/>
  <c r="AA3341" i="33"/>
  <c r="Z3341" i="33"/>
  <c r="Y3341" i="33"/>
  <c r="X3341" i="33"/>
  <c r="W3341" i="33"/>
  <c r="V3341" i="33"/>
  <c r="U3341" i="33"/>
  <c r="T3341" i="33"/>
  <c r="S3341" i="33"/>
  <c r="AD3340" i="33"/>
  <c r="AC3340" i="33"/>
  <c r="AB3340" i="33"/>
  <c r="AA3340" i="33"/>
  <c r="Z3340" i="33"/>
  <c r="Y3340" i="33"/>
  <c r="X3340" i="33"/>
  <c r="W3340" i="33"/>
  <c r="V3340" i="33"/>
  <c r="U3340" i="33"/>
  <c r="T3340" i="33"/>
  <c r="S3340" i="33"/>
  <c r="AD3339" i="33"/>
  <c r="AC3339" i="33"/>
  <c r="AB3339" i="33"/>
  <c r="AA3339" i="33"/>
  <c r="Z3339" i="33"/>
  <c r="Y3339" i="33"/>
  <c r="X3339" i="33"/>
  <c r="W3339" i="33"/>
  <c r="V3339" i="33"/>
  <c r="U3339" i="33"/>
  <c r="T3339" i="33"/>
  <c r="S3339" i="33"/>
  <c r="AD3338" i="33"/>
  <c r="AC3338" i="33"/>
  <c r="AB3338" i="33"/>
  <c r="AA3338" i="33"/>
  <c r="Z3338" i="33"/>
  <c r="Y3338" i="33"/>
  <c r="X3338" i="33"/>
  <c r="W3338" i="33"/>
  <c r="V3338" i="33"/>
  <c r="U3338" i="33"/>
  <c r="T3338" i="33"/>
  <c r="S3338" i="33"/>
  <c r="AD3337" i="33"/>
  <c r="AC3337" i="33"/>
  <c r="AB3337" i="33"/>
  <c r="AA3337" i="33"/>
  <c r="Z3337" i="33"/>
  <c r="Y3337" i="33"/>
  <c r="X3337" i="33"/>
  <c r="W3337" i="33"/>
  <c r="V3337" i="33"/>
  <c r="U3337" i="33"/>
  <c r="T3337" i="33"/>
  <c r="S3337" i="33"/>
  <c r="AD3336" i="33"/>
  <c r="AC3336" i="33"/>
  <c r="AB3336" i="33"/>
  <c r="AA3336" i="33"/>
  <c r="Z3336" i="33"/>
  <c r="Y3336" i="33"/>
  <c r="X3336" i="33"/>
  <c r="W3336" i="33"/>
  <c r="V3336" i="33"/>
  <c r="U3336" i="33"/>
  <c r="T3336" i="33"/>
  <c r="S3336" i="33"/>
  <c r="AD3335" i="33"/>
  <c r="AC3335" i="33"/>
  <c r="AB3335" i="33"/>
  <c r="AA3335" i="33"/>
  <c r="Z3335" i="33"/>
  <c r="Y3335" i="33"/>
  <c r="X3335" i="33"/>
  <c r="W3335" i="33"/>
  <c r="V3335" i="33"/>
  <c r="U3335" i="33"/>
  <c r="T3335" i="33"/>
  <c r="S3335" i="33"/>
  <c r="AD3334" i="33"/>
  <c r="AC3334" i="33"/>
  <c r="AB3334" i="33"/>
  <c r="AA3334" i="33"/>
  <c r="Z3334" i="33"/>
  <c r="Y3334" i="33"/>
  <c r="X3334" i="33"/>
  <c r="W3334" i="33"/>
  <c r="V3334" i="33"/>
  <c r="U3334" i="33"/>
  <c r="T3334" i="33"/>
  <c r="S3334" i="33"/>
  <c r="AD3333" i="33"/>
  <c r="AC3333" i="33"/>
  <c r="AB3333" i="33"/>
  <c r="AA3333" i="33"/>
  <c r="Z3333" i="33"/>
  <c r="Y3333" i="33"/>
  <c r="X3333" i="33"/>
  <c r="W3333" i="33"/>
  <c r="V3333" i="33"/>
  <c r="U3333" i="33"/>
  <c r="T3333" i="33"/>
  <c r="S3333" i="33"/>
  <c r="AD3332" i="33"/>
  <c r="AC3332" i="33"/>
  <c r="AB3332" i="33"/>
  <c r="AA3332" i="33"/>
  <c r="Z3332" i="33"/>
  <c r="Y3332" i="33"/>
  <c r="X3332" i="33"/>
  <c r="W3332" i="33"/>
  <c r="V3332" i="33"/>
  <c r="U3332" i="33"/>
  <c r="T3332" i="33"/>
  <c r="S3332" i="33"/>
  <c r="AD3331" i="33"/>
  <c r="AC3331" i="33"/>
  <c r="AB3331" i="33"/>
  <c r="AA3331" i="33"/>
  <c r="Z3331" i="33"/>
  <c r="Y3331" i="33"/>
  <c r="X3331" i="33"/>
  <c r="W3331" i="33"/>
  <c r="V3331" i="33"/>
  <c r="U3331" i="33"/>
  <c r="T3331" i="33"/>
  <c r="S3331" i="33"/>
  <c r="AD3330" i="33"/>
  <c r="AC3330" i="33"/>
  <c r="AB3330" i="33"/>
  <c r="AA3330" i="33"/>
  <c r="Z3330" i="33"/>
  <c r="Y3330" i="33"/>
  <c r="X3330" i="33"/>
  <c r="W3330" i="33"/>
  <c r="V3330" i="33"/>
  <c r="U3330" i="33"/>
  <c r="T3330" i="33"/>
  <c r="S3330" i="33"/>
  <c r="AD3329" i="33"/>
  <c r="AC3329" i="33"/>
  <c r="AB3329" i="33"/>
  <c r="AA3329" i="33"/>
  <c r="Z3329" i="33"/>
  <c r="Y3329" i="33"/>
  <c r="X3329" i="33"/>
  <c r="W3329" i="33"/>
  <c r="V3329" i="33"/>
  <c r="U3329" i="33"/>
  <c r="T3329" i="33"/>
  <c r="S3329" i="33"/>
  <c r="AD3328" i="33"/>
  <c r="AC3328" i="33"/>
  <c r="AB3328" i="33"/>
  <c r="AA3328" i="33"/>
  <c r="Z3328" i="33"/>
  <c r="Y3328" i="33"/>
  <c r="X3328" i="33"/>
  <c r="W3328" i="33"/>
  <c r="V3328" i="33"/>
  <c r="U3328" i="33"/>
  <c r="T3328" i="33"/>
  <c r="S3328" i="33"/>
  <c r="AD3327" i="33"/>
  <c r="AC3327" i="33"/>
  <c r="AB3327" i="33"/>
  <c r="AA3327" i="33"/>
  <c r="Z3327" i="33"/>
  <c r="Y3327" i="33"/>
  <c r="X3327" i="33"/>
  <c r="W3327" i="33"/>
  <c r="V3327" i="33"/>
  <c r="U3327" i="33"/>
  <c r="T3327" i="33"/>
  <c r="S3327" i="33"/>
  <c r="AD3326" i="33"/>
  <c r="AC3326" i="33"/>
  <c r="AB3326" i="33"/>
  <c r="AA3326" i="33"/>
  <c r="Z3326" i="33"/>
  <c r="Y3326" i="33"/>
  <c r="X3326" i="33"/>
  <c r="W3326" i="33"/>
  <c r="V3326" i="33"/>
  <c r="U3326" i="33"/>
  <c r="T3326" i="33"/>
  <c r="S3326" i="33"/>
  <c r="AD3325" i="33"/>
  <c r="AC3325" i="33"/>
  <c r="AB3325" i="33"/>
  <c r="AA3325" i="33"/>
  <c r="Z3325" i="33"/>
  <c r="Y3325" i="33"/>
  <c r="X3325" i="33"/>
  <c r="W3325" i="33"/>
  <c r="V3325" i="33"/>
  <c r="U3325" i="33"/>
  <c r="T3325" i="33"/>
  <c r="S3325" i="33"/>
  <c r="AD3324" i="33"/>
  <c r="AC3324" i="33"/>
  <c r="AB3324" i="33"/>
  <c r="AA3324" i="33"/>
  <c r="Z3324" i="33"/>
  <c r="Y3324" i="33"/>
  <c r="X3324" i="33"/>
  <c r="W3324" i="33"/>
  <c r="V3324" i="33"/>
  <c r="U3324" i="33"/>
  <c r="T3324" i="33"/>
  <c r="S3324" i="33"/>
  <c r="AD3323" i="33"/>
  <c r="AC3323" i="33"/>
  <c r="AB3323" i="33"/>
  <c r="AA3323" i="33"/>
  <c r="Z3323" i="33"/>
  <c r="Y3323" i="33"/>
  <c r="X3323" i="33"/>
  <c r="W3323" i="33"/>
  <c r="V3323" i="33"/>
  <c r="U3323" i="33"/>
  <c r="T3323" i="33"/>
  <c r="S3323" i="33"/>
  <c r="AD3322" i="33"/>
  <c r="AC3322" i="33"/>
  <c r="AB3322" i="33"/>
  <c r="AA3322" i="33"/>
  <c r="Z3322" i="33"/>
  <c r="Y3322" i="33"/>
  <c r="X3322" i="33"/>
  <c r="W3322" i="33"/>
  <c r="V3322" i="33"/>
  <c r="U3322" i="33"/>
  <c r="T3322" i="33"/>
  <c r="S3322" i="33"/>
  <c r="AD3321" i="33"/>
  <c r="AC3321" i="33"/>
  <c r="AB3321" i="33"/>
  <c r="AA3321" i="33"/>
  <c r="Z3321" i="33"/>
  <c r="Y3321" i="33"/>
  <c r="X3321" i="33"/>
  <c r="W3321" i="33"/>
  <c r="V3321" i="33"/>
  <c r="U3321" i="33"/>
  <c r="T3321" i="33"/>
  <c r="S3321" i="33"/>
  <c r="AD3320" i="33"/>
  <c r="AC3320" i="33"/>
  <c r="AB3320" i="33"/>
  <c r="AA3320" i="33"/>
  <c r="Z3320" i="33"/>
  <c r="Y3320" i="33"/>
  <c r="X3320" i="33"/>
  <c r="W3320" i="33"/>
  <c r="V3320" i="33"/>
  <c r="U3320" i="33"/>
  <c r="T3320" i="33"/>
  <c r="S3320" i="33"/>
  <c r="AD3319" i="33"/>
  <c r="AC3319" i="33"/>
  <c r="AB3319" i="33"/>
  <c r="AA3319" i="33"/>
  <c r="Z3319" i="33"/>
  <c r="Y3319" i="33"/>
  <c r="X3319" i="33"/>
  <c r="W3319" i="33"/>
  <c r="V3319" i="33"/>
  <c r="U3319" i="33"/>
  <c r="T3319" i="33"/>
  <c r="S3319" i="33"/>
  <c r="AD3318" i="33"/>
  <c r="AC3318" i="33"/>
  <c r="AB3318" i="33"/>
  <c r="AA3318" i="33"/>
  <c r="Z3318" i="33"/>
  <c r="Y3318" i="33"/>
  <c r="X3318" i="33"/>
  <c r="W3318" i="33"/>
  <c r="V3318" i="33"/>
  <c r="U3318" i="33"/>
  <c r="T3318" i="33"/>
  <c r="S3318" i="33"/>
  <c r="AD3317" i="33"/>
  <c r="AC3317" i="33"/>
  <c r="AB3317" i="33"/>
  <c r="AA3317" i="33"/>
  <c r="Z3317" i="33"/>
  <c r="Y3317" i="33"/>
  <c r="X3317" i="33"/>
  <c r="W3317" i="33"/>
  <c r="V3317" i="33"/>
  <c r="U3317" i="33"/>
  <c r="T3317" i="33"/>
  <c r="S3317" i="33"/>
  <c r="AD3316" i="33"/>
  <c r="AC3316" i="33"/>
  <c r="AB3316" i="33"/>
  <c r="AA3316" i="33"/>
  <c r="Z3316" i="33"/>
  <c r="Y3316" i="33"/>
  <c r="X3316" i="33"/>
  <c r="W3316" i="33"/>
  <c r="V3316" i="33"/>
  <c r="U3316" i="33"/>
  <c r="T3316" i="33"/>
  <c r="S3316" i="33"/>
  <c r="AD3315" i="33"/>
  <c r="AC3315" i="33"/>
  <c r="AB3315" i="33"/>
  <c r="AA3315" i="33"/>
  <c r="Z3315" i="33"/>
  <c r="Y3315" i="33"/>
  <c r="X3315" i="33"/>
  <c r="W3315" i="33"/>
  <c r="V3315" i="33"/>
  <c r="U3315" i="33"/>
  <c r="T3315" i="33"/>
  <c r="S3315" i="33"/>
  <c r="AD3314" i="33"/>
  <c r="AC3314" i="33"/>
  <c r="AB3314" i="33"/>
  <c r="AA3314" i="33"/>
  <c r="Z3314" i="33"/>
  <c r="Y3314" i="33"/>
  <c r="X3314" i="33"/>
  <c r="W3314" i="33"/>
  <c r="V3314" i="33"/>
  <c r="U3314" i="33"/>
  <c r="T3314" i="33"/>
  <c r="S3314" i="33"/>
  <c r="AD3313" i="33"/>
  <c r="AC3313" i="33"/>
  <c r="AB3313" i="33"/>
  <c r="AA3313" i="33"/>
  <c r="Z3313" i="33"/>
  <c r="Y3313" i="33"/>
  <c r="X3313" i="33"/>
  <c r="W3313" i="33"/>
  <c r="V3313" i="33"/>
  <c r="U3313" i="33"/>
  <c r="T3313" i="33"/>
  <c r="S3313" i="33"/>
  <c r="AD3312" i="33"/>
  <c r="AC3312" i="33"/>
  <c r="AB3312" i="33"/>
  <c r="AA3312" i="33"/>
  <c r="Z3312" i="33"/>
  <c r="Y3312" i="33"/>
  <c r="X3312" i="33"/>
  <c r="W3312" i="33"/>
  <c r="V3312" i="33"/>
  <c r="U3312" i="33"/>
  <c r="T3312" i="33"/>
  <c r="S3312" i="33"/>
  <c r="AD3311" i="33"/>
  <c r="AC3311" i="33"/>
  <c r="AB3311" i="33"/>
  <c r="AA3311" i="33"/>
  <c r="Z3311" i="33"/>
  <c r="Y3311" i="33"/>
  <c r="X3311" i="33"/>
  <c r="W3311" i="33"/>
  <c r="V3311" i="33"/>
  <c r="U3311" i="33"/>
  <c r="T3311" i="33"/>
  <c r="S3311" i="33"/>
  <c r="AD3310" i="33"/>
  <c r="AC3310" i="33"/>
  <c r="AB3310" i="33"/>
  <c r="AA3310" i="33"/>
  <c r="Z3310" i="33"/>
  <c r="Y3310" i="33"/>
  <c r="X3310" i="33"/>
  <c r="W3310" i="33"/>
  <c r="V3310" i="33"/>
  <c r="U3310" i="33"/>
  <c r="T3310" i="33"/>
  <c r="S3310" i="33"/>
  <c r="AD3309" i="33"/>
  <c r="AC3309" i="33"/>
  <c r="AB3309" i="33"/>
  <c r="AA3309" i="33"/>
  <c r="Z3309" i="33"/>
  <c r="Y3309" i="33"/>
  <c r="X3309" i="33"/>
  <c r="W3309" i="33"/>
  <c r="V3309" i="33"/>
  <c r="U3309" i="33"/>
  <c r="T3309" i="33"/>
  <c r="S3309" i="33"/>
  <c r="AD3308" i="33"/>
  <c r="AC3308" i="33"/>
  <c r="AB3308" i="33"/>
  <c r="AA3308" i="33"/>
  <c r="Z3308" i="33"/>
  <c r="Y3308" i="33"/>
  <c r="X3308" i="33"/>
  <c r="W3308" i="33"/>
  <c r="V3308" i="33"/>
  <c r="U3308" i="33"/>
  <c r="T3308" i="33"/>
  <c r="S3308" i="33"/>
  <c r="AD3307" i="33"/>
  <c r="AC3307" i="33"/>
  <c r="AB3307" i="33"/>
  <c r="AA3307" i="33"/>
  <c r="Z3307" i="33"/>
  <c r="Y3307" i="33"/>
  <c r="X3307" i="33"/>
  <c r="W3307" i="33"/>
  <c r="V3307" i="33"/>
  <c r="U3307" i="33"/>
  <c r="T3307" i="33"/>
  <c r="S3307" i="33"/>
  <c r="AD3306" i="33"/>
  <c r="AC3306" i="33"/>
  <c r="AB3306" i="33"/>
  <c r="AA3306" i="33"/>
  <c r="Z3306" i="33"/>
  <c r="Y3306" i="33"/>
  <c r="X3306" i="33"/>
  <c r="W3306" i="33"/>
  <c r="V3306" i="33"/>
  <c r="U3306" i="33"/>
  <c r="T3306" i="33"/>
  <c r="S3306" i="33"/>
  <c r="AD3305" i="33"/>
  <c r="AC3305" i="33"/>
  <c r="AB3305" i="33"/>
  <c r="AA3305" i="33"/>
  <c r="Z3305" i="33"/>
  <c r="Y3305" i="33"/>
  <c r="X3305" i="33"/>
  <c r="W3305" i="33"/>
  <c r="V3305" i="33"/>
  <c r="U3305" i="33"/>
  <c r="T3305" i="33"/>
  <c r="S3305" i="33"/>
  <c r="AD3304" i="33"/>
  <c r="AC3304" i="33"/>
  <c r="AB3304" i="33"/>
  <c r="AA3304" i="33"/>
  <c r="Z3304" i="33"/>
  <c r="Y3304" i="33"/>
  <c r="X3304" i="33"/>
  <c r="W3304" i="33"/>
  <c r="V3304" i="33"/>
  <c r="U3304" i="33"/>
  <c r="T3304" i="33"/>
  <c r="S3304" i="33"/>
  <c r="AD3303" i="33"/>
  <c r="AC3303" i="33"/>
  <c r="AB3303" i="33"/>
  <c r="AA3303" i="33"/>
  <c r="Z3303" i="33"/>
  <c r="Y3303" i="33"/>
  <c r="X3303" i="33"/>
  <c r="W3303" i="33"/>
  <c r="V3303" i="33"/>
  <c r="U3303" i="33"/>
  <c r="T3303" i="33"/>
  <c r="S3303" i="33"/>
  <c r="AD3302" i="33"/>
  <c r="AC3302" i="33"/>
  <c r="AB3302" i="33"/>
  <c r="AA3302" i="33"/>
  <c r="Z3302" i="33"/>
  <c r="Y3302" i="33"/>
  <c r="X3302" i="33"/>
  <c r="W3302" i="33"/>
  <c r="V3302" i="33"/>
  <c r="U3302" i="33"/>
  <c r="T3302" i="33"/>
  <c r="S3302" i="33"/>
  <c r="AD3301" i="33"/>
  <c r="AC3301" i="33"/>
  <c r="AB3301" i="33"/>
  <c r="AA3301" i="33"/>
  <c r="Z3301" i="33"/>
  <c r="Y3301" i="33"/>
  <c r="X3301" i="33"/>
  <c r="W3301" i="33"/>
  <c r="V3301" i="33"/>
  <c r="U3301" i="33"/>
  <c r="T3301" i="33"/>
  <c r="S3301" i="33"/>
  <c r="AD3300" i="33"/>
  <c r="AC3300" i="33"/>
  <c r="AB3300" i="33"/>
  <c r="AA3300" i="33"/>
  <c r="Z3300" i="33"/>
  <c r="Y3300" i="33"/>
  <c r="X3300" i="33"/>
  <c r="W3300" i="33"/>
  <c r="V3300" i="33"/>
  <c r="U3300" i="33"/>
  <c r="T3300" i="33"/>
  <c r="S3300" i="33"/>
  <c r="AD3299" i="33"/>
  <c r="AC3299" i="33"/>
  <c r="AB3299" i="33"/>
  <c r="AA3299" i="33"/>
  <c r="Z3299" i="33"/>
  <c r="Y3299" i="33"/>
  <c r="X3299" i="33"/>
  <c r="W3299" i="33"/>
  <c r="V3299" i="33"/>
  <c r="U3299" i="33"/>
  <c r="T3299" i="33"/>
  <c r="S3299" i="33"/>
  <c r="AD3298" i="33"/>
  <c r="AC3298" i="33"/>
  <c r="AB3298" i="33"/>
  <c r="AA3298" i="33"/>
  <c r="Z3298" i="33"/>
  <c r="Y3298" i="33"/>
  <c r="X3298" i="33"/>
  <c r="W3298" i="33"/>
  <c r="V3298" i="33"/>
  <c r="U3298" i="33"/>
  <c r="T3298" i="33"/>
  <c r="S3298" i="33"/>
  <c r="AD3297" i="33"/>
  <c r="AC3297" i="33"/>
  <c r="AB3297" i="33"/>
  <c r="AA3297" i="33"/>
  <c r="Z3297" i="33"/>
  <c r="Y3297" i="33"/>
  <c r="X3297" i="33"/>
  <c r="W3297" i="33"/>
  <c r="V3297" i="33"/>
  <c r="U3297" i="33"/>
  <c r="T3297" i="33"/>
  <c r="S3297" i="33"/>
  <c r="AD3296" i="33"/>
  <c r="AC3296" i="33"/>
  <c r="AB3296" i="33"/>
  <c r="AA3296" i="33"/>
  <c r="Z3296" i="33"/>
  <c r="Y3296" i="33"/>
  <c r="X3296" i="33"/>
  <c r="W3296" i="33"/>
  <c r="V3296" i="33"/>
  <c r="U3296" i="33"/>
  <c r="T3296" i="33"/>
  <c r="S3296" i="33"/>
  <c r="AD3295" i="33"/>
  <c r="AC3295" i="33"/>
  <c r="AB3295" i="33"/>
  <c r="AA3295" i="33"/>
  <c r="Z3295" i="33"/>
  <c r="Y3295" i="33"/>
  <c r="X3295" i="33"/>
  <c r="W3295" i="33"/>
  <c r="V3295" i="33"/>
  <c r="U3295" i="33"/>
  <c r="T3295" i="33"/>
  <c r="S3295" i="33"/>
  <c r="AD3294" i="33"/>
  <c r="AC3294" i="33"/>
  <c r="AB3294" i="33"/>
  <c r="AA3294" i="33"/>
  <c r="Z3294" i="33"/>
  <c r="Y3294" i="33"/>
  <c r="X3294" i="33"/>
  <c r="W3294" i="33"/>
  <c r="V3294" i="33"/>
  <c r="U3294" i="33"/>
  <c r="T3294" i="33"/>
  <c r="S3294" i="33"/>
  <c r="AD3293" i="33"/>
  <c r="AC3293" i="33"/>
  <c r="AB3293" i="33"/>
  <c r="AA3293" i="33"/>
  <c r="Z3293" i="33"/>
  <c r="Y3293" i="33"/>
  <c r="X3293" i="33"/>
  <c r="W3293" i="33"/>
  <c r="V3293" i="33"/>
  <c r="U3293" i="33"/>
  <c r="T3293" i="33"/>
  <c r="S3293" i="33"/>
  <c r="AD3292" i="33"/>
  <c r="AC3292" i="33"/>
  <c r="AB3292" i="33"/>
  <c r="AA3292" i="33"/>
  <c r="Z3292" i="33"/>
  <c r="Y3292" i="33"/>
  <c r="X3292" i="33"/>
  <c r="W3292" i="33"/>
  <c r="V3292" i="33"/>
  <c r="U3292" i="33"/>
  <c r="T3292" i="33"/>
  <c r="S3292" i="33"/>
  <c r="AD3291" i="33"/>
  <c r="AC3291" i="33"/>
  <c r="AB3291" i="33"/>
  <c r="AA3291" i="33"/>
  <c r="Z3291" i="33"/>
  <c r="Y3291" i="33"/>
  <c r="X3291" i="33"/>
  <c r="W3291" i="33"/>
  <c r="V3291" i="33"/>
  <c r="U3291" i="33"/>
  <c r="T3291" i="33"/>
  <c r="S3291" i="33"/>
  <c r="AD3290" i="33"/>
  <c r="AC3290" i="33"/>
  <c r="AB3290" i="33"/>
  <c r="AA3290" i="33"/>
  <c r="Z3290" i="33"/>
  <c r="Y3290" i="33"/>
  <c r="X3290" i="33"/>
  <c r="W3290" i="33"/>
  <c r="V3290" i="33"/>
  <c r="U3290" i="33"/>
  <c r="T3290" i="33"/>
  <c r="S3290" i="33"/>
  <c r="AD3289" i="33"/>
  <c r="AC3289" i="33"/>
  <c r="AB3289" i="33"/>
  <c r="AA3289" i="33"/>
  <c r="Z3289" i="33"/>
  <c r="Y3289" i="33"/>
  <c r="X3289" i="33"/>
  <c r="W3289" i="33"/>
  <c r="V3289" i="33"/>
  <c r="U3289" i="33"/>
  <c r="T3289" i="33"/>
  <c r="S3289" i="33"/>
  <c r="AD3288" i="33"/>
  <c r="AC3288" i="33"/>
  <c r="AB3288" i="33"/>
  <c r="AA3288" i="33"/>
  <c r="Z3288" i="33"/>
  <c r="Y3288" i="33"/>
  <c r="X3288" i="33"/>
  <c r="W3288" i="33"/>
  <c r="V3288" i="33"/>
  <c r="U3288" i="33"/>
  <c r="T3288" i="33"/>
  <c r="S3288" i="33"/>
  <c r="AD3287" i="33"/>
  <c r="AC3287" i="33"/>
  <c r="AB3287" i="33"/>
  <c r="AA3287" i="33"/>
  <c r="Z3287" i="33"/>
  <c r="Y3287" i="33"/>
  <c r="X3287" i="33"/>
  <c r="W3287" i="33"/>
  <c r="V3287" i="33"/>
  <c r="U3287" i="33"/>
  <c r="T3287" i="33"/>
  <c r="S3287" i="33"/>
  <c r="AD3286" i="33"/>
  <c r="AC3286" i="33"/>
  <c r="AB3286" i="33"/>
  <c r="AA3286" i="33"/>
  <c r="Z3286" i="33"/>
  <c r="Y3286" i="33"/>
  <c r="X3286" i="33"/>
  <c r="W3286" i="33"/>
  <c r="V3286" i="33"/>
  <c r="U3286" i="33"/>
  <c r="T3286" i="33"/>
  <c r="S3286" i="33"/>
  <c r="AD3285" i="33"/>
  <c r="AC3285" i="33"/>
  <c r="AB3285" i="33"/>
  <c r="AA3285" i="33"/>
  <c r="Z3285" i="33"/>
  <c r="Y3285" i="33"/>
  <c r="X3285" i="33"/>
  <c r="W3285" i="33"/>
  <c r="V3285" i="33"/>
  <c r="U3285" i="33"/>
  <c r="T3285" i="33"/>
  <c r="S3285" i="33"/>
  <c r="AD3284" i="33"/>
  <c r="AC3284" i="33"/>
  <c r="AB3284" i="33"/>
  <c r="AA3284" i="33"/>
  <c r="Z3284" i="33"/>
  <c r="Y3284" i="33"/>
  <c r="X3284" i="33"/>
  <c r="W3284" i="33"/>
  <c r="V3284" i="33"/>
  <c r="U3284" i="33"/>
  <c r="T3284" i="33"/>
  <c r="S3284" i="33"/>
  <c r="AD3283" i="33"/>
  <c r="AC3283" i="33"/>
  <c r="AB3283" i="33"/>
  <c r="AA3283" i="33"/>
  <c r="Z3283" i="33"/>
  <c r="Y3283" i="33"/>
  <c r="X3283" i="33"/>
  <c r="W3283" i="33"/>
  <c r="V3283" i="33"/>
  <c r="U3283" i="33"/>
  <c r="T3283" i="33"/>
  <c r="S3283" i="33"/>
  <c r="AD3282" i="33"/>
  <c r="AC3282" i="33"/>
  <c r="AB3282" i="33"/>
  <c r="AA3282" i="33"/>
  <c r="Z3282" i="33"/>
  <c r="Y3282" i="33"/>
  <c r="X3282" i="33"/>
  <c r="W3282" i="33"/>
  <c r="V3282" i="33"/>
  <c r="U3282" i="33"/>
  <c r="T3282" i="33"/>
  <c r="S3282" i="33"/>
  <c r="AD3281" i="33"/>
  <c r="AC3281" i="33"/>
  <c r="AB3281" i="33"/>
  <c r="AA3281" i="33"/>
  <c r="Z3281" i="33"/>
  <c r="Y3281" i="33"/>
  <c r="X3281" i="33"/>
  <c r="W3281" i="33"/>
  <c r="V3281" i="33"/>
  <c r="U3281" i="33"/>
  <c r="T3281" i="33"/>
  <c r="S3281" i="33"/>
  <c r="AD3280" i="33"/>
  <c r="AC3280" i="33"/>
  <c r="AB3280" i="33"/>
  <c r="AA3280" i="33"/>
  <c r="Z3280" i="33"/>
  <c r="Y3280" i="33"/>
  <c r="X3280" i="33"/>
  <c r="W3280" i="33"/>
  <c r="V3280" i="33"/>
  <c r="U3280" i="33"/>
  <c r="T3280" i="33"/>
  <c r="S3280" i="33"/>
  <c r="AD3279" i="33"/>
  <c r="AC3279" i="33"/>
  <c r="AB3279" i="33"/>
  <c r="AA3279" i="33"/>
  <c r="Z3279" i="33"/>
  <c r="Y3279" i="33"/>
  <c r="X3279" i="33"/>
  <c r="W3279" i="33"/>
  <c r="V3279" i="33"/>
  <c r="U3279" i="33"/>
  <c r="T3279" i="33"/>
  <c r="S3279" i="33"/>
  <c r="AD3278" i="33"/>
  <c r="AC3278" i="33"/>
  <c r="AB3278" i="33"/>
  <c r="AA3278" i="33"/>
  <c r="Z3278" i="33"/>
  <c r="Y3278" i="33"/>
  <c r="X3278" i="33"/>
  <c r="W3278" i="33"/>
  <c r="V3278" i="33"/>
  <c r="U3278" i="33"/>
  <c r="T3278" i="33"/>
  <c r="S3278" i="33"/>
  <c r="AD3277" i="33"/>
  <c r="AC3277" i="33"/>
  <c r="AB3277" i="33"/>
  <c r="AA3277" i="33"/>
  <c r="Z3277" i="33"/>
  <c r="Y3277" i="33"/>
  <c r="X3277" i="33"/>
  <c r="W3277" i="33"/>
  <c r="V3277" i="33"/>
  <c r="U3277" i="33"/>
  <c r="T3277" i="33"/>
  <c r="S3277" i="33"/>
  <c r="AD3276" i="33"/>
  <c r="AC3276" i="33"/>
  <c r="AB3276" i="33"/>
  <c r="AA3276" i="33"/>
  <c r="Z3276" i="33"/>
  <c r="Y3276" i="33"/>
  <c r="X3276" i="33"/>
  <c r="W3276" i="33"/>
  <c r="V3276" i="33"/>
  <c r="U3276" i="33"/>
  <c r="T3276" i="33"/>
  <c r="S3276" i="33"/>
  <c r="AD3275" i="33"/>
  <c r="AC3275" i="33"/>
  <c r="AB3275" i="33"/>
  <c r="AA3275" i="33"/>
  <c r="Z3275" i="33"/>
  <c r="Y3275" i="33"/>
  <c r="X3275" i="33"/>
  <c r="W3275" i="33"/>
  <c r="V3275" i="33"/>
  <c r="U3275" i="33"/>
  <c r="T3275" i="33"/>
  <c r="S3275" i="33"/>
  <c r="AD3274" i="33"/>
  <c r="AC3274" i="33"/>
  <c r="AB3274" i="33"/>
  <c r="AA3274" i="33"/>
  <c r="Z3274" i="33"/>
  <c r="Y3274" i="33"/>
  <c r="X3274" i="33"/>
  <c r="W3274" i="33"/>
  <c r="V3274" i="33"/>
  <c r="U3274" i="33"/>
  <c r="T3274" i="33"/>
  <c r="S3274" i="33"/>
  <c r="AD3273" i="33"/>
  <c r="AC3273" i="33"/>
  <c r="AB3273" i="33"/>
  <c r="AA3273" i="33"/>
  <c r="Z3273" i="33"/>
  <c r="Y3273" i="33"/>
  <c r="X3273" i="33"/>
  <c r="W3273" i="33"/>
  <c r="V3273" i="33"/>
  <c r="U3273" i="33"/>
  <c r="T3273" i="33"/>
  <c r="S3273" i="33"/>
  <c r="AD3272" i="33"/>
  <c r="AC3272" i="33"/>
  <c r="AB3272" i="33"/>
  <c r="AA3272" i="33"/>
  <c r="Z3272" i="33"/>
  <c r="Y3272" i="33"/>
  <c r="X3272" i="33"/>
  <c r="W3272" i="33"/>
  <c r="V3272" i="33"/>
  <c r="U3272" i="33"/>
  <c r="T3272" i="33"/>
  <c r="S3272" i="33"/>
  <c r="AD3271" i="33"/>
  <c r="AC3271" i="33"/>
  <c r="AB3271" i="33"/>
  <c r="AA3271" i="33"/>
  <c r="Z3271" i="33"/>
  <c r="Y3271" i="33"/>
  <c r="X3271" i="33"/>
  <c r="W3271" i="33"/>
  <c r="V3271" i="33"/>
  <c r="U3271" i="33"/>
  <c r="T3271" i="33"/>
  <c r="S3271" i="33"/>
  <c r="AD3270" i="33"/>
  <c r="AC3270" i="33"/>
  <c r="AB3270" i="33"/>
  <c r="AA3270" i="33"/>
  <c r="Z3270" i="33"/>
  <c r="Y3270" i="33"/>
  <c r="X3270" i="33"/>
  <c r="W3270" i="33"/>
  <c r="V3270" i="33"/>
  <c r="U3270" i="33"/>
  <c r="T3270" i="33"/>
  <c r="S3270" i="33"/>
  <c r="AD3269" i="33"/>
  <c r="AC3269" i="33"/>
  <c r="AB3269" i="33"/>
  <c r="AA3269" i="33"/>
  <c r="Z3269" i="33"/>
  <c r="Y3269" i="33"/>
  <c r="X3269" i="33"/>
  <c r="W3269" i="33"/>
  <c r="V3269" i="33"/>
  <c r="U3269" i="33"/>
  <c r="T3269" i="33"/>
  <c r="S3269" i="33"/>
  <c r="AD3268" i="33"/>
  <c r="AC3268" i="33"/>
  <c r="AB3268" i="33"/>
  <c r="AA3268" i="33"/>
  <c r="Z3268" i="33"/>
  <c r="Y3268" i="33"/>
  <c r="X3268" i="33"/>
  <c r="W3268" i="33"/>
  <c r="V3268" i="33"/>
  <c r="U3268" i="33"/>
  <c r="T3268" i="33"/>
  <c r="S3268" i="33"/>
  <c r="AD3267" i="33"/>
  <c r="AC3267" i="33"/>
  <c r="AB3267" i="33"/>
  <c r="AA3267" i="33"/>
  <c r="Z3267" i="33"/>
  <c r="Y3267" i="33"/>
  <c r="X3267" i="33"/>
  <c r="W3267" i="33"/>
  <c r="V3267" i="33"/>
  <c r="U3267" i="33"/>
  <c r="T3267" i="33"/>
  <c r="S3267" i="33"/>
  <c r="AD3266" i="33"/>
  <c r="AC3266" i="33"/>
  <c r="AB3266" i="33"/>
  <c r="AA3266" i="33"/>
  <c r="Z3266" i="33"/>
  <c r="Y3266" i="33"/>
  <c r="X3266" i="33"/>
  <c r="W3266" i="33"/>
  <c r="V3266" i="33"/>
  <c r="U3266" i="33"/>
  <c r="T3266" i="33"/>
  <c r="S3266" i="33"/>
  <c r="AD3265" i="33"/>
  <c r="AC3265" i="33"/>
  <c r="AB3265" i="33"/>
  <c r="AA3265" i="33"/>
  <c r="Z3265" i="33"/>
  <c r="Y3265" i="33"/>
  <c r="X3265" i="33"/>
  <c r="W3265" i="33"/>
  <c r="V3265" i="33"/>
  <c r="U3265" i="33"/>
  <c r="T3265" i="33"/>
  <c r="S3265" i="33"/>
  <c r="AD3264" i="33"/>
  <c r="AC3264" i="33"/>
  <c r="AB3264" i="33"/>
  <c r="AA3264" i="33"/>
  <c r="Z3264" i="33"/>
  <c r="Y3264" i="33"/>
  <c r="X3264" i="33"/>
  <c r="W3264" i="33"/>
  <c r="V3264" i="33"/>
  <c r="U3264" i="33"/>
  <c r="T3264" i="33"/>
  <c r="S3264" i="33"/>
  <c r="AD3263" i="33"/>
  <c r="AC3263" i="33"/>
  <c r="AB3263" i="33"/>
  <c r="AA3263" i="33"/>
  <c r="Z3263" i="33"/>
  <c r="Y3263" i="33"/>
  <c r="X3263" i="33"/>
  <c r="W3263" i="33"/>
  <c r="V3263" i="33"/>
  <c r="U3263" i="33"/>
  <c r="T3263" i="33"/>
  <c r="S3263" i="33"/>
  <c r="AD3262" i="33"/>
  <c r="AC3262" i="33"/>
  <c r="AB3262" i="33"/>
  <c r="AA3262" i="33"/>
  <c r="Z3262" i="33"/>
  <c r="Y3262" i="33"/>
  <c r="X3262" i="33"/>
  <c r="W3262" i="33"/>
  <c r="V3262" i="33"/>
  <c r="U3262" i="33"/>
  <c r="T3262" i="33"/>
  <c r="S3262" i="33"/>
  <c r="AD3261" i="33"/>
  <c r="AC3261" i="33"/>
  <c r="AB3261" i="33"/>
  <c r="AA3261" i="33"/>
  <c r="Z3261" i="33"/>
  <c r="Y3261" i="33"/>
  <c r="X3261" i="33"/>
  <c r="W3261" i="33"/>
  <c r="V3261" i="33"/>
  <c r="U3261" i="33"/>
  <c r="T3261" i="33"/>
  <c r="S3261" i="33"/>
  <c r="AD3260" i="33"/>
  <c r="AC3260" i="33"/>
  <c r="AB3260" i="33"/>
  <c r="AA3260" i="33"/>
  <c r="Z3260" i="33"/>
  <c r="Y3260" i="33"/>
  <c r="X3260" i="33"/>
  <c r="W3260" i="33"/>
  <c r="V3260" i="33"/>
  <c r="U3260" i="33"/>
  <c r="T3260" i="33"/>
  <c r="S3260" i="33"/>
  <c r="AD3259" i="33"/>
  <c r="AC3259" i="33"/>
  <c r="AB3259" i="33"/>
  <c r="AA3259" i="33"/>
  <c r="Z3259" i="33"/>
  <c r="Y3259" i="33"/>
  <c r="X3259" i="33"/>
  <c r="W3259" i="33"/>
  <c r="V3259" i="33"/>
  <c r="U3259" i="33"/>
  <c r="T3259" i="33"/>
  <c r="S3259" i="33"/>
  <c r="AD3258" i="33"/>
  <c r="AC3258" i="33"/>
  <c r="AB3258" i="33"/>
  <c r="AA3258" i="33"/>
  <c r="Z3258" i="33"/>
  <c r="Y3258" i="33"/>
  <c r="X3258" i="33"/>
  <c r="W3258" i="33"/>
  <c r="V3258" i="33"/>
  <c r="U3258" i="33"/>
  <c r="T3258" i="33"/>
  <c r="S3258" i="33"/>
  <c r="AD3257" i="33"/>
  <c r="AC3257" i="33"/>
  <c r="AB3257" i="33"/>
  <c r="AA3257" i="33"/>
  <c r="Z3257" i="33"/>
  <c r="Y3257" i="33"/>
  <c r="X3257" i="33"/>
  <c r="W3257" i="33"/>
  <c r="V3257" i="33"/>
  <c r="U3257" i="33"/>
  <c r="T3257" i="33"/>
  <c r="S3257" i="33"/>
  <c r="AD3256" i="33"/>
  <c r="AC3256" i="33"/>
  <c r="AB3256" i="33"/>
  <c r="AA3256" i="33"/>
  <c r="Z3256" i="33"/>
  <c r="Y3256" i="33"/>
  <c r="X3256" i="33"/>
  <c r="W3256" i="33"/>
  <c r="V3256" i="33"/>
  <c r="U3256" i="33"/>
  <c r="T3256" i="33"/>
  <c r="S3256" i="33"/>
  <c r="AD3255" i="33"/>
  <c r="AC3255" i="33"/>
  <c r="AB3255" i="33"/>
  <c r="AA3255" i="33"/>
  <c r="Z3255" i="33"/>
  <c r="Y3255" i="33"/>
  <c r="X3255" i="33"/>
  <c r="W3255" i="33"/>
  <c r="V3255" i="33"/>
  <c r="U3255" i="33"/>
  <c r="T3255" i="33"/>
  <c r="S3255" i="33"/>
  <c r="AD3254" i="33"/>
  <c r="AC3254" i="33"/>
  <c r="AB3254" i="33"/>
  <c r="AA3254" i="33"/>
  <c r="Z3254" i="33"/>
  <c r="Y3254" i="33"/>
  <c r="X3254" i="33"/>
  <c r="W3254" i="33"/>
  <c r="V3254" i="33"/>
  <c r="U3254" i="33"/>
  <c r="T3254" i="33"/>
  <c r="S3254" i="33"/>
  <c r="AD3253" i="33"/>
  <c r="AC3253" i="33"/>
  <c r="AB3253" i="33"/>
  <c r="AA3253" i="33"/>
  <c r="Z3253" i="33"/>
  <c r="Y3253" i="33"/>
  <c r="X3253" i="33"/>
  <c r="W3253" i="33"/>
  <c r="V3253" i="33"/>
  <c r="U3253" i="33"/>
  <c r="T3253" i="33"/>
  <c r="S3253" i="33"/>
  <c r="AD3252" i="33"/>
  <c r="AC3252" i="33"/>
  <c r="AB3252" i="33"/>
  <c r="AA3252" i="33"/>
  <c r="Z3252" i="33"/>
  <c r="Y3252" i="33"/>
  <c r="X3252" i="33"/>
  <c r="W3252" i="33"/>
  <c r="V3252" i="33"/>
  <c r="U3252" i="33"/>
  <c r="T3252" i="33"/>
  <c r="S3252" i="33"/>
  <c r="AD3251" i="33"/>
  <c r="AC3251" i="33"/>
  <c r="AB3251" i="33"/>
  <c r="AA3251" i="33"/>
  <c r="Z3251" i="33"/>
  <c r="Y3251" i="33"/>
  <c r="X3251" i="33"/>
  <c r="W3251" i="33"/>
  <c r="V3251" i="33"/>
  <c r="U3251" i="33"/>
  <c r="T3251" i="33"/>
  <c r="S3251" i="33"/>
  <c r="AD3250" i="33"/>
  <c r="AC3250" i="33"/>
  <c r="AB3250" i="33"/>
  <c r="AA3250" i="33"/>
  <c r="Z3250" i="33"/>
  <c r="Y3250" i="33"/>
  <c r="X3250" i="33"/>
  <c r="W3250" i="33"/>
  <c r="V3250" i="33"/>
  <c r="U3250" i="33"/>
  <c r="T3250" i="33"/>
  <c r="S3250" i="33"/>
  <c r="AD3249" i="33"/>
  <c r="AC3249" i="33"/>
  <c r="AB3249" i="33"/>
  <c r="AA3249" i="33"/>
  <c r="Z3249" i="33"/>
  <c r="Y3249" i="33"/>
  <c r="X3249" i="33"/>
  <c r="W3249" i="33"/>
  <c r="V3249" i="33"/>
  <c r="U3249" i="33"/>
  <c r="T3249" i="33"/>
  <c r="S3249" i="33"/>
  <c r="AD3248" i="33"/>
  <c r="AC3248" i="33"/>
  <c r="AB3248" i="33"/>
  <c r="AA3248" i="33"/>
  <c r="Z3248" i="33"/>
  <c r="Y3248" i="33"/>
  <c r="X3248" i="33"/>
  <c r="W3248" i="33"/>
  <c r="V3248" i="33"/>
  <c r="U3248" i="33"/>
  <c r="T3248" i="33"/>
  <c r="S3248" i="33"/>
  <c r="AD3247" i="33"/>
  <c r="AC3247" i="33"/>
  <c r="AB3247" i="33"/>
  <c r="AA3247" i="33"/>
  <c r="Z3247" i="33"/>
  <c r="Y3247" i="33"/>
  <c r="X3247" i="33"/>
  <c r="W3247" i="33"/>
  <c r="V3247" i="33"/>
  <c r="U3247" i="33"/>
  <c r="T3247" i="33"/>
  <c r="S3247" i="33"/>
  <c r="AD3246" i="33"/>
  <c r="AC3246" i="33"/>
  <c r="AB3246" i="33"/>
  <c r="AA3246" i="33"/>
  <c r="Z3246" i="33"/>
  <c r="Y3246" i="33"/>
  <c r="X3246" i="33"/>
  <c r="W3246" i="33"/>
  <c r="V3246" i="33"/>
  <c r="U3246" i="33"/>
  <c r="T3246" i="33"/>
  <c r="S3246" i="33"/>
  <c r="AD3245" i="33"/>
  <c r="AC3245" i="33"/>
  <c r="AB3245" i="33"/>
  <c r="AA3245" i="33"/>
  <c r="Z3245" i="33"/>
  <c r="Y3245" i="33"/>
  <c r="X3245" i="33"/>
  <c r="W3245" i="33"/>
  <c r="V3245" i="33"/>
  <c r="U3245" i="33"/>
  <c r="T3245" i="33"/>
  <c r="S3245" i="33"/>
  <c r="AD3244" i="33"/>
  <c r="AC3244" i="33"/>
  <c r="AB3244" i="33"/>
  <c r="AA3244" i="33"/>
  <c r="Z3244" i="33"/>
  <c r="Y3244" i="33"/>
  <c r="X3244" i="33"/>
  <c r="W3244" i="33"/>
  <c r="V3244" i="33"/>
  <c r="U3244" i="33"/>
  <c r="T3244" i="33"/>
  <c r="S3244" i="33"/>
  <c r="AD3243" i="33"/>
  <c r="AC3243" i="33"/>
  <c r="AB3243" i="33"/>
  <c r="AA3243" i="33"/>
  <c r="Z3243" i="33"/>
  <c r="Y3243" i="33"/>
  <c r="X3243" i="33"/>
  <c r="W3243" i="33"/>
  <c r="V3243" i="33"/>
  <c r="U3243" i="33"/>
  <c r="T3243" i="33"/>
  <c r="S3243" i="33"/>
  <c r="AD3242" i="33"/>
  <c r="AC3242" i="33"/>
  <c r="AB3242" i="33"/>
  <c r="AA3242" i="33"/>
  <c r="Z3242" i="33"/>
  <c r="Y3242" i="33"/>
  <c r="X3242" i="33"/>
  <c r="W3242" i="33"/>
  <c r="V3242" i="33"/>
  <c r="U3242" i="33"/>
  <c r="T3242" i="33"/>
  <c r="S3242" i="33"/>
  <c r="AD3241" i="33"/>
  <c r="AC3241" i="33"/>
  <c r="AB3241" i="33"/>
  <c r="AA3241" i="33"/>
  <c r="Z3241" i="33"/>
  <c r="Y3241" i="33"/>
  <c r="X3241" i="33"/>
  <c r="W3241" i="33"/>
  <c r="V3241" i="33"/>
  <c r="U3241" i="33"/>
  <c r="T3241" i="33"/>
  <c r="S3241" i="33"/>
  <c r="AD3240" i="33"/>
  <c r="AC3240" i="33"/>
  <c r="AB3240" i="33"/>
  <c r="AA3240" i="33"/>
  <c r="Z3240" i="33"/>
  <c r="Y3240" i="33"/>
  <c r="X3240" i="33"/>
  <c r="W3240" i="33"/>
  <c r="V3240" i="33"/>
  <c r="U3240" i="33"/>
  <c r="T3240" i="33"/>
  <c r="S3240" i="33"/>
  <c r="AD3239" i="33"/>
  <c r="AC3239" i="33"/>
  <c r="AB3239" i="33"/>
  <c r="AA3239" i="33"/>
  <c r="Z3239" i="33"/>
  <c r="Y3239" i="33"/>
  <c r="X3239" i="33"/>
  <c r="W3239" i="33"/>
  <c r="V3239" i="33"/>
  <c r="U3239" i="33"/>
  <c r="T3239" i="33"/>
  <c r="S3239" i="33"/>
  <c r="AD3238" i="33"/>
  <c r="AC3238" i="33"/>
  <c r="AB3238" i="33"/>
  <c r="AA3238" i="33"/>
  <c r="Z3238" i="33"/>
  <c r="Y3238" i="33"/>
  <c r="X3238" i="33"/>
  <c r="W3238" i="33"/>
  <c r="V3238" i="33"/>
  <c r="U3238" i="33"/>
  <c r="T3238" i="33"/>
  <c r="S3238" i="33"/>
  <c r="AD3237" i="33"/>
  <c r="AC3237" i="33"/>
  <c r="AB3237" i="33"/>
  <c r="AA3237" i="33"/>
  <c r="Z3237" i="33"/>
  <c r="Y3237" i="33"/>
  <c r="X3237" i="33"/>
  <c r="W3237" i="33"/>
  <c r="V3237" i="33"/>
  <c r="U3237" i="33"/>
  <c r="T3237" i="33"/>
  <c r="S3237" i="33"/>
  <c r="AD3236" i="33"/>
  <c r="AC3236" i="33"/>
  <c r="AB3236" i="33"/>
  <c r="AA3236" i="33"/>
  <c r="Z3236" i="33"/>
  <c r="Y3236" i="33"/>
  <c r="X3236" i="33"/>
  <c r="W3236" i="33"/>
  <c r="V3236" i="33"/>
  <c r="U3236" i="33"/>
  <c r="T3236" i="33"/>
  <c r="S3236" i="33"/>
  <c r="AD3235" i="33"/>
  <c r="AC3235" i="33"/>
  <c r="AB3235" i="33"/>
  <c r="AA3235" i="33"/>
  <c r="Z3235" i="33"/>
  <c r="Y3235" i="33"/>
  <c r="X3235" i="33"/>
  <c r="W3235" i="33"/>
  <c r="V3235" i="33"/>
  <c r="U3235" i="33"/>
  <c r="T3235" i="33"/>
  <c r="S3235" i="33"/>
  <c r="AD3234" i="33"/>
  <c r="AC3234" i="33"/>
  <c r="AB3234" i="33"/>
  <c r="AA3234" i="33"/>
  <c r="Z3234" i="33"/>
  <c r="Y3234" i="33"/>
  <c r="X3234" i="33"/>
  <c r="W3234" i="33"/>
  <c r="V3234" i="33"/>
  <c r="U3234" i="33"/>
  <c r="T3234" i="33"/>
  <c r="S3234" i="33"/>
  <c r="AD3233" i="33"/>
  <c r="AC3233" i="33"/>
  <c r="AB3233" i="33"/>
  <c r="AA3233" i="33"/>
  <c r="Z3233" i="33"/>
  <c r="Y3233" i="33"/>
  <c r="X3233" i="33"/>
  <c r="W3233" i="33"/>
  <c r="V3233" i="33"/>
  <c r="U3233" i="33"/>
  <c r="T3233" i="33"/>
  <c r="S3233" i="33"/>
  <c r="AD3232" i="33"/>
  <c r="AC3232" i="33"/>
  <c r="AB3232" i="33"/>
  <c r="AA3232" i="33"/>
  <c r="Z3232" i="33"/>
  <c r="Y3232" i="33"/>
  <c r="X3232" i="33"/>
  <c r="W3232" i="33"/>
  <c r="V3232" i="33"/>
  <c r="U3232" i="33"/>
  <c r="T3232" i="33"/>
  <c r="S3232" i="33"/>
  <c r="AD3231" i="33"/>
  <c r="AC3231" i="33"/>
  <c r="AB3231" i="33"/>
  <c r="AA3231" i="33"/>
  <c r="Z3231" i="33"/>
  <c r="Y3231" i="33"/>
  <c r="X3231" i="33"/>
  <c r="W3231" i="33"/>
  <c r="V3231" i="33"/>
  <c r="U3231" i="33"/>
  <c r="T3231" i="33"/>
  <c r="S3231" i="33"/>
  <c r="AD3230" i="33"/>
  <c r="AC3230" i="33"/>
  <c r="AB3230" i="33"/>
  <c r="AA3230" i="33"/>
  <c r="Z3230" i="33"/>
  <c r="Y3230" i="33"/>
  <c r="X3230" i="33"/>
  <c r="W3230" i="33"/>
  <c r="V3230" i="33"/>
  <c r="U3230" i="33"/>
  <c r="T3230" i="33"/>
  <c r="S3230" i="33"/>
  <c r="AD3229" i="33"/>
  <c r="AC3229" i="33"/>
  <c r="AB3229" i="33"/>
  <c r="AA3229" i="33"/>
  <c r="Z3229" i="33"/>
  <c r="Y3229" i="33"/>
  <c r="X3229" i="33"/>
  <c r="W3229" i="33"/>
  <c r="V3229" i="33"/>
  <c r="U3229" i="33"/>
  <c r="T3229" i="33"/>
  <c r="S3229" i="33"/>
  <c r="AD3228" i="33"/>
  <c r="AC3228" i="33"/>
  <c r="AB3228" i="33"/>
  <c r="AA3228" i="33"/>
  <c r="Z3228" i="33"/>
  <c r="Y3228" i="33"/>
  <c r="X3228" i="33"/>
  <c r="W3228" i="33"/>
  <c r="V3228" i="33"/>
  <c r="U3228" i="33"/>
  <c r="T3228" i="33"/>
  <c r="S3228" i="33"/>
  <c r="AD3227" i="33"/>
  <c r="AC3227" i="33"/>
  <c r="AB3227" i="33"/>
  <c r="AA3227" i="33"/>
  <c r="Z3227" i="33"/>
  <c r="Y3227" i="33"/>
  <c r="X3227" i="33"/>
  <c r="W3227" i="33"/>
  <c r="V3227" i="33"/>
  <c r="U3227" i="33"/>
  <c r="T3227" i="33"/>
  <c r="S3227" i="33"/>
  <c r="AD3226" i="33"/>
  <c r="AC3226" i="33"/>
  <c r="AB3226" i="33"/>
  <c r="AA3226" i="33"/>
  <c r="Z3226" i="33"/>
  <c r="Y3226" i="33"/>
  <c r="X3226" i="33"/>
  <c r="W3226" i="33"/>
  <c r="V3226" i="33"/>
  <c r="U3226" i="33"/>
  <c r="T3226" i="33"/>
  <c r="S3226" i="33"/>
  <c r="AD3225" i="33"/>
  <c r="AC3225" i="33"/>
  <c r="AB3225" i="33"/>
  <c r="AA3225" i="33"/>
  <c r="Z3225" i="33"/>
  <c r="Y3225" i="33"/>
  <c r="X3225" i="33"/>
  <c r="W3225" i="33"/>
  <c r="V3225" i="33"/>
  <c r="U3225" i="33"/>
  <c r="T3225" i="33"/>
  <c r="S3225" i="33"/>
  <c r="AD3224" i="33"/>
  <c r="AC3224" i="33"/>
  <c r="AB3224" i="33"/>
  <c r="AA3224" i="33"/>
  <c r="Z3224" i="33"/>
  <c r="Y3224" i="33"/>
  <c r="X3224" i="33"/>
  <c r="W3224" i="33"/>
  <c r="V3224" i="33"/>
  <c r="U3224" i="33"/>
  <c r="T3224" i="33"/>
  <c r="S3224" i="33"/>
  <c r="AD3223" i="33"/>
  <c r="AC3223" i="33"/>
  <c r="AB3223" i="33"/>
  <c r="AA3223" i="33"/>
  <c r="Z3223" i="33"/>
  <c r="Y3223" i="33"/>
  <c r="X3223" i="33"/>
  <c r="W3223" i="33"/>
  <c r="V3223" i="33"/>
  <c r="U3223" i="33"/>
  <c r="T3223" i="33"/>
  <c r="S3223" i="33"/>
  <c r="AD3222" i="33"/>
  <c r="AC3222" i="33"/>
  <c r="AB3222" i="33"/>
  <c r="AA3222" i="33"/>
  <c r="Z3222" i="33"/>
  <c r="Y3222" i="33"/>
  <c r="X3222" i="33"/>
  <c r="W3222" i="33"/>
  <c r="V3222" i="33"/>
  <c r="U3222" i="33"/>
  <c r="T3222" i="33"/>
  <c r="S3222" i="33"/>
  <c r="AD3221" i="33"/>
  <c r="AC3221" i="33"/>
  <c r="AB3221" i="33"/>
  <c r="AA3221" i="33"/>
  <c r="Z3221" i="33"/>
  <c r="Y3221" i="33"/>
  <c r="X3221" i="33"/>
  <c r="W3221" i="33"/>
  <c r="V3221" i="33"/>
  <c r="U3221" i="33"/>
  <c r="T3221" i="33"/>
  <c r="S3221" i="33"/>
  <c r="AD3220" i="33"/>
  <c r="AC3220" i="33"/>
  <c r="AB3220" i="33"/>
  <c r="AA3220" i="33"/>
  <c r="Z3220" i="33"/>
  <c r="Y3220" i="33"/>
  <c r="X3220" i="33"/>
  <c r="W3220" i="33"/>
  <c r="V3220" i="33"/>
  <c r="U3220" i="33"/>
  <c r="T3220" i="33"/>
  <c r="S3220" i="33"/>
  <c r="AD3219" i="33"/>
  <c r="AC3219" i="33"/>
  <c r="AB3219" i="33"/>
  <c r="AA3219" i="33"/>
  <c r="Z3219" i="33"/>
  <c r="Y3219" i="33"/>
  <c r="X3219" i="33"/>
  <c r="W3219" i="33"/>
  <c r="V3219" i="33"/>
  <c r="U3219" i="33"/>
  <c r="T3219" i="33"/>
  <c r="S3219" i="33"/>
  <c r="AD3218" i="33"/>
  <c r="AC3218" i="33"/>
  <c r="AB3218" i="33"/>
  <c r="AA3218" i="33"/>
  <c r="Z3218" i="33"/>
  <c r="Y3218" i="33"/>
  <c r="X3218" i="33"/>
  <c r="W3218" i="33"/>
  <c r="V3218" i="33"/>
  <c r="U3218" i="33"/>
  <c r="T3218" i="33"/>
  <c r="S3218" i="33"/>
  <c r="AD3217" i="33"/>
  <c r="AC3217" i="33"/>
  <c r="AB3217" i="33"/>
  <c r="AA3217" i="33"/>
  <c r="Z3217" i="33"/>
  <c r="Y3217" i="33"/>
  <c r="X3217" i="33"/>
  <c r="W3217" i="33"/>
  <c r="V3217" i="33"/>
  <c r="U3217" i="33"/>
  <c r="T3217" i="33"/>
  <c r="S3217" i="33"/>
  <c r="AD3216" i="33"/>
  <c r="AC3216" i="33"/>
  <c r="AB3216" i="33"/>
  <c r="AA3216" i="33"/>
  <c r="Z3216" i="33"/>
  <c r="Y3216" i="33"/>
  <c r="X3216" i="33"/>
  <c r="W3216" i="33"/>
  <c r="V3216" i="33"/>
  <c r="U3216" i="33"/>
  <c r="T3216" i="33"/>
  <c r="S3216" i="33"/>
  <c r="AD3215" i="33"/>
  <c r="AC3215" i="33"/>
  <c r="AB3215" i="33"/>
  <c r="AA3215" i="33"/>
  <c r="Z3215" i="33"/>
  <c r="Y3215" i="33"/>
  <c r="X3215" i="33"/>
  <c r="W3215" i="33"/>
  <c r="V3215" i="33"/>
  <c r="U3215" i="33"/>
  <c r="T3215" i="33"/>
  <c r="S3215" i="33"/>
  <c r="AD3214" i="33"/>
  <c r="AC3214" i="33"/>
  <c r="AB3214" i="33"/>
  <c r="AA3214" i="33"/>
  <c r="Z3214" i="33"/>
  <c r="Y3214" i="33"/>
  <c r="X3214" i="33"/>
  <c r="W3214" i="33"/>
  <c r="V3214" i="33"/>
  <c r="U3214" i="33"/>
  <c r="T3214" i="33"/>
  <c r="S3214" i="33"/>
  <c r="AD3213" i="33"/>
  <c r="AC3213" i="33"/>
  <c r="AB3213" i="33"/>
  <c r="AA3213" i="33"/>
  <c r="Z3213" i="33"/>
  <c r="Y3213" i="33"/>
  <c r="X3213" i="33"/>
  <c r="W3213" i="33"/>
  <c r="V3213" i="33"/>
  <c r="U3213" i="33"/>
  <c r="T3213" i="33"/>
  <c r="S3213" i="33"/>
  <c r="AD3212" i="33"/>
  <c r="AC3212" i="33"/>
  <c r="AB3212" i="33"/>
  <c r="AA3212" i="33"/>
  <c r="Z3212" i="33"/>
  <c r="Y3212" i="33"/>
  <c r="X3212" i="33"/>
  <c r="W3212" i="33"/>
  <c r="V3212" i="33"/>
  <c r="U3212" i="33"/>
  <c r="T3212" i="33"/>
  <c r="S3212" i="33"/>
  <c r="AD3211" i="33"/>
  <c r="AC3211" i="33"/>
  <c r="AB3211" i="33"/>
  <c r="AA3211" i="33"/>
  <c r="Z3211" i="33"/>
  <c r="Y3211" i="33"/>
  <c r="X3211" i="33"/>
  <c r="W3211" i="33"/>
  <c r="V3211" i="33"/>
  <c r="U3211" i="33"/>
  <c r="T3211" i="33"/>
  <c r="S3211" i="33"/>
  <c r="AD3210" i="33"/>
  <c r="AC3210" i="33"/>
  <c r="AB3210" i="33"/>
  <c r="AA3210" i="33"/>
  <c r="Z3210" i="33"/>
  <c r="Y3210" i="33"/>
  <c r="X3210" i="33"/>
  <c r="W3210" i="33"/>
  <c r="V3210" i="33"/>
  <c r="U3210" i="33"/>
  <c r="T3210" i="33"/>
  <c r="S3210" i="33"/>
  <c r="AD3209" i="33"/>
  <c r="AC3209" i="33"/>
  <c r="AB3209" i="33"/>
  <c r="AA3209" i="33"/>
  <c r="Z3209" i="33"/>
  <c r="Y3209" i="33"/>
  <c r="X3209" i="33"/>
  <c r="W3209" i="33"/>
  <c r="V3209" i="33"/>
  <c r="U3209" i="33"/>
  <c r="T3209" i="33"/>
  <c r="S3209" i="33"/>
  <c r="AD3208" i="33"/>
  <c r="AC3208" i="33"/>
  <c r="AB3208" i="33"/>
  <c r="AA3208" i="33"/>
  <c r="Z3208" i="33"/>
  <c r="Y3208" i="33"/>
  <c r="X3208" i="33"/>
  <c r="W3208" i="33"/>
  <c r="V3208" i="33"/>
  <c r="U3208" i="33"/>
  <c r="T3208" i="33"/>
  <c r="S3208" i="33"/>
  <c r="AD3207" i="33"/>
  <c r="AC3207" i="33"/>
  <c r="AB3207" i="33"/>
  <c r="AA3207" i="33"/>
  <c r="Z3207" i="33"/>
  <c r="Y3207" i="33"/>
  <c r="X3207" i="33"/>
  <c r="W3207" i="33"/>
  <c r="V3207" i="33"/>
  <c r="U3207" i="33"/>
  <c r="T3207" i="33"/>
  <c r="S3207" i="33"/>
  <c r="AD3206" i="33"/>
  <c r="AC3206" i="33"/>
  <c r="AB3206" i="33"/>
  <c r="AA3206" i="33"/>
  <c r="Z3206" i="33"/>
  <c r="Y3206" i="33"/>
  <c r="X3206" i="33"/>
  <c r="W3206" i="33"/>
  <c r="V3206" i="33"/>
  <c r="U3206" i="33"/>
  <c r="T3206" i="33"/>
  <c r="S3206" i="33"/>
  <c r="AD3205" i="33"/>
  <c r="AC3205" i="33"/>
  <c r="AB3205" i="33"/>
  <c r="AA3205" i="33"/>
  <c r="Z3205" i="33"/>
  <c r="Y3205" i="33"/>
  <c r="X3205" i="33"/>
  <c r="W3205" i="33"/>
  <c r="V3205" i="33"/>
  <c r="U3205" i="33"/>
  <c r="T3205" i="33"/>
  <c r="S3205" i="33"/>
  <c r="AD3204" i="33"/>
  <c r="AC3204" i="33"/>
  <c r="AB3204" i="33"/>
  <c r="AA3204" i="33"/>
  <c r="Z3204" i="33"/>
  <c r="Y3204" i="33"/>
  <c r="X3204" i="33"/>
  <c r="W3204" i="33"/>
  <c r="V3204" i="33"/>
  <c r="U3204" i="33"/>
  <c r="T3204" i="33"/>
  <c r="S3204" i="33"/>
  <c r="AD3203" i="33"/>
  <c r="AC3203" i="33"/>
  <c r="AB3203" i="33"/>
  <c r="AA3203" i="33"/>
  <c r="Z3203" i="33"/>
  <c r="Y3203" i="33"/>
  <c r="X3203" i="33"/>
  <c r="W3203" i="33"/>
  <c r="V3203" i="33"/>
  <c r="U3203" i="33"/>
  <c r="T3203" i="33"/>
  <c r="S3203" i="33"/>
  <c r="AD3202" i="33"/>
  <c r="AC3202" i="33"/>
  <c r="AB3202" i="33"/>
  <c r="AA3202" i="33"/>
  <c r="Z3202" i="33"/>
  <c r="Y3202" i="33"/>
  <c r="X3202" i="33"/>
  <c r="W3202" i="33"/>
  <c r="V3202" i="33"/>
  <c r="U3202" i="33"/>
  <c r="T3202" i="33"/>
  <c r="S3202" i="33"/>
  <c r="AD3201" i="33"/>
  <c r="AC3201" i="33"/>
  <c r="AB3201" i="33"/>
  <c r="AA3201" i="33"/>
  <c r="Z3201" i="33"/>
  <c r="Y3201" i="33"/>
  <c r="X3201" i="33"/>
  <c r="W3201" i="33"/>
  <c r="V3201" i="33"/>
  <c r="U3201" i="33"/>
  <c r="T3201" i="33"/>
  <c r="S3201" i="33"/>
  <c r="AD3200" i="33"/>
  <c r="AC3200" i="33"/>
  <c r="AB3200" i="33"/>
  <c r="AA3200" i="33"/>
  <c r="Z3200" i="33"/>
  <c r="Y3200" i="33"/>
  <c r="X3200" i="33"/>
  <c r="W3200" i="33"/>
  <c r="V3200" i="33"/>
  <c r="U3200" i="33"/>
  <c r="T3200" i="33"/>
  <c r="S3200" i="33"/>
  <c r="AD3199" i="33"/>
  <c r="AC3199" i="33"/>
  <c r="AB3199" i="33"/>
  <c r="AA3199" i="33"/>
  <c r="Z3199" i="33"/>
  <c r="Y3199" i="33"/>
  <c r="X3199" i="33"/>
  <c r="W3199" i="33"/>
  <c r="V3199" i="33"/>
  <c r="U3199" i="33"/>
  <c r="T3199" i="33"/>
  <c r="S3199" i="33"/>
  <c r="AD3198" i="33"/>
  <c r="AC3198" i="33"/>
  <c r="AB3198" i="33"/>
  <c r="AA3198" i="33"/>
  <c r="Z3198" i="33"/>
  <c r="Y3198" i="33"/>
  <c r="X3198" i="33"/>
  <c r="W3198" i="33"/>
  <c r="V3198" i="33"/>
  <c r="U3198" i="33"/>
  <c r="T3198" i="33"/>
  <c r="S3198" i="33"/>
  <c r="AD3197" i="33"/>
  <c r="AC3197" i="33"/>
  <c r="AB3197" i="33"/>
  <c r="AA3197" i="33"/>
  <c r="Z3197" i="33"/>
  <c r="Y3197" i="33"/>
  <c r="X3197" i="33"/>
  <c r="W3197" i="33"/>
  <c r="V3197" i="33"/>
  <c r="U3197" i="33"/>
  <c r="T3197" i="33"/>
  <c r="S3197" i="33"/>
  <c r="AD3196" i="33"/>
  <c r="AC3196" i="33"/>
  <c r="AB3196" i="33"/>
  <c r="AA3196" i="33"/>
  <c r="Z3196" i="33"/>
  <c r="Y3196" i="33"/>
  <c r="X3196" i="33"/>
  <c r="W3196" i="33"/>
  <c r="V3196" i="33"/>
  <c r="U3196" i="33"/>
  <c r="T3196" i="33"/>
  <c r="S3196" i="33"/>
  <c r="AD3195" i="33"/>
  <c r="AC3195" i="33"/>
  <c r="AB3195" i="33"/>
  <c r="AA3195" i="33"/>
  <c r="Z3195" i="33"/>
  <c r="Y3195" i="33"/>
  <c r="X3195" i="33"/>
  <c r="W3195" i="33"/>
  <c r="V3195" i="33"/>
  <c r="U3195" i="33"/>
  <c r="T3195" i="33"/>
  <c r="S3195" i="33"/>
  <c r="AD3194" i="33"/>
  <c r="AC3194" i="33"/>
  <c r="AB3194" i="33"/>
  <c r="AA3194" i="33"/>
  <c r="Z3194" i="33"/>
  <c r="Y3194" i="33"/>
  <c r="X3194" i="33"/>
  <c r="W3194" i="33"/>
  <c r="V3194" i="33"/>
  <c r="U3194" i="33"/>
  <c r="T3194" i="33"/>
  <c r="S3194" i="33"/>
  <c r="AD3193" i="33"/>
  <c r="AC3193" i="33"/>
  <c r="AB3193" i="33"/>
  <c r="AA3193" i="33"/>
  <c r="Z3193" i="33"/>
  <c r="Y3193" i="33"/>
  <c r="X3193" i="33"/>
  <c r="W3193" i="33"/>
  <c r="V3193" i="33"/>
  <c r="U3193" i="33"/>
  <c r="T3193" i="33"/>
  <c r="S3193" i="33"/>
  <c r="AD3192" i="33"/>
  <c r="AC3192" i="33"/>
  <c r="AB3192" i="33"/>
  <c r="AA3192" i="33"/>
  <c r="Z3192" i="33"/>
  <c r="Y3192" i="33"/>
  <c r="X3192" i="33"/>
  <c r="W3192" i="33"/>
  <c r="V3192" i="33"/>
  <c r="U3192" i="33"/>
  <c r="T3192" i="33"/>
  <c r="S3192" i="33"/>
  <c r="AD3191" i="33"/>
  <c r="AC3191" i="33"/>
  <c r="AB3191" i="33"/>
  <c r="AA3191" i="33"/>
  <c r="Z3191" i="33"/>
  <c r="Y3191" i="33"/>
  <c r="X3191" i="33"/>
  <c r="W3191" i="33"/>
  <c r="V3191" i="33"/>
  <c r="U3191" i="33"/>
  <c r="T3191" i="33"/>
  <c r="S3191" i="33"/>
  <c r="AD3190" i="33"/>
  <c r="AC3190" i="33"/>
  <c r="AB3190" i="33"/>
  <c r="AA3190" i="33"/>
  <c r="Z3190" i="33"/>
  <c r="Y3190" i="33"/>
  <c r="X3190" i="33"/>
  <c r="W3190" i="33"/>
  <c r="V3190" i="33"/>
  <c r="U3190" i="33"/>
  <c r="T3190" i="33"/>
  <c r="S3190" i="33"/>
  <c r="AD3189" i="33"/>
  <c r="AC3189" i="33"/>
  <c r="AB3189" i="33"/>
  <c r="AA3189" i="33"/>
  <c r="Z3189" i="33"/>
  <c r="Y3189" i="33"/>
  <c r="X3189" i="33"/>
  <c r="W3189" i="33"/>
  <c r="V3189" i="33"/>
  <c r="U3189" i="33"/>
  <c r="T3189" i="33"/>
  <c r="S3189" i="33"/>
  <c r="AD3188" i="33"/>
  <c r="AC3188" i="33"/>
  <c r="AB3188" i="33"/>
  <c r="AA3188" i="33"/>
  <c r="Z3188" i="33"/>
  <c r="Y3188" i="33"/>
  <c r="X3188" i="33"/>
  <c r="W3188" i="33"/>
  <c r="V3188" i="33"/>
  <c r="U3188" i="33"/>
  <c r="T3188" i="33"/>
  <c r="S3188" i="33"/>
  <c r="AD3187" i="33"/>
  <c r="AC3187" i="33"/>
  <c r="AB3187" i="33"/>
  <c r="AA3187" i="33"/>
  <c r="Z3187" i="33"/>
  <c r="Y3187" i="33"/>
  <c r="X3187" i="33"/>
  <c r="W3187" i="33"/>
  <c r="V3187" i="33"/>
  <c r="U3187" i="33"/>
  <c r="T3187" i="33"/>
  <c r="S3187" i="33"/>
  <c r="AD3186" i="33"/>
  <c r="AC3186" i="33"/>
  <c r="AB3186" i="33"/>
  <c r="AA3186" i="33"/>
  <c r="Z3186" i="33"/>
  <c r="Y3186" i="33"/>
  <c r="X3186" i="33"/>
  <c r="W3186" i="33"/>
  <c r="V3186" i="33"/>
  <c r="U3186" i="33"/>
  <c r="T3186" i="33"/>
  <c r="S3186" i="33"/>
  <c r="AD3185" i="33"/>
  <c r="AC3185" i="33"/>
  <c r="AB3185" i="33"/>
  <c r="AA3185" i="33"/>
  <c r="Z3185" i="33"/>
  <c r="Y3185" i="33"/>
  <c r="X3185" i="33"/>
  <c r="W3185" i="33"/>
  <c r="V3185" i="33"/>
  <c r="U3185" i="33"/>
  <c r="T3185" i="33"/>
  <c r="S3185" i="33"/>
  <c r="AD3184" i="33"/>
  <c r="AC3184" i="33"/>
  <c r="AB3184" i="33"/>
  <c r="AA3184" i="33"/>
  <c r="Z3184" i="33"/>
  <c r="Y3184" i="33"/>
  <c r="X3184" i="33"/>
  <c r="W3184" i="33"/>
  <c r="V3184" i="33"/>
  <c r="U3184" i="33"/>
  <c r="T3184" i="33"/>
  <c r="S3184" i="33"/>
  <c r="AD3183" i="33"/>
  <c r="AC3183" i="33"/>
  <c r="AB3183" i="33"/>
  <c r="AA3183" i="33"/>
  <c r="Z3183" i="33"/>
  <c r="Y3183" i="33"/>
  <c r="X3183" i="33"/>
  <c r="W3183" i="33"/>
  <c r="V3183" i="33"/>
  <c r="U3183" i="33"/>
  <c r="T3183" i="33"/>
  <c r="S3183" i="33"/>
  <c r="AD3182" i="33"/>
  <c r="AC3182" i="33"/>
  <c r="AB3182" i="33"/>
  <c r="AA3182" i="33"/>
  <c r="Z3182" i="33"/>
  <c r="Y3182" i="33"/>
  <c r="X3182" i="33"/>
  <c r="W3182" i="33"/>
  <c r="V3182" i="33"/>
  <c r="U3182" i="33"/>
  <c r="T3182" i="33"/>
  <c r="S3182" i="33"/>
  <c r="AD3181" i="33"/>
  <c r="AC3181" i="33"/>
  <c r="AB3181" i="33"/>
  <c r="AA3181" i="33"/>
  <c r="Z3181" i="33"/>
  <c r="Y3181" i="33"/>
  <c r="X3181" i="33"/>
  <c r="W3181" i="33"/>
  <c r="V3181" i="33"/>
  <c r="U3181" i="33"/>
  <c r="T3181" i="33"/>
  <c r="S3181" i="33"/>
  <c r="AD3180" i="33"/>
  <c r="AC3180" i="33"/>
  <c r="AB3180" i="33"/>
  <c r="AA3180" i="33"/>
  <c r="Z3180" i="33"/>
  <c r="Y3180" i="33"/>
  <c r="X3180" i="33"/>
  <c r="W3180" i="33"/>
  <c r="V3180" i="33"/>
  <c r="U3180" i="33"/>
  <c r="T3180" i="33"/>
  <c r="S3180" i="33"/>
  <c r="AD3179" i="33"/>
  <c r="AC3179" i="33"/>
  <c r="AB3179" i="33"/>
  <c r="AA3179" i="33"/>
  <c r="Z3179" i="33"/>
  <c r="Y3179" i="33"/>
  <c r="X3179" i="33"/>
  <c r="W3179" i="33"/>
  <c r="V3179" i="33"/>
  <c r="U3179" i="33"/>
  <c r="T3179" i="33"/>
  <c r="S3179" i="33"/>
  <c r="AD3178" i="33"/>
  <c r="AC3178" i="33"/>
  <c r="AB3178" i="33"/>
  <c r="AA3178" i="33"/>
  <c r="Z3178" i="33"/>
  <c r="Y3178" i="33"/>
  <c r="X3178" i="33"/>
  <c r="W3178" i="33"/>
  <c r="V3178" i="33"/>
  <c r="U3178" i="33"/>
  <c r="T3178" i="33"/>
  <c r="S3178" i="33"/>
  <c r="AD3177" i="33"/>
  <c r="AC3177" i="33"/>
  <c r="AB3177" i="33"/>
  <c r="AA3177" i="33"/>
  <c r="Z3177" i="33"/>
  <c r="Y3177" i="33"/>
  <c r="X3177" i="33"/>
  <c r="W3177" i="33"/>
  <c r="V3177" i="33"/>
  <c r="U3177" i="33"/>
  <c r="T3177" i="33"/>
  <c r="S3177" i="33"/>
  <c r="AD3176" i="33"/>
  <c r="AC3176" i="33"/>
  <c r="AB3176" i="33"/>
  <c r="AA3176" i="33"/>
  <c r="Z3176" i="33"/>
  <c r="Y3176" i="33"/>
  <c r="X3176" i="33"/>
  <c r="W3176" i="33"/>
  <c r="V3176" i="33"/>
  <c r="U3176" i="33"/>
  <c r="T3176" i="33"/>
  <c r="S3176" i="33"/>
  <c r="AD3175" i="33"/>
  <c r="AC3175" i="33"/>
  <c r="AB3175" i="33"/>
  <c r="AA3175" i="33"/>
  <c r="Z3175" i="33"/>
  <c r="Y3175" i="33"/>
  <c r="X3175" i="33"/>
  <c r="W3175" i="33"/>
  <c r="V3175" i="33"/>
  <c r="U3175" i="33"/>
  <c r="T3175" i="33"/>
  <c r="S3175" i="33"/>
  <c r="AD3174" i="33"/>
  <c r="AC3174" i="33"/>
  <c r="AB3174" i="33"/>
  <c r="AA3174" i="33"/>
  <c r="Z3174" i="33"/>
  <c r="Y3174" i="33"/>
  <c r="X3174" i="33"/>
  <c r="W3174" i="33"/>
  <c r="V3174" i="33"/>
  <c r="U3174" i="33"/>
  <c r="T3174" i="33"/>
  <c r="S3174" i="33"/>
  <c r="AD3173" i="33"/>
  <c r="AC3173" i="33"/>
  <c r="AB3173" i="33"/>
  <c r="AA3173" i="33"/>
  <c r="Z3173" i="33"/>
  <c r="Y3173" i="33"/>
  <c r="X3173" i="33"/>
  <c r="W3173" i="33"/>
  <c r="V3173" i="33"/>
  <c r="U3173" i="33"/>
  <c r="T3173" i="33"/>
  <c r="S3173" i="33"/>
  <c r="AD3172" i="33"/>
  <c r="AC3172" i="33"/>
  <c r="AB3172" i="33"/>
  <c r="AA3172" i="33"/>
  <c r="Z3172" i="33"/>
  <c r="Y3172" i="33"/>
  <c r="X3172" i="33"/>
  <c r="W3172" i="33"/>
  <c r="V3172" i="33"/>
  <c r="U3172" i="33"/>
  <c r="T3172" i="33"/>
  <c r="S3172" i="33"/>
  <c r="AD3171" i="33"/>
  <c r="AC3171" i="33"/>
  <c r="AB3171" i="33"/>
  <c r="AA3171" i="33"/>
  <c r="Z3171" i="33"/>
  <c r="Y3171" i="33"/>
  <c r="X3171" i="33"/>
  <c r="W3171" i="33"/>
  <c r="V3171" i="33"/>
  <c r="U3171" i="33"/>
  <c r="T3171" i="33"/>
  <c r="S3171" i="33"/>
  <c r="AD3170" i="33"/>
  <c r="AC3170" i="33"/>
  <c r="AB3170" i="33"/>
  <c r="AA3170" i="33"/>
  <c r="Z3170" i="33"/>
  <c r="Y3170" i="33"/>
  <c r="X3170" i="33"/>
  <c r="W3170" i="33"/>
  <c r="V3170" i="33"/>
  <c r="U3170" i="33"/>
  <c r="T3170" i="33"/>
  <c r="S3170" i="33"/>
  <c r="AD3169" i="33"/>
  <c r="AC3169" i="33"/>
  <c r="AB3169" i="33"/>
  <c r="AA3169" i="33"/>
  <c r="Z3169" i="33"/>
  <c r="Y3169" i="33"/>
  <c r="X3169" i="33"/>
  <c r="W3169" i="33"/>
  <c r="V3169" i="33"/>
  <c r="U3169" i="33"/>
  <c r="T3169" i="33"/>
  <c r="S3169" i="33"/>
  <c r="AD3168" i="33"/>
  <c r="AC3168" i="33"/>
  <c r="AB3168" i="33"/>
  <c r="AA3168" i="33"/>
  <c r="Z3168" i="33"/>
  <c r="Y3168" i="33"/>
  <c r="X3168" i="33"/>
  <c r="W3168" i="33"/>
  <c r="V3168" i="33"/>
  <c r="U3168" i="33"/>
  <c r="T3168" i="33"/>
  <c r="S3168" i="33"/>
  <c r="AD3167" i="33"/>
  <c r="AC3167" i="33"/>
  <c r="AB3167" i="33"/>
  <c r="AA3167" i="33"/>
  <c r="Z3167" i="33"/>
  <c r="Y3167" i="33"/>
  <c r="X3167" i="33"/>
  <c r="W3167" i="33"/>
  <c r="V3167" i="33"/>
  <c r="U3167" i="33"/>
  <c r="T3167" i="33"/>
  <c r="S3167" i="33"/>
  <c r="AD3166" i="33"/>
  <c r="AC3166" i="33"/>
  <c r="AB3166" i="33"/>
  <c r="AA3166" i="33"/>
  <c r="Z3166" i="33"/>
  <c r="Y3166" i="33"/>
  <c r="X3166" i="33"/>
  <c r="W3166" i="33"/>
  <c r="V3166" i="33"/>
  <c r="U3166" i="33"/>
  <c r="T3166" i="33"/>
  <c r="S3166" i="33"/>
  <c r="AD3165" i="33"/>
  <c r="AC3165" i="33"/>
  <c r="AB3165" i="33"/>
  <c r="AA3165" i="33"/>
  <c r="Z3165" i="33"/>
  <c r="Y3165" i="33"/>
  <c r="X3165" i="33"/>
  <c r="W3165" i="33"/>
  <c r="V3165" i="33"/>
  <c r="U3165" i="33"/>
  <c r="T3165" i="33"/>
  <c r="S3165" i="33"/>
  <c r="AD3164" i="33"/>
  <c r="AC3164" i="33"/>
  <c r="AB3164" i="33"/>
  <c r="AA3164" i="33"/>
  <c r="Z3164" i="33"/>
  <c r="Y3164" i="33"/>
  <c r="X3164" i="33"/>
  <c r="W3164" i="33"/>
  <c r="V3164" i="33"/>
  <c r="U3164" i="33"/>
  <c r="T3164" i="33"/>
  <c r="S3164" i="33"/>
  <c r="AD3163" i="33"/>
  <c r="AC3163" i="33"/>
  <c r="AB3163" i="33"/>
  <c r="AA3163" i="33"/>
  <c r="Z3163" i="33"/>
  <c r="Y3163" i="33"/>
  <c r="X3163" i="33"/>
  <c r="W3163" i="33"/>
  <c r="V3163" i="33"/>
  <c r="U3163" i="33"/>
  <c r="T3163" i="33"/>
  <c r="S3163" i="33"/>
  <c r="AD3162" i="33"/>
  <c r="AC3162" i="33"/>
  <c r="AB3162" i="33"/>
  <c r="AA3162" i="33"/>
  <c r="Z3162" i="33"/>
  <c r="Y3162" i="33"/>
  <c r="X3162" i="33"/>
  <c r="W3162" i="33"/>
  <c r="V3162" i="33"/>
  <c r="U3162" i="33"/>
  <c r="T3162" i="33"/>
  <c r="S3162" i="33"/>
  <c r="AD3161" i="33"/>
  <c r="AC3161" i="33"/>
  <c r="AB3161" i="33"/>
  <c r="AA3161" i="33"/>
  <c r="Z3161" i="33"/>
  <c r="Y3161" i="33"/>
  <c r="X3161" i="33"/>
  <c r="W3161" i="33"/>
  <c r="V3161" i="33"/>
  <c r="U3161" i="33"/>
  <c r="T3161" i="33"/>
  <c r="S3161" i="33"/>
  <c r="AD3160" i="33"/>
  <c r="AC3160" i="33"/>
  <c r="AB3160" i="33"/>
  <c r="AA3160" i="33"/>
  <c r="Z3160" i="33"/>
  <c r="Y3160" i="33"/>
  <c r="X3160" i="33"/>
  <c r="W3160" i="33"/>
  <c r="V3160" i="33"/>
  <c r="U3160" i="33"/>
  <c r="T3160" i="33"/>
  <c r="S3160" i="33"/>
  <c r="AD3159" i="33"/>
  <c r="AC3159" i="33"/>
  <c r="AB3159" i="33"/>
  <c r="AA3159" i="33"/>
  <c r="Z3159" i="33"/>
  <c r="Y3159" i="33"/>
  <c r="X3159" i="33"/>
  <c r="W3159" i="33"/>
  <c r="V3159" i="33"/>
  <c r="U3159" i="33"/>
  <c r="T3159" i="33"/>
  <c r="S3159" i="33"/>
  <c r="AD3158" i="33"/>
  <c r="AC3158" i="33"/>
  <c r="AB3158" i="33"/>
  <c r="AA3158" i="33"/>
  <c r="Z3158" i="33"/>
  <c r="Y3158" i="33"/>
  <c r="X3158" i="33"/>
  <c r="W3158" i="33"/>
  <c r="V3158" i="33"/>
  <c r="U3158" i="33"/>
  <c r="T3158" i="33"/>
  <c r="S3158" i="33"/>
  <c r="AD3157" i="33"/>
  <c r="AC3157" i="33"/>
  <c r="AB3157" i="33"/>
  <c r="AA3157" i="33"/>
  <c r="Z3157" i="33"/>
  <c r="Y3157" i="33"/>
  <c r="X3157" i="33"/>
  <c r="W3157" i="33"/>
  <c r="V3157" i="33"/>
  <c r="U3157" i="33"/>
  <c r="T3157" i="33"/>
  <c r="S3157" i="33"/>
  <c r="AD3156" i="33"/>
  <c r="AC3156" i="33"/>
  <c r="AB3156" i="33"/>
  <c r="AA3156" i="33"/>
  <c r="Z3156" i="33"/>
  <c r="Y3156" i="33"/>
  <c r="X3156" i="33"/>
  <c r="W3156" i="33"/>
  <c r="V3156" i="33"/>
  <c r="U3156" i="33"/>
  <c r="T3156" i="33"/>
  <c r="S3156" i="33"/>
  <c r="AD3155" i="33"/>
  <c r="AC3155" i="33"/>
  <c r="AB3155" i="33"/>
  <c r="AA3155" i="33"/>
  <c r="Z3155" i="33"/>
  <c r="Y3155" i="33"/>
  <c r="X3155" i="33"/>
  <c r="W3155" i="33"/>
  <c r="V3155" i="33"/>
  <c r="U3155" i="33"/>
  <c r="T3155" i="33"/>
  <c r="S3155" i="33"/>
  <c r="AD3154" i="33"/>
  <c r="AC3154" i="33"/>
  <c r="AB3154" i="33"/>
  <c r="AA3154" i="33"/>
  <c r="Z3154" i="33"/>
  <c r="Y3154" i="33"/>
  <c r="X3154" i="33"/>
  <c r="W3154" i="33"/>
  <c r="V3154" i="33"/>
  <c r="U3154" i="33"/>
  <c r="T3154" i="33"/>
  <c r="S3154" i="33"/>
  <c r="AD3153" i="33"/>
  <c r="AC3153" i="33"/>
  <c r="AB3153" i="33"/>
  <c r="AA3153" i="33"/>
  <c r="Z3153" i="33"/>
  <c r="Y3153" i="33"/>
  <c r="X3153" i="33"/>
  <c r="W3153" i="33"/>
  <c r="V3153" i="33"/>
  <c r="U3153" i="33"/>
  <c r="T3153" i="33"/>
  <c r="S3153" i="33"/>
  <c r="AD3152" i="33"/>
  <c r="AC3152" i="33"/>
  <c r="AB3152" i="33"/>
  <c r="AA3152" i="33"/>
  <c r="Z3152" i="33"/>
  <c r="Y3152" i="33"/>
  <c r="X3152" i="33"/>
  <c r="W3152" i="33"/>
  <c r="V3152" i="33"/>
  <c r="U3152" i="33"/>
  <c r="T3152" i="33"/>
  <c r="S3152" i="33"/>
  <c r="AD3151" i="33"/>
  <c r="AC3151" i="33"/>
  <c r="AB3151" i="33"/>
  <c r="AA3151" i="33"/>
  <c r="Z3151" i="33"/>
  <c r="Y3151" i="33"/>
  <c r="X3151" i="33"/>
  <c r="W3151" i="33"/>
  <c r="V3151" i="33"/>
  <c r="U3151" i="33"/>
  <c r="T3151" i="33"/>
  <c r="S3151" i="33"/>
  <c r="AD3150" i="33"/>
  <c r="AC3150" i="33"/>
  <c r="AB3150" i="33"/>
  <c r="AA3150" i="33"/>
  <c r="Z3150" i="33"/>
  <c r="Y3150" i="33"/>
  <c r="X3150" i="33"/>
  <c r="W3150" i="33"/>
  <c r="V3150" i="33"/>
  <c r="U3150" i="33"/>
  <c r="T3150" i="33"/>
  <c r="S3150" i="33"/>
  <c r="AD3149" i="33"/>
  <c r="AC3149" i="33"/>
  <c r="AB3149" i="33"/>
  <c r="AA3149" i="33"/>
  <c r="Z3149" i="33"/>
  <c r="Y3149" i="33"/>
  <c r="X3149" i="33"/>
  <c r="W3149" i="33"/>
  <c r="V3149" i="33"/>
  <c r="U3149" i="33"/>
  <c r="T3149" i="33"/>
  <c r="S3149" i="33"/>
  <c r="AD3148" i="33"/>
  <c r="AC3148" i="33"/>
  <c r="AB3148" i="33"/>
  <c r="AA3148" i="33"/>
  <c r="Z3148" i="33"/>
  <c r="Y3148" i="33"/>
  <c r="X3148" i="33"/>
  <c r="W3148" i="33"/>
  <c r="V3148" i="33"/>
  <c r="U3148" i="33"/>
  <c r="T3148" i="33"/>
  <c r="S3148" i="33"/>
  <c r="AD3147" i="33"/>
  <c r="AC3147" i="33"/>
  <c r="AB3147" i="33"/>
  <c r="AA3147" i="33"/>
  <c r="Z3147" i="33"/>
  <c r="Y3147" i="33"/>
  <c r="X3147" i="33"/>
  <c r="W3147" i="33"/>
  <c r="V3147" i="33"/>
  <c r="U3147" i="33"/>
  <c r="T3147" i="33"/>
  <c r="S3147" i="33"/>
  <c r="AD3146" i="33"/>
  <c r="AC3146" i="33"/>
  <c r="AB3146" i="33"/>
  <c r="AA3146" i="33"/>
  <c r="Z3146" i="33"/>
  <c r="Y3146" i="33"/>
  <c r="X3146" i="33"/>
  <c r="W3146" i="33"/>
  <c r="V3146" i="33"/>
  <c r="U3146" i="33"/>
  <c r="T3146" i="33"/>
  <c r="S3146" i="33"/>
  <c r="AD3145" i="33"/>
  <c r="AC3145" i="33"/>
  <c r="AB3145" i="33"/>
  <c r="AA3145" i="33"/>
  <c r="Z3145" i="33"/>
  <c r="Y3145" i="33"/>
  <c r="X3145" i="33"/>
  <c r="W3145" i="33"/>
  <c r="V3145" i="33"/>
  <c r="U3145" i="33"/>
  <c r="T3145" i="33"/>
  <c r="S3145" i="33"/>
  <c r="AD3144" i="33"/>
  <c r="AC3144" i="33"/>
  <c r="AB3144" i="33"/>
  <c r="AA3144" i="33"/>
  <c r="Z3144" i="33"/>
  <c r="Y3144" i="33"/>
  <c r="X3144" i="33"/>
  <c r="W3144" i="33"/>
  <c r="V3144" i="33"/>
  <c r="U3144" i="33"/>
  <c r="T3144" i="33"/>
  <c r="S3144" i="33"/>
  <c r="AD3143" i="33"/>
  <c r="AC3143" i="33"/>
  <c r="AB3143" i="33"/>
  <c r="AA3143" i="33"/>
  <c r="Z3143" i="33"/>
  <c r="Y3143" i="33"/>
  <c r="X3143" i="33"/>
  <c r="W3143" i="33"/>
  <c r="V3143" i="33"/>
  <c r="U3143" i="33"/>
  <c r="T3143" i="33"/>
  <c r="S3143" i="33"/>
  <c r="AD3142" i="33"/>
  <c r="AC3142" i="33"/>
  <c r="AB3142" i="33"/>
  <c r="AA3142" i="33"/>
  <c r="Z3142" i="33"/>
  <c r="Y3142" i="33"/>
  <c r="X3142" i="33"/>
  <c r="W3142" i="33"/>
  <c r="V3142" i="33"/>
  <c r="U3142" i="33"/>
  <c r="T3142" i="33"/>
  <c r="S3142" i="33"/>
  <c r="AD3141" i="33"/>
  <c r="AC3141" i="33"/>
  <c r="AB3141" i="33"/>
  <c r="AA3141" i="33"/>
  <c r="Z3141" i="33"/>
  <c r="Y3141" i="33"/>
  <c r="X3141" i="33"/>
  <c r="W3141" i="33"/>
  <c r="V3141" i="33"/>
  <c r="U3141" i="33"/>
  <c r="T3141" i="33"/>
  <c r="S3141" i="33"/>
  <c r="AD3140" i="33"/>
  <c r="AC3140" i="33"/>
  <c r="AB3140" i="33"/>
  <c r="AA3140" i="33"/>
  <c r="Z3140" i="33"/>
  <c r="Y3140" i="33"/>
  <c r="X3140" i="33"/>
  <c r="W3140" i="33"/>
  <c r="V3140" i="33"/>
  <c r="U3140" i="33"/>
  <c r="T3140" i="33"/>
  <c r="S3140" i="33"/>
  <c r="AD3139" i="33"/>
  <c r="AC3139" i="33"/>
  <c r="AB3139" i="33"/>
  <c r="AA3139" i="33"/>
  <c r="Z3139" i="33"/>
  <c r="Y3139" i="33"/>
  <c r="X3139" i="33"/>
  <c r="W3139" i="33"/>
  <c r="V3139" i="33"/>
  <c r="U3139" i="33"/>
  <c r="T3139" i="33"/>
  <c r="S3139" i="33"/>
  <c r="AD3138" i="33"/>
  <c r="AC3138" i="33"/>
  <c r="AB3138" i="33"/>
  <c r="AA3138" i="33"/>
  <c r="Z3138" i="33"/>
  <c r="Y3138" i="33"/>
  <c r="X3138" i="33"/>
  <c r="W3138" i="33"/>
  <c r="V3138" i="33"/>
  <c r="U3138" i="33"/>
  <c r="T3138" i="33"/>
  <c r="S3138" i="33"/>
  <c r="AD3137" i="33"/>
  <c r="AC3137" i="33"/>
  <c r="AB3137" i="33"/>
  <c r="AA3137" i="33"/>
  <c r="Z3137" i="33"/>
  <c r="Y3137" i="33"/>
  <c r="X3137" i="33"/>
  <c r="W3137" i="33"/>
  <c r="V3137" i="33"/>
  <c r="U3137" i="33"/>
  <c r="T3137" i="33"/>
  <c r="S3137" i="33"/>
  <c r="AD3136" i="33"/>
  <c r="AC3136" i="33"/>
  <c r="AB3136" i="33"/>
  <c r="AA3136" i="33"/>
  <c r="Z3136" i="33"/>
  <c r="Y3136" i="33"/>
  <c r="X3136" i="33"/>
  <c r="W3136" i="33"/>
  <c r="V3136" i="33"/>
  <c r="U3136" i="33"/>
  <c r="T3136" i="33"/>
  <c r="S3136" i="33"/>
  <c r="AD3135" i="33"/>
  <c r="AC3135" i="33"/>
  <c r="AB3135" i="33"/>
  <c r="AA3135" i="33"/>
  <c r="Z3135" i="33"/>
  <c r="Y3135" i="33"/>
  <c r="X3135" i="33"/>
  <c r="W3135" i="33"/>
  <c r="V3135" i="33"/>
  <c r="U3135" i="33"/>
  <c r="T3135" i="33"/>
  <c r="S3135" i="33"/>
  <c r="AD3134" i="33"/>
  <c r="AC3134" i="33"/>
  <c r="AB3134" i="33"/>
  <c r="AA3134" i="33"/>
  <c r="Z3134" i="33"/>
  <c r="Y3134" i="33"/>
  <c r="X3134" i="33"/>
  <c r="W3134" i="33"/>
  <c r="V3134" i="33"/>
  <c r="U3134" i="33"/>
  <c r="T3134" i="33"/>
  <c r="S3134" i="33"/>
  <c r="AD3133" i="33"/>
  <c r="AC3133" i="33"/>
  <c r="AB3133" i="33"/>
  <c r="AA3133" i="33"/>
  <c r="Z3133" i="33"/>
  <c r="Y3133" i="33"/>
  <c r="X3133" i="33"/>
  <c r="W3133" i="33"/>
  <c r="V3133" i="33"/>
  <c r="U3133" i="33"/>
  <c r="T3133" i="33"/>
  <c r="S3133" i="33"/>
  <c r="AD3132" i="33"/>
  <c r="AC3132" i="33"/>
  <c r="AB3132" i="33"/>
  <c r="AA3132" i="33"/>
  <c r="Z3132" i="33"/>
  <c r="Y3132" i="33"/>
  <c r="X3132" i="33"/>
  <c r="W3132" i="33"/>
  <c r="V3132" i="33"/>
  <c r="U3132" i="33"/>
  <c r="T3132" i="33"/>
  <c r="S3132" i="33"/>
  <c r="AD3131" i="33"/>
  <c r="AC3131" i="33"/>
  <c r="AB3131" i="33"/>
  <c r="AA3131" i="33"/>
  <c r="Z3131" i="33"/>
  <c r="Y3131" i="33"/>
  <c r="X3131" i="33"/>
  <c r="W3131" i="33"/>
  <c r="V3131" i="33"/>
  <c r="U3131" i="33"/>
  <c r="T3131" i="33"/>
  <c r="S3131" i="33"/>
  <c r="AD3130" i="33"/>
  <c r="AC3130" i="33"/>
  <c r="AB3130" i="33"/>
  <c r="AA3130" i="33"/>
  <c r="Z3130" i="33"/>
  <c r="Y3130" i="33"/>
  <c r="X3130" i="33"/>
  <c r="W3130" i="33"/>
  <c r="V3130" i="33"/>
  <c r="U3130" i="33"/>
  <c r="T3130" i="33"/>
  <c r="S3130" i="33"/>
  <c r="AD3129" i="33"/>
  <c r="AC3129" i="33"/>
  <c r="AB3129" i="33"/>
  <c r="AA3129" i="33"/>
  <c r="Z3129" i="33"/>
  <c r="Y3129" i="33"/>
  <c r="X3129" i="33"/>
  <c r="W3129" i="33"/>
  <c r="V3129" i="33"/>
  <c r="U3129" i="33"/>
  <c r="T3129" i="33"/>
  <c r="S3129" i="33"/>
  <c r="AD3128" i="33"/>
  <c r="AC3128" i="33"/>
  <c r="AB3128" i="33"/>
  <c r="AA3128" i="33"/>
  <c r="Z3128" i="33"/>
  <c r="Y3128" i="33"/>
  <c r="X3128" i="33"/>
  <c r="W3128" i="33"/>
  <c r="V3128" i="33"/>
  <c r="U3128" i="33"/>
  <c r="T3128" i="33"/>
  <c r="S3128" i="33"/>
  <c r="AD3127" i="33"/>
  <c r="AC3127" i="33"/>
  <c r="AB3127" i="33"/>
  <c r="AA3127" i="33"/>
  <c r="Z3127" i="33"/>
  <c r="Y3127" i="33"/>
  <c r="X3127" i="33"/>
  <c r="W3127" i="33"/>
  <c r="V3127" i="33"/>
  <c r="U3127" i="33"/>
  <c r="T3127" i="33"/>
  <c r="S3127" i="33"/>
  <c r="AD3126" i="33"/>
  <c r="AC3126" i="33"/>
  <c r="AB3126" i="33"/>
  <c r="AA3126" i="33"/>
  <c r="Z3126" i="33"/>
  <c r="Y3126" i="33"/>
  <c r="X3126" i="33"/>
  <c r="W3126" i="33"/>
  <c r="V3126" i="33"/>
  <c r="U3126" i="33"/>
  <c r="T3126" i="33"/>
  <c r="S3126" i="33"/>
  <c r="AD3125" i="33"/>
  <c r="AC3125" i="33"/>
  <c r="AB3125" i="33"/>
  <c r="AA3125" i="33"/>
  <c r="Z3125" i="33"/>
  <c r="Y3125" i="33"/>
  <c r="X3125" i="33"/>
  <c r="W3125" i="33"/>
  <c r="V3125" i="33"/>
  <c r="U3125" i="33"/>
  <c r="T3125" i="33"/>
  <c r="S3125" i="33"/>
  <c r="AD3124" i="33"/>
  <c r="AC3124" i="33"/>
  <c r="AB3124" i="33"/>
  <c r="AA3124" i="33"/>
  <c r="Z3124" i="33"/>
  <c r="Y3124" i="33"/>
  <c r="X3124" i="33"/>
  <c r="W3124" i="33"/>
  <c r="V3124" i="33"/>
  <c r="U3124" i="33"/>
  <c r="T3124" i="33"/>
  <c r="S3124" i="33"/>
  <c r="AD3123" i="33"/>
  <c r="AC3123" i="33"/>
  <c r="AB3123" i="33"/>
  <c r="AA3123" i="33"/>
  <c r="Z3123" i="33"/>
  <c r="Y3123" i="33"/>
  <c r="X3123" i="33"/>
  <c r="W3123" i="33"/>
  <c r="V3123" i="33"/>
  <c r="U3123" i="33"/>
  <c r="T3123" i="33"/>
  <c r="S3123" i="33"/>
  <c r="AD3122" i="33"/>
  <c r="AC3122" i="33"/>
  <c r="AB3122" i="33"/>
  <c r="AA3122" i="33"/>
  <c r="Z3122" i="33"/>
  <c r="Y3122" i="33"/>
  <c r="X3122" i="33"/>
  <c r="W3122" i="33"/>
  <c r="V3122" i="33"/>
  <c r="U3122" i="33"/>
  <c r="T3122" i="33"/>
  <c r="S3122" i="33"/>
  <c r="AD3121" i="33"/>
  <c r="AC3121" i="33"/>
  <c r="AB3121" i="33"/>
  <c r="AA3121" i="33"/>
  <c r="Z3121" i="33"/>
  <c r="Y3121" i="33"/>
  <c r="X3121" i="33"/>
  <c r="W3121" i="33"/>
  <c r="V3121" i="33"/>
  <c r="U3121" i="33"/>
  <c r="T3121" i="33"/>
  <c r="S3121" i="33"/>
  <c r="AD3120" i="33"/>
  <c r="AC3120" i="33"/>
  <c r="AB3120" i="33"/>
  <c r="AA3120" i="33"/>
  <c r="Z3120" i="33"/>
  <c r="Y3120" i="33"/>
  <c r="X3120" i="33"/>
  <c r="W3120" i="33"/>
  <c r="V3120" i="33"/>
  <c r="U3120" i="33"/>
  <c r="T3120" i="33"/>
  <c r="S3120" i="33"/>
  <c r="AD3119" i="33"/>
  <c r="AC3119" i="33"/>
  <c r="AB3119" i="33"/>
  <c r="AA3119" i="33"/>
  <c r="Z3119" i="33"/>
  <c r="Y3119" i="33"/>
  <c r="X3119" i="33"/>
  <c r="W3119" i="33"/>
  <c r="V3119" i="33"/>
  <c r="U3119" i="33"/>
  <c r="T3119" i="33"/>
  <c r="S3119" i="33"/>
  <c r="AD3118" i="33"/>
  <c r="AC3118" i="33"/>
  <c r="AB3118" i="33"/>
  <c r="AA3118" i="33"/>
  <c r="Z3118" i="33"/>
  <c r="Y3118" i="33"/>
  <c r="X3118" i="33"/>
  <c r="W3118" i="33"/>
  <c r="V3118" i="33"/>
  <c r="U3118" i="33"/>
  <c r="T3118" i="33"/>
  <c r="S3118" i="33"/>
  <c r="AD3117" i="33"/>
  <c r="AC3117" i="33"/>
  <c r="AB3117" i="33"/>
  <c r="AA3117" i="33"/>
  <c r="Z3117" i="33"/>
  <c r="Y3117" i="33"/>
  <c r="X3117" i="33"/>
  <c r="W3117" i="33"/>
  <c r="V3117" i="33"/>
  <c r="U3117" i="33"/>
  <c r="T3117" i="33"/>
  <c r="S3117" i="33"/>
  <c r="AD3116" i="33"/>
  <c r="AC3116" i="33"/>
  <c r="AB3116" i="33"/>
  <c r="AA3116" i="33"/>
  <c r="Z3116" i="33"/>
  <c r="Y3116" i="33"/>
  <c r="X3116" i="33"/>
  <c r="W3116" i="33"/>
  <c r="V3116" i="33"/>
  <c r="U3116" i="33"/>
  <c r="T3116" i="33"/>
  <c r="S3116" i="33"/>
  <c r="AD3115" i="33"/>
  <c r="AC3115" i="33"/>
  <c r="AB3115" i="33"/>
  <c r="AA3115" i="33"/>
  <c r="Z3115" i="33"/>
  <c r="Y3115" i="33"/>
  <c r="X3115" i="33"/>
  <c r="W3115" i="33"/>
  <c r="V3115" i="33"/>
  <c r="U3115" i="33"/>
  <c r="T3115" i="33"/>
  <c r="S3115" i="33"/>
  <c r="AD3114" i="33"/>
  <c r="AC3114" i="33"/>
  <c r="AB3114" i="33"/>
  <c r="AA3114" i="33"/>
  <c r="Z3114" i="33"/>
  <c r="Y3114" i="33"/>
  <c r="X3114" i="33"/>
  <c r="W3114" i="33"/>
  <c r="V3114" i="33"/>
  <c r="U3114" i="33"/>
  <c r="T3114" i="33"/>
  <c r="S3114" i="33"/>
  <c r="AD3113" i="33"/>
  <c r="AC3113" i="33"/>
  <c r="AB3113" i="33"/>
  <c r="AA3113" i="33"/>
  <c r="Z3113" i="33"/>
  <c r="Y3113" i="33"/>
  <c r="X3113" i="33"/>
  <c r="W3113" i="33"/>
  <c r="V3113" i="33"/>
  <c r="U3113" i="33"/>
  <c r="T3113" i="33"/>
  <c r="S3113" i="33"/>
  <c r="AD3112" i="33"/>
  <c r="AC3112" i="33"/>
  <c r="AB3112" i="33"/>
  <c r="AA3112" i="33"/>
  <c r="Z3112" i="33"/>
  <c r="Y3112" i="33"/>
  <c r="X3112" i="33"/>
  <c r="W3112" i="33"/>
  <c r="V3112" i="33"/>
  <c r="U3112" i="33"/>
  <c r="T3112" i="33"/>
  <c r="S3112" i="33"/>
  <c r="AD3111" i="33"/>
  <c r="AC3111" i="33"/>
  <c r="AB3111" i="33"/>
  <c r="AA3111" i="33"/>
  <c r="Z3111" i="33"/>
  <c r="Y3111" i="33"/>
  <c r="X3111" i="33"/>
  <c r="W3111" i="33"/>
  <c r="V3111" i="33"/>
  <c r="U3111" i="33"/>
  <c r="T3111" i="33"/>
  <c r="S3111" i="33"/>
  <c r="AD3110" i="33"/>
  <c r="AC3110" i="33"/>
  <c r="AB3110" i="33"/>
  <c r="AA3110" i="33"/>
  <c r="Z3110" i="33"/>
  <c r="Y3110" i="33"/>
  <c r="X3110" i="33"/>
  <c r="W3110" i="33"/>
  <c r="V3110" i="33"/>
  <c r="U3110" i="33"/>
  <c r="T3110" i="33"/>
  <c r="S3110" i="33"/>
  <c r="AD3109" i="33"/>
  <c r="AC3109" i="33"/>
  <c r="AB3109" i="33"/>
  <c r="AA3109" i="33"/>
  <c r="Z3109" i="33"/>
  <c r="Y3109" i="33"/>
  <c r="X3109" i="33"/>
  <c r="W3109" i="33"/>
  <c r="V3109" i="33"/>
  <c r="U3109" i="33"/>
  <c r="T3109" i="33"/>
  <c r="S3109" i="33"/>
  <c r="AD3108" i="33"/>
  <c r="AC3108" i="33"/>
  <c r="AB3108" i="33"/>
  <c r="AA3108" i="33"/>
  <c r="Z3108" i="33"/>
  <c r="Y3108" i="33"/>
  <c r="X3108" i="33"/>
  <c r="W3108" i="33"/>
  <c r="V3108" i="33"/>
  <c r="U3108" i="33"/>
  <c r="T3108" i="33"/>
  <c r="S3108" i="33"/>
  <c r="AD3107" i="33"/>
  <c r="AC3107" i="33"/>
  <c r="AB3107" i="33"/>
  <c r="AA3107" i="33"/>
  <c r="Z3107" i="33"/>
  <c r="Y3107" i="33"/>
  <c r="X3107" i="33"/>
  <c r="W3107" i="33"/>
  <c r="V3107" i="33"/>
  <c r="U3107" i="33"/>
  <c r="T3107" i="33"/>
  <c r="S3107" i="33"/>
  <c r="AD3106" i="33"/>
  <c r="AC3106" i="33"/>
  <c r="AB3106" i="33"/>
  <c r="AA3106" i="33"/>
  <c r="Z3106" i="33"/>
  <c r="Y3106" i="33"/>
  <c r="X3106" i="33"/>
  <c r="W3106" i="33"/>
  <c r="V3106" i="33"/>
  <c r="U3106" i="33"/>
  <c r="T3106" i="33"/>
  <c r="S3106" i="33"/>
  <c r="AD3105" i="33"/>
  <c r="AC3105" i="33"/>
  <c r="AB3105" i="33"/>
  <c r="AA3105" i="33"/>
  <c r="Z3105" i="33"/>
  <c r="Y3105" i="33"/>
  <c r="X3105" i="33"/>
  <c r="W3105" i="33"/>
  <c r="V3105" i="33"/>
  <c r="U3105" i="33"/>
  <c r="T3105" i="33"/>
  <c r="S3105" i="33"/>
  <c r="AD3104" i="33"/>
  <c r="AC3104" i="33"/>
  <c r="AB3104" i="33"/>
  <c r="AA3104" i="33"/>
  <c r="Z3104" i="33"/>
  <c r="Y3104" i="33"/>
  <c r="X3104" i="33"/>
  <c r="W3104" i="33"/>
  <c r="V3104" i="33"/>
  <c r="U3104" i="33"/>
  <c r="T3104" i="33"/>
  <c r="S3104" i="33"/>
  <c r="AD3103" i="33"/>
  <c r="AC3103" i="33"/>
  <c r="AB3103" i="33"/>
  <c r="AA3103" i="33"/>
  <c r="Z3103" i="33"/>
  <c r="Y3103" i="33"/>
  <c r="X3103" i="33"/>
  <c r="W3103" i="33"/>
  <c r="V3103" i="33"/>
  <c r="U3103" i="33"/>
  <c r="T3103" i="33"/>
  <c r="S3103" i="33"/>
  <c r="AD3102" i="33"/>
  <c r="AC3102" i="33"/>
  <c r="AB3102" i="33"/>
  <c r="AA3102" i="33"/>
  <c r="Z3102" i="33"/>
  <c r="Y3102" i="33"/>
  <c r="X3102" i="33"/>
  <c r="W3102" i="33"/>
  <c r="V3102" i="33"/>
  <c r="U3102" i="33"/>
  <c r="T3102" i="33"/>
  <c r="S3102" i="33"/>
  <c r="AD3101" i="33"/>
  <c r="AC3101" i="33"/>
  <c r="AB3101" i="33"/>
  <c r="AA3101" i="33"/>
  <c r="Z3101" i="33"/>
  <c r="Y3101" i="33"/>
  <c r="X3101" i="33"/>
  <c r="W3101" i="33"/>
  <c r="V3101" i="33"/>
  <c r="U3101" i="33"/>
  <c r="T3101" i="33"/>
  <c r="S3101" i="33"/>
  <c r="AD3100" i="33"/>
  <c r="AC3100" i="33"/>
  <c r="AB3100" i="33"/>
  <c r="AA3100" i="33"/>
  <c r="Z3100" i="33"/>
  <c r="Y3100" i="33"/>
  <c r="X3100" i="33"/>
  <c r="W3100" i="33"/>
  <c r="V3100" i="33"/>
  <c r="U3100" i="33"/>
  <c r="T3100" i="33"/>
  <c r="S3100" i="33"/>
  <c r="AD3099" i="33"/>
  <c r="AC3099" i="33"/>
  <c r="AB3099" i="33"/>
  <c r="AA3099" i="33"/>
  <c r="Z3099" i="33"/>
  <c r="Y3099" i="33"/>
  <c r="X3099" i="33"/>
  <c r="W3099" i="33"/>
  <c r="V3099" i="33"/>
  <c r="U3099" i="33"/>
  <c r="T3099" i="33"/>
  <c r="S3099" i="33"/>
  <c r="AD3098" i="33"/>
  <c r="AC3098" i="33"/>
  <c r="AB3098" i="33"/>
  <c r="AA3098" i="33"/>
  <c r="Z3098" i="33"/>
  <c r="Y3098" i="33"/>
  <c r="X3098" i="33"/>
  <c r="W3098" i="33"/>
  <c r="V3098" i="33"/>
  <c r="U3098" i="33"/>
  <c r="T3098" i="33"/>
  <c r="S3098" i="33"/>
  <c r="AD3097" i="33"/>
  <c r="AC3097" i="33"/>
  <c r="AB3097" i="33"/>
  <c r="AA3097" i="33"/>
  <c r="Z3097" i="33"/>
  <c r="Y3097" i="33"/>
  <c r="X3097" i="33"/>
  <c r="W3097" i="33"/>
  <c r="V3097" i="33"/>
  <c r="U3097" i="33"/>
  <c r="T3097" i="33"/>
  <c r="S3097" i="33"/>
  <c r="AD3096" i="33"/>
  <c r="AC3096" i="33"/>
  <c r="AB3096" i="33"/>
  <c r="AA3096" i="33"/>
  <c r="Z3096" i="33"/>
  <c r="Y3096" i="33"/>
  <c r="X3096" i="33"/>
  <c r="W3096" i="33"/>
  <c r="V3096" i="33"/>
  <c r="U3096" i="33"/>
  <c r="T3096" i="33"/>
  <c r="S3096" i="33"/>
  <c r="AD3095" i="33"/>
  <c r="AC3095" i="33"/>
  <c r="AB3095" i="33"/>
  <c r="AA3095" i="33"/>
  <c r="Z3095" i="33"/>
  <c r="Y3095" i="33"/>
  <c r="X3095" i="33"/>
  <c r="W3095" i="33"/>
  <c r="V3095" i="33"/>
  <c r="U3095" i="33"/>
  <c r="T3095" i="33"/>
  <c r="S3095" i="33"/>
  <c r="AD3094" i="33"/>
  <c r="AC3094" i="33"/>
  <c r="AB3094" i="33"/>
  <c r="AA3094" i="33"/>
  <c r="Z3094" i="33"/>
  <c r="Y3094" i="33"/>
  <c r="X3094" i="33"/>
  <c r="W3094" i="33"/>
  <c r="V3094" i="33"/>
  <c r="U3094" i="33"/>
  <c r="T3094" i="33"/>
  <c r="S3094" i="33"/>
  <c r="AD3093" i="33"/>
  <c r="AC3093" i="33"/>
  <c r="AB3093" i="33"/>
  <c r="AA3093" i="33"/>
  <c r="Z3093" i="33"/>
  <c r="Y3093" i="33"/>
  <c r="X3093" i="33"/>
  <c r="W3093" i="33"/>
  <c r="V3093" i="33"/>
  <c r="U3093" i="33"/>
  <c r="T3093" i="33"/>
  <c r="S3093" i="33"/>
  <c r="AD3092" i="33"/>
  <c r="AC3092" i="33"/>
  <c r="AB3092" i="33"/>
  <c r="AA3092" i="33"/>
  <c r="Z3092" i="33"/>
  <c r="Y3092" i="33"/>
  <c r="X3092" i="33"/>
  <c r="W3092" i="33"/>
  <c r="V3092" i="33"/>
  <c r="U3092" i="33"/>
  <c r="T3092" i="33"/>
  <c r="S3092" i="33"/>
  <c r="AD3091" i="33"/>
  <c r="AC3091" i="33"/>
  <c r="AB3091" i="33"/>
  <c r="AA3091" i="33"/>
  <c r="Z3091" i="33"/>
  <c r="Y3091" i="33"/>
  <c r="X3091" i="33"/>
  <c r="W3091" i="33"/>
  <c r="V3091" i="33"/>
  <c r="U3091" i="33"/>
  <c r="T3091" i="33"/>
  <c r="S3091" i="33"/>
  <c r="AD3090" i="33"/>
  <c r="AC3090" i="33"/>
  <c r="AB3090" i="33"/>
  <c r="AA3090" i="33"/>
  <c r="Z3090" i="33"/>
  <c r="Y3090" i="33"/>
  <c r="X3090" i="33"/>
  <c r="W3090" i="33"/>
  <c r="V3090" i="33"/>
  <c r="U3090" i="33"/>
  <c r="T3090" i="33"/>
  <c r="S3090" i="33"/>
  <c r="AD3089" i="33"/>
  <c r="AC3089" i="33"/>
  <c r="AB3089" i="33"/>
  <c r="AA3089" i="33"/>
  <c r="Z3089" i="33"/>
  <c r="Y3089" i="33"/>
  <c r="X3089" i="33"/>
  <c r="W3089" i="33"/>
  <c r="V3089" i="33"/>
  <c r="U3089" i="33"/>
  <c r="T3089" i="33"/>
  <c r="S3089" i="33"/>
  <c r="AD3088" i="33"/>
  <c r="AC3088" i="33"/>
  <c r="AB3088" i="33"/>
  <c r="AA3088" i="33"/>
  <c r="Z3088" i="33"/>
  <c r="Y3088" i="33"/>
  <c r="X3088" i="33"/>
  <c r="W3088" i="33"/>
  <c r="V3088" i="33"/>
  <c r="U3088" i="33"/>
  <c r="T3088" i="33"/>
  <c r="S3088" i="33"/>
  <c r="AD3087" i="33"/>
  <c r="AC3087" i="33"/>
  <c r="AB3087" i="33"/>
  <c r="AA3087" i="33"/>
  <c r="Z3087" i="33"/>
  <c r="Y3087" i="33"/>
  <c r="X3087" i="33"/>
  <c r="W3087" i="33"/>
  <c r="V3087" i="33"/>
  <c r="U3087" i="33"/>
  <c r="T3087" i="33"/>
  <c r="S3087" i="33"/>
  <c r="AD3086" i="33"/>
  <c r="AC3086" i="33"/>
  <c r="AB3086" i="33"/>
  <c r="AA3086" i="33"/>
  <c r="Z3086" i="33"/>
  <c r="Y3086" i="33"/>
  <c r="X3086" i="33"/>
  <c r="W3086" i="33"/>
  <c r="V3086" i="33"/>
  <c r="U3086" i="33"/>
  <c r="T3086" i="33"/>
  <c r="S3086" i="33"/>
  <c r="AD3085" i="33"/>
  <c r="AC3085" i="33"/>
  <c r="AB3085" i="33"/>
  <c r="AA3085" i="33"/>
  <c r="Z3085" i="33"/>
  <c r="Y3085" i="33"/>
  <c r="X3085" i="33"/>
  <c r="W3085" i="33"/>
  <c r="V3085" i="33"/>
  <c r="U3085" i="33"/>
  <c r="T3085" i="33"/>
  <c r="S3085" i="33"/>
  <c r="AD3084" i="33"/>
  <c r="AC3084" i="33"/>
  <c r="AB3084" i="33"/>
  <c r="AA3084" i="33"/>
  <c r="Z3084" i="33"/>
  <c r="Y3084" i="33"/>
  <c r="X3084" i="33"/>
  <c r="W3084" i="33"/>
  <c r="V3084" i="33"/>
  <c r="U3084" i="33"/>
  <c r="T3084" i="33"/>
  <c r="S3084" i="33"/>
  <c r="AD3083" i="33"/>
  <c r="AC3083" i="33"/>
  <c r="AB3083" i="33"/>
  <c r="AA3083" i="33"/>
  <c r="Z3083" i="33"/>
  <c r="Y3083" i="33"/>
  <c r="X3083" i="33"/>
  <c r="W3083" i="33"/>
  <c r="V3083" i="33"/>
  <c r="U3083" i="33"/>
  <c r="T3083" i="33"/>
  <c r="S3083" i="33"/>
  <c r="AD3082" i="33"/>
  <c r="AC3082" i="33"/>
  <c r="AB3082" i="33"/>
  <c r="AA3082" i="33"/>
  <c r="Z3082" i="33"/>
  <c r="Y3082" i="33"/>
  <c r="X3082" i="33"/>
  <c r="W3082" i="33"/>
  <c r="V3082" i="33"/>
  <c r="U3082" i="33"/>
  <c r="T3082" i="33"/>
  <c r="S3082" i="33"/>
  <c r="AD3081" i="33"/>
  <c r="AC3081" i="33"/>
  <c r="AB3081" i="33"/>
  <c r="AA3081" i="33"/>
  <c r="Z3081" i="33"/>
  <c r="Y3081" i="33"/>
  <c r="X3081" i="33"/>
  <c r="W3081" i="33"/>
  <c r="V3081" i="33"/>
  <c r="U3081" i="33"/>
  <c r="T3081" i="33"/>
  <c r="S3081" i="33"/>
  <c r="AD3080" i="33"/>
  <c r="AC3080" i="33"/>
  <c r="AB3080" i="33"/>
  <c r="AA3080" i="33"/>
  <c r="Z3080" i="33"/>
  <c r="Y3080" i="33"/>
  <c r="X3080" i="33"/>
  <c r="W3080" i="33"/>
  <c r="V3080" i="33"/>
  <c r="U3080" i="33"/>
  <c r="T3080" i="33"/>
  <c r="S3080" i="33"/>
  <c r="AD3079" i="33"/>
  <c r="AC3079" i="33"/>
  <c r="AB3079" i="33"/>
  <c r="AA3079" i="33"/>
  <c r="Z3079" i="33"/>
  <c r="Y3079" i="33"/>
  <c r="X3079" i="33"/>
  <c r="W3079" i="33"/>
  <c r="V3079" i="33"/>
  <c r="U3079" i="33"/>
  <c r="T3079" i="33"/>
  <c r="S3079" i="33"/>
  <c r="AD3078" i="33"/>
  <c r="AC3078" i="33"/>
  <c r="AB3078" i="33"/>
  <c r="AA3078" i="33"/>
  <c r="Z3078" i="33"/>
  <c r="Y3078" i="33"/>
  <c r="X3078" i="33"/>
  <c r="W3078" i="33"/>
  <c r="V3078" i="33"/>
  <c r="U3078" i="33"/>
  <c r="T3078" i="33"/>
  <c r="S3078" i="33"/>
  <c r="AD3077" i="33"/>
  <c r="AC3077" i="33"/>
  <c r="AB3077" i="33"/>
  <c r="AA3077" i="33"/>
  <c r="Z3077" i="33"/>
  <c r="Y3077" i="33"/>
  <c r="X3077" i="33"/>
  <c r="W3077" i="33"/>
  <c r="V3077" i="33"/>
  <c r="U3077" i="33"/>
  <c r="T3077" i="33"/>
  <c r="S3077" i="33"/>
  <c r="AD3076" i="33"/>
  <c r="AC3076" i="33"/>
  <c r="AB3076" i="33"/>
  <c r="AA3076" i="33"/>
  <c r="Z3076" i="33"/>
  <c r="Y3076" i="33"/>
  <c r="X3076" i="33"/>
  <c r="W3076" i="33"/>
  <c r="V3076" i="33"/>
  <c r="U3076" i="33"/>
  <c r="T3076" i="33"/>
  <c r="S3076" i="33"/>
  <c r="AD3075" i="33"/>
  <c r="AC3075" i="33"/>
  <c r="AB3075" i="33"/>
  <c r="AA3075" i="33"/>
  <c r="Z3075" i="33"/>
  <c r="Y3075" i="33"/>
  <c r="X3075" i="33"/>
  <c r="W3075" i="33"/>
  <c r="V3075" i="33"/>
  <c r="U3075" i="33"/>
  <c r="T3075" i="33"/>
  <c r="S3075" i="33"/>
  <c r="AD3074" i="33"/>
  <c r="AC3074" i="33"/>
  <c r="AB3074" i="33"/>
  <c r="AA3074" i="33"/>
  <c r="Z3074" i="33"/>
  <c r="Y3074" i="33"/>
  <c r="X3074" i="33"/>
  <c r="W3074" i="33"/>
  <c r="V3074" i="33"/>
  <c r="U3074" i="33"/>
  <c r="T3074" i="33"/>
  <c r="S3074" i="33"/>
  <c r="AD3073" i="33"/>
  <c r="AC3073" i="33"/>
  <c r="AB3073" i="33"/>
  <c r="AA3073" i="33"/>
  <c r="Z3073" i="33"/>
  <c r="Y3073" i="33"/>
  <c r="X3073" i="33"/>
  <c r="W3073" i="33"/>
  <c r="V3073" i="33"/>
  <c r="U3073" i="33"/>
  <c r="T3073" i="33"/>
  <c r="S3073" i="33"/>
  <c r="AD3072" i="33"/>
  <c r="AC3072" i="33"/>
  <c r="AB3072" i="33"/>
  <c r="AA3072" i="33"/>
  <c r="Z3072" i="33"/>
  <c r="Y3072" i="33"/>
  <c r="X3072" i="33"/>
  <c r="W3072" i="33"/>
  <c r="V3072" i="33"/>
  <c r="U3072" i="33"/>
  <c r="T3072" i="33"/>
  <c r="S3072" i="33"/>
  <c r="AD3071" i="33"/>
  <c r="AC3071" i="33"/>
  <c r="AB3071" i="33"/>
  <c r="AA3071" i="33"/>
  <c r="Z3071" i="33"/>
  <c r="Y3071" i="33"/>
  <c r="X3071" i="33"/>
  <c r="W3071" i="33"/>
  <c r="V3071" i="33"/>
  <c r="U3071" i="33"/>
  <c r="T3071" i="33"/>
  <c r="S3071" i="33"/>
  <c r="AD3070" i="33"/>
  <c r="AC3070" i="33"/>
  <c r="AB3070" i="33"/>
  <c r="AA3070" i="33"/>
  <c r="Z3070" i="33"/>
  <c r="Y3070" i="33"/>
  <c r="X3070" i="33"/>
  <c r="W3070" i="33"/>
  <c r="V3070" i="33"/>
  <c r="U3070" i="33"/>
  <c r="T3070" i="33"/>
  <c r="S3070" i="33"/>
  <c r="AD3069" i="33"/>
  <c r="AC3069" i="33"/>
  <c r="AB3069" i="33"/>
  <c r="AA3069" i="33"/>
  <c r="Z3069" i="33"/>
  <c r="Y3069" i="33"/>
  <c r="X3069" i="33"/>
  <c r="W3069" i="33"/>
  <c r="V3069" i="33"/>
  <c r="U3069" i="33"/>
  <c r="T3069" i="33"/>
  <c r="S3069" i="33"/>
  <c r="AD3068" i="33"/>
  <c r="AC3068" i="33"/>
  <c r="AB3068" i="33"/>
  <c r="AA3068" i="33"/>
  <c r="Z3068" i="33"/>
  <c r="Y3068" i="33"/>
  <c r="X3068" i="33"/>
  <c r="W3068" i="33"/>
  <c r="V3068" i="33"/>
  <c r="U3068" i="33"/>
  <c r="T3068" i="33"/>
  <c r="S3068" i="33"/>
  <c r="AD3067" i="33"/>
  <c r="AC3067" i="33"/>
  <c r="AB3067" i="33"/>
  <c r="AA3067" i="33"/>
  <c r="Z3067" i="33"/>
  <c r="Y3067" i="33"/>
  <c r="X3067" i="33"/>
  <c r="W3067" i="33"/>
  <c r="V3067" i="33"/>
  <c r="U3067" i="33"/>
  <c r="T3067" i="33"/>
  <c r="S3067" i="33"/>
  <c r="AD3066" i="33"/>
  <c r="AC3066" i="33"/>
  <c r="AB3066" i="33"/>
  <c r="AA3066" i="33"/>
  <c r="Z3066" i="33"/>
  <c r="Y3066" i="33"/>
  <c r="X3066" i="33"/>
  <c r="W3066" i="33"/>
  <c r="V3066" i="33"/>
  <c r="U3066" i="33"/>
  <c r="T3066" i="33"/>
  <c r="S3066" i="33"/>
  <c r="AD3065" i="33"/>
  <c r="AC3065" i="33"/>
  <c r="AB3065" i="33"/>
  <c r="AA3065" i="33"/>
  <c r="Z3065" i="33"/>
  <c r="Y3065" i="33"/>
  <c r="X3065" i="33"/>
  <c r="W3065" i="33"/>
  <c r="V3065" i="33"/>
  <c r="U3065" i="33"/>
  <c r="T3065" i="33"/>
  <c r="S3065" i="33"/>
  <c r="AD3064" i="33"/>
  <c r="AC3064" i="33"/>
  <c r="AB3064" i="33"/>
  <c r="AA3064" i="33"/>
  <c r="Z3064" i="33"/>
  <c r="Y3064" i="33"/>
  <c r="X3064" i="33"/>
  <c r="W3064" i="33"/>
  <c r="V3064" i="33"/>
  <c r="U3064" i="33"/>
  <c r="T3064" i="33"/>
  <c r="S3064" i="33"/>
  <c r="AD3063" i="33"/>
  <c r="AC3063" i="33"/>
  <c r="AB3063" i="33"/>
  <c r="AA3063" i="33"/>
  <c r="Z3063" i="33"/>
  <c r="Y3063" i="33"/>
  <c r="X3063" i="33"/>
  <c r="W3063" i="33"/>
  <c r="V3063" i="33"/>
  <c r="U3063" i="33"/>
  <c r="T3063" i="33"/>
  <c r="S3063" i="33"/>
  <c r="AD3062" i="33"/>
  <c r="AC3062" i="33"/>
  <c r="AB3062" i="33"/>
  <c r="AA3062" i="33"/>
  <c r="Z3062" i="33"/>
  <c r="Y3062" i="33"/>
  <c r="X3062" i="33"/>
  <c r="W3062" i="33"/>
  <c r="V3062" i="33"/>
  <c r="U3062" i="33"/>
  <c r="T3062" i="33"/>
  <c r="S3062" i="33"/>
  <c r="AD3061" i="33"/>
  <c r="AC3061" i="33"/>
  <c r="AB3061" i="33"/>
  <c r="AA3061" i="33"/>
  <c r="Z3061" i="33"/>
  <c r="Y3061" i="33"/>
  <c r="X3061" i="33"/>
  <c r="W3061" i="33"/>
  <c r="V3061" i="33"/>
  <c r="U3061" i="33"/>
  <c r="T3061" i="33"/>
  <c r="S3061" i="33"/>
  <c r="AD3060" i="33"/>
  <c r="AC3060" i="33"/>
  <c r="AB3060" i="33"/>
  <c r="AA3060" i="33"/>
  <c r="Z3060" i="33"/>
  <c r="Y3060" i="33"/>
  <c r="X3060" i="33"/>
  <c r="W3060" i="33"/>
  <c r="V3060" i="33"/>
  <c r="U3060" i="33"/>
  <c r="T3060" i="33"/>
  <c r="S3060" i="33"/>
  <c r="AD3059" i="33"/>
  <c r="AC3059" i="33"/>
  <c r="AB3059" i="33"/>
  <c r="AA3059" i="33"/>
  <c r="Z3059" i="33"/>
  <c r="Y3059" i="33"/>
  <c r="X3059" i="33"/>
  <c r="W3059" i="33"/>
  <c r="V3059" i="33"/>
  <c r="U3059" i="33"/>
  <c r="T3059" i="33"/>
  <c r="S3059" i="33"/>
  <c r="AD3058" i="33"/>
  <c r="AC3058" i="33"/>
  <c r="AB3058" i="33"/>
  <c r="AA3058" i="33"/>
  <c r="Z3058" i="33"/>
  <c r="Y3058" i="33"/>
  <c r="X3058" i="33"/>
  <c r="W3058" i="33"/>
  <c r="V3058" i="33"/>
  <c r="U3058" i="33"/>
  <c r="T3058" i="33"/>
  <c r="S3058" i="33"/>
  <c r="AD3057" i="33"/>
  <c r="AC3057" i="33"/>
  <c r="AB3057" i="33"/>
  <c r="AA3057" i="33"/>
  <c r="Z3057" i="33"/>
  <c r="Y3057" i="33"/>
  <c r="X3057" i="33"/>
  <c r="W3057" i="33"/>
  <c r="V3057" i="33"/>
  <c r="U3057" i="33"/>
  <c r="T3057" i="33"/>
  <c r="S3057" i="33"/>
  <c r="AD3056" i="33"/>
  <c r="AC3056" i="33"/>
  <c r="AB3056" i="33"/>
  <c r="AA3056" i="33"/>
  <c r="Z3056" i="33"/>
  <c r="Y3056" i="33"/>
  <c r="X3056" i="33"/>
  <c r="W3056" i="33"/>
  <c r="V3056" i="33"/>
  <c r="U3056" i="33"/>
  <c r="T3056" i="33"/>
  <c r="S3056" i="33"/>
  <c r="AD3055" i="33"/>
  <c r="AC3055" i="33"/>
  <c r="AB3055" i="33"/>
  <c r="AA3055" i="33"/>
  <c r="Z3055" i="33"/>
  <c r="Y3055" i="33"/>
  <c r="X3055" i="33"/>
  <c r="W3055" i="33"/>
  <c r="V3055" i="33"/>
  <c r="U3055" i="33"/>
  <c r="T3055" i="33"/>
  <c r="S3055" i="33"/>
  <c r="AD3054" i="33"/>
  <c r="AC3054" i="33"/>
  <c r="AB3054" i="33"/>
  <c r="AA3054" i="33"/>
  <c r="Z3054" i="33"/>
  <c r="Y3054" i="33"/>
  <c r="X3054" i="33"/>
  <c r="W3054" i="33"/>
  <c r="V3054" i="33"/>
  <c r="U3054" i="33"/>
  <c r="T3054" i="33"/>
  <c r="S3054" i="33"/>
  <c r="AD3053" i="33"/>
  <c r="AC3053" i="33"/>
  <c r="AB3053" i="33"/>
  <c r="AA3053" i="33"/>
  <c r="Z3053" i="33"/>
  <c r="Y3053" i="33"/>
  <c r="X3053" i="33"/>
  <c r="W3053" i="33"/>
  <c r="V3053" i="33"/>
  <c r="U3053" i="33"/>
  <c r="T3053" i="33"/>
  <c r="S3053" i="33"/>
  <c r="AD3052" i="33"/>
  <c r="AC3052" i="33"/>
  <c r="AB3052" i="33"/>
  <c r="AA3052" i="33"/>
  <c r="Z3052" i="33"/>
  <c r="Y3052" i="33"/>
  <c r="X3052" i="33"/>
  <c r="W3052" i="33"/>
  <c r="V3052" i="33"/>
  <c r="U3052" i="33"/>
  <c r="T3052" i="33"/>
  <c r="S3052" i="33"/>
  <c r="AD3051" i="33"/>
  <c r="AC3051" i="33"/>
  <c r="AB3051" i="33"/>
  <c r="AA3051" i="33"/>
  <c r="Z3051" i="33"/>
  <c r="Y3051" i="33"/>
  <c r="X3051" i="33"/>
  <c r="W3051" i="33"/>
  <c r="V3051" i="33"/>
  <c r="U3051" i="33"/>
  <c r="T3051" i="33"/>
  <c r="S3051" i="33"/>
  <c r="AD3050" i="33"/>
  <c r="AC3050" i="33"/>
  <c r="AB3050" i="33"/>
  <c r="AA3050" i="33"/>
  <c r="Z3050" i="33"/>
  <c r="Y3050" i="33"/>
  <c r="X3050" i="33"/>
  <c r="W3050" i="33"/>
  <c r="V3050" i="33"/>
  <c r="U3050" i="33"/>
  <c r="T3050" i="33"/>
  <c r="S3050" i="33"/>
  <c r="AD3049" i="33"/>
  <c r="AC3049" i="33"/>
  <c r="AB3049" i="33"/>
  <c r="AA3049" i="33"/>
  <c r="Z3049" i="33"/>
  <c r="Y3049" i="33"/>
  <c r="X3049" i="33"/>
  <c r="W3049" i="33"/>
  <c r="V3049" i="33"/>
  <c r="U3049" i="33"/>
  <c r="T3049" i="33"/>
  <c r="S3049" i="33"/>
  <c r="AD3048" i="33"/>
  <c r="AC3048" i="33"/>
  <c r="AB3048" i="33"/>
  <c r="AA3048" i="33"/>
  <c r="Z3048" i="33"/>
  <c r="Y3048" i="33"/>
  <c r="X3048" i="33"/>
  <c r="W3048" i="33"/>
  <c r="V3048" i="33"/>
  <c r="U3048" i="33"/>
  <c r="T3048" i="33"/>
  <c r="S3048" i="33"/>
  <c r="AD3047" i="33"/>
  <c r="AC3047" i="33"/>
  <c r="AB3047" i="33"/>
  <c r="AA3047" i="33"/>
  <c r="Z3047" i="33"/>
  <c r="Y3047" i="33"/>
  <c r="X3047" i="33"/>
  <c r="W3047" i="33"/>
  <c r="V3047" i="33"/>
  <c r="U3047" i="33"/>
  <c r="T3047" i="33"/>
  <c r="S3047" i="33"/>
  <c r="AD3046" i="33"/>
  <c r="AC3046" i="33"/>
  <c r="AB3046" i="33"/>
  <c r="AA3046" i="33"/>
  <c r="Z3046" i="33"/>
  <c r="Y3046" i="33"/>
  <c r="X3046" i="33"/>
  <c r="W3046" i="33"/>
  <c r="V3046" i="33"/>
  <c r="U3046" i="33"/>
  <c r="T3046" i="33"/>
  <c r="S3046" i="33"/>
  <c r="AD3045" i="33"/>
  <c r="AC3045" i="33"/>
  <c r="AB3045" i="33"/>
  <c r="AA3045" i="33"/>
  <c r="Z3045" i="33"/>
  <c r="Y3045" i="33"/>
  <c r="X3045" i="33"/>
  <c r="W3045" i="33"/>
  <c r="V3045" i="33"/>
  <c r="U3045" i="33"/>
  <c r="T3045" i="33"/>
  <c r="S3045" i="33"/>
  <c r="AD3044" i="33"/>
  <c r="AC3044" i="33"/>
  <c r="AB3044" i="33"/>
  <c r="AA3044" i="33"/>
  <c r="Z3044" i="33"/>
  <c r="Y3044" i="33"/>
  <c r="X3044" i="33"/>
  <c r="W3044" i="33"/>
  <c r="V3044" i="33"/>
  <c r="U3044" i="33"/>
  <c r="T3044" i="33"/>
  <c r="S3044" i="33"/>
  <c r="AD3043" i="33"/>
  <c r="AC3043" i="33"/>
  <c r="AB3043" i="33"/>
  <c r="AA3043" i="33"/>
  <c r="Z3043" i="33"/>
  <c r="Y3043" i="33"/>
  <c r="X3043" i="33"/>
  <c r="W3043" i="33"/>
  <c r="V3043" i="33"/>
  <c r="U3043" i="33"/>
  <c r="T3043" i="33"/>
  <c r="S3043" i="33"/>
  <c r="AD3042" i="33"/>
  <c r="AC3042" i="33"/>
  <c r="AB3042" i="33"/>
  <c r="AA3042" i="33"/>
  <c r="Z3042" i="33"/>
  <c r="Y3042" i="33"/>
  <c r="X3042" i="33"/>
  <c r="W3042" i="33"/>
  <c r="V3042" i="33"/>
  <c r="U3042" i="33"/>
  <c r="T3042" i="33"/>
  <c r="S3042" i="33"/>
  <c r="AD3041" i="33"/>
  <c r="AC3041" i="33"/>
  <c r="AB3041" i="33"/>
  <c r="AA3041" i="33"/>
  <c r="Z3041" i="33"/>
  <c r="Y3041" i="33"/>
  <c r="X3041" i="33"/>
  <c r="W3041" i="33"/>
  <c r="V3041" i="33"/>
  <c r="U3041" i="33"/>
  <c r="T3041" i="33"/>
  <c r="S3041" i="33"/>
  <c r="AD3040" i="33"/>
  <c r="AC3040" i="33"/>
  <c r="AB3040" i="33"/>
  <c r="AA3040" i="33"/>
  <c r="Z3040" i="33"/>
  <c r="Y3040" i="33"/>
  <c r="X3040" i="33"/>
  <c r="W3040" i="33"/>
  <c r="V3040" i="33"/>
  <c r="U3040" i="33"/>
  <c r="T3040" i="33"/>
  <c r="S3040" i="33"/>
  <c r="AD3039" i="33"/>
  <c r="AC3039" i="33"/>
  <c r="AB3039" i="33"/>
  <c r="AA3039" i="33"/>
  <c r="Z3039" i="33"/>
  <c r="Y3039" i="33"/>
  <c r="X3039" i="33"/>
  <c r="W3039" i="33"/>
  <c r="V3039" i="33"/>
  <c r="U3039" i="33"/>
  <c r="T3039" i="33"/>
  <c r="S3039" i="33"/>
  <c r="AD3038" i="33"/>
  <c r="AC3038" i="33"/>
  <c r="AB3038" i="33"/>
  <c r="AA3038" i="33"/>
  <c r="Z3038" i="33"/>
  <c r="Y3038" i="33"/>
  <c r="X3038" i="33"/>
  <c r="W3038" i="33"/>
  <c r="V3038" i="33"/>
  <c r="U3038" i="33"/>
  <c r="T3038" i="33"/>
  <c r="S3038" i="33"/>
  <c r="AD3037" i="33"/>
  <c r="AC3037" i="33"/>
  <c r="AB3037" i="33"/>
  <c r="AA3037" i="33"/>
  <c r="Z3037" i="33"/>
  <c r="Y3037" i="33"/>
  <c r="X3037" i="33"/>
  <c r="W3037" i="33"/>
  <c r="V3037" i="33"/>
  <c r="U3037" i="33"/>
  <c r="T3037" i="33"/>
  <c r="S3037" i="33"/>
  <c r="AD3036" i="33"/>
  <c r="AC3036" i="33"/>
  <c r="AB3036" i="33"/>
  <c r="AA3036" i="33"/>
  <c r="Z3036" i="33"/>
  <c r="Y3036" i="33"/>
  <c r="X3036" i="33"/>
  <c r="W3036" i="33"/>
  <c r="V3036" i="33"/>
  <c r="U3036" i="33"/>
  <c r="T3036" i="33"/>
  <c r="S3036" i="33"/>
  <c r="AD3035" i="33"/>
  <c r="AC3035" i="33"/>
  <c r="AB3035" i="33"/>
  <c r="AA3035" i="33"/>
  <c r="Z3035" i="33"/>
  <c r="Y3035" i="33"/>
  <c r="X3035" i="33"/>
  <c r="W3035" i="33"/>
  <c r="V3035" i="33"/>
  <c r="U3035" i="33"/>
  <c r="T3035" i="33"/>
  <c r="S3035" i="33"/>
  <c r="AD3034" i="33"/>
  <c r="AC3034" i="33"/>
  <c r="AB3034" i="33"/>
  <c r="AA3034" i="33"/>
  <c r="Z3034" i="33"/>
  <c r="Y3034" i="33"/>
  <c r="X3034" i="33"/>
  <c r="W3034" i="33"/>
  <c r="V3034" i="33"/>
  <c r="U3034" i="33"/>
  <c r="T3034" i="33"/>
  <c r="S3034" i="33"/>
  <c r="AD3033" i="33"/>
  <c r="AC3033" i="33"/>
  <c r="AB3033" i="33"/>
  <c r="AA3033" i="33"/>
  <c r="Z3033" i="33"/>
  <c r="Y3033" i="33"/>
  <c r="X3033" i="33"/>
  <c r="W3033" i="33"/>
  <c r="V3033" i="33"/>
  <c r="U3033" i="33"/>
  <c r="T3033" i="33"/>
  <c r="S3033" i="33"/>
  <c r="AD3032" i="33"/>
  <c r="AC3032" i="33"/>
  <c r="AB3032" i="33"/>
  <c r="AA3032" i="33"/>
  <c r="Z3032" i="33"/>
  <c r="Y3032" i="33"/>
  <c r="X3032" i="33"/>
  <c r="W3032" i="33"/>
  <c r="V3032" i="33"/>
  <c r="U3032" i="33"/>
  <c r="T3032" i="33"/>
  <c r="S3032" i="33"/>
  <c r="AD3031" i="33"/>
  <c r="AC3031" i="33"/>
  <c r="AB3031" i="33"/>
  <c r="AA3031" i="33"/>
  <c r="Z3031" i="33"/>
  <c r="Y3031" i="33"/>
  <c r="X3031" i="33"/>
  <c r="W3031" i="33"/>
  <c r="V3031" i="33"/>
  <c r="U3031" i="33"/>
  <c r="T3031" i="33"/>
  <c r="S3031" i="33"/>
  <c r="AD3030" i="33"/>
  <c r="AC3030" i="33"/>
  <c r="AB3030" i="33"/>
  <c r="AA3030" i="33"/>
  <c r="Z3030" i="33"/>
  <c r="Y3030" i="33"/>
  <c r="X3030" i="33"/>
  <c r="W3030" i="33"/>
  <c r="V3030" i="33"/>
  <c r="U3030" i="33"/>
  <c r="T3030" i="33"/>
  <c r="S3030" i="33"/>
  <c r="AD3029" i="33"/>
  <c r="AC3029" i="33"/>
  <c r="AB3029" i="33"/>
  <c r="AA3029" i="33"/>
  <c r="Z3029" i="33"/>
  <c r="Y3029" i="33"/>
  <c r="X3029" i="33"/>
  <c r="W3029" i="33"/>
  <c r="V3029" i="33"/>
  <c r="U3029" i="33"/>
  <c r="T3029" i="33"/>
  <c r="S3029" i="33"/>
  <c r="AD3028" i="33"/>
  <c r="AC3028" i="33"/>
  <c r="AB3028" i="33"/>
  <c r="AA3028" i="33"/>
  <c r="Z3028" i="33"/>
  <c r="Y3028" i="33"/>
  <c r="X3028" i="33"/>
  <c r="W3028" i="33"/>
  <c r="V3028" i="33"/>
  <c r="U3028" i="33"/>
  <c r="T3028" i="33"/>
  <c r="S3028" i="33"/>
  <c r="AD3027" i="33"/>
  <c r="AC3027" i="33"/>
  <c r="AB3027" i="33"/>
  <c r="AA3027" i="33"/>
  <c r="Z3027" i="33"/>
  <c r="Y3027" i="33"/>
  <c r="X3027" i="33"/>
  <c r="W3027" i="33"/>
  <c r="V3027" i="33"/>
  <c r="U3027" i="33"/>
  <c r="T3027" i="33"/>
  <c r="S3027" i="33"/>
  <c r="AD3026" i="33"/>
  <c r="AC3026" i="33"/>
  <c r="AB3026" i="33"/>
  <c r="AA3026" i="33"/>
  <c r="Z3026" i="33"/>
  <c r="Y3026" i="33"/>
  <c r="X3026" i="33"/>
  <c r="W3026" i="33"/>
  <c r="V3026" i="33"/>
  <c r="U3026" i="33"/>
  <c r="T3026" i="33"/>
  <c r="S3026" i="33"/>
  <c r="AD3025" i="33"/>
  <c r="AC3025" i="33"/>
  <c r="AB3025" i="33"/>
  <c r="AA3025" i="33"/>
  <c r="Z3025" i="33"/>
  <c r="Y3025" i="33"/>
  <c r="X3025" i="33"/>
  <c r="W3025" i="33"/>
  <c r="V3025" i="33"/>
  <c r="U3025" i="33"/>
  <c r="T3025" i="33"/>
  <c r="S3025" i="33"/>
  <c r="AD3024" i="33"/>
  <c r="AC3024" i="33"/>
  <c r="AB3024" i="33"/>
  <c r="AA3024" i="33"/>
  <c r="Z3024" i="33"/>
  <c r="Y3024" i="33"/>
  <c r="X3024" i="33"/>
  <c r="W3024" i="33"/>
  <c r="V3024" i="33"/>
  <c r="U3024" i="33"/>
  <c r="T3024" i="33"/>
  <c r="S3024" i="33"/>
  <c r="AD3023" i="33"/>
  <c r="AC3023" i="33"/>
  <c r="AB3023" i="33"/>
  <c r="AA3023" i="33"/>
  <c r="Z3023" i="33"/>
  <c r="Y3023" i="33"/>
  <c r="X3023" i="33"/>
  <c r="W3023" i="33"/>
  <c r="V3023" i="33"/>
  <c r="U3023" i="33"/>
  <c r="T3023" i="33"/>
  <c r="S3023" i="33"/>
  <c r="AD3022" i="33"/>
  <c r="AC3022" i="33"/>
  <c r="AB3022" i="33"/>
  <c r="AA3022" i="33"/>
  <c r="Z3022" i="33"/>
  <c r="Y3022" i="33"/>
  <c r="X3022" i="33"/>
  <c r="W3022" i="33"/>
  <c r="V3022" i="33"/>
  <c r="U3022" i="33"/>
  <c r="T3022" i="33"/>
  <c r="S3022" i="33"/>
  <c r="AD3021" i="33"/>
  <c r="AC3021" i="33"/>
  <c r="AB3021" i="33"/>
  <c r="AA3021" i="33"/>
  <c r="Z3021" i="33"/>
  <c r="Y3021" i="33"/>
  <c r="X3021" i="33"/>
  <c r="W3021" i="33"/>
  <c r="V3021" i="33"/>
  <c r="U3021" i="33"/>
  <c r="T3021" i="33"/>
  <c r="S3021" i="33"/>
  <c r="AD3020" i="33"/>
  <c r="AC3020" i="33"/>
  <c r="AB3020" i="33"/>
  <c r="AA3020" i="33"/>
  <c r="Z3020" i="33"/>
  <c r="Y3020" i="33"/>
  <c r="X3020" i="33"/>
  <c r="W3020" i="33"/>
  <c r="V3020" i="33"/>
  <c r="U3020" i="33"/>
  <c r="T3020" i="33"/>
  <c r="S3020" i="33"/>
  <c r="AD3019" i="33"/>
  <c r="AC3019" i="33"/>
  <c r="AB3019" i="33"/>
  <c r="AA3019" i="33"/>
  <c r="Z3019" i="33"/>
  <c r="Y3019" i="33"/>
  <c r="X3019" i="33"/>
  <c r="W3019" i="33"/>
  <c r="V3019" i="33"/>
  <c r="U3019" i="33"/>
  <c r="T3019" i="33"/>
  <c r="S3019" i="33"/>
  <c r="AD3018" i="33"/>
  <c r="AC3018" i="33"/>
  <c r="AB3018" i="33"/>
  <c r="AA3018" i="33"/>
  <c r="Z3018" i="33"/>
  <c r="Y3018" i="33"/>
  <c r="X3018" i="33"/>
  <c r="W3018" i="33"/>
  <c r="V3018" i="33"/>
  <c r="U3018" i="33"/>
  <c r="T3018" i="33"/>
  <c r="S3018" i="33"/>
  <c r="AD3017" i="33"/>
  <c r="AC3017" i="33"/>
  <c r="AB3017" i="33"/>
  <c r="AA3017" i="33"/>
  <c r="Z3017" i="33"/>
  <c r="Y3017" i="33"/>
  <c r="X3017" i="33"/>
  <c r="W3017" i="33"/>
  <c r="V3017" i="33"/>
  <c r="U3017" i="33"/>
  <c r="T3017" i="33"/>
  <c r="S3017" i="33"/>
  <c r="AD3016" i="33"/>
  <c r="AC3016" i="33"/>
  <c r="AB3016" i="33"/>
  <c r="AA3016" i="33"/>
  <c r="Z3016" i="33"/>
  <c r="Y3016" i="33"/>
  <c r="X3016" i="33"/>
  <c r="W3016" i="33"/>
  <c r="V3016" i="33"/>
  <c r="U3016" i="33"/>
  <c r="T3016" i="33"/>
  <c r="S3016" i="33"/>
  <c r="AD3015" i="33"/>
  <c r="AC3015" i="33"/>
  <c r="AB3015" i="33"/>
  <c r="AA3015" i="33"/>
  <c r="Z3015" i="33"/>
  <c r="Y3015" i="33"/>
  <c r="X3015" i="33"/>
  <c r="W3015" i="33"/>
  <c r="V3015" i="33"/>
  <c r="U3015" i="33"/>
  <c r="T3015" i="33"/>
  <c r="S3015" i="33"/>
  <c r="AD3014" i="33"/>
  <c r="AC3014" i="33"/>
  <c r="AB3014" i="33"/>
  <c r="AA3014" i="33"/>
  <c r="Z3014" i="33"/>
  <c r="Y3014" i="33"/>
  <c r="X3014" i="33"/>
  <c r="W3014" i="33"/>
  <c r="V3014" i="33"/>
  <c r="U3014" i="33"/>
  <c r="T3014" i="33"/>
  <c r="S3014" i="33"/>
  <c r="AD3013" i="33"/>
  <c r="AC3013" i="33"/>
  <c r="AB3013" i="33"/>
  <c r="AA3013" i="33"/>
  <c r="Z3013" i="33"/>
  <c r="Y3013" i="33"/>
  <c r="X3013" i="33"/>
  <c r="W3013" i="33"/>
  <c r="V3013" i="33"/>
  <c r="U3013" i="33"/>
  <c r="T3013" i="33"/>
  <c r="S3013" i="33"/>
  <c r="AD3012" i="33"/>
  <c r="AC3012" i="33"/>
  <c r="AB3012" i="33"/>
  <c r="AA3012" i="33"/>
  <c r="Z3012" i="33"/>
  <c r="Y3012" i="33"/>
  <c r="X3012" i="33"/>
  <c r="W3012" i="33"/>
  <c r="V3012" i="33"/>
  <c r="U3012" i="33"/>
  <c r="T3012" i="33"/>
  <c r="S3012" i="33"/>
  <c r="AD3011" i="33"/>
  <c r="AC3011" i="33"/>
  <c r="AB3011" i="33"/>
  <c r="AA3011" i="33"/>
  <c r="Z3011" i="33"/>
  <c r="Y3011" i="33"/>
  <c r="X3011" i="33"/>
  <c r="W3011" i="33"/>
  <c r="V3011" i="33"/>
  <c r="U3011" i="33"/>
  <c r="T3011" i="33"/>
  <c r="S3011" i="33"/>
  <c r="AD3010" i="33"/>
  <c r="AC3010" i="33"/>
  <c r="AB3010" i="33"/>
  <c r="AA3010" i="33"/>
  <c r="Z3010" i="33"/>
  <c r="Y3010" i="33"/>
  <c r="X3010" i="33"/>
  <c r="W3010" i="33"/>
  <c r="V3010" i="33"/>
  <c r="U3010" i="33"/>
  <c r="T3010" i="33"/>
  <c r="S3010" i="33"/>
  <c r="AD3009" i="33"/>
  <c r="AC3009" i="33"/>
  <c r="AB3009" i="33"/>
  <c r="AA3009" i="33"/>
  <c r="Z3009" i="33"/>
  <c r="Y3009" i="33"/>
  <c r="X3009" i="33"/>
  <c r="W3009" i="33"/>
  <c r="V3009" i="33"/>
  <c r="U3009" i="33"/>
  <c r="T3009" i="33"/>
  <c r="S3009" i="33"/>
  <c r="AD3008" i="33"/>
  <c r="AC3008" i="33"/>
  <c r="AB3008" i="33"/>
  <c r="AA3008" i="33"/>
  <c r="Z3008" i="33"/>
  <c r="Y3008" i="33"/>
  <c r="X3008" i="33"/>
  <c r="W3008" i="33"/>
  <c r="V3008" i="33"/>
  <c r="U3008" i="33"/>
  <c r="T3008" i="33"/>
  <c r="S3008" i="33"/>
  <c r="AD3007" i="33"/>
  <c r="AC3007" i="33"/>
  <c r="AB3007" i="33"/>
  <c r="AA3007" i="33"/>
  <c r="Z3007" i="33"/>
  <c r="Y3007" i="33"/>
  <c r="X3007" i="33"/>
  <c r="W3007" i="33"/>
  <c r="V3007" i="33"/>
  <c r="U3007" i="33"/>
  <c r="T3007" i="33"/>
  <c r="S3007" i="33"/>
  <c r="AD3006" i="33"/>
  <c r="AC3006" i="33"/>
  <c r="AB3006" i="33"/>
  <c r="AA3006" i="33"/>
  <c r="Z3006" i="33"/>
  <c r="Y3006" i="33"/>
  <c r="X3006" i="33"/>
  <c r="W3006" i="33"/>
  <c r="V3006" i="33"/>
  <c r="U3006" i="33"/>
  <c r="T3006" i="33"/>
  <c r="S3006" i="33"/>
  <c r="AD3005" i="33"/>
  <c r="AC3005" i="33"/>
  <c r="AB3005" i="33"/>
  <c r="AA3005" i="33"/>
  <c r="Z3005" i="33"/>
  <c r="Y3005" i="33"/>
  <c r="X3005" i="33"/>
  <c r="W3005" i="33"/>
  <c r="V3005" i="33"/>
  <c r="U3005" i="33"/>
  <c r="T3005" i="33"/>
  <c r="S3005" i="33"/>
  <c r="AD3004" i="33"/>
  <c r="AC3004" i="33"/>
  <c r="AB3004" i="33"/>
  <c r="AA3004" i="33"/>
  <c r="Z3004" i="33"/>
  <c r="Y3004" i="33"/>
  <c r="X3004" i="33"/>
  <c r="W3004" i="33"/>
  <c r="V3004" i="33"/>
  <c r="U3004" i="33"/>
  <c r="T3004" i="33"/>
  <c r="S3004" i="33"/>
  <c r="AD3003" i="33"/>
  <c r="AC3003" i="33"/>
  <c r="AB3003" i="33"/>
  <c r="AA3003" i="33"/>
  <c r="Z3003" i="33"/>
  <c r="Y3003" i="33"/>
  <c r="X3003" i="33"/>
  <c r="W3003" i="33"/>
  <c r="V3003" i="33"/>
  <c r="U3003" i="33"/>
  <c r="T3003" i="33"/>
  <c r="S3003" i="33"/>
  <c r="AD3002" i="33"/>
  <c r="AC3002" i="33"/>
  <c r="AB3002" i="33"/>
  <c r="AA3002" i="33"/>
  <c r="Z3002" i="33"/>
  <c r="Y3002" i="33"/>
  <c r="X3002" i="33"/>
  <c r="W3002" i="33"/>
  <c r="V3002" i="33"/>
  <c r="U3002" i="33"/>
  <c r="T3002" i="33"/>
  <c r="S3002" i="33"/>
  <c r="AD3001" i="33"/>
  <c r="AC3001" i="33"/>
  <c r="AB3001" i="33"/>
  <c r="AA3001" i="33"/>
  <c r="Z3001" i="33"/>
  <c r="Y3001" i="33"/>
  <c r="X3001" i="33"/>
  <c r="W3001" i="33"/>
  <c r="V3001" i="33"/>
  <c r="U3001" i="33"/>
  <c r="T3001" i="33"/>
  <c r="S3001" i="33"/>
  <c r="AD3000" i="33"/>
  <c r="AC3000" i="33"/>
  <c r="AB3000" i="33"/>
  <c r="AA3000" i="33"/>
  <c r="Z3000" i="33"/>
  <c r="Y3000" i="33"/>
  <c r="X3000" i="33"/>
  <c r="W3000" i="33"/>
  <c r="V3000" i="33"/>
  <c r="U3000" i="33"/>
  <c r="T3000" i="33"/>
  <c r="S3000" i="33"/>
  <c r="AD2999" i="33"/>
  <c r="AC2999" i="33"/>
  <c r="AB2999" i="33"/>
  <c r="AA2999" i="33"/>
  <c r="Z2999" i="33"/>
  <c r="Y2999" i="33"/>
  <c r="X2999" i="33"/>
  <c r="W2999" i="33"/>
  <c r="V2999" i="33"/>
  <c r="U2999" i="33"/>
  <c r="T2999" i="33"/>
  <c r="S2999" i="33"/>
  <c r="AD2998" i="33"/>
  <c r="AC2998" i="33"/>
  <c r="AB2998" i="33"/>
  <c r="AA2998" i="33"/>
  <c r="Z2998" i="33"/>
  <c r="Y2998" i="33"/>
  <c r="X2998" i="33"/>
  <c r="W2998" i="33"/>
  <c r="V2998" i="33"/>
  <c r="U2998" i="33"/>
  <c r="T2998" i="33"/>
  <c r="S2998" i="33"/>
  <c r="AD2997" i="33"/>
  <c r="AC2997" i="33"/>
  <c r="AB2997" i="33"/>
  <c r="AA2997" i="33"/>
  <c r="Z2997" i="33"/>
  <c r="Y2997" i="33"/>
  <c r="X2997" i="33"/>
  <c r="W2997" i="33"/>
  <c r="V2997" i="33"/>
  <c r="U2997" i="33"/>
  <c r="T2997" i="33"/>
  <c r="S2997" i="33"/>
  <c r="AD2996" i="33"/>
  <c r="AC2996" i="33"/>
  <c r="AB2996" i="33"/>
  <c r="AA2996" i="33"/>
  <c r="Z2996" i="33"/>
  <c r="Y2996" i="33"/>
  <c r="X2996" i="33"/>
  <c r="W2996" i="33"/>
  <c r="V2996" i="33"/>
  <c r="U2996" i="33"/>
  <c r="T2996" i="33"/>
  <c r="S2996" i="33"/>
  <c r="AD2995" i="33"/>
  <c r="AC2995" i="33"/>
  <c r="AB2995" i="33"/>
  <c r="AA2995" i="33"/>
  <c r="Z2995" i="33"/>
  <c r="Y2995" i="33"/>
  <c r="X2995" i="33"/>
  <c r="W2995" i="33"/>
  <c r="V2995" i="33"/>
  <c r="U2995" i="33"/>
  <c r="T2995" i="33"/>
  <c r="S2995" i="33"/>
  <c r="AD2994" i="33"/>
  <c r="AC2994" i="33"/>
  <c r="AB2994" i="33"/>
  <c r="AA2994" i="33"/>
  <c r="Z2994" i="33"/>
  <c r="Y2994" i="33"/>
  <c r="X2994" i="33"/>
  <c r="W2994" i="33"/>
  <c r="V2994" i="33"/>
  <c r="U2994" i="33"/>
  <c r="T2994" i="33"/>
  <c r="S2994" i="33"/>
  <c r="AD2993" i="33"/>
  <c r="AC2993" i="33"/>
  <c r="AB2993" i="33"/>
  <c r="AA2993" i="33"/>
  <c r="Z2993" i="33"/>
  <c r="Y2993" i="33"/>
  <c r="X2993" i="33"/>
  <c r="W2993" i="33"/>
  <c r="V2993" i="33"/>
  <c r="U2993" i="33"/>
  <c r="T2993" i="33"/>
  <c r="S2993" i="33"/>
  <c r="AD2992" i="33"/>
  <c r="AC2992" i="33"/>
  <c r="AB2992" i="33"/>
  <c r="AA2992" i="33"/>
  <c r="Z2992" i="33"/>
  <c r="Y2992" i="33"/>
  <c r="X2992" i="33"/>
  <c r="W2992" i="33"/>
  <c r="V2992" i="33"/>
  <c r="U2992" i="33"/>
  <c r="T2992" i="33"/>
  <c r="S2992" i="33"/>
  <c r="AD2991" i="33"/>
  <c r="AC2991" i="33"/>
  <c r="AB2991" i="33"/>
  <c r="AA2991" i="33"/>
  <c r="Z2991" i="33"/>
  <c r="Y2991" i="33"/>
  <c r="X2991" i="33"/>
  <c r="W2991" i="33"/>
  <c r="V2991" i="33"/>
  <c r="U2991" i="33"/>
  <c r="T2991" i="33"/>
  <c r="S2991" i="33"/>
  <c r="AD2990" i="33"/>
  <c r="AC2990" i="33"/>
  <c r="AB2990" i="33"/>
  <c r="AA2990" i="33"/>
  <c r="Z2990" i="33"/>
  <c r="Y2990" i="33"/>
  <c r="X2990" i="33"/>
  <c r="W2990" i="33"/>
  <c r="V2990" i="33"/>
  <c r="U2990" i="33"/>
  <c r="T2990" i="33"/>
  <c r="S2990" i="33"/>
  <c r="AD2989" i="33"/>
  <c r="AC2989" i="33"/>
  <c r="AB2989" i="33"/>
  <c r="AA2989" i="33"/>
  <c r="Z2989" i="33"/>
  <c r="Y2989" i="33"/>
  <c r="X2989" i="33"/>
  <c r="W2989" i="33"/>
  <c r="V2989" i="33"/>
  <c r="U2989" i="33"/>
  <c r="T2989" i="33"/>
  <c r="S2989" i="33"/>
  <c r="AD2988" i="33"/>
  <c r="AC2988" i="33"/>
  <c r="AB2988" i="33"/>
  <c r="AA2988" i="33"/>
  <c r="Z2988" i="33"/>
  <c r="Y2988" i="33"/>
  <c r="X2988" i="33"/>
  <c r="W2988" i="33"/>
  <c r="V2988" i="33"/>
  <c r="U2988" i="33"/>
  <c r="T2988" i="33"/>
  <c r="S2988" i="33"/>
  <c r="AD2987" i="33"/>
  <c r="AC2987" i="33"/>
  <c r="AB2987" i="33"/>
  <c r="AA2987" i="33"/>
  <c r="Z2987" i="33"/>
  <c r="Y2987" i="33"/>
  <c r="X2987" i="33"/>
  <c r="W2987" i="33"/>
  <c r="V2987" i="33"/>
  <c r="U2987" i="33"/>
  <c r="T2987" i="33"/>
  <c r="S2987" i="33"/>
  <c r="AD2986" i="33"/>
  <c r="AC2986" i="33"/>
  <c r="AB2986" i="33"/>
  <c r="AA2986" i="33"/>
  <c r="Z2986" i="33"/>
  <c r="Y2986" i="33"/>
  <c r="X2986" i="33"/>
  <c r="W2986" i="33"/>
  <c r="V2986" i="33"/>
  <c r="U2986" i="33"/>
  <c r="T2986" i="33"/>
  <c r="S2986" i="33"/>
  <c r="AD2985" i="33"/>
  <c r="AC2985" i="33"/>
  <c r="AB2985" i="33"/>
  <c r="AA2985" i="33"/>
  <c r="Z2985" i="33"/>
  <c r="Y2985" i="33"/>
  <c r="X2985" i="33"/>
  <c r="W2985" i="33"/>
  <c r="V2985" i="33"/>
  <c r="U2985" i="33"/>
  <c r="T2985" i="33"/>
  <c r="S2985" i="33"/>
  <c r="AD2984" i="33"/>
  <c r="AC2984" i="33"/>
  <c r="AB2984" i="33"/>
  <c r="AA2984" i="33"/>
  <c r="Z2984" i="33"/>
  <c r="Y2984" i="33"/>
  <c r="X2984" i="33"/>
  <c r="W2984" i="33"/>
  <c r="V2984" i="33"/>
  <c r="U2984" i="33"/>
  <c r="T2984" i="33"/>
  <c r="S2984" i="33"/>
  <c r="AD2983" i="33"/>
  <c r="AC2983" i="33"/>
  <c r="AB2983" i="33"/>
  <c r="AA2983" i="33"/>
  <c r="Z2983" i="33"/>
  <c r="Y2983" i="33"/>
  <c r="X2983" i="33"/>
  <c r="W2983" i="33"/>
  <c r="V2983" i="33"/>
  <c r="U2983" i="33"/>
  <c r="T2983" i="33"/>
  <c r="S2983" i="33"/>
  <c r="AD2982" i="33"/>
  <c r="AC2982" i="33"/>
  <c r="AB2982" i="33"/>
  <c r="AA2982" i="33"/>
  <c r="Z2982" i="33"/>
  <c r="Y2982" i="33"/>
  <c r="X2982" i="33"/>
  <c r="W2982" i="33"/>
  <c r="V2982" i="33"/>
  <c r="U2982" i="33"/>
  <c r="T2982" i="33"/>
  <c r="S2982" i="33"/>
  <c r="AD2981" i="33"/>
  <c r="AC2981" i="33"/>
  <c r="AB2981" i="33"/>
  <c r="AA2981" i="33"/>
  <c r="Z2981" i="33"/>
  <c r="Y2981" i="33"/>
  <c r="X2981" i="33"/>
  <c r="W2981" i="33"/>
  <c r="V2981" i="33"/>
  <c r="U2981" i="33"/>
  <c r="T2981" i="33"/>
  <c r="S2981" i="33"/>
  <c r="AD2980" i="33"/>
  <c r="AC2980" i="33"/>
  <c r="AB2980" i="33"/>
  <c r="AA2980" i="33"/>
  <c r="Z2980" i="33"/>
  <c r="Y2980" i="33"/>
  <c r="X2980" i="33"/>
  <c r="W2980" i="33"/>
  <c r="V2980" i="33"/>
  <c r="U2980" i="33"/>
  <c r="T2980" i="33"/>
  <c r="S2980" i="33"/>
  <c r="AD2979" i="33"/>
  <c r="AC2979" i="33"/>
  <c r="AB2979" i="33"/>
  <c r="AA2979" i="33"/>
  <c r="Z2979" i="33"/>
  <c r="Y2979" i="33"/>
  <c r="X2979" i="33"/>
  <c r="W2979" i="33"/>
  <c r="V2979" i="33"/>
  <c r="U2979" i="33"/>
  <c r="T2979" i="33"/>
  <c r="S2979" i="33"/>
  <c r="AD2978" i="33"/>
  <c r="AC2978" i="33"/>
  <c r="AB2978" i="33"/>
  <c r="AA2978" i="33"/>
  <c r="Z2978" i="33"/>
  <c r="Y2978" i="33"/>
  <c r="X2978" i="33"/>
  <c r="W2978" i="33"/>
  <c r="V2978" i="33"/>
  <c r="U2978" i="33"/>
  <c r="T2978" i="33"/>
  <c r="S2978" i="33"/>
  <c r="AD2977" i="33"/>
  <c r="AC2977" i="33"/>
  <c r="AB2977" i="33"/>
  <c r="AA2977" i="33"/>
  <c r="Z2977" i="33"/>
  <c r="Y2977" i="33"/>
  <c r="X2977" i="33"/>
  <c r="W2977" i="33"/>
  <c r="V2977" i="33"/>
  <c r="U2977" i="33"/>
  <c r="T2977" i="33"/>
  <c r="S2977" i="33"/>
  <c r="AD2976" i="33"/>
  <c r="AC2976" i="33"/>
  <c r="AB2976" i="33"/>
  <c r="AA2976" i="33"/>
  <c r="Z2976" i="33"/>
  <c r="Y2976" i="33"/>
  <c r="X2976" i="33"/>
  <c r="W2976" i="33"/>
  <c r="V2976" i="33"/>
  <c r="U2976" i="33"/>
  <c r="T2976" i="33"/>
  <c r="S2976" i="33"/>
  <c r="AD2975" i="33"/>
  <c r="AC2975" i="33"/>
  <c r="AB2975" i="33"/>
  <c r="AA2975" i="33"/>
  <c r="Z2975" i="33"/>
  <c r="Y2975" i="33"/>
  <c r="X2975" i="33"/>
  <c r="W2975" i="33"/>
  <c r="V2975" i="33"/>
  <c r="U2975" i="33"/>
  <c r="T2975" i="33"/>
  <c r="S2975" i="33"/>
  <c r="AD2974" i="33"/>
  <c r="AC2974" i="33"/>
  <c r="AB2974" i="33"/>
  <c r="AA2974" i="33"/>
  <c r="Z2974" i="33"/>
  <c r="Y2974" i="33"/>
  <c r="X2974" i="33"/>
  <c r="W2974" i="33"/>
  <c r="V2974" i="33"/>
  <c r="U2974" i="33"/>
  <c r="T2974" i="33"/>
  <c r="S2974" i="33"/>
  <c r="AD2973" i="33"/>
  <c r="AC2973" i="33"/>
  <c r="AB2973" i="33"/>
  <c r="AA2973" i="33"/>
  <c r="Z2973" i="33"/>
  <c r="Y2973" i="33"/>
  <c r="X2973" i="33"/>
  <c r="W2973" i="33"/>
  <c r="V2973" i="33"/>
  <c r="U2973" i="33"/>
  <c r="T2973" i="33"/>
  <c r="S2973" i="33"/>
  <c r="AD2972" i="33"/>
  <c r="AC2972" i="33"/>
  <c r="AB2972" i="33"/>
  <c r="AA2972" i="33"/>
  <c r="Z2972" i="33"/>
  <c r="Y2972" i="33"/>
  <c r="X2972" i="33"/>
  <c r="W2972" i="33"/>
  <c r="V2972" i="33"/>
  <c r="U2972" i="33"/>
  <c r="T2972" i="33"/>
  <c r="S2972" i="33"/>
  <c r="AD2971" i="33"/>
  <c r="AC2971" i="33"/>
  <c r="AB2971" i="33"/>
  <c r="AA2971" i="33"/>
  <c r="Z2971" i="33"/>
  <c r="Y2971" i="33"/>
  <c r="X2971" i="33"/>
  <c r="W2971" i="33"/>
  <c r="V2971" i="33"/>
  <c r="U2971" i="33"/>
  <c r="T2971" i="33"/>
  <c r="S2971" i="33"/>
  <c r="AD2970" i="33"/>
  <c r="AC2970" i="33"/>
  <c r="AB2970" i="33"/>
  <c r="AA2970" i="33"/>
  <c r="Z2970" i="33"/>
  <c r="Y2970" i="33"/>
  <c r="X2970" i="33"/>
  <c r="W2970" i="33"/>
  <c r="V2970" i="33"/>
  <c r="U2970" i="33"/>
  <c r="T2970" i="33"/>
  <c r="S2970" i="33"/>
  <c r="AD2969" i="33"/>
  <c r="AC2969" i="33"/>
  <c r="AB2969" i="33"/>
  <c r="AA2969" i="33"/>
  <c r="Z2969" i="33"/>
  <c r="Y2969" i="33"/>
  <c r="X2969" i="33"/>
  <c r="W2969" i="33"/>
  <c r="V2969" i="33"/>
  <c r="U2969" i="33"/>
  <c r="T2969" i="33"/>
  <c r="S2969" i="33"/>
  <c r="AD2968" i="33"/>
  <c r="AC2968" i="33"/>
  <c r="AB2968" i="33"/>
  <c r="AA2968" i="33"/>
  <c r="Z2968" i="33"/>
  <c r="Y2968" i="33"/>
  <c r="X2968" i="33"/>
  <c r="W2968" i="33"/>
  <c r="V2968" i="33"/>
  <c r="U2968" i="33"/>
  <c r="T2968" i="33"/>
  <c r="S2968" i="33"/>
  <c r="AD2967" i="33"/>
  <c r="AC2967" i="33"/>
  <c r="AB2967" i="33"/>
  <c r="AA2967" i="33"/>
  <c r="Z2967" i="33"/>
  <c r="Y2967" i="33"/>
  <c r="X2967" i="33"/>
  <c r="W2967" i="33"/>
  <c r="V2967" i="33"/>
  <c r="U2967" i="33"/>
  <c r="T2967" i="33"/>
  <c r="S2967" i="33"/>
  <c r="AD2966" i="33"/>
  <c r="AC2966" i="33"/>
  <c r="AB2966" i="33"/>
  <c r="AA2966" i="33"/>
  <c r="Z2966" i="33"/>
  <c r="Y2966" i="33"/>
  <c r="X2966" i="33"/>
  <c r="W2966" i="33"/>
  <c r="V2966" i="33"/>
  <c r="U2966" i="33"/>
  <c r="T2966" i="33"/>
  <c r="S2966" i="33"/>
  <c r="AD2965" i="33"/>
  <c r="AC2965" i="33"/>
  <c r="AB2965" i="33"/>
  <c r="AA2965" i="33"/>
  <c r="Z2965" i="33"/>
  <c r="Y2965" i="33"/>
  <c r="X2965" i="33"/>
  <c r="W2965" i="33"/>
  <c r="V2965" i="33"/>
  <c r="U2965" i="33"/>
  <c r="T2965" i="33"/>
  <c r="S2965" i="33"/>
  <c r="AD2964" i="33"/>
  <c r="AC2964" i="33"/>
  <c r="AB2964" i="33"/>
  <c r="AA2964" i="33"/>
  <c r="Z2964" i="33"/>
  <c r="Y2964" i="33"/>
  <c r="X2964" i="33"/>
  <c r="W2964" i="33"/>
  <c r="V2964" i="33"/>
  <c r="U2964" i="33"/>
  <c r="T2964" i="33"/>
  <c r="S2964" i="33"/>
  <c r="AD2963" i="33"/>
  <c r="AC2963" i="33"/>
  <c r="AB2963" i="33"/>
  <c r="AA2963" i="33"/>
  <c r="Z2963" i="33"/>
  <c r="Y2963" i="33"/>
  <c r="X2963" i="33"/>
  <c r="W2963" i="33"/>
  <c r="V2963" i="33"/>
  <c r="U2963" i="33"/>
  <c r="T2963" i="33"/>
  <c r="S2963" i="33"/>
  <c r="AD2962" i="33"/>
  <c r="AC2962" i="33"/>
  <c r="AB2962" i="33"/>
  <c r="AA2962" i="33"/>
  <c r="Z2962" i="33"/>
  <c r="Y2962" i="33"/>
  <c r="X2962" i="33"/>
  <c r="W2962" i="33"/>
  <c r="V2962" i="33"/>
  <c r="U2962" i="33"/>
  <c r="T2962" i="33"/>
  <c r="S2962" i="33"/>
  <c r="AD2961" i="33"/>
  <c r="AC2961" i="33"/>
  <c r="AB2961" i="33"/>
  <c r="AA2961" i="33"/>
  <c r="Z2961" i="33"/>
  <c r="Y2961" i="33"/>
  <c r="X2961" i="33"/>
  <c r="W2961" i="33"/>
  <c r="V2961" i="33"/>
  <c r="U2961" i="33"/>
  <c r="T2961" i="33"/>
  <c r="S2961" i="33"/>
  <c r="AD2960" i="33"/>
  <c r="AC2960" i="33"/>
  <c r="AB2960" i="33"/>
  <c r="AA2960" i="33"/>
  <c r="Z2960" i="33"/>
  <c r="Y2960" i="33"/>
  <c r="X2960" i="33"/>
  <c r="W2960" i="33"/>
  <c r="V2960" i="33"/>
  <c r="U2960" i="33"/>
  <c r="T2960" i="33"/>
  <c r="S2960" i="33"/>
  <c r="AD2959" i="33"/>
  <c r="AC2959" i="33"/>
  <c r="AB2959" i="33"/>
  <c r="AA2959" i="33"/>
  <c r="Z2959" i="33"/>
  <c r="Y2959" i="33"/>
  <c r="X2959" i="33"/>
  <c r="W2959" i="33"/>
  <c r="V2959" i="33"/>
  <c r="U2959" i="33"/>
  <c r="T2959" i="33"/>
  <c r="S2959" i="33"/>
  <c r="AD2958" i="33"/>
  <c r="AC2958" i="33"/>
  <c r="AB2958" i="33"/>
  <c r="AA2958" i="33"/>
  <c r="Z2958" i="33"/>
  <c r="Y2958" i="33"/>
  <c r="X2958" i="33"/>
  <c r="W2958" i="33"/>
  <c r="V2958" i="33"/>
  <c r="U2958" i="33"/>
  <c r="T2958" i="33"/>
  <c r="S2958" i="33"/>
  <c r="AD2957" i="33"/>
  <c r="AC2957" i="33"/>
  <c r="AB2957" i="33"/>
  <c r="AA2957" i="33"/>
  <c r="Z2957" i="33"/>
  <c r="Y2957" i="33"/>
  <c r="X2957" i="33"/>
  <c r="W2957" i="33"/>
  <c r="V2957" i="33"/>
  <c r="U2957" i="33"/>
  <c r="T2957" i="33"/>
  <c r="S2957" i="33"/>
  <c r="AD2956" i="33"/>
  <c r="AC2956" i="33"/>
  <c r="AB2956" i="33"/>
  <c r="AA2956" i="33"/>
  <c r="Z2956" i="33"/>
  <c r="Y2956" i="33"/>
  <c r="X2956" i="33"/>
  <c r="W2956" i="33"/>
  <c r="V2956" i="33"/>
  <c r="U2956" i="33"/>
  <c r="T2956" i="33"/>
  <c r="S2956" i="33"/>
  <c r="AD2955" i="33"/>
  <c r="AC2955" i="33"/>
  <c r="AB2955" i="33"/>
  <c r="AA2955" i="33"/>
  <c r="Z2955" i="33"/>
  <c r="Y2955" i="33"/>
  <c r="X2955" i="33"/>
  <c r="W2955" i="33"/>
  <c r="V2955" i="33"/>
  <c r="U2955" i="33"/>
  <c r="T2955" i="33"/>
  <c r="S2955" i="33"/>
  <c r="AD2954" i="33"/>
  <c r="AC2954" i="33"/>
  <c r="AB2954" i="33"/>
  <c r="AA2954" i="33"/>
  <c r="Z2954" i="33"/>
  <c r="Y2954" i="33"/>
  <c r="X2954" i="33"/>
  <c r="W2954" i="33"/>
  <c r="V2954" i="33"/>
  <c r="U2954" i="33"/>
  <c r="T2954" i="33"/>
  <c r="S2954" i="33"/>
  <c r="AD2953" i="33"/>
  <c r="AC2953" i="33"/>
  <c r="AB2953" i="33"/>
  <c r="AA2953" i="33"/>
  <c r="Z2953" i="33"/>
  <c r="Y2953" i="33"/>
  <c r="X2953" i="33"/>
  <c r="W2953" i="33"/>
  <c r="V2953" i="33"/>
  <c r="U2953" i="33"/>
  <c r="T2953" i="33"/>
  <c r="S2953" i="33"/>
  <c r="AD2952" i="33"/>
  <c r="AC2952" i="33"/>
  <c r="AB2952" i="33"/>
  <c r="AA2952" i="33"/>
  <c r="Z2952" i="33"/>
  <c r="Y2952" i="33"/>
  <c r="X2952" i="33"/>
  <c r="W2952" i="33"/>
  <c r="V2952" i="33"/>
  <c r="U2952" i="33"/>
  <c r="T2952" i="33"/>
  <c r="S2952" i="33"/>
  <c r="AD2951" i="33"/>
  <c r="AC2951" i="33"/>
  <c r="AB2951" i="33"/>
  <c r="AA2951" i="33"/>
  <c r="Z2951" i="33"/>
  <c r="Y2951" i="33"/>
  <c r="X2951" i="33"/>
  <c r="W2951" i="33"/>
  <c r="V2951" i="33"/>
  <c r="U2951" i="33"/>
  <c r="T2951" i="33"/>
  <c r="S2951" i="33"/>
  <c r="AD2950" i="33"/>
  <c r="AC2950" i="33"/>
  <c r="AB2950" i="33"/>
  <c r="AA2950" i="33"/>
  <c r="Z2950" i="33"/>
  <c r="Y2950" i="33"/>
  <c r="X2950" i="33"/>
  <c r="W2950" i="33"/>
  <c r="V2950" i="33"/>
  <c r="U2950" i="33"/>
  <c r="T2950" i="33"/>
  <c r="S2950" i="33"/>
  <c r="AD2949" i="33"/>
  <c r="AC2949" i="33"/>
  <c r="AB2949" i="33"/>
  <c r="AA2949" i="33"/>
  <c r="Z2949" i="33"/>
  <c r="Y2949" i="33"/>
  <c r="X2949" i="33"/>
  <c r="W2949" i="33"/>
  <c r="V2949" i="33"/>
  <c r="U2949" i="33"/>
  <c r="T2949" i="33"/>
  <c r="S2949" i="33"/>
  <c r="AD2948" i="33"/>
  <c r="AC2948" i="33"/>
  <c r="AB2948" i="33"/>
  <c r="AA2948" i="33"/>
  <c r="Z2948" i="33"/>
  <c r="Y2948" i="33"/>
  <c r="X2948" i="33"/>
  <c r="W2948" i="33"/>
  <c r="V2948" i="33"/>
  <c r="U2948" i="33"/>
  <c r="T2948" i="33"/>
  <c r="S2948" i="33"/>
  <c r="AD2947" i="33"/>
  <c r="AC2947" i="33"/>
  <c r="AB2947" i="33"/>
  <c r="AA2947" i="33"/>
  <c r="Z2947" i="33"/>
  <c r="Y2947" i="33"/>
  <c r="X2947" i="33"/>
  <c r="W2947" i="33"/>
  <c r="V2947" i="33"/>
  <c r="U2947" i="33"/>
  <c r="T2947" i="33"/>
  <c r="S2947" i="33"/>
  <c r="AD2946" i="33"/>
  <c r="AC2946" i="33"/>
  <c r="AB2946" i="33"/>
  <c r="AA2946" i="33"/>
  <c r="Z2946" i="33"/>
  <c r="Y2946" i="33"/>
  <c r="X2946" i="33"/>
  <c r="W2946" i="33"/>
  <c r="V2946" i="33"/>
  <c r="U2946" i="33"/>
  <c r="T2946" i="33"/>
  <c r="S2946" i="33"/>
  <c r="AD2945" i="33"/>
  <c r="AC2945" i="33"/>
  <c r="AB2945" i="33"/>
  <c r="AA2945" i="33"/>
  <c r="Z2945" i="33"/>
  <c r="Y2945" i="33"/>
  <c r="X2945" i="33"/>
  <c r="W2945" i="33"/>
  <c r="V2945" i="33"/>
  <c r="U2945" i="33"/>
  <c r="T2945" i="33"/>
  <c r="S2945" i="33"/>
  <c r="AD2944" i="33"/>
  <c r="AC2944" i="33"/>
  <c r="AB2944" i="33"/>
  <c r="AA2944" i="33"/>
  <c r="Z2944" i="33"/>
  <c r="Y2944" i="33"/>
  <c r="X2944" i="33"/>
  <c r="W2944" i="33"/>
  <c r="V2944" i="33"/>
  <c r="U2944" i="33"/>
  <c r="T2944" i="33"/>
  <c r="S2944" i="33"/>
  <c r="AD2943" i="33"/>
  <c r="AC2943" i="33"/>
  <c r="AB2943" i="33"/>
  <c r="AA2943" i="33"/>
  <c r="Z2943" i="33"/>
  <c r="Y2943" i="33"/>
  <c r="X2943" i="33"/>
  <c r="W2943" i="33"/>
  <c r="V2943" i="33"/>
  <c r="U2943" i="33"/>
  <c r="T2943" i="33"/>
  <c r="S2943" i="33"/>
  <c r="AD2942" i="33"/>
  <c r="AC2942" i="33"/>
  <c r="AB2942" i="33"/>
  <c r="AA2942" i="33"/>
  <c r="Z2942" i="33"/>
  <c r="Y2942" i="33"/>
  <c r="X2942" i="33"/>
  <c r="W2942" i="33"/>
  <c r="V2942" i="33"/>
  <c r="U2942" i="33"/>
  <c r="T2942" i="33"/>
  <c r="S2942" i="33"/>
  <c r="AD2941" i="33"/>
  <c r="AC2941" i="33"/>
  <c r="AB2941" i="33"/>
  <c r="AA2941" i="33"/>
  <c r="Z2941" i="33"/>
  <c r="Y2941" i="33"/>
  <c r="X2941" i="33"/>
  <c r="W2941" i="33"/>
  <c r="V2941" i="33"/>
  <c r="U2941" i="33"/>
  <c r="T2941" i="33"/>
  <c r="S2941" i="33"/>
  <c r="AD2940" i="33"/>
  <c r="AC2940" i="33"/>
  <c r="AB2940" i="33"/>
  <c r="AA2940" i="33"/>
  <c r="Z2940" i="33"/>
  <c r="Y2940" i="33"/>
  <c r="X2940" i="33"/>
  <c r="W2940" i="33"/>
  <c r="V2940" i="33"/>
  <c r="U2940" i="33"/>
  <c r="T2940" i="33"/>
  <c r="S2940" i="33"/>
  <c r="AD2939" i="33"/>
  <c r="AC2939" i="33"/>
  <c r="AB2939" i="33"/>
  <c r="AA2939" i="33"/>
  <c r="Z2939" i="33"/>
  <c r="Y2939" i="33"/>
  <c r="X2939" i="33"/>
  <c r="W2939" i="33"/>
  <c r="V2939" i="33"/>
  <c r="U2939" i="33"/>
  <c r="T2939" i="33"/>
  <c r="S2939" i="33"/>
  <c r="AD2938" i="33"/>
  <c r="AC2938" i="33"/>
  <c r="AB2938" i="33"/>
  <c r="AA2938" i="33"/>
  <c r="Z2938" i="33"/>
  <c r="Y2938" i="33"/>
  <c r="X2938" i="33"/>
  <c r="W2938" i="33"/>
  <c r="V2938" i="33"/>
  <c r="U2938" i="33"/>
  <c r="T2938" i="33"/>
  <c r="S2938" i="33"/>
  <c r="AD2937" i="33"/>
  <c r="AC2937" i="33"/>
  <c r="AB2937" i="33"/>
  <c r="AA2937" i="33"/>
  <c r="Z2937" i="33"/>
  <c r="Y2937" i="33"/>
  <c r="X2937" i="33"/>
  <c r="W2937" i="33"/>
  <c r="V2937" i="33"/>
  <c r="U2937" i="33"/>
  <c r="T2937" i="33"/>
  <c r="S2937" i="33"/>
  <c r="AD2936" i="33"/>
  <c r="AC2936" i="33"/>
  <c r="AB2936" i="33"/>
  <c r="AA2936" i="33"/>
  <c r="Z2936" i="33"/>
  <c r="Y2936" i="33"/>
  <c r="X2936" i="33"/>
  <c r="W2936" i="33"/>
  <c r="V2936" i="33"/>
  <c r="U2936" i="33"/>
  <c r="T2936" i="33"/>
  <c r="S2936" i="33"/>
  <c r="AD2935" i="33"/>
  <c r="AC2935" i="33"/>
  <c r="AB2935" i="33"/>
  <c r="AA2935" i="33"/>
  <c r="Z2935" i="33"/>
  <c r="Y2935" i="33"/>
  <c r="X2935" i="33"/>
  <c r="W2935" i="33"/>
  <c r="V2935" i="33"/>
  <c r="U2935" i="33"/>
  <c r="T2935" i="33"/>
  <c r="S2935" i="33"/>
  <c r="AD2934" i="33"/>
  <c r="AC2934" i="33"/>
  <c r="AB2934" i="33"/>
  <c r="AA2934" i="33"/>
  <c r="Z2934" i="33"/>
  <c r="Y2934" i="33"/>
  <c r="X2934" i="33"/>
  <c r="W2934" i="33"/>
  <c r="V2934" i="33"/>
  <c r="U2934" i="33"/>
  <c r="T2934" i="33"/>
  <c r="S2934" i="33"/>
  <c r="AD2933" i="33"/>
  <c r="AC2933" i="33"/>
  <c r="AB2933" i="33"/>
  <c r="AA2933" i="33"/>
  <c r="Z2933" i="33"/>
  <c r="Y2933" i="33"/>
  <c r="X2933" i="33"/>
  <c r="W2933" i="33"/>
  <c r="V2933" i="33"/>
  <c r="U2933" i="33"/>
  <c r="T2933" i="33"/>
  <c r="S2933" i="33"/>
  <c r="AD2932" i="33"/>
  <c r="AC2932" i="33"/>
  <c r="AB2932" i="33"/>
  <c r="AA2932" i="33"/>
  <c r="Z2932" i="33"/>
  <c r="Y2932" i="33"/>
  <c r="X2932" i="33"/>
  <c r="W2932" i="33"/>
  <c r="V2932" i="33"/>
  <c r="U2932" i="33"/>
  <c r="T2932" i="33"/>
  <c r="S2932" i="33"/>
  <c r="AD2931" i="33"/>
  <c r="AC2931" i="33"/>
  <c r="AB2931" i="33"/>
  <c r="AA2931" i="33"/>
  <c r="Z2931" i="33"/>
  <c r="Y2931" i="33"/>
  <c r="X2931" i="33"/>
  <c r="W2931" i="33"/>
  <c r="V2931" i="33"/>
  <c r="U2931" i="33"/>
  <c r="T2931" i="33"/>
  <c r="S2931" i="33"/>
  <c r="AD2930" i="33"/>
  <c r="AC2930" i="33"/>
  <c r="AB2930" i="33"/>
  <c r="AA2930" i="33"/>
  <c r="Z2930" i="33"/>
  <c r="Y2930" i="33"/>
  <c r="X2930" i="33"/>
  <c r="W2930" i="33"/>
  <c r="V2930" i="33"/>
  <c r="U2930" i="33"/>
  <c r="T2930" i="33"/>
  <c r="S2930" i="33"/>
  <c r="AD2929" i="33"/>
  <c r="AC2929" i="33"/>
  <c r="AB2929" i="33"/>
  <c r="AA2929" i="33"/>
  <c r="Z2929" i="33"/>
  <c r="Y2929" i="33"/>
  <c r="X2929" i="33"/>
  <c r="W2929" i="33"/>
  <c r="V2929" i="33"/>
  <c r="U2929" i="33"/>
  <c r="T2929" i="33"/>
  <c r="S2929" i="33"/>
  <c r="AD2928" i="33"/>
  <c r="AC2928" i="33"/>
  <c r="AB2928" i="33"/>
  <c r="AA2928" i="33"/>
  <c r="Z2928" i="33"/>
  <c r="Y2928" i="33"/>
  <c r="X2928" i="33"/>
  <c r="W2928" i="33"/>
  <c r="V2928" i="33"/>
  <c r="U2928" i="33"/>
  <c r="T2928" i="33"/>
  <c r="S2928" i="33"/>
  <c r="AD2927" i="33"/>
  <c r="AC2927" i="33"/>
  <c r="AB2927" i="33"/>
  <c r="AA2927" i="33"/>
  <c r="Z2927" i="33"/>
  <c r="Y2927" i="33"/>
  <c r="X2927" i="33"/>
  <c r="W2927" i="33"/>
  <c r="V2927" i="33"/>
  <c r="U2927" i="33"/>
  <c r="T2927" i="33"/>
  <c r="S2927" i="33"/>
  <c r="AD2926" i="33"/>
  <c r="AC2926" i="33"/>
  <c r="AB2926" i="33"/>
  <c r="AA2926" i="33"/>
  <c r="Z2926" i="33"/>
  <c r="Y2926" i="33"/>
  <c r="X2926" i="33"/>
  <c r="W2926" i="33"/>
  <c r="V2926" i="33"/>
  <c r="U2926" i="33"/>
  <c r="T2926" i="33"/>
  <c r="S2926" i="33"/>
  <c r="AD2925" i="33"/>
  <c r="AC2925" i="33"/>
  <c r="AB2925" i="33"/>
  <c r="AA2925" i="33"/>
  <c r="Z2925" i="33"/>
  <c r="Y2925" i="33"/>
  <c r="X2925" i="33"/>
  <c r="W2925" i="33"/>
  <c r="V2925" i="33"/>
  <c r="U2925" i="33"/>
  <c r="T2925" i="33"/>
  <c r="S2925" i="33"/>
  <c r="AD2924" i="33"/>
  <c r="AC2924" i="33"/>
  <c r="AB2924" i="33"/>
  <c r="AA2924" i="33"/>
  <c r="Z2924" i="33"/>
  <c r="Y2924" i="33"/>
  <c r="X2924" i="33"/>
  <c r="W2924" i="33"/>
  <c r="V2924" i="33"/>
  <c r="U2924" i="33"/>
  <c r="T2924" i="33"/>
  <c r="S2924" i="33"/>
  <c r="AD2923" i="33"/>
  <c r="AC2923" i="33"/>
  <c r="AB2923" i="33"/>
  <c r="AA2923" i="33"/>
  <c r="Z2923" i="33"/>
  <c r="Y2923" i="33"/>
  <c r="X2923" i="33"/>
  <c r="W2923" i="33"/>
  <c r="V2923" i="33"/>
  <c r="U2923" i="33"/>
  <c r="T2923" i="33"/>
  <c r="S2923" i="33"/>
  <c r="AD2922" i="33"/>
  <c r="AC2922" i="33"/>
  <c r="AB2922" i="33"/>
  <c r="AA2922" i="33"/>
  <c r="Z2922" i="33"/>
  <c r="Y2922" i="33"/>
  <c r="X2922" i="33"/>
  <c r="W2922" i="33"/>
  <c r="V2922" i="33"/>
  <c r="U2922" i="33"/>
  <c r="T2922" i="33"/>
  <c r="S2922" i="33"/>
  <c r="AD2921" i="33"/>
  <c r="AC2921" i="33"/>
  <c r="AB2921" i="33"/>
  <c r="AA2921" i="33"/>
  <c r="Z2921" i="33"/>
  <c r="Y2921" i="33"/>
  <c r="X2921" i="33"/>
  <c r="W2921" i="33"/>
  <c r="V2921" i="33"/>
  <c r="U2921" i="33"/>
  <c r="T2921" i="33"/>
  <c r="S2921" i="33"/>
  <c r="AD2920" i="33"/>
  <c r="AC2920" i="33"/>
  <c r="AB2920" i="33"/>
  <c r="AA2920" i="33"/>
  <c r="Z2920" i="33"/>
  <c r="Y2920" i="33"/>
  <c r="X2920" i="33"/>
  <c r="W2920" i="33"/>
  <c r="V2920" i="33"/>
  <c r="U2920" i="33"/>
  <c r="T2920" i="33"/>
  <c r="S2920" i="33"/>
  <c r="AD2919" i="33"/>
  <c r="AC2919" i="33"/>
  <c r="AB2919" i="33"/>
  <c r="AA2919" i="33"/>
  <c r="Z2919" i="33"/>
  <c r="Y2919" i="33"/>
  <c r="X2919" i="33"/>
  <c r="W2919" i="33"/>
  <c r="V2919" i="33"/>
  <c r="U2919" i="33"/>
  <c r="T2919" i="33"/>
  <c r="S2919" i="33"/>
  <c r="AD2918" i="33"/>
  <c r="AC2918" i="33"/>
  <c r="AB2918" i="33"/>
  <c r="AA2918" i="33"/>
  <c r="Z2918" i="33"/>
  <c r="Y2918" i="33"/>
  <c r="X2918" i="33"/>
  <c r="W2918" i="33"/>
  <c r="V2918" i="33"/>
  <c r="U2918" i="33"/>
  <c r="T2918" i="33"/>
  <c r="S2918" i="33"/>
  <c r="AD2917" i="33"/>
  <c r="AC2917" i="33"/>
  <c r="AB2917" i="33"/>
  <c r="AA2917" i="33"/>
  <c r="Z2917" i="33"/>
  <c r="Y2917" i="33"/>
  <c r="X2917" i="33"/>
  <c r="W2917" i="33"/>
  <c r="V2917" i="33"/>
  <c r="U2917" i="33"/>
  <c r="T2917" i="33"/>
  <c r="S2917" i="33"/>
  <c r="AD2916" i="33"/>
  <c r="AC2916" i="33"/>
  <c r="AB2916" i="33"/>
  <c r="AA2916" i="33"/>
  <c r="Z2916" i="33"/>
  <c r="Y2916" i="33"/>
  <c r="X2916" i="33"/>
  <c r="W2916" i="33"/>
  <c r="V2916" i="33"/>
  <c r="U2916" i="33"/>
  <c r="T2916" i="33"/>
  <c r="S2916" i="33"/>
  <c r="AD2915" i="33"/>
  <c r="AC2915" i="33"/>
  <c r="AB2915" i="33"/>
  <c r="AA2915" i="33"/>
  <c r="Z2915" i="33"/>
  <c r="Y2915" i="33"/>
  <c r="X2915" i="33"/>
  <c r="W2915" i="33"/>
  <c r="V2915" i="33"/>
  <c r="U2915" i="33"/>
  <c r="T2915" i="33"/>
  <c r="S2915" i="33"/>
  <c r="AD2914" i="33"/>
  <c r="AC2914" i="33"/>
  <c r="AB2914" i="33"/>
  <c r="AA2914" i="33"/>
  <c r="Z2914" i="33"/>
  <c r="Y2914" i="33"/>
  <c r="X2914" i="33"/>
  <c r="W2914" i="33"/>
  <c r="V2914" i="33"/>
  <c r="U2914" i="33"/>
  <c r="T2914" i="33"/>
  <c r="S2914" i="33"/>
  <c r="AD2913" i="33"/>
  <c r="AC2913" i="33"/>
  <c r="AB2913" i="33"/>
  <c r="AA2913" i="33"/>
  <c r="Z2913" i="33"/>
  <c r="Y2913" i="33"/>
  <c r="X2913" i="33"/>
  <c r="W2913" i="33"/>
  <c r="V2913" i="33"/>
  <c r="U2913" i="33"/>
  <c r="T2913" i="33"/>
  <c r="S2913" i="33"/>
  <c r="AD2912" i="33"/>
  <c r="AC2912" i="33"/>
  <c r="AB2912" i="33"/>
  <c r="AA2912" i="33"/>
  <c r="Z2912" i="33"/>
  <c r="Y2912" i="33"/>
  <c r="X2912" i="33"/>
  <c r="W2912" i="33"/>
  <c r="V2912" i="33"/>
  <c r="U2912" i="33"/>
  <c r="T2912" i="33"/>
  <c r="S2912" i="33"/>
  <c r="AD2911" i="33"/>
  <c r="AC2911" i="33"/>
  <c r="AB2911" i="33"/>
  <c r="AA2911" i="33"/>
  <c r="Z2911" i="33"/>
  <c r="Y2911" i="33"/>
  <c r="X2911" i="33"/>
  <c r="W2911" i="33"/>
  <c r="V2911" i="33"/>
  <c r="U2911" i="33"/>
  <c r="T2911" i="33"/>
  <c r="S2911" i="33"/>
  <c r="AD2910" i="33"/>
  <c r="AC2910" i="33"/>
  <c r="AB2910" i="33"/>
  <c r="AA2910" i="33"/>
  <c r="Z2910" i="33"/>
  <c r="Y2910" i="33"/>
  <c r="X2910" i="33"/>
  <c r="W2910" i="33"/>
  <c r="V2910" i="33"/>
  <c r="U2910" i="33"/>
  <c r="T2910" i="33"/>
  <c r="S2910" i="33"/>
  <c r="AD2909" i="33"/>
  <c r="AC2909" i="33"/>
  <c r="AB2909" i="33"/>
  <c r="AA2909" i="33"/>
  <c r="Z2909" i="33"/>
  <c r="Y2909" i="33"/>
  <c r="X2909" i="33"/>
  <c r="W2909" i="33"/>
  <c r="V2909" i="33"/>
  <c r="U2909" i="33"/>
  <c r="T2909" i="33"/>
  <c r="S2909" i="33"/>
  <c r="AD2908" i="33"/>
  <c r="AC2908" i="33"/>
  <c r="AB2908" i="33"/>
  <c r="AA2908" i="33"/>
  <c r="Z2908" i="33"/>
  <c r="Y2908" i="33"/>
  <c r="X2908" i="33"/>
  <c r="W2908" i="33"/>
  <c r="V2908" i="33"/>
  <c r="U2908" i="33"/>
  <c r="T2908" i="33"/>
  <c r="S2908" i="33"/>
  <c r="AD2907" i="33"/>
  <c r="AC2907" i="33"/>
  <c r="AB2907" i="33"/>
  <c r="AA2907" i="33"/>
  <c r="Z2907" i="33"/>
  <c r="Y2907" i="33"/>
  <c r="X2907" i="33"/>
  <c r="W2907" i="33"/>
  <c r="V2907" i="33"/>
  <c r="U2907" i="33"/>
  <c r="T2907" i="33"/>
  <c r="S2907" i="33"/>
  <c r="AD2906" i="33"/>
  <c r="AC2906" i="33"/>
  <c r="AB2906" i="33"/>
  <c r="AA2906" i="33"/>
  <c r="Z2906" i="33"/>
  <c r="Y2906" i="33"/>
  <c r="X2906" i="33"/>
  <c r="W2906" i="33"/>
  <c r="V2906" i="33"/>
  <c r="U2906" i="33"/>
  <c r="T2906" i="33"/>
  <c r="S2906" i="33"/>
  <c r="AD2905" i="33"/>
  <c r="AC2905" i="33"/>
  <c r="AB2905" i="33"/>
  <c r="AA2905" i="33"/>
  <c r="Z2905" i="33"/>
  <c r="Y2905" i="33"/>
  <c r="X2905" i="33"/>
  <c r="W2905" i="33"/>
  <c r="V2905" i="33"/>
  <c r="U2905" i="33"/>
  <c r="T2905" i="33"/>
  <c r="S2905" i="33"/>
  <c r="AD2904" i="33"/>
  <c r="AC2904" i="33"/>
  <c r="AB2904" i="33"/>
  <c r="AA2904" i="33"/>
  <c r="Z2904" i="33"/>
  <c r="Y2904" i="33"/>
  <c r="X2904" i="33"/>
  <c r="W2904" i="33"/>
  <c r="V2904" i="33"/>
  <c r="U2904" i="33"/>
  <c r="T2904" i="33"/>
  <c r="S2904" i="33"/>
  <c r="AD2903" i="33"/>
  <c r="AC2903" i="33"/>
  <c r="AB2903" i="33"/>
  <c r="AA2903" i="33"/>
  <c r="Z2903" i="33"/>
  <c r="Y2903" i="33"/>
  <c r="X2903" i="33"/>
  <c r="W2903" i="33"/>
  <c r="V2903" i="33"/>
  <c r="U2903" i="33"/>
  <c r="T2903" i="33"/>
  <c r="S2903" i="33"/>
  <c r="AD2902" i="33"/>
  <c r="AC2902" i="33"/>
  <c r="AB2902" i="33"/>
  <c r="AA2902" i="33"/>
  <c r="Z2902" i="33"/>
  <c r="Y2902" i="33"/>
  <c r="X2902" i="33"/>
  <c r="W2902" i="33"/>
  <c r="V2902" i="33"/>
  <c r="U2902" i="33"/>
  <c r="T2902" i="33"/>
  <c r="S2902" i="33"/>
  <c r="AD2901" i="33"/>
  <c r="AC2901" i="33"/>
  <c r="AB2901" i="33"/>
  <c r="AA2901" i="33"/>
  <c r="Z2901" i="33"/>
  <c r="Y2901" i="33"/>
  <c r="X2901" i="33"/>
  <c r="W2901" i="33"/>
  <c r="V2901" i="33"/>
  <c r="U2901" i="33"/>
  <c r="T2901" i="33"/>
  <c r="S2901" i="33"/>
  <c r="AD2900" i="33"/>
  <c r="AC2900" i="33"/>
  <c r="AB2900" i="33"/>
  <c r="AA2900" i="33"/>
  <c r="Z2900" i="33"/>
  <c r="Y2900" i="33"/>
  <c r="X2900" i="33"/>
  <c r="W2900" i="33"/>
  <c r="V2900" i="33"/>
  <c r="U2900" i="33"/>
  <c r="T2900" i="33"/>
  <c r="S2900" i="33"/>
  <c r="AD2899" i="33"/>
  <c r="AC2899" i="33"/>
  <c r="AB2899" i="33"/>
  <c r="AA2899" i="33"/>
  <c r="Z2899" i="33"/>
  <c r="Y2899" i="33"/>
  <c r="X2899" i="33"/>
  <c r="W2899" i="33"/>
  <c r="V2899" i="33"/>
  <c r="U2899" i="33"/>
  <c r="T2899" i="33"/>
  <c r="S2899" i="33"/>
  <c r="AD2898" i="33"/>
  <c r="AC2898" i="33"/>
  <c r="AB2898" i="33"/>
  <c r="AA2898" i="33"/>
  <c r="Z2898" i="33"/>
  <c r="Y2898" i="33"/>
  <c r="X2898" i="33"/>
  <c r="W2898" i="33"/>
  <c r="V2898" i="33"/>
  <c r="U2898" i="33"/>
  <c r="T2898" i="33"/>
  <c r="S2898" i="33"/>
  <c r="AD2897" i="33"/>
  <c r="AC2897" i="33"/>
  <c r="AB2897" i="33"/>
  <c r="AA2897" i="33"/>
  <c r="Z2897" i="33"/>
  <c r="Y2897" i="33"/>
  <c r="X2897" i="33"/>
  <c r="W2897" i="33"/>
  <c r="V2897" i="33"/>
  <c r="U2897" i="33"/>
  <c r="T2897" i="33"/>
  <c r="S2897" i="33"/>
  <c r="AD2896" i="33"/>
  <c r="AC2896" i="33"/>
  <c r="AB2896" i="33"/>
  <c r="AA2896" i="33"/>
  <c r="Z2896" i="33"/>
  <c r="Y2896" i="33"/>
  <c r="X2896" i="33"/>
  <c r="W2896" i="33"/>
  <c r="V2896" i="33"/>
  <c r="U2896" i="33"/>
  <c r="T2896" i="33"/>
  <c r="S2896" i="33"/>
  <c r="AD2895" i="33"/>
  <c r="AC2895" i="33"/>
  <c r="AB2895" i="33"/>
  <c r="AA2895" i="33"/>
  <c r="Z2895" i="33"/>
  <c r="Y2895" i="33"/>
  <c r="X2895" i="33"/>
  <c r="W2895" i="33"/>
  <c r="V2895" i="33"/>
  <c r="U2895" i="33"/>
  <c r="T2895" i="33"/>
  <c r="S2895" i="33"/>
  <c r="AD2894" i="33"/>
  <c r="AC2894" i="33"/>
  <c r="AB2894" i="33"/>
  <c r="AA2894" i="33"/>
  <c r="Z2894" i="33"/>
  <c r="Y2894" i="33"/>
  <c r="X2894" i="33"/>
  <c r="W2894" i="33"/>
  <c r="V2894" i="33"/>
  <c r="U2894" i="33"/>
  <c r="T2894" i="33"/>
  <c r="S2894" i="33"/>
  <c r="AD2893" i="33"/>
  <c r="AC2893" i="33"/>
  <c r="AB2893" i="33"/>
  <c r="AA2893" i="33"/>
  <c r="Z2893" i="33"/>
  <c r="Y2893" i="33"/>
  <c r="X2893" i="33"/>
  <c r="W2893" i="33"/>
  <c r="V2893" i="33"/>
  <c r="U2893" i="33"/>
  <c r="T2893" i="33"/>
  <c r="S2893" i="33"/>
  <c r="AD2892" i="33"/>
  <c r="AC2892" i="33"/>
  <c r="AB2892" i="33"/>
  <c r="AA2892" i="33"/>
  <c r="Z2892" i="33"/>
  <c r="Y2892" i="33"/>
  <c r="X2892" i="33"/>
  <c r="W2892" i="33"/>
  <c r="V2892" i="33"/>
  <c r="U2892" i="33"/>
  <c r="T2892" i="33"/>
  <c r="S2892" i="33"/>
  <c r="AD2891" i="33"/>
  <c r="AC2891" i="33"/>
  <c r="AB2891" i="33"/>
  <c r="AA2891" i="33"/>
  <c r="Z2891" i="33"/>
  <c r="Y2891" i="33"/>
  <c r="X2891" i="33"/>
  <c r="W2891" i="33"/>
  <c r="V2891" i="33"/>
  <c r="U2891" i="33"/>
  <c r="T2891" i="33"/>
  <c r="S2891" i="33"/>
  <c r="AD2890" i="33"/>
  <c r="AC2890" i="33"/>
  <c r="AB2890" i="33"/>
  <c r="AA2890" i="33"/>
  <c r="Z2890" i="33"/>
  <c r="Y2890" i="33"/>
  <c r="X2890" i="33"/>
  <c r="W2890" i="33"/>
  <c r="V2890" i="33"/>
  <c r="U2890" i="33"/>
  <c r="T2890" i="33"/>
  <c r="S2890" i="33"/>
  <c r="AD2889" i="33"/>
  <c r="AC2889" i="33"/>
  <c r="AB2889" i="33"/>
  <c r="AA2889" i="33"/>
  <c r="Z2889" i="33"/>
  <c r="Y2889" i="33"/>
  <c r="X2889" i="33"/>
  <c r="W2889" i="33"/>
  <c r="V2889" i="33"/>
  <c r="U2889" i="33"/>
  <c r="T2889" i="33"/>
  <c r="S2889" i="33"/>
  <c r="AD2888" i="33"/>
  <c r="AC2888" i="33"/>
  <c r="AB2888" i="33"/>
  <c r="AA2888" i="33"/>
  <c r="Z2888" i="33"/>
  <c r="Y2888" i="33"/>
  <c r="X2888" i="33"/>
  <c r="W2888" i="33"/>
  <c r="V2888" i="33"/>
  <c r="U2888" i="33"/>
  <c r="T2888" i="33"/>
  <c r="S2888" i="33"/>
  <c r="AD2887" i="33"/>
  <c r="AC2887" i="33"/>
  <c r="AB2887" i="33"/>
  <c r="AA2887" i="33"/>
  <c r="Z2887" i="33"/>
  <c r="Y2887" i="33"/>
  <c r="X2887" i="33"/>
  <c r="W2887" i="33"/>
  <c r="V2887" i="33"/>
  <c r="U2887" i="33"/>
  <c r="T2887" i="33"/>
  <c r="S2887" i="33"/>
  <c r="AD2886" i="33"/>
  <c r="AC2886" i="33"/>
  <c r="AB2886" i="33"/>
  <c r="AA2886" i="33"/>
  <c r="Z2886" i="33"/>
  <c r="Y2886" i="33"/>
  <c r="X2886" i="33"/>
  <c r="W2886" i="33"/>
  <c r="V2886" i="33"/>
  <c r="U2886" i="33"/>
  <c r="T2886" i="33"/>
  <c r="S2886" i="33"/>
  <c r="AD2885" i="33"/>
  <c r="AC2885" i="33"/>
  <c r="AB2885" i="33"/>
  <c r="AA2885" i="33"/>
  <c r="Z2885" i="33"/>
  <c r="Y2885" i="33"/>
  <c r="X2885" i="33"/>
  <c r="W2885" i="33"/>
  <c r="V2885" i="33"/>
  <c r="U2885" i="33"/>
  <c r="T2885" i="33"/>
  <c r="S2885" i="33"/>
  <c r="AD2884" i="33"/>
  <c r="AC2884" i="33"/>
  <c r="AB2884" i="33"/>
  <c r="AA2884" i="33"/>
  <c r="Z2884" i="33"/>
  <c r="Y2884" i="33"/>
  <c r="X2884" i="33"/>
  <c r="W2884" i="33"/>
  <c r="V2884" i="33"/>
  <c r="U2884" i="33"/>
  <c r="T2884" i="33"/>
  <c r="S2884" i="33"/>
  <c r="AD2883" i="33"/>
  <c r="AC2883" i="33"/>
  <c r="AB2883" i="33"/>
  <c r="AA2883" i="33"/>
  <c r="Z2883" i="33"/>
  <c r="Y2883" i="33"/>
  <c r="X2883" i="33"/>
  <c r="W2883" i="33"/>
  <c r="V2883" i="33"/>
  <c r="U2883" i="33"/>
  <c r="T2883" i="33"/>
  <c r="S2883" i="33"/>
  <c r="AD2882" i="33"/>
  <c r="AC2882" i="33"/>
  <c r="AB2882" i="33"/>
  <c r="AA2882" i="33"/>
  <c r="Z2882" i="33"/>
  <c r="Y2882" i="33"/>
  <c r="X2882" i="33"/>
  <c r="W2882" i="33"/>
  <c r="V2882" i="33"/>
  <c r="U2882" i="33"/>
  <c r="T2882" i="33"/>
  <c r="S2882" i="33"/>
  <c r="AD2881" i="33"/>
  <c r="AC2881" i="33"/>
  <c r="AB2881" i="33"/>
  <c r="AA2881" i="33"/>
  <c r="Z2881" i="33"/>
  <c r="Y2881" i="33"/>
  <c r="X2881" i="33"/>
  <c r="W2881" i="33"/>
  <c r="V2881" i="33"/>
  <c r="U2881" i="33"/>
  <c r="T2881" i="33"/>
  <c r="S2881" i="33"/>
  <c r="AD2880" i="33"/>
  <c r="AC2880" i="33"/>
  <c r="AB2880" i="33"/>
  <c r="AA2880" i="33"/>
  <c r="Z2880" i="33"/>
  <c r="Y2880" i="33"/>
  <c r="X2880" i="33"/>
  <c r="W2880" i="33"/>
  <c r="V2880" i="33"/>
  <c r="U2880" i="33"/>
  <c r="T2880" i="33"/>
  <c r="S2880" i="33"/>
  <c r="AD2879" i="33"/>
  <c r="AC2879" i="33"/>
  <c r="AB2879" i="33"/>
  <c r="AA2879" i="33"/>
  <c r="Z2879" i="33"/>
  <c r="Y2879" i="33"/>
  <c r="X2879" i="33"/>
  <c r="W2879" i="33"/>
  <c r="V2879" i="33"/>
  <c r="U2879" i="33"/>
  <c r="T2879" i="33"/>
  <c r="S2879" i="33"/>
  <c r="AD2878" i="33"/>
  <c r="AC2878" i="33"/>
  <c r="AB2878" i="33"/>
  <c r="AA2878" i="33"/>
  <c r="Z2878" i="33"/>
  <c r="Y2878" i="33"/>
  <c r="X2878" i="33"/>
  <c r="W2878" i="33"/>
  <c r="V2878" i="33"/>
  <c r="U2878" i="33"/>
  <c r="T2878" i="33"/>
  <c r="S2878" i="33"/>
  <c r="AD2877" i="33"/>
  <c r="AC2877" i="33"/>
  <c r="AB2877" i="33"/>
  <c r="AA2877" i="33"/>
  <c r="Z2877" i="33"/>
  <c r="Y2877" i="33"/>
  <c r="X2877" i="33"/>
  <c r="W2877" i="33"/>
  <c r="V2877" i="33"/>
  <c r="U2877" i="33"/>
  <c r="T2877" i="33"/>
  <c r="S2877" i="33"/>
  <c r="AD2876" i="33"/>
  <c r="AC2876" i="33"/>
  <c r="AB2876" i="33"/>
  <c r="AA2876" i="33"/>
  <c r="Z2876" i="33"/>
  <c r="Y2876" i="33"/>
  <c r="X2876" i="33"/>
  <c r="W2876" i="33"/>
  <c r="V2876" i="33"/>
  <c r="U2876" i="33"/>
  <c r="T2876" i="33"/>
  <c r="S2876" i="33"/>
  <c r="AD2875" i="33"/>
  <c r="AC2875" i="33"/>
  <c r="AB2875" i="33"/>
  <c r="AA2875" i="33"/>
  <c r="Z2875" i="33"/>
  <c r="Y2875" i="33"/>
  <c r="X2875" i="33"/>
  <c r="W2875" i="33"/>
  <c r="V2875" i="33"/>
  <c r="U2875" i="33"/>
  <c r="T2875" i="33"/>
  <c r="S2875" i="33"/>
  <c r="AD2874" i="33"/>
  <c r="AC2874" i="33"/>
  <c r="AB2874" i="33"/>
  <c r="AA2874" i="33"/>
  <c r="Z2874" i="33"/>
  <c r="Y2874" i="33"/>
  <c r="X2874" i="33"/>
  <c r="W2874" i="33"/>
  <c r="V2874" i="33"/>
  <c r="U2874" i="33"/>
  <c r="T2874" i="33"/>
  <c r="S2874" i="33"/>
  <c r="AD2873" i="33"/>
  <c r="AC2873" i="33"/>
  <c r="AB2873" i="33"/>
  <c r="AA2873" i="33"/>
  <c r="Z2873" i="33"/>
  <c r="Y2873" i="33"/>
  <c r="X2873" i="33"/>
  <c r="W2873" i="33"/>
  <c r="V2873" i="33"/>
  <c r="U2873" i="33"/>
  <c r="T2873" i="33"/>
  <c r="S2873" i="33"/>
  <c r="AD2872" i="33"/>
  <c r="AC2872" i="33"/>
  <c r="AB2872" i="33"/>
  <c r="AA2872" i="33"/>
  <c r="Z2872" i="33"/>
  <c r="Y2872" i="33"/>
  <c r="X2872" i="33"/>
  <c r="W2872" i="33"/>
  <c r="V2872" i="33"/>
  <c r="U2872" i="33"/>
  <c r="T2872" i="33"/>
  <c r="S2872" i="33"/>
  <c r="AD2871" i="33"/>
  <c r="AC2871" i="33"/>
  <c r="AB2871" i="33"/>
  <c r="AA2871" i="33"/>
  <c r="Z2871" i="33"/>
  <c r="Y2871" i="33"/>
  <c r="X2871" i="33"/>
  <c r="W2871" i="33"/>
  <c r="V2871" i="33"/>
  <c r="U2871" i="33"/>
  <c r="T2871" i="33"/>
  <c r="S2871" i="33"/>
  <c r="AD2870" i="33"/>
  <c r="AC2870" i="33"/>
  <c r="AB2870" i="33"/>
  <c r="AA2870" i="33"/>
  <c r="Z2870" i="33"/>
  <c r="Y2870" i="33"/>
  <c r="X2870" i="33"/>
  <c r="W2870" i="33"/>
  <c r="V2870" i="33"/>
  <c r="U2870" i="33"/>
  <c r="T2870" i="33"/>
  <c r="S2870" i="33"/>
  <c r="AD2869" i="33"/>
  <c r="AC2869" i="33"/>
  <c r="AB2869" i="33"/>
  <c r="AA2869" i="33"/>
  <c r="Z2869" i="33"/>
  <c r="Y2869" i="33"/>
  <c r="X2869" i="33"/>
  <c r="W2869" i="33"/>
  <c r="V2869" i="33"/>
  <c r="U2869" i="33"/>
  <c r="T2869" i="33"/>
  <c r="S2869" i="33"/>
  <c r="AD2868" i="33"/>
  <c r="AC2868" i="33"/>
  <c r="AB2868" i="33"/>
  <c r="AA2868" i="33"/>
  <c r="Z2868" i="33"/>
  <c r="Y2868" i="33"/>
  <c r="X2868" i="33"/>
  <c r="W2868" i="33"/>
  <c r="V2868" i="33"/>
  <c r="U2868" i="33"/>
  <c r="T2868" i="33"/>
  <c r="S2868" i="33"/>
  <c r="AD2867" i="33"/>
  <c r="AC2867" i="33"/>
  <c r="AB2867" i="33"/>
  <c r="AA2867" i="33"/>
  <c r="Z2867" i="33"/>
  <c r="Y2867" i="33"/>
  <c r="X2867" i="33"/>
  <c r="W2867" i="33"/>
  <c r="V2867" i="33"/>
  <c r="U2867" i="33"/>
  <c r="T2867" i="33"/>
  <c r="S2867" i="33"/>
  <c r="AD2866" i="33"/>
  <c r="AC2866" i="33"/>
  <c r="AB2866" i="33"/>
  <c r="AA2866" i="33"/>
  <c r="Z2866" i="33"/>
  <c r="Y2866" i="33"/>
  <c r="X2866" i="33"/>
  <c r="W2866" i="33"/>
  <c r="V2866" i="33"/>
  <c r="U2866" i="33"/>
  <c r="T2866" i="33"/>
  <c r="S2866" i="33"/>
  <c r="AD2865" i="33"/>
  <c r="AC2865" i="33"/>
  <c r="AB2865" i="33"/>
  <c r="AA2865" i="33"/>
  <c r="Z2865" i="33"/>
  <c r="Y2865" i="33"/>
  <c r="X2865" i="33"/>
  <c r="W2865" i="33"/>
  <c r="V2865" i="33"/>
  <c r="U2865" i="33"/>
  <c r="T2865" i="33"/>
  <c r="S2865" i="33"/>
  <c r="AD2864" i="33"/>
  <c r="AC2864" i="33"/>
  <c r="AB2864" i="33"/>
  <c r="AA2864" i="33"/>
  <c r="Z2864" i="33"/>
  <c r="Y2864" i="33"/>
  <c r="X2864" i="33"/>
  <c r="W2864" i="33"/>
  <c r="V2864" i="33"/>
  <c r="U2864" i="33"/>
  <c r="T2864" i="33"/>
  <c r="S2864" i="33"/>
  <c r="AD2863" i="33"/>
  <c r="AC2863" i="33"/>
  <c r="AB2863" i="33"/>
  <c r="AA2863" i="33"/>
  <c r="Z2863" i="33"/>
  <c r="Y2863" i="33"/>
  <c r="X2863" i="33"/>
  <c r="W2863" i="33"/>
  <c r="V2863" i="33"/>
  <c r="U2863" i="33"/>
  <c r="T2863" i="33"/>
  <c r="S2863" i="33"/>
  <c r="AD2862" i="33"/>
  <c r="AC2862" i="33"/>
  <c r="AB2862" i="33"/>
  <c r="AA2862" i="33"/>
  <c r="Z2862" i="33"/>
  <c r="Y2862" i="33"/>
  <c r="X2862" i="33"/>
  <c r="W2862" i="33"/>
  <c r="V2862" i="33"/>
  <c r="U2862" i="33"/>
  <c r="T2862" i="33"/>
  <c r="S2862" i="33"/>
  <c r="AD2861" i="33"/>
  <c r="AC2861" i="33"/>
  <c r="AB2861" i="33"/>
  <c r="AA2861" i="33"/>
  <c r="Z2861" i="33"/>
  <c r="Y2861" i="33"/>
  <c r="X2861" i="33"/>
  <c r="W2861" i="33"/>
  <c r="V2861" i="33"/>
  <c r="U2861" i="33"/>
  <c r="T2861" i="33"/>
  <c r="S2861" i="33"/>
  <c r="AD2860" i="33"/>
  <c r="AC2860" i="33"/>
  <c r="AB2860" i="33"/>
  <c r="AA2860" i="33"/>
  <c r="Z2860" i="33"/>
  <c r="Y2860" i="33"/>
  <c r="X2860" i="33"/>
  <c r="W2860" i="33"/>
  <c r="V2860" i="33"/>
  <c r="U2860" i="33"/>
  <c r="T2860" i="33"/>
  <c r="S2860" i="33"/>
  <c r="AD2859" i="33"/>
  <c r="AC2859" i="33"/>
  <c r="AB2859" i="33"/>
  <c r="AA2859" i="33"/>
  <c r="Z2859" i="33"/>
  <c r="Y2859" i="33"/>
  <c r="X2859" i="33"/>
  <c r="W2859" i="33"/>
  <c r="V2859" i="33"/>
  <c r="U2859" i="33"/>
  <c r="T2859" i="33"/>
  <c r="S2859" i="33"/>
  <c r="AD2858" i="33"/>
  <c r="AC2858" i="33"/>
  <c r="AB2858" i="33"/>
  <c r="AA2858" i="33"/>
  <c r="Z2858" i="33"/>
  <c r="Y2858" i="33"/>
  <c r="X2858" i="33"/>
  <c r="W2858" i="33"/>
  <c r="V2858" i="33"/>
  <c r="U2858" i="33"/>
  <c r="T2858" i="33"/>
  <c r="S2858" i="33"/>
  <c r="AD2857" i="33"/>
  <c r="AC2857" i="33"/>
  <c r="AB2857" i="33"/>
  <c r="AA2857" i="33"/>
  <c r="Z2857" i="33"/>
  <c r="Y2857" i="33"/>
  <c r="X2857" i="33"/>
  <c r="W2857" i="33"/>
  <c r="V2857" i="33"/>
  <c r="U2857" i="33"/>
  <c r="T2857" i="33"/>
  <c r="S2857" i="33"/>
  <c r="AD2856" i="33"/>
  <c r="AC2856" i="33"/>
  <c r="AB2856" i="33"/>
  <c r="AA2856" i="33"/>
  <c r="Z2856" i="33"/>
  <c r="Y2856" i="33"/>
  <c r="X2856" i="33"/>
  <c r="W2856" i="33"/>
  <c r="V2856" i="33"/>
  <c r="U2856" i="33"/>
  <c r="T2856" i="33"/>
  <c r="S2856" i="33"/>
  <c r="AD2855" i="33"/>
  <c r="AC2855" i="33"/>
  <c r="AB2855" i="33"/>
  <c r="AA2855" i="33"/>
  <c r="Z2855" i="33"/>
  <c r="Y2855" i="33"/>
  <c r="X2855" i="33"/>
  <c r="W2855" i="33"/>
  <c r="V2855" i="33"/>
  <c r="U2855" i="33"/>
  <c r="T2855" i="33"/>
  <c r="S2855" i="33"/>
  <c r="AD2854" i="33"/>
  <c r="AC2854" i="33"/>
  <c r="AB2854" i="33"/>
  <c r="AA2854" i="33"/>
  <c r="Z2854" i="33"/>
  <c r="Y2854" i="33"/>
  <c r="X2854" i="33"/>
  <c r="W2854" i="33"/>
  <c r="V2854" i="33"/>
  <c r="U2854" i="33"/>
  <c r="T2854" i="33"/>
  <c r="S2854" i="33"/>
  <c r="AD2853" i="33"/>
  <c r="AC2853" i="33"/>
  <c r="AB2853" i="33"/>
  <c r="AA2853" i="33"/>
  <c r="Z2853" i="33"/>
  <c r="Y2853" i="33"/>
  <c r="X2853" i="33"/>
  <c r="W2853" i="33"/>
  <c r="V2853" i="33"/>
  <c r="U2853" i="33"/>
  <c r="T2853" i="33"/>
  <c r="S2853" i="33"/>
  <c r="AD2852" i="33"/>
  <c r="AC2852" i="33"/>
  <c r="AB2852" i="33"/>
  <c r="AA2852" i="33"/>
  <c r="Z2852" i="33"/>
  <c r="Y2852" i="33"/>
  <c r="X2852" i="33"/>
  <c r="W2852" i="33"/>
  <c r="V2852" i="33"/>
  <c r="U2852" i="33"/>
  <c r="T2852" i="33"/>
  <c r="S2852" i="33"/>
  <c r="AD2851" i="33"/>
  <c r="AC2851" i="33"/>
  <c r="AB2851" i="33"/>
  <c r="AA2851" i="33"/>
  <c r="Z2851" i="33"/>
  <c r="Y2851" i="33"/>
  <c r="X2851" i="33"/>
  <c r="W2851" i="33"/>
  <c r="V2851" i="33"/>
  <c r="U2851" i="33"/>
  <c r="T2851" i="33"/>
  <c r="S2851" i="33"/>
  <c r="AD2850" i="33"/>
  <c r="AC2850" i="33"/>
  <c r="AB2850" i="33"/>
  <c r="AA2850" i="33"/>
  <c r="Z2850" i="33"/>
  <c r="Y2850" i="33"/>
  <c r="X2850" i="33"/>
  <c r="W2850" i="33"/>
  <c r="V2850" i="33"/>
  <c r="U2850" i="33"/>
  <c r="T2850" i="33"/>
  <c r="S2850" i="33"/>
  <c r="AD2849" i="33"/>
  <c r="AC2849" i="33"/>
  <c r="AB2849" i="33"/>
  <c r="AA2849" i="33"/>
  <c r="Z2849" i="33"/>
  <c r="Y2849" i="33"/>
  <c r="X2849" i="33"/>
  <c r="W2849" i="33"/>
  <c r="V2849" i="33"/>
  <c r="U2849" i="33"/>
  <c r="T2849" i="33"/>
  <c r="S2849" i="33"/>
  <c r="AD2848" i="33"/>
  <c r="AC2848" i="33"/>
  <c r="AB2848" i="33"/>
  <c r="AA2848" i="33"/>
  <c r="Z2848" i="33"/>
  <c r="Y2848" i="33"/>
  <c r="X2848" i="33"/>
  <c r="W2848" i="33"/>
  <c r="V2848" i="33"/>
  <c r="U2848" i="33"/>
  <c r="T2848" i="33"/>
  <c r="S2848" i="33"/>
  <c r="AD2847" i="33"/>
  <c r="AC2847" i="33"/>
  <c r="AB2847" i="33"/>
  <c r="AA2847" i="33"/>
  <c r="Z2847" i="33"/>
  <c r="Y2847" i="33"/>
  <c r="X2847" i="33"/>
  <c r="W2847" i="33"/>
  <c r="V2847" i="33"/>
  <c r="U2847" i="33"/>
  <c r="T2847" i="33"/>
  <c r="S2847" i="33"/>
  <c r="AD2846" i="33"/>
  <c r="AC2846" i="33"/>
  <c r="AB2846" i="33"/>
  <c r="AA2846" i="33"/>
  <c r="Z2846" i="33"/>
  <c r="Y2846" i="33"/>
  <c r="X2846" i="33"/>
  <c r="W2846" i="33"/>
  <c r="V2846" i="33"/>
  <c r="U2846" i="33"/>
  <c r="T2846" i="33"/>
  <c r="S2846" i="33"/>
  <c r="AD2845" i="33"/>
  <c r="AC2845" i="33"/>
  <c r="AB2845" i="33"/>
  <c r="AA2845" i="33"/>
  <c r="Z2845" i="33"/>
  <c r="Y2845" i="33"/>
  <c r="X2845" i="33"/>
  <c r="W2845" i="33"/>
  <c r="V2845" i="33"/>
  <c r="U2845" i="33"/>
  <c r="T2845" i="33"/>
  <c r="S2845" i="33"/>
  <c r="AD2844" i="33"/>
  <c r="AC2844" i="33"/>
  <c r="AB2844" i="33"/>
  <c r="AA2844" i="33"/>
  <c r="Z2844" i="33"/>
  <c r="Y2844" i="33"/>
  <c r="X2844" i="33"/>
  <c r="W2844" i="33"/>
  <c r="V2844" i="33"/>
  <c r="U2844" i="33"/>
  <c r="T2844" i="33"/>
  <c r="S2844" i="33"/>
  <c r="AD2843" i="33"/>
  <c r="AC2843" i="33"/>
  <c r="AB2843" i="33"/>
  <c r="AA2843" i="33"/>
  <c r="Z2843" i="33"/>
  <c r="Y2843" i="33"/>
  <c r="X2843" i="33"/>
  <c r="W2843" i="33"/>
  <c r="V2843" i="33"/>
  <c r="U2843" i="33"/>
  <c r="T2843" i="33"/>
  <c r="S2843" i="33"/>
  <c r="AD2842" i="33"/>
  <c r="AC2842" i="33"/>
  <c r="AB2842" i="33"/>
  <c r="AA2842" i="33"/>
  <c r="Z2842" i="33"/>
  <c r="Y2842" i="33"/>
  <c r="X2842" i="33"/>
  <c r="W2842" i="33"/>
  <c r="V2842" i="33"/>
  <c r="U2842" i="33"/>
  <c r="T2842" i="33"/>
  <c r="S2842" i="33"/>
  <c r="AD2841" i="33"/>
  <c r="AC2841" i="33"/>
  <c r="AB2841" i="33"/>
  <c r="AA2841" i="33"/>
  <c r="Z2841" i="33"/>
  <c r="Y2841" i="33"/>
  <c r="X2841" i="33"/>
  <c r="W2841" i="33"/>
  <c r="V2841" i="33"/>
  <c r="U2841" i="33"/>
  <c r="T2841" i="33"/>
  <c r="S2841" i="33"/>
  <c r="AD2840" i="33"/>
  <c r="AC2840" i="33"/>
  <c r="AB2840" i="33"/>
  <c r="AA2840" i="33"/>
  <c r="Z2840" i="33"/>
  <c r="Y2840" i="33"/>
  <c r="X2840" i="33"/>
  <c r="W2840" i="33"/>
  <c r="V2840" i="33"/>
  <c r="U2840" i="33"/>
  <c r="T2840" i="33"/>
  <c r="S2840" i="33"/>
  <c r="AD2839" i="33"/>
  <c r="AC2839" i="33"/>
  <c r="AB2839" i="33"/>
  <c r="AA2839" i="33"/>
  <c r="Z2839" i="33"/>
  <c r="Y2839" i="33"/>
  <c r="X2839" i="33"/>
  <c r="W2839" i="33"/>
  <c r="V2839" i="33"/>
  <c r="U2839" i="33"/>
  <c r="T2839" i="33"/>
  <c r="S2839" i="33"/>
  <c r="AD2838" i="33"/>
  <c r="AC2838" i="33"/>
  <c r="AB2838" i="33"/>
  <c r="AA2838" i="33"/>
  <c r="Z2838" i="33"/>
  <c r="Y2838" i="33"/>
  <c r="X2838" i="33"/>
  <c r="W2838" i="33"/>
  <c r="V2838" i="33"/>
  <c r="U2838" i="33"/>
  <c r="T2838" i="33"/>
  <c r="S2838" i="33"/>
  <c r="AD2837" i="33"/>
  <c r="AC2837" i="33"/>
  <c r="AB2837" i="33"/>
  <c r="AA2837" i="33"/>
  <c r="Z2837" i="33"/>
  <c r="Y2837" i="33"/>
  <c r="X2837" i="33"/>
  <c r="W2837" i="33"/>
  <c r="V2837" i="33"/>
  <c r="U2837" i="33"/>
  <c r="T2837" i="33"/>
  <c r="S2837" i="33"/>
  <c r="AD2836" i="33"/>
  <c r="AC2836" i="33"/>
  <c r="AB2836" i="33"/>
  <c r="AA2836" i="33"/>
  <c r="Z2836" i="33"/>
  <c r="Y2836" i="33"/>
  <c r="X2836" i="33"/>
  <c r="W2836" i="33"/>
  <c r="V2836" i="33"/>
  <c r="U2836" i="33"/>
  <c r="T2836" i="33"/>
  <c r="S2836" i="33"/>
  <c r="AD2835" i="33"/>
  <c r="AC2835" i="33"/>
  <c r="AB2835" i="33"/>
  <c r="AA2835" i="33"/>
  <c r="Z2835" i="33"/>
  <c r="Y2835" i="33"/>
  <c r="X2835" i="33"/>
  <c r="W2835" i="33"/>
  <c r="V2835" i="33"/>
  <c r="U2835" i="33"/>
  <c r="T2835" i="33"/>
  <c r="S2835" i="33"/>
  <c r="AD2834" i="33"/>
  <c r="AC2834" i="33"/>
  <c r="AB2834" i="33"/>
  <c r="AA2834" i="33"/>
  <c r="Z2834" i="33"/>
  <c r="Y2834" i="33"/>
  <c r="X2834" i="33"/>
  <c r="W2834" i="33"/>
  <c r="V2834" i="33"/>
  <c r="U2834" i="33"/>
  <c r="T2834" i="33"/>
  <c r="S2834" i="33"/>
  <c r="AD2833" i="33"/>
  <c r="AC2833" i="33"/>
  <c r="AB2833" i="33"/>
  <c r="AA2833" i="33"/>
  <c r="Z2833" i="33"/>
  <c r="Y2833" i="33"/>
  <c r="X2833" i="33"/>
  <c r="W2833" i="33"/>
  <c r="V2833" i="33"/>
  <c r="U2833" i="33"/>
  <c r="T2833" i="33"/>
  <c r="S2833" i="33"/>
  <c r="AD2832" i="33"/>
  <c r="AC2832" i="33"/>
  <c r="AB2832" i="33"/>
  <c r="AA2832" i="33"/>
  <c r="Z2832" i="33"/>
  <c r="Y2832" i="33"/>
  <c r="X2832" i="33"/>
  <c r="W2832" i="33"/>
  <c r="V2832" i="33"/>
  <c r="U2832" i="33"/>
  <c r="T2832" i="33"/>
  <c r="S2832" i="33"/>
  <c r="AD2831" i="33"/>
  <c r="AC2831" i="33"/>
  <c r="AB2831" i="33"/>
  <c r="AA2831" i="33"/>
  <c r="Z2831" i="33"/>
  <c r="Y2831" i="33"/>
  <c r="X2831" i="33"/>
  <c r="W2831" i="33"/>
  <c r="V2831" i="33"/>
  <c r="U2831" i="33"/>
  <c r="T2831" i="33"/>
  <c r="S2831" i="33"/>
  <c r="AD2830" i="33"/>
  <c r="AC2830" i="33"/>
  <c r="AB2830" i="33"/>
  <c r="AA2830" i="33"/>
  <c r="Z2830" i="33"/>
  <c r="Y2830" i="33"/>
  <c r="X2830" i="33"/>
  <c r="W2830" i="33"/>
  <c r="V2830" i="33"/>
  <c r="U2830" i="33"/>
  <c r="T2830" i="33"/>
  <c r="S2830" i="33"/>
  <c r="AD2829" i="33"/>
  <c r="AC2829" i="33"/>
  <c r="AB2829" i="33"/>
  <c r="AA2829" i="33"/>
  <c r="Z2829" i="33"/>
  <c r="Y2829" i="33"/>
  <c r="X2829" i="33"/>
  <c r="W2829" i="33"/>
  <c r="V2829" i="33"/>
  <c r="U2829" i="33"/>
  <c r="T2829" i="33"/>
  <c r="S2829" i="33"/>
  <c r="AD2828" i="33"/>
  <c r="AC2828" i="33"/>
  <c r="AB2828" i="33"/>
  <c r="AA2828" i="33"/>
  <c r="Z2828" i="33"/>
  <c r="Y2828" i="33"/>
  <c r="X2828" i="33"/>
  <c r="W2828" i="33"/>
  <c r="V2828" i="33"/>
  <c r="U2828" i="33"/>
  <c r="T2828" i="33"/>
  <c r="S2828" i="33"/>
  <c r="AD2827" i="33"/>
  <c r="AC2827" i="33"/>
  <c r="AB2827" i="33"/>
  <c r="AA2827" i="33"/>
  <c r="Z2827" i="33"/>
  <c r="Y2827" i="33"/>
  <c r="X2827" i="33"/>
  <c r="W2827" i="33"/>
  <c r="V2827" i="33"/>
  <c r="U2827" i="33"/>
  <c r="T2827" i="33"/>
  <c r="S2827" i="33"/>
  <c r="AD2826" i="33"/>
  <c r="AC2826" i="33"/>
  <c r="AB2826" i="33"/>
  <c r="AA2826" i="33"/>
  <c r="Z2826" i="33"/>
  <c r="Y2826" i="33"/>
  <c r="X2826" i="33"/>
  <c r="W2826" i="33"/>
  <c r="V2826" i="33"/>
  <c r="U2826" i="33"/>
  <c r="T2826" i="33"/>
  <c r="S2826" i="33"/>
  <c r="AD2825" i="33"/>
  <c r="AC2825" i="33"/>
  <c r="AB2825" i="33"/>
  <c r="AA2825" i="33"/>
  <c r="Z2825" i="33"/>
  <c r="Y2825" i="33"/>
  <c r="X2825" i="33"/>
  <c r="W2825" i="33"/>
  <c r="V2825" i="33"/>
  <c r="U2825" i="33"/>
  <c r="T2825" i="33"/>
  <c r="S2825" i="33"/>
  <c r="AD2824" i="33"/>
  <c r="AC2824" i="33"/>
  <c r="AB2824" i="33"/>
  <c r="AA2824" i="33"/>
  <c r="Z2824" i="33"/>
  <c r="Y2824" i="33"/>
  <c r="X2824" i="33"/>
  <c r="W2824" i="33"/>
  <c r="V2824" i="33"/>
  <c r="U2824" i="33"/>
  <c r="T2824" i="33"/>
  <c r="S2824" i="33"/>
  <c r="AD2823" i="33"/>
  <c r="AC2823" i="33"/>
  <c r="AB2823" i="33"/>
  <c r="AA2823" i="33"/>
  <c r="Z2823" i="33"/>
  <c r="Y2823" i="33"/>
  <c r="X2823" i="33"/>
  <c r="W2823" i="33"/>
  <c r="V2823" i="33"/>
  <c r="U2823" i="33"/>
  <c r="T2823" i="33"/>
  <c r="S2823" i="33"/>
  <c r="AD2822" i="33"/>
  <c r="AC2822" i="33"/>
  <c r="AB2822" i="33"/>
  <c r="AA2822" i="33"/>
  <c r="Z2822" i="33"/>
  <c r="Y2822" i="33"/>
  <c r="X2822" i="33"/>
  <c r="W2822" i="33"/>
  <c r="V2822" i="33"/>
  <c r="U2822" i="33"/>
  <c r="T2822" i="33"/>
  <c r="S2822" i="33"/>
  <c r="AD2821" i="33"/>
  <c r="AC2821" i="33"/>
  <c r="AB2821" i="33"/>
  <c r="AA2821" i="33"/>
  <c r="Z2821" i="33"/>
  <c r="Y2821" i="33"/>
  <c r="X2821" i="33"/>
  <c r="W2821" i="33"/>
  <c r="V2821" i="33"/>
  <c r="U2821" i="33"/>
  <c r="T2821" i="33"/>
  <c r="S2821" i="33"/>
  <c r="AD2820" i="33"/>
  <c r="AC2820" i="33"/>
  <c r="AB2820" i="33"/>
  <c r="AA2820" i="33"/>
  <c r="Z2820" i="33"/>
  <c r="Y2820" i="33"/>
  <c r="X2820" i="33"/>
  <c r="W2820" i="33"/>
  <c r="V2820" i="33"/>
  <c r="U2820" i="33"/>
  <c r="T2820" i="33"/>
  <c r="S2820" i="33"/>
  <c r="AD2819" i="33"/>
  <c r="AC2819" i="33"/>
  <c r="AB2819" i="33"/>
  <c r="AA2819" i="33"/>
  <c r="Z2819" i="33"/>
  <c r="Y2819" i="33"/>
  <c r="X2819" i="33"/>
  <c r="W2819" i="33"/>
  <c r="V2819" i="33"/>
  <c r="U2819" i="33"/>
  <c r="T2819" i="33"/>
  <c r="S2819" i="33"/>
  <c r="AD2818" i="33"/>
  <c r="AC2818" i="33"/>
  <c r="AB2818" i="33"/>
  <c r="AA2818" i="33"/>
  <c r="Z2818" i="33"/>
  <c r="Y2818" i="33"/>
  <c r="X2818" i="33"/>
  <c r="W2818" i="33"/>
  <c r="V2818" i="33"/>
  <c r="U2818" i="33"/>
  <c r="T2818" i="33"/>
  <c r="S2818" i="33"/>
  <c r="AD2817" i="33"/>
  <c r="AC2817" i="33"/>
  <c r="AB2817" i="33"/>
  <c r="AA2817" i="33"/>
  <c r="Z2817" i="33"/>
  <c r="Y2817" i="33"/>
  <c r="X2817" i="33"/>
  <c r="W2817" i="33"/>
  <c r="V2817" i="33"/>
  <c r="U2817" i="33"/>
  <c r="T2817" i="33"/>
  <c r="S2817" i="33"/>
  <c r="AD2816" i="33"/>
  <c r="AC2816" i="33"/>
  <c r="AB2816" i="33"/>
  <c r="AA2816" i="33"/>
  <c r="Z2816" i="33"/>
  <c r="Y2816" i="33"/>
  <c r="X2816" i="33"/>
  <c r="W2816" i="33"/>
  <c r="V2816" i="33"/>
  <c r="U2816" i="33"/>
  <c r="T2816" i="33"/>
  <c r="S2816" i="33"/>
  <c r="AD2815" i="33"/>
  <c r="AC2815" i="33"/>
  <c r="AB2815" i="33"/>
  <c r="AA2815" i="33"/>
  <c r="Z2815" i="33"/>
  <c r="Y2815" i="33"/>
  <c r="X2815" i="33"/>
  <c r="W2815" i="33"/>
  <c r="V2815" i="33"/>
  <c r="U2815" i="33"/>
  <c r="T2815" i="33"/>
  <c r="S2815" i="33"/>
  <c r="AD2814" i="33"/>
  <c r="AC2814" i="33"/>
  <c r="AB2814" i="33"/>
  <c r="AA2814" i="33"/>
  <c r="Z2814" i="33"/>
  <c r="Y2814" i="33"/>
  <c r="X2814" i="33"/>
  <c r="W2814" i="33"/>
  <c r="V2814" i="33"/>
  <c r="U2814" i="33"/>
  <c r="T2814" i="33"/>
  <c r="S2814" i="33"/>
  <c r="AD2813" i="33"/>
  <c r="AC2813" i="33"/>
  <c r="AB2813" i="33"/>
  <c r="AA2813" i="33"/>
  <c r="Z2813" i="33"/>
  <c r="Y2813" i="33"/>
  <c r="X2813" i="33"/>
  <c r="W2813" i="33"/>
  <c r="V2813" i="33"/>
  <c r="U2813" i="33"/>
  <c r="T2813" i="33"/>
  <c r="S2813" i="33"/>
  <c r="AD2812" i="33"/>
  <c r="AC2812" i="33"/>
  <c r="AB2812" i="33"/>
  <c r="AA2812" i="33"/>
  <c r="Z2812" i="33"/>
  <c r="Y2812" i="33"/>
  <c r="X2812" i="33"/>
  <c r="W2812" i="33"/>
  <c r="V2812" i="33"/>
  <c r="U2812" i="33"/>
  <c r="T2812" i="33"/>
  <c r="S2812" i="33"/>
  <c r="AD2811" i="33"/>
  <c r="AC2811" i="33"/>
  <c r="AB2811" i="33"/>
  <c r="AA2811" i="33"/>
  <c r="Z2811" i="33"/>
  <c r="Y2811" i="33"/>
  <c r="X2811" i="33"/>
  <c r="W2811" i="33"/>
  <c r="V2811" i="33"/>
  <c r="U2811" i="33"/>
  <c r="T2811" i="33"/>
  <c r="S2811" i="33"/>
  <c r="AD2810" i="33"/>
  <c r="AC2810" i="33"/>
  <c r="AB2810" i="33"/>
  <c r="AA2810" i="33"/>
  <c r="Z2810" i="33"/>
  <c r="Y2810" i="33"/>
  <c r="X2810" i="33"/>
  <c r="W2810" i="33"/>
  <c r="V2810" i="33"/>
  <c r="U2810" i="33"/>
  <c r="T2810" i="33"/>
  <c r="S2810" i="33"/>
  <c r="AD2809" i="33"/>
  <c r="AC2809" i="33"/>
  <c r="AB2809" i="33"/>
  <c r="AA2809" i="33"/>
  <c r="Z2809" i="33"/>
  <c r="Y2809" i="33"/>
  <c r="X2809" i="33"/>
  <c r="W2809" i="33"/>
  <c r="V2809" i="33"/>
  <c r="U2809" i="33"/>
  <c r="T2809" i="33"/>
  <c r="S2809" i="33"/>
  <c r="AD2808" i="33"/>
  <c r="AC2808" i="33"/>
  <c r="AB2808" i="33"/>
  <c r="AA2808" i="33"/>
  <c r="Z2808" i="33"/>
  <c r="Y2808" i="33"/>
  <c r="X2808" i="33"/>
  <c r="W2808" i="33"/>
  <c r="V2808" i="33"/>
  <c r="U2808" i="33"/>
  <c r="T2808" i="33"/>
  <c r="S2808" i="33"/>
  <c r="AD2807" i="33"/>
  <c r="AC2807" i="33"/>
  <c r="AB2807" i="33"/>
  <c r="AA2807" i="33"/>
  <c r="Z2807" i="33"/>
  <c r="Y2807" i="33"/>
  <c r="X2807" i="33"/>
  <c r="W2807" i="33"/>
  <c r="V2807" i="33"/>
  <c r="U2807" i="33"/>
  <c r="T2807" i="33"/>
  <c r="S2807" i="33"/>
  <c r="AD2806" i="33"/>
  <c r="AC2806" i="33"/>
  <c r="AB2806" i="33"/>
  <c r="AA2806" i="33"/>
  <c r="Z2806" i="33"/>
  <c r="Y2806" i="33"/>
  <c r="X2806" i="33"/>
  <c r="W2806" i="33"/>
  <c r="V2806" i="33"/>
  <c r="U2806" i="33"/>
  <c r="T2806" i="33"/>
  <c r="S2806" i="33"/>
  <c r="AD2805" i="33"/>
  <c r="AC2805" i="33"/>
  <c r="AB2805" i="33"/>
  <c r="AA2805" i="33"/>
  <c r="Z2805" i="33"/>
  <c r="Y2805" i="33"/>
  <c r="X2805" i="33"/>
  <c r="W2805" i="33"/>
  <c r="V2805" i="33"/>
  <c r="U2805" i="33"/>
  <c r="T2805" i="33"/>
  <c r="S2805" i="33"/>
  <c r="AD2804" i="33"/>
  <c r="AC2804" i="33"/>
  <c r="AB2804" i="33"/>
  <c r="AA2804" i="33"/>
  <c r="Z2804" i="33"/>
  <c r="Y2804" i="33"/>
  <c r="X2804" i="33"/>
  <c r="W2804" i="33"/>
  <c r="V2804" i="33"/>
  <c r="U2804" i="33"/>
  <c r="T2804" i="33"/>
  <c r="S2804" i="33"/>
  <c r="AD2803" i="33"/>
  <c r="AC2803" i="33"/>
  <c r="AB2803" i="33"/>
  <c r="AA2803" i="33"/>
  <c r="Z2803" i="33"/>
  <c r="Y2803" i="33"/>
  <c r="X2803" i="33"/>
  <c r="W2803" i="33"/>
  <c r="V2803" i="33"/>
  <c r="U2803" i="33"/>
  <c r="T2803" i="33"/>
  <c r="S2803" i="33"/>
  <c r="AD2802" i="33"/>
  <c r="AC2802" i="33"/>
  <c r="AB2802" i="33"/>
  <c r="AA2802" i="33"/>
  <c r="Z2802" i="33"/>
  <c r="Y2802" i="33"/>
  <c r="X2802" i="33"/>
  <c r="W2802" i="33"/>
  <c r="V2802" i="33"/>
  <c r="U2802" i="33"/>
  <c r="T2802" i="33"/>
  <c r="S2802" i="33"/>
  <c r="AD2801" i="33"/>
  <c r="AC2801" i="33"/>
  <c r="AB2801" i="33"/>
  <c r="AA2801" i="33"/>
  <c r="Z2801" i="33"/>
  <c r="Y2801" i="33"/>
  <c r="X2801" i="33"/>
  <c r="W2801" i="33"/>
  <c r="V2801" i="33"/>
  <c r="U2801" i="33"/>
  <c r="T2801" i="33"/>
  <c r="S2801" i="33"/>
  <c r="AD2800" i="33"/>
  <c r="AC2800" i="33"/>
  <c r="AB2800" i="33"/>
  <c r="AA2800" i="33"/>
  <c r="Z2800" i="33"/>
  <c r="Y2800" i="33"/>
  <c r="X2800" i="33"/>
  <c r="W2800" i="33"/>
  <c r="V2800" i="33"/>
  <c r="U2800" i="33"/>
  <c r="T2800" i="33"/>
  <c r="S2800" i="33"/>
  <c r="AD2799" i="33"/>
  <c r="AC2799" i="33"/>
  <c r="AB2799" i="33"/>
  <c r="AA2799" i="33"/>
  <c r="Z2799" i="33"/>
  <c r="Y2799" i="33"/>
  <c r="X2799" i="33"/>
  <c r="W2799" i="33"/>
  <c r="V2799" i="33"/>
  <c r="U2799" i="33"/>
  <c r="T2799" i="33"/>
  <c r="S2799" i="33"/>
  <c r="AD2798" i="33"/>
  <c r="AC2798" i="33"/>
  <c r="AB2798" i="33"/>
  <c r="AA2798" i="33"/>
  <c r="Z2798" i="33"/>
  <c r="Y2798" i="33"/>
  <c r="X2798" i="33"/>
  <c r="W2798" i="33"/>
  <c r="V2798" i="33"/>
  <c r="U2798" i="33"/>
  <c r="T2798" i="33"/>
  <c r="S2798" i="33"/>
  <c r="AD2797" i="33"/>
  <c r="AC2797" i="33"/>
  <c r="AB2797" i="33"/>
  <c r="AA2797" i="33"/>
  <c r="Z2797" i="33"/>
  <c r="Y2797" i="33"/>
  <c r="X2797" i="33"/>
  <c r="W2797" i="33"/>
  <c r="V2797" i="33"/>
  <c r="U2797" i="33"/>
  <c r="T2797" i="33"/>
  <c r="S2797" i="33"/>
  <c r="AD2796" i="33"/>
  <c r="AC2796" i="33"/>
  <c r="AB2796" i="33"/>
  <c r="AA2796" i="33"/>
  <c r="Z2796" i="33"/>
  <c r="Y2796" i="33"/>
  <c r="X2796" i="33"/>
  <c r="W2796" i="33"/>
  <c r="V2796" i="33"/>
  <c r="U2796" i="33"/>
  <c r="T2796" i="33"/>
  <c r="S2796" i="33"/>
  <c r="AD2795" i="33"/>
  <c r="AC2795" i="33"/>
  <c r="AB2795" i="33"/>
  <c r="AA2795" i="33"/>
  <c r="Z2795" i="33"/>
  <c r="Y2795" i="33"/>
  <c r="X2795" i="33"/>
  <c r="W2795" i="33"/>
  <c r="V2795" i="33"/>
  <c r="U2795" i="33"/>
  <c r="T2795" i="33"/>
  <c r="S2795" i="33"/>
  <c r="AD2794" i="33"/>
  <c r="AC2794" i="33"/>
  <c r="AB2794" i="33"/>
  <c r="AA2794" i="33"/>
  <c r="Z2794" i="33"/>
  <c r="Y2794" i="33"/>
  <c r="X2794" i="33"/>
  <c r="W2794" i="33"/>
  <c r="V2794" i="33"/>
  <c r="U2794" i="33"/>
  <c r="T2794" i="33"/>
  <c r="S2794" i="33"/>
  <c r="AD2793" i="33"/>
  <c r="AC2793" i="33"/>
  <c r="AB2793" i="33"/>
  <c r="AA2793" i="33"/>
  <c r="Z2793" i="33"/>
  <c r="Y2793" i="33"/>
  <c r="X2793" i="33"/>
  <c r="W2793" i="33"/>
  <c r="V2793" i="33"/>
  <c r="U2793" i="33"/>
  <c r="T2793" i="33"/>
  <c r="S2793" i="33"/>
  <c r="AD2792" i="33"/>
  <c r="AC2792" i="33"/>
  <c r="AB2792" i="33"/>
  <c r="AA2792" i="33"/>
  <c r="Z2792" i="33"/>
  <c r="Y2792" i="33"/>
  <c r="X2792" i="33"/>
  <c r="W2792" i="33"/>
  <c r="V2792" i="33"/>
  <c r="U2792" i="33"/>
  <c r="T2792" i="33"/>
  <c r="S2792" i="33"/>
  <c r="AD2791" i="33"/>
  <c r="AC2791" i="33"/>
  <c r="AB2791" i="33"/>
  <c r="AA2791" i="33"/>
  <c r="Z2791" i="33"/>
  <c r="Y2791" i="33"/>
  <c r="X2791" i="33"/>
  <c r="W2791" i="33"/>
  <c r="V2791" i="33"/>
  <c r="U2791" i="33"/>
  <c r="T2791" i="33"/>
  <c r="S2791" i="33"/>
  <c r="AD2790" i="33"/>
  <c r="AC2790" i="33"/>
  <c r="AB2790" i="33"/>
  <c r="AA2790" i="33"/>
  <c r="Z2790" i="33"/>
  <c r="Y2790" i="33"/>
  <c r="X2790" i="33"/>
  <c r="W2790" i="33"/>
  <c r="V2790" i="33"/>
  <c r="U2790" i="33"/>
  <c r="T2790" i="33"/>
  <c r="S2790" i="33"/>
  <c r="AD2789" i="33"/>
  <c r="AC2789" i="33"/>
  <c r="AB2789" i="33"/>
  <c r="AA2789" i="33"/>
  <c r="Z2789" i="33"/>
  <c r="Y2789" i="33"/>
  <c r="X2789" i="33"/>
  <c r="W2789" i="33"/>
  <c r="V2789" i="33"/>
  <c r="U2789" i="33"/>
  <c r="T2789" i="33"/>
  <c r="S2789" i="33"/>
  <c r="AD2788" i="33"/>
  <c r="AC2788" i="33"/>
  <c r="AB2788" i="33"/>
  <c r="AA2788" i="33"/>
  <c r="Z2788" i="33"/>
  <c r="Y2788" i="33"/>
  <c r="X2788" i="33"/>
  <c r="W2788" i="33"/>
  <c r="V2788" i="33"/>
  <c r="U2788" i="33"/>
  <c r="T2788" i="33"/>
  <c r="S2788" i="33"/>
  <c r="AD2787" i="33"/>
  <c r="AC2787" i="33"/>
  <c r="AB2787" i="33"/>
  <c r="AA2787" i="33"/>
  <c r="Z2787" i="33"/>
  <c r="Y2787" i="33"/>
  <c r="X2787" i="33"/>
  <c r="W2787" i="33"/>
  <c r="V2787" i="33"/>
  <c r="U2787" i="33"/>
  <c r="T2787" i="33"/>
  <c r="S2787" i="33"/>
  <c r="AD2786" i="33"/>
  <c r="AC2786" i="33"/>
  <c r="AB2786" i="33"/>
  <c r="AA2786" i="33"/>
  <c r="Z2786" i="33"/>
  <c r="Y2786" i="33"/>
  <c r="X2786" i="33"/>
  <c r="W2786" i="33"/>
  <c r="V2786" i="33"/>
  <c r="U2786" i="33"/>
  <c r="T2786" i="33"/>
  <c r="S2786" i="33"/>
  <c r="AD2785" i="33"/>
  <c r="AC2785" i="33"/>
  <c r="AB2785" i="33"/>
  <c r="AA2785" i="33"/>
  <c r="Z2785" i="33"/>
  <c r="Y2785" i="33"/>
  <c r="X2785" i="33"/>
  <c r="W2785" i="33"/>
  <c r="V2785" i="33"/>
  <c r="U2785" i="33"/>
  <c r="T2785" i="33"/>
  <c r="S2785" i="33"/>
  <c r="AD2784" i="33"/>
  <c r="AC2784" i="33"/>
  <c r="AB2784" i="33"/>
  <c r="AA2784" i="33"/>
  <c r="Z2784" i="33"/>
  <c r="Y2784" i="33"/>
  <c r="X2784" i="33"/>
  <c r="W2784" i="33"/>
  <c r="V2784" i="33"/>
  <c r="U2784" i="33"/>
  <c r="T2784" i="33"/>
  <c r="S2784" i="33"/>
  <c r="AD2783" i="33"/>
  <c r="AC2783" i="33"/>
  <c r="AB2783" i="33"/>
  <c r="AA2783" i="33"/>
  <c r="Z2783" i="33"/>
  <c r="Y2783" i="33"/>
  <c r="X2783" i="33"/>
  <c r="W2783" i="33"/>
  <c r="V2783" i="33"/>
  <c r="U2783" i="33"/>
  <c r="T2783" i="33"/>
  <c r="S2783" i="33"/>
  <c r="AD2782" i="33"/>
  <c r="AC2782" i="33"/>
  <c r="AB2782" i="33"/>
  <c r="AA2782" i="33"/>
  <c r="Z2782" i="33"/>
  <c r="Y2782" i="33"/>
  <c r="X2782" i="33"/>
  <c r="W2782" i="33"/>
  <c r="V2782" i="33"/>
  <c r="U2782" i="33"/>
  <c r="T2782" i="33"/>
  <c r="S2782" i="33"/>
  <c r="AD2781" i="33"/>
  <c r="AC2781" i="33"/>
  <c r="AB2781" i="33"/>
  <c r="AA2781" i="33"/>
  <c r="Z2781" i="33"/>
  <c r="Y2781" i="33"/>
  <c r="X2781" i="33"/>
  <c r="W2781" i="33"/>
  <c r="V2781" i="33"/>
  <c r="U2781" i="33"/>
  <c r="T2781" i="33"/>
  <c r="S2781" i="33"/>
  <c r="AD2780" i="33"/>
  <c r="AC2780" i="33"/>
  <c r="AB2780" i="33"/>
  <c r="AA2780" i="33"/>
  <c r="Z2780" i="33"/>
  <c r="Y2780" i="33"/>
  <c r="X2780" i="33"/>
  <c r="W2780" i="33"/>
  <c r="V2780" i="33"/>
  <c r="U2780" i="33"/>
  <c r="T2780" i="33"/>
  <c r="S2780" i="33"/>
  <c r="AD2779" i="33"/>
  <c r="AC2779" i="33"/>
  <c r="AB2779" i="33"/>
  <c r="AA2779" i="33"/>
  <c r="Z2779" i="33"/>
  <c r="Y2779" i="33"/>
  <c r="X2779" i="33"/>
  <c r="W2779" i="33"/>
  <c r="V2779" i="33"/>
  <c r="U2779" i="33"/>
  <c r="T2779" i="33"/>
  <c r="S2779" i="33"/>
  <c r="AD2778" i="33"/>
  <c r="AC2778" i="33"/>
  <c r="AB2778" i="33"/>
  <c r="AA2778" i="33"/>
  <c r="Z2778" i="33"/>
  <c r="Y2778" i="33"/>
  <c r="X2778" i="33"/>
  <c r="W2778" i="33"/>
  <c r="V2778" i="33"/>
  <c r="U2778" i="33"/>
  <c r="T2778" i="33"/>
  <c r="S2778" i="33"/>
  <c r="AD2777" i="33"/>
  <c r="AC2777" i="33"/>
  <c r="AB2777" i="33"/>
  <c r="AA2777" i="33"/>
  <c r="Z2777" i="33"/>
  <c r="Y2777" i="33"/>
  <c r="X2777" i="33"/>
  <c r="W2777" i="33"/>
  <c r="V2777" i="33"/>
  <c r="U2777" i="33"/>
  <c r="T2777" i="33"/>
  <c r="S2777" i="33"/>
  <c r="AD2776" i="33"/>
  <c r="AC2776" i="33"/>
  <c r="AB2776" i="33"/>
  <c r="AA2776" i="33"/>
  <c r="Z2776" i="33"/>
  <c r="Y2776" i="33"/>
  <c r="X2776" i="33"/>
  <c r="W2776" i="33"/>
  <c r="V2776" i="33"/>
  <c r="U2776" i="33"/>
  <c r="T2776" i="33"/>
  <c r="S2776" i="33"/>
  <c r="AD2775" i="33"/>
  <c r="AC2775" i="33"/>
  <c r="AB2775" i="33"/>
  <c r="AA2775" i="33"/>
  <c r="Z2775" i="33"/>
  <c r="Y2775" i="33"/>
  <c r="X2775" i="33"/>
  <c r="W2775" i="33"/>
  <c r="V2775" i="33"/>
  <c r="U2775" i="33"/>
  <c r="T2775" i="33"/>
  <c r="S2775" i="33"/>
  <c r="AD2774" i="33"/>
  <c r="AC2774" i="33"/>
  <c r="AB2774" i="33"/>
  <c r="AA2774" i="33"/>
  <c r="Z2774" i="33"/>
  <c r="Y2774" i="33"/>
  <c r="X2774" i="33"/>
  <c r="W2774" i="33"/>
  <c r="V2774" i="33"/>
  <c r="U2774" i="33"/>
  <c r="T2774" i="33"/>
  <c r="S2774" i="33"/>
  <c r="AD2773" i="33"/>
  <c r="AC2773" i="33"/>
  <c r="AB2773" i="33"/>
  <c r="AA2773" i="33"/>
  <c r="Z2773" i="33"/>
  <c r="Y2773" i="33"/>
  <c r="X2773" i="33"/>
  <c r="W2773" i="33"/>
  <c r="V2773" i="33"/>
  <c r="U2773" i="33"/>
  <c r="T2773" i="33"/>
  <c r="S2773" i="33"/>
  <c r="AD2772" i="33"/>
  <c r="AC2772" i="33"/>
  <c r="AB2772" i="33"/>
  <c r="AA2772" i="33"/>
  <c r="Z2772" i="33"/>
  <c r="Y2772" i="33"/>
  <c r="X2772" i="33"/>
  <c r="W2772" i="33"/>
  <c r="V2772" i="33"/>
  <c r="U2772" i="33"/>
  <c r="T2772" i="33"/>
  <c r="S2772" i="33"/>
  <c r="AD2771" i="33"/>
  <c r="AC2771" i="33"/>
  <c r="AB2771" i="33"/>
  <c r="AA2771" i="33"/>
  <c r="Z2771" i="33"/>
  <c r="Y2771" i="33"/>
  <c r="X2771" i="33"/>
  <c r="W2771" i="33"/>
  <c r="V2771" i="33"/>
  <c r="U2771" i="33"/>
  <c r="T2771" i="33"/>
  <c r="S2771" i="33"/>
  <c r="AD2770" i="33"/>
  <c r="AC2770" i="33"/>
  <c r="AB2770" i="33"/>
  <c r="AA2770" i="33"/>
  <c r="Z2770" i="33"/>
  <c r="Y2770" i="33"/>
  <c r="X2770" i="33"/>
  <c r="W2770" i="33"/>
  <c r="V2770" i="33"/>
  <c r="U2770" i="33"/>
  <c r="T2770" i="33"/>
  <c r="S2770" i="33"/>
  <c r="AD2769" i="33"/>
  <c r="AC2769" i="33"/>
  <c r="AB2769" i="33"/>
  <c r="AA2769" i="33"/>
  <c r="Z2769" i="33"/>
  <c r="Y2769" i="33"/>
  <c r="X2769" i="33"/>
  <c r="W2769" i="33"/>
  <c r="V2769" i="33"/>
  <c r="U2769" i="33"/>
  <c r="T2769" i="33"/>
  <c r="S2769" i="33"/>
  <c r="AD2768" i="33"/>
  <c r="AC2768" i="33"/>
  <c r="AB2768" i="33"/>
  <c r="AA2768" i="33"/>
  <c r="Z2768" i="33"/>
  <c r="Y2768" i="33"/>
  <c r="X2768" i="33"/>
  <c r="W2768" i="33"/>
  <c r="V2768" i="33"/>
  <c r="U2768" i="33"/>
  <c r="T2768" i="33"/>
  <c r="S2768" i="33"/>
  <c r="AD2767" i="33"/>
  <c r="AC2767" i="33"/>
  <c r="AB2767" i="33"/>
  <c r="AA2767" i="33"/>
  <c r="Z2767" i="33"/>
  <c r="Y2767" i="33"/>
  <c r="X2767" i="33"/>
  <c r="W2767" i="33"/>
  <c r="V2767" i="33"/>
  <c r="U2767" i="33"/>
  <c r="T2767" i="33"/>
  <c r="S2767" i="33"/>
  <c r="AD2766" i="33"/>
  <c r="AC2766" i="33"/>
  <c r="AB2766" i="33"/>
  <c r="AA2766" i="33"/>
  <c r="Z2766" i="33"/>
  <c r="Y2766" i="33"/>
  <c r="X2766" i="33"/>
  <c r="W2766" i="33"/>
  <c r="V2766" i="33"/>
  <c r="U2766" i="33"/>
  <c r="T2766" i="33"/>
  <c r="S2766" i="33"/>
  <c r="AD2765" i="33"/>
  <c r="AC2765" i="33"/>
  <c r="AB2765" i="33"/>
  <c r="AA2765" i="33"/>
  <c r="Z2765" i="33"/>
  <c r="Y2765" i="33"/>
  <c r="X2765" i="33"/>
  <c r="W2765" i="33"/>
  <c r="V2765" i="33"/>
  <c r="U2765" i="33"/>
  <c r="T2765" i="33"/>
  <c r="S2765" i="33"/>
  <c r="AD2764" i="33"/>
  <c r="AC2764" i="33"/>
  <c r="AB2764" i="33"/>
  <c r="AA2764" i="33"/>
  <c r="Z2764" i="33"/>
  <c r="Y2764" i="33"/>
  <c r="X2764" i="33"/>
  <c r="W2764" i="33"/>
  <c r="V2764" i="33"/>
  <c r="U2764" i="33"/>
  <c r="T2764" i="33"/>
  <c r="S2764" i="33"/>
  <c r="AD2763" i="33"/>
  <c r="AC2763" i="33"/>
  <c r="AB2763" i="33"/>
  <c r="AA2763" i="33"/>
  <c r="Z2763" i="33"/>
  <c r="Y2763" i="33"/>
  <c r="X2763" i="33"/>
  <c r="W2763" i="33"/>
  <c r="V2763" i="33"/>
  <c r="U2763" i="33"/>
  <c r="T2763" i="33"/>
  <c r="S2763" i="33"/>
  <c r="AD2762" i="33"/>
  <c r="AC2762" i="33"/>
  <c r="AB2762" i="33"/>
  <c r="AA2762" i="33"/>
  <c r="Z2762" i="33"/>
  <c r="Y2762" i="33"/>
  <c r="X2762" i="33"/>
  <c r="W2762" i="33"/>
  <c r="V2762" i="33"/>
  <c r="U2762" i="33"/>
  <c r="T2762" i="33"/>
  <c r="S2762" i="33"/>
  <c r="AD2761" i="33"/>
  <c r="AC2761" i="33"/>
  <c r="AB2761" i="33"/>
  <c r="AA2761" i="33"/>
  <c r="Z2761" i="33"/>
  <c r="Y2761" i="33"/>
  <c r="X2761" i="33"/>
  <c r="W2761" i="33"/>
  <c r="V2761" i="33"/>
  <c r="U2761" i="33"/>
  <c r="T2761" i="33"/>
  <c r="S2761" i="33"/>
  <c r="AD2760" i="33"/>
  <c r="AC2760" i="33"/>
  <c r="AB2760" i="33"/>
  <c r="AA2760" i="33"/>
  <c r="Z2760" i="33"/>
  <c r="Y2760" i="33"/>
  <c r="X2760" i="33"/>
  <c r="W2760" i="33"/>
  <c r="V2760" i="33"/>
  <c r="U2760" i="33"/>
  <c r="T2760" i="33"/>
  <c r="S2760" i="33"/>
  <c r="AD2759" i="33"/>
  <c r="AC2759" i="33"/>
  <c r="AB2759" i="33"/>
  <c r="AA2759" i="33"/>
  <c r="Z2759" i="33"/>
  <c r="Y2759" i="33"/>
  <c r="X2759" i="33"/>
  <c r="W2759" i="33"/>
  <c r="V2759" i="33"/>
  <c r="U2759" i="33"/>
  <c r="T2759" i="33"/>
  <c r="S2759" i="33"/>
  <c r="AD2758" i="33"/>
  <c r="AC2758" i="33"/>
  <c r="AB2758" i="33"/>
  <c r="AA2758" i="33"/>
  <c r="Z2758" i="33"/>
  <c r="Y2758" i="33"/>
  <c r="X2758" i="33"/>
  <c r="W2758" i="33"/>
  <c r="V2758" i="33"/>
  <c r="U2758" i="33"/>
  <c r="T2758" i="33"/>
  <c r="S2758" i="33"/>
  <c r="AD2757" i="33"/>
  <c r="AC2757" i="33"/>
  <c r="AB2757" i="33"/>
  <c r="AA2757" i="33"/>
  <c r="Z2757" i="33"/>
  <c r="Y2757" i="33"/>
  <c r="X2757" i="33"/>
  <c r="W2757" i="33"/>
  <c r="V2757" i="33"/>
  <c r="U2757" i="33"/>
  <c r="T2757" i="33"/>
  <c r="S2757" i="33"/>
  <c r="AD2756" i="33"/>
  <c r="AC2756" i="33"/>
  <c r="AB2756" i="33"/>
  <c r="AA2756" i="33"/>
  <c r="Z2756" i="33"/>
  <c r="Y2756" i="33"/>
  <c r="X2756" i="33"/>
  <c r="W2756" i="33"/>
  <c r="V2756" i="33"/>
  <c r="U2756" i="33"/>
  <c r="T2756" i="33"/>
  <c r="S2756" i="33"/>
  <c r="AD2755" i="33"/>
  <c r="AC2755" i="33"/>
  <c r="AB2755" i="33"/>
  <c r="AA2755" i="33"/>
  <c r="Z2755" i="33"/>
  <c r="Y2755" i="33"/>
  <c r="X2755" i="33"/>
  <c r="W2755" i="33"/>
  <c r="V2755" i="33"/>
  <c r="U2755" i="33"/>
  <c r="T2755" i="33"/>
  <c r="S2755" i="33"/>
  <c r="AD2754" i="33"/>
  <c r="AC2754" i="33"/>
  <c r="AB2754" i="33"/>
  <c r="AA2754" i="33"/>
  <c r="Z2754" i="33"/>
  <c r="Y2754" i="33"/>
  <c r="X2754" i="33"/>
  <c r="W2754" i="33"/>
  <c r="V2754" i="33"/>
  <c r="U2754" i="33"/>
  <c r="T2754" i="33"/>
  <c r="S2754" i="33"/>
  <c r="AD2753" i="33"/>
  <c r="AC2753" i="33"/>
  <c r="AB2753" i="33"/>
  <c r="AA2753" i="33"/>
  <c r="Z2753" i="33"/>
  <c r="Y2753" i="33"/>
  <c r="X2753" i="33"/>
  <c r="W2753" i="33"/>
  <c r="V2753" i="33"/>
  <c r="U2753" i="33"/>
  <c r="T2753" i="33"/>
  <c r="S2753" i="33"/>
  <c r="AD2752" i="33"/>
  <c r="AC2752" i="33"/>
  <c r="AB2752" i="33"/>
  <c r="AA2752" i="33"/>
  <c r="Z2752" i="33"/>
  <c r="Y2752" i="33"/>
  <c r="X2752" i="33"/>
  <c r="W2752" i="33"/>
  <c r="V2752" i="33"/>
  <c r="U2752" i="33"/>
  <c r="T2752" i="33"/>
  <c r="S2752" i="33"/>
  <c r="AD2751" i="33"/>
  <c r="AC2751" i="33"/>
  <c r="AB2751" i="33"/>
  <c r="AA2751" i="33"/>
  <c r="Z2751" i="33"/>
  <c r="Y2751" i="33"/>
  <c r="X2751" i="33"/>
  <c r="W2751" i="33"/>
  <c r="V2751" i="33"/>
  <c r="U2751" i="33"/>
  <c r="T2751" i="33"/>
  <c r="S2751" i="33"/>
  <c r="AD2750" i="33"/>
  <c r="AC2750" i="33"/>
  <c r="AB2750" i="33"/>
  <c r="AA2750" i="33"/>
  <c r="Z2750" i="33"/>
  <c r="Y2750" i="33"/>
  <c r="X2750" i="33"/>
  <c r="W2750" i="33"/>
  <c r="V2750" i="33"/>
  <c r="U2750" i="33"/>
  <c r="T2750" i="33"/>
  <c r="S2750" i="33"/>
  <c r="AD2749" i="33"/>
  <c r="AC2749" i="33"/>
  <c r="AB2749" i="33"/>
  <c r="AA2749" i="33"/>
  <c r="Z2749" i="33"/>
  <c r="Y2749" i="33"/>
  <c r="X2749" i="33"/>
  <c r="W2749" i="33"/>
  <c r="V2749" i="33"/>
  <c r="U2749" i="33"/>
  <c r="T2749" i="33"/>
  <c r="S2749" i="33"/>
  <c r="AD2748" i="33"/>
  <c r="AC2748" i="33"/>
  <c r="AB2748" i="33"/>
  <c r="AA2748" i="33"/>
  <c r="Z2748" i="33"/>
  <c r="Y2748" i="33"/>
  <c r="X2748" i="33"/>
  <c r="W2748" i="33"/>
  <c r="V2748" i="33"/>
  <c r="U2748" i="33"/>
  <c r="T2748" i="33"/>
  <c r="S2748" i="33"/>
  <c r="AD2747" i="33"/>
  <c r="AC2747" i="33"/>
  <c r="AB2747" i="33"/>
  <c r="AA2747" i="33"/>
  <c r="Z2747" i="33"/>
  <c r="Y2747" i="33"/>
  <c r="X2747" i="33"/>
  <c r="W2747" i="33"/>
  <c r="V2747" i="33"/>
  <c r="U2747" i="33"/>
  <c r="T2747" i="33"/>
  <c r="S2747" i="33"/>
  <c r="AD2746" i="33"/>
  <c r="AC2746" i="33"/>
  <c r="AB2746" i="33"/>
  <c r="AA2746" i="33"/>
  <c r="Z2746" i="33"/>
  <c r="Y2746" i="33"/>
  <c r="X2746" i="33"/>
  <c r="W2746" i="33"/>
  <c r="V2746" i="33"/>
  <c r="U2746" i="33"/>
  <c r="T2746" i="33"/>
  <c r="S2746" i="33"/>
  <c r="AD2745" i="33"/>
  <c r="AC2745" i="33"/>
  <c r="AB2745" i="33"/>
  <c r="AA2745" i="33"/>
  <c r="Z2745" i="33"/>
  <c r="Y2745" i="33"/>
  <c r="X2745" i="33"/>
  <c r="W2745" i="33"/>
  <c r="V2745" i="33"/>
  <c r="U2745" i="33"/>
  <c r="T2745" i="33"/>
  <c r="S2745" i="33"/>
  <c r="AD2744" i="33"/>
  <c r="AC2744" i="33"/>
  <c r="AB2744" i="33"/>
  <c r="AA2744" i="33"/>
  <c r="Z2744" i="33"/>
  <c r="Y2744" i="33"/>
  <c r="X2744" i="33"/>
  <c r="W2744" i="33"/>
  <c r="V2744" i="33"/>
  <c r="U2744" i="33"/>
  <c r="T2744" i="33"/>
  <c r="S2744" i="33"/>
  <c r="AD2743" i="33"/>
  <c r="AC2743" i="33"/>
  <c r="AB2743" i="33"/>
  <c r="AA2743" i="33"/>
  <c r="Z2743" i="33"/>
  <c r="Y2743" i="33"/>
  <c r="X2743" i="33"/>
  <c r="W2743" i="33"/>
  <c r="V2743" i="33"/>
  <c r="U2743" i="33"/>
  <c r="T2743" i="33"/>
  <c r="S2743" i="33"/>
  <c r="AD2742" i="33"/>
  <c r="AC2742" i="33"/>
  <c r="AB2742" i="33"/>
  <c r="AA2742" i="33"/>
  <c r="Z2742" i="33"/>
  <c r="Y2742" i="33"/>
  <c r="X2742" i="33"/>
  <c r="W2742" i="33"/>
  <c r="V2742" i="33"/>
  <c r="U2742" i="33"/>
  <c r="T2742" i="33"/>
  <c r="S2742" i="33"/>
  <c r="AD2741" i="33"/>
  <c r="AC2741" i="33"/>
  <c r="AB2741" i="33"/>
  <c r="AA2741" i="33"/>
  <c r="Z2741" i="33"/>
  <c r="Y2741" i="33"/>
  <c r="X2741" i="33"/>
  <c r="W2741" i="33"/>
  <c r="V2741" i="33"/>
  <c r="U2741" i="33"/>
  <c r="T2741" i="33"/>
  <c r="S2741" i="33"/>
  <c r="AD2740" i="33"/>
  <c r="AC2740" i="33"/>
  <c r="AB2740" i="33"/>
  <c r="AA2740" i="33"/>
  <c r="Z2740" i="33"/>
  <c r="Y2740" i="33"/>
  <c r="X2740" i="33"/>
  <c r="W2740" i="33"/>
  <c r="V2740" i="33"/>
  <c r="U2740" i="33"/>
  <c r="T2740" i="33"/>
  <c r="S2740" i="33"/>
  <c r="AD2739" i="33"/>
  <c r="AC2739" i="33"/>
  <c r="AB2739" i="33"/>
  <c r="AA2739" i="33"/>
  <c r="Z2739" i="33"/>
  <c r="Y2739" i="33"/>
  <c r="X2739" i="33"/>
  <c r="W2739" i="33"/>
  <c r="V2739" i="33"/>
  <c r="U2739" i="33"/>
  <c r="T2739" i="33"/>
  <c r="S2739" i="33"/>
  <c r="AD2738" i="33"/>
  <c r="AC2738" i="33"/>
  <c r="AB2738" i="33"/>
  <c r="AA2738" i="33"/>
  <c r="Z2738" i="33"/>
  <c r="Y2738" i="33"/>
  <c r="X2738" i="33"/>
  <c r="W2738" i="33"/>
  <c r="V2738" i="33"/>
  <c r="U2738" i="33"/>
  <c r="T2738" i="33"/>
  <c r="S2738" i="33"/>
  <c r="AD2737" i="33"/>
  <c r="AC2737" i="33"/>
  <c r="AB2737" i="33"/>
  <c r="AA2737" i="33"/>
  <c r="Z2737" i="33"/>
  <c r="Y2737" i="33"/>
  <c r="X2737" i="33"/>
  <c r="W2737" i="33"/>
  <c r="V2737" i="33"/>
  <c r="U2737" i="33"/>
  <c r="T2737" i="33"/>
  <c r="S2737" i="33"/>
  <c r="AD2736" i="33"/>
  <c r="AC2736" i="33"/>
  <c r="AB2736" i="33"/>
  <c r="AA2736" i="33"/>
  <c r="Z2736" i="33"/>
  <c r="Y2736" i="33"/>
  <c r="X2736" i="33"/>
  <c r="W2736" i="33"/>
  <c r="V2736" i="33"/>
  <c r="U2736" i="33"/>
  <c r="T2736" i="33"/>
  <c r="S2736" i="33"/>
  <c r="AD2735" i="33"/>
  <c r="AC2735" i="33"/>
  <c r="AB2735" i="33"/>
  <c r="AA2735" i="33"/>
  <c r="Z2735" i="33"/>
  <c r="Y2735" i="33"/>
  <c r="X2735" i="33"/>
  <c r="W2735" i="33"/>
  <c r="V2735" i="33"/>
  <c r="U2735" i="33"/>
  <c r="T2735" i="33"/>
  <c r="S2735" i="33"/>
  <c r="AD2734" i="33"/>
  <c r="AC2734" i="33"/>
  <c r="AB2734" i="33"/>
  <c r="AA2734" i="33"/>
  <c r="Z2734" i="33"/>
  <c r="Y2734" i="33"/>
  <c r="X2734" i="33"/>
  <c r="W2734" i="33"/>
  <c r="V2734" i="33"/>
  <c r="U2734" i="33"/>
  <c r="T2734" i="33"/>
  <c r="S2734" i="33"/>
  <c r="AD2733" i="33"/>
  <c r="AC2733" i="33"/>
  <c r="AB2733" i="33"/>
  <c r="AA2733" i="33"/>
  <c r="Z2733" i="33"/>
  <c r="Y2733" i="33"/>
  <c r="X2733" i="33"/>
  <c r="W2733" i="33"/>
  <c r="V2733" i="33"/>
  <c r="U2733" i="33"/>
  <c r="T2733" i="33"/>
  <c r="S2733" i="33"/>
  <c r="AD2732" i="33"/>
  <c r="AC2732" i="33"/>
  <c r="AB2732" i="33"/>
  <c r="AA2732" i="33"/>
  <c r="Z2732" i="33"/>
  <c r="Y2732" i="33"/>
  <c r="X2732" i="33"/>
  <c r="W2732" i="33"/>
  <c r="V2732" i="33"/>
  <c r="U2732" i="33"/>
  <c r="T2732" i="33"/>
  <c r="S2732" i="33"/>
  <c r="AD2731" i="33"/>
  <c r="AC2731" i="33"/>
  <c r="AB2731" i="33"/>
  <c r="AA2731" i="33"/>
  <c r="Z2731" i="33"/>
  <c r="Y2731" i="33"/>
  <c r="X2731" i="33"/>
  <c r="W2731" i="33"/>
  <c r="V2731" i="33"/>
  <c r="U2731" i="33"/>
  <c r="T2731" i="33"/>
  <c r="S2731" i="33"/>
  <c r="AD2730" i="33"/>
  <c r="AC2730" i="33"/>
  <c r="AB2730" i="33"/>
  <c r="AA2730" i="33"/>
  <c r="Z2730" i="33"/>
  <c r="Y2730" i="33"/>
  <c r="X2730" i="33"/>
  <c r="W2730" i="33"/>
  <c r="V2730" i="33"/>
  <c r="U2730" i="33"/>
  <c r="T2730" i="33"/>
  <c r="S2730" i="33"/>
  <c r="AD2729" i="33"/>
  <c r="AC2729" i="33"/>
  <c r="AB2729" i="33"/>
  <c r="AA2729" i="33"/>
  <c r="Z2729" i="33"/>
  <c r="Y2729" i="33"/>
  <c r="X2729" i="33"/>
  <c r="W2729" i="33"/>
  <c r="V2729" i="33"/>
  <c r="U2729" i="33"/>
  <c r="T2729" i="33"/>
  <c r="S2729" i="33"/>
  <c r="AD2728" i="33"/>
  <c r="AC2728" i="33"/>
  <c r="AB2728" i="33"/>
  <c r="AA2728" i="33"/>
  <c r="Z2728" i="33"/>
  <c r="Y2728" i="33"/>
  <c r="X2728" i="33"/>
  <c r="W2728" i="33"/>
  <c r="V2728" i="33"/>
  <c r="U2728" i="33"/>
  <c r="T2728" i="33"/>
  <c r="S2728" i="33"/>
  <c r="AD2727" i="33"/>
  <c r="AC2727" i="33"/>
  <c r="AB2727" i="33"/>
  <c r="AA2727" i="33"/>
  <c r="Z2727" i="33"/>
  <c r="Y2727" i="33"/>
  <c r="X2727" i="33"/>
  <c r="W2727" i="33"/>
  <c r="V2727" i="33"/>
  <c r="U2727" i="33"/>
  <c r="T2727" i="33"/>
  <c r="S2727" i="33"/>
  <c r="AD2726" i="33"/>
  <c r="AC2726" i="33"/>
  <c r="AB2726" i="33"/>
  <c r="AA2726" i="33"/>
  <c r="Z2726" i="33"/>
  <c r="Y2726" i="33"/>
  <c r="X2726" i="33"/>
  <c r="W2726" i="33"/>
  <c r="V2726" i="33"/>
  <c r="U2726" i="33"/>
  <c r="T2726" i="33"/>
  <c r="S2726" i="33"/>
  <c r="AD2725" i="33"/>
  <c r="AC2725" i="33"/>
  <c r="AB2725" i="33"/>
  <c r="AA2725" i="33"/>
  <c r="Z2725" i="33"/>
  <c r="Y2725" i="33"/>
  <c r="X2725" i="33"/>
  <c r="W2725" i="33"/>
  <c r="V2725" i="33"/>
  <c r="U2725" i="33"/>
  <c r="T2725" i="33"/>
  <c r="S2725" i="33"/>
  <c r="AD2724" i="33"/>
  <c r="AC2724" i="33"/>
  <c r="AB2724" i="33"/>
  <c r="AA2724" i="33"/>
  <c r="Z2724" i="33"/>
  <c r="Y2724" i="33"/>
  <c r="X2724" i="33"/>
  <c r="W2724" i="33"/>
  <c r="V2724" i="33"/>
  <c r="U2724" i="33"/>
  <c r="T2724" i="33"/>
  <c r="S2724" i="33"/>
  <c r="AD2723" i="33"/>
  <c r="AC2723" i="33"/>
  <c r="AB2723" i="33"/>
  <c r="AA2723" i="33"/>
  <c r="Z2723" i="33"/>
  <c r="Y2723" i="33"/>
  <c r="X2723" i="33"/>
  <c r="W2723" i="33"/>
  <c r="V2723" i="33"/>
  <c r="U2723" i="33"/>
  <c r="T2723" i="33"/>
  <c r="S2723" i="33"/>
  <c r="AD2722" i="33"/>
  <c r="AC2722" i="33"/>
  <c r="AB2722" i="33"/>
  <c r="AA2722" i="33"/>
  <c r="Z2722" i="33"/>
  <c r="Y2722" i="33"/>
  <c r="X2722" i="33"/>
  <c r="W2722" i="33"/>
  <c r="V2722" i="33"/>
  <c r="U2722" i="33"/>
  <c r="T2722" i="33"/>
  <c r="S2722" i="33"/>
  <c r="AD2721" i="33"/>
  <c r="AC2721" i="33"/>
  <c r="AB2721" i="33"/>
  <c r="AA2721" i="33"/>
  <c r="Z2721" i="33"/>
  <c r="Y2721" i="33"/>
  <c r="X2721" i="33"/>
  <c r="W2721" i="33"/>
  <c r="V2721" i="33"/>
  <c r="U2721" i="33"/>
  <c r="T2721" i="33"/>
  <c r="S2721" i="33"/>
  <c r="AD2720" i="33"/>
  <c r="AC2720" i="33"/>
  <c r="AB2720" i="33"/>
  <c r="AA2720" i="33"/>
  <c r="Z2720" i="33"/>
  <c r="Y2720" i="33"/>
  <c r="X2720" i="33"/>
  <c r="W2720" i="33"/>
  <c r="V2720" i="33"/>
  <c r="U2720" i="33"/>
  <c r="T2720" i="33"/>
  <c r="S2720" i="33"/>
  <c r="AD2719" i="33"/>
  <c r="AC2719" i="33"/>
  <c r="AB2719" i="33"/>
  <c r="AA2719" i="33"/>
  <c r="Z2719" i="33"/>
  <c r="Y2719" i="33"/>
  <c r="X2719" i="33"/>
  <c r="W2719" i="33"/>
  <c r="V2719" i="33"/>
  <c r="U2719" i="33"/>
  <c r="T2719" i="33"/>
  <c r="S2719" i="33"/>
  <c r="AD2718" i="33"/>
  <c r="AC2718" i="33"/>
  <c r="AB2718" i="33"/>
  <c r="AA2718" i="33"/>
  <c r="Z2718" i="33"/>
  <c r="Y2718" i="33"/>
  <c r="X2718" i="33"/>
  <c r="W2718" i="33"/>
  <c r="V2718" i="33"/>
  <c r="U2718" i="33"/>
  <c r="T2718" i="33"/>
  <c r="S2718" i="33"/>
  <c r="AD2717" i="33"/>
  <c r="AC2717" i="33"/>
  <c r="AB2717" i="33"/>
  <c r="AA2717" i="33"/>
  <c r="Z2717" i="33"/>
  <c r="Y2717" i="33"/>
  <c r="X2717" i="33"/>
  <c r="W2717" i="33"/>
  <c r="V2717" i="33"/>
  <c r="U2717" i="33"/>
  <c r="T2717" i="33"/>
  <c r="S2717" i="33"/>
  <c r="AD2716" i="33"/>
  <c r="AC2716" i="33"/>
  <c r="AB2716" i="33"/>
  <c r="AA2716" i="33"/>
  <c r="Z2716" i="33"/>
  <c r="Y2716" i="33"/>
  <c r="X2716" i="33"/>
  <c r="W2716" i="33"/>
  <c r="V2716" i="33"/>
  <c r="U2716" i="33"/>
  <c r="T2716" i="33"/>
  <c r="S2716" i="33"/>
  <c r="AD2715" i="33"/>
  <c r="AC2715" i="33"/>
  <c r="AB2715" i="33"/>
  <c r="AA2715" i="33"/>
  <c r="Z2715" i="33"/>
  <c r="Y2715" i="33"/>
  <c r="X2715" i="33"/>
  <c r="W2715" i="33"/>
  <c r="V2715" i="33"/>
  <c r="U2715" i="33"/>
  <c r="T2715" i="33"/>
  <c r="S2715" i="33"/>
  <c r="AD2714" i="33"/>
  <c r="AC2714" i="33"/>
  <c r="AB2714" i="33"/>
  <c r="AA2714" i="33"/>
  <c r="Z2714" i="33"/>
  <c r="Y2714" i="33"/>
  <c r="X2714" i="33"/>
  <c r="W2714" i="33"/>
  <c r="V2714" i="33"/>
  <c r="U2714" i="33"/>
  <c r="T2714" i="33"/>
  <c r="S2714" i="33"/>
  <c r="AD2713" i="33"/>
  <c r="AC2713" i="33"/>
  <c r="AB2713" i="33"/>
  <c r="AA2713" i="33"/>
  <c r="Z2713" i="33"/>
  <c r="Y2713" i="33"/>
  <c r="X2713" i="33"/>
  <c r="W2713" i="33"/>
  <c r="V2713" i="33"/>
  <c r="U2713" i="33"/>
  <c r="T2713" i="33"/>
  <c r="S2713" i="33"/>
  <c r="AD2712" i="33"/>
  <c r="AC2712" i="33"/>
  <c r="AB2712" i="33"/>
  <c r="AA2712" i="33"/>
  <c r="Z2712" i="33"/>
  <c r="Y2712" i="33"/>
  <c r="X2712" i="33"/>
  <c r="W2712" i="33"/>
  <c r="V2712" i="33"/>
  <c r="U2712" i="33"/>
  <c r="T2712" i="33"/>
  <c r="S2712" i="33"/>
  <c r="AD2711" i="33"/>
  <c r="AC2711" i="33"/>
  <c r="AB2711" i="33"/>
  <c r="AA2711" i="33"/>
  <c r="Z2711" i="33"/>
  <c r="Y2711" i="33"/>
  <c r="X2711" i="33"/>
  <c r="W2711" i="33"/>
  <c r="V2711" i="33"/>
  <c r="U2711" i="33"/>
  <c r="T2711" i="33"/>
  <c r="S2711" i="33"/>
  <c r="AD2710" i="33"/>
  <c r="AC2710" i="33"/>
  <c r="AB2710" i="33"/>
  <c r="AA2710" i="33"/>
  <c r="Z2710" i="33"/>
  <c r="Y2710" i="33"/>
  <c r="X2710" i="33"/>
  <c r="W2710" i="33"/>
  <c r="V2710" i="33"/>
  <c r="U2710" i="33"/>
  <c r="T2710" i="33"/>
  <c r="S2710" i="33"/>
  <c r="AD2709" i="33"/>
  <c r="AC2709" i="33"/>
  <c r="AB2709" i="33"/>
  <c r="AA2709" i="33"/>
  <c r="Z2709" i="33"/>
  <c r="Y2709" i="33"/>
  <c r="X2709" i="33"/>
  <c r="W2709" i="33"/>
  <c r="V2709" i="33"/>
  <c r="U2709" i="33"/>
  <c r="T2709" i="33"/>
  <c r="S2709" i="33"/>
  <c r="AD2708" i="33"/>
  <c r="AC2708" i="33"/>
  <c r="AB2708" i="33"/>
  <c r="AA2708" i="33"/>
  <c r="Z2708" i="33"/>
  <c r="Y2708" i="33"/>
  <c r="X2708" i="33"/>
  <c r="W2708" i="33"/>
  <c r="V2708" i="33"/>
  <c r="U2708" i="33"/>
  <c r="T2708" i="33"/>
  <c r="S2708" i="33"/>
  <c r="AD2707" i="33"/>
  <c r="AC2707" i="33"/>
  <c r="AB2707" i="33"/>
  <c r="AA2707" i="33"/>
  <c r="Z2707" i="33"/>
  <c r="Y2707" i="33"/>
  <c r="X2707" i="33"/>
  <c r="W2707" i="33"/>
  <c r="V2707" i="33"/>
  <c r="U2707" i="33"/>
  <c r="T2707" i="33"/>
  <c r="S2707" i="33"/>
  <c r="AD2706" i="33"/>
  <c r="AC2706" i="33"/>
  <c r="AB2706" i="33"/>
  <c r="AA2706" i="33"/>
  <c r="Z2706" i="33"/>
  <c r="Y2706" i="33"/>
  <c r="X2706" i="33"/>
  <c r="W2706" i="33"/>
  <c r="V2706" i="33"/>
  <c r="U2706" i="33"/>
  <c r="T2706" i="33"/>
  <c r="S2706" i="33"/>
  <c r="AD2705" i="33"/>
  <c r="AC2705" i="33"/>
  <c r="AB2705" i="33"/>
  <c r="AA2705" i="33"/>
  <c r="Z2705" i="33"/>
  <c r="Y2705" i="33"/>
  <c r="X2705" i="33"/>
  <c r="W2705" i="33"/>
  <c r="V2705" i="33"/>
  <c r="U2705" i="33"/>
  <c r="T2705" i="33"/>
  <c r="S2705" i="33"/>
  <c r="AD2704" i="33"/>
  <c r="AC2704" i="33"/>
  <c r="AB2704" i="33"/>
  <c r="AA2704" i="33"/>
  <c r="Z2704" i="33"/>
  <c r="Y2704" i="33"/>
  <c r="X2704" i="33"/>
  <c r="W2704" i="33"/>
  <c r="V2704" i="33"/>
  <c r="U2704" i="33"/>
  <c r="T2704" i="33"/>
  <c r="S2704" i="33"/>
  <c r="AD2703" i="33"/>
  <c r="AC2703" i="33"/>
  <c r="AB2703" i="33"/>
  <c r="AA2703" i="33"/>
  <c r="Z2703" i="33"/>
  <c r="Y2703" i="33"/>
  <c r="X2703" i="33"/>
  <c r="W2703" i="33"/>
  <c r="V2703" i="33"/>
  <c r="U2703" i="33"/>
  <c r="T2703" i="33"/>
  <c r="S2703" i="33"/>
  <c r="AD2702" i="33"/>
  <c r="AC2702" i="33"/>
  <c r="AB2702" i="33"/>
  <c r="AA2702" i="33"/>
  <c r="Z2702" i="33"/>
  <c r="Y2702" i="33"/>
  <c r="X2702" i="33"/>
  <c r="W2702" i="33"/>
  <c r="V2702" i="33"/>
  <c r="U2702" i="33"/>
  <c r="T2702" i="33"/>
  <c r="S2702" i="33"/>
  <c r="AD2701" i="33"/>
  <c r="AC2701" i="33"/>
  <c r="AB2701" i="33"/>
  <c r="AA2701" i="33"/>
  <c r="Z2701" i="33"/>
  <c r="Y2701" i="33"/>
  <c r="X2701" i="33"/>
  <c r="W2701" i="33"/>
  <c r="V2701" i="33"/>
  <c r="U2701" i="33"/>
  <c r="T2701" i="33"/>
  <c r="S2701" i="33"/>
  <c r="AD2700" i="33"/>
  <c r="AC2700" i="33"/>
  <c r="AB2700" i="33"/>
  <c r="AA2700" i="33"/>
  <c r="Z2700" i="33"/>
  <c r="Y2700" i="33"/>
  <c r="X2700" i="33"/>
  <c r="W2700" i="33"/>
  <c r="V2700" i="33"/>
  <c r="U2700" i="33"/>
  <c r="T2700" i="33"/>
  <c r="S2700" i="33"/>
  <c r="AD2699" i="33"/>
  <c r="AC2699" i="33"/>
  <c r="AB2699" i="33"/>
  <c r="AA2699" i="33"/>
  <c r="Z2699" i="33"/>
  <c r="Y2699" i="33"/>
  <c r="X2699" i="33"/>
  <c r="W2699" i="33"/>
  <c r="V2699" i="33"/>
  <c r="U2699" i="33"/>
  <c r="T2699" i="33"/>
  <c r="S2699" i="33"/>
  <c r="AD2698" i="33"/>
  <c r="AC2698" i="33"/>
  <c r="AB2698" i="33"/>
  <c r="AA2698" i="33"/>
  <c r="Z2698" i="33"/>
  <c r="Y2698" i="33"/>
  <c r="X2698" i="33"/>
  <c r="W2698" i="33"/>
  <c r="V2698" i="33"/>
  <c r="U2698" i="33"/>
  <c r="T2698" i="33"/>
  <c r="S2698" i="33"/>
  <c r="AD2697" i="33"/>
  <c r="AC2697" i="33"/>
  <c r="AB2697" i="33"/>
  <c r="AA2697" i="33"/>
  <c r="Z2697" i="33"/>
  <c r="Y2697" i="33"/>
  <c r="X2697" i="33"/>
  <c r="W2697" i="33"/>
  <c r="V2697" i="33"/>
  <c r="U2697" i="33"/>
  <c r="T2697" i="33"/>
  <c r="S2697" i="33"/>
  <c r="AD2696" i="33"/>
  <c r="AC2696" i="33"/>
  <c r="AB2696" i="33"/>
  <c r="AA2696" i="33"/>
  <c r="Z2696" i="33"/>
  <c r="Y2696" i="33"/>
  <c r="X2696" i="33"/>
  <c r="W2696" i="33"/>
  <c r="V2696" i="33"/>
  <c r="U2696" i="33"/>
  <c r="T2696" i="33"/>
  <c r="S2696" i="33"/>
  <c r="AD2695" i="33"/>
  <c r="AC2695" i="33"/>
  <c r="AB2695" i="33"/>
  <c r="AA2695" i="33"/>
  <c r="Z2695" i="33"/>
  <c r="Y2695" i="33"/>
  <c r="X2695" i="33"/>
  <c r="W2695" i="33"/>
  <c r="V2695" i="33"/>
  <c r="U2695" i="33"/>
  <c r="T2695" i="33"/>
  <c r="S2695" i="33"/>
  <c r="AD2694" i="33"/>
  <c r="AC2694" i="33"/>
  <c r="AB2694" i="33"/>
  <c r="AA2694" i="33"/>
  <c r="Z2694" i="33"/>
  <c r="Y2694" i="33"/>
  <c r="X2694" i="33"/>
  <c r="W2694" i="33"/>
  <c r="V2694" i="33"/>
  <c r="U2694" i="33"/>
  <c r="T2694" i="33"/>
  <c r="S2694" i="33"/>
  <c r="AD2693" i="33"/>
  <c r="AC2693" i="33"/>
  <c r="AB2693" i="33"/>
  <c r="AA2693" i="33"/>
  <c r="Z2693" i="33"/>
  <c r="Y2693" i="33"/>
  <c r="X2693" i="33"/>
  <c r="W2693" i="33"/>
  <c r="V2693" i="33"/>
  <c r="U2693" i="33"/>
  <c r="T2693" i="33"/>
  <c r="S2693" i="33"/>
  <c r="AD2692" i="33"/>
  <c r="AC2692" i="33"/>
  <c r="AB2692" i="33"/>
  <c r="AA2692" i="33"/>
  <c r="Z2692" i="33"/>
  <c r="Y2692" i="33"/>
  <c r="X2692" i="33"/>
  <c r="W2692" i="33"/>
  <c r="V2692" i="33"/>
  <c r="U2692" i="33"/>
  <c r="T2692" i="33"/>
  <c r="S2692" i="33"/>
  <c r="AD2691" i="33"/>
  <c r="AC2691" i="33"/>
  <c r="AB2691" i="33"/>
  <c r="AA2691" i="33"/>
  <c r="Z2691" i="33"/>
  <c r="Y2691" i="33"/>
  <c r="X2691" i="33"/>
  <c r="W2691" i="33"/>
  <c r="V2691" i="33"/>
  <c r="U2691" i="33"/>
  <c r="T2691" i="33"/>
  <c r="S2691" i="33"/>
  <c r="AD2690" i="33"/>
  <c r="AC2690" i="33"/>
  <c r="AB2690" i="33"/>
  <c r="AA2690" i="33"/>
  <c r="Z2690" i="33"/>
  <c r="Y2690" i="33"/>
  <c r="X2690" i="33"/>
  <c r="W2690" i="33"/>
  <c r="V2690" i="33"/>
  <c r="U2690" i="33"/>
  <c r="T2690" i="33"/>
  <c r="S2690" i="33"/>
  <c r="AD2689" i="33"/>
  <c r="AC2689" i="33"/>
  <c r="AB2689" i="33"/>
  <c r="AA2689" i="33"/>
  <c r="Z2689" i="33"/>
  <c r="Y2689" i="33"/>
  <c r="X2689" i="33"/>
  <c r="W2689" i="33"/>
  <c r="V2689" i="33"/>
  <c r="U2689" i="33"/>
  <c r="T2689" i="33"/>
  <c r="S2689" i="33"/>
  <c r="AD2688" i="33"/>
  <c r="AC2688" i="33"/>
  <c r="AB2688" i="33"/>
  <c r="AA2688" i="33"/>
  <c r="Z2688" i="33"/>
  <c r="Y2688" i="33"/>
  <c r="X2688" i="33"/>
  <c r="W2688" i="33"/>
  <c r="V2688" i="33"/>
  <c r="U2688" i="33"/>
  <c r="T2688" i="33"/>
  <c r="S2688" i="33"/>
  <c r="AD2687" i="33"/>
  <c r="AC2687" i="33"/>
  <c r="AB2687" i="33"/>
  <c r="AA2687" i="33"/>
  <c r="Z2687" i="33"/>
  <c r="Y2687" i="33"/>
  <c r="X2687" i="33"/>
  <c r="W2687" i="33"/>
  <c r="V2687" i="33"/>
  <c r="U2687" i="33"/>
  <c r="T2687" i="33"/>
  <c r="S2687" i="33"/>
  <c r="AD2686" i="33"/>
  <c r="AC2686" i="33"/>
  <c r="AB2686" i="33"/>
  <c r="AA2686" i="33"/>
  <c r="Z2686" i="33"/>
  <c r="Y2686" i="33"/>
  <c r="X2686" i="33"/>
  <c r="W2686" i="33"/>
  <c r="V2686" i="33"/>
  <c r="U2686" i="33"/>
  <c r="T2686" i="33"/>
  <c r="S2686" i="33"/>
  <c r="AD2685" i="33"/>
  <c r="AC2685" i="33"/>
  <c r="AB2685" i="33"/>
  <c r="AA2685" i="33"/>
  <c r="Z2685" i="33"/>
  <c r="Y2685" i="33"/>
  <c r="X2685" i="33"/>
  <c r="W2685" i="33"/>
  <c r="V2685" i="33"/>
  <c r="U2685" i="33"/>
  <c r="T2685" i="33"/>
  <c r="S2685" i="33"/>
  <c r="AD2684" i="33"/>
  <c r="AC2684" i="33"/>
  <c r="AB2684" i="33"/>
  <c r="AA2684" i="33"/>
  <c r="Z2684" i="33"/>
  <c r="Y2684" i="33"/>
  <c r="X2684" i="33"/>
  <c r="W2684" i="33"/>
  <c r="V2684" i="33"/>
  <c r="U2684" i="33"/>
  <c r="T2684" i="33"/>
  <c r="S2684" i="33"/>
  <c r="AD2683" i="33"/>
  <c r="AC2683" i="33"/>
  <c r="AB2683" i="33"/>
  <c r="AA2683" i="33"/>
  <c r="Z2683" i="33"/>
  <c r="Y2683" i="33"/>
  <c r="X2683" i="33"/>
  <c r="W2683" i="33"/>
  <c r="V2683" i="33"/>
  <c r="U2683" i="33"/>
  <c r="T2683" i="33"/>
  <c r="S2683" i="33"/>
  <c r="AD2682" i="33"/>
  <c r="AC2682" i="33"/>
  <c r="AB2682" i="33"/>
  <c r="AA2682" i="33"/>
  <c r="Z2682" i="33"/>
  <c r="Y2682" i="33"/>
  <c r="X2682" i="33"/>
  <c r="W2682" i="33"/>
  <c r="V2682" i="33"/>
  <c r="U2682" i="33"/>
  <c r="T2682" i="33"/>
  <c r="S2682" i="33"/>
  <c r="AD2681" i="33"/>
  <c r="AC2681" i="33"/>
  <c r="AB2681" i="33"/>
  <c r="AA2681" i="33"/>
  <c r="Z2681" i="33"/>
  <c r="Y2681" i="33"/>
  <c r="X2681" i="33"/>
  <c r="W2681" i="33"/>
  <c r="V2681" i="33"/>
  <c r="U2681" i="33"/>
  <c r="T2681" i="33"/>
  <c r="S2681" i="33"/>
  <c r="AD2680" i="33"/>
  <c r="AC2680" i="33"/>
  <c r="AB2680" i="33"/>
  <c r="AA2680" i="33"/>
  <c r="Z2680" i="33"/>
  <c r="Y2680" i="33"/>
  <c r="X2680" i="33"/>
  <c r="W2680" i="33"/>
  <c r="V2680" i="33"/>
  <c r="U2680" i="33"/>
  <c r="T2680" i="33"/>
  <c r="S2680" i="33"/>
  <c r="AD2679" i="33"/>
  <c r="AC2679" i="33"/>
  <c r="AB2679" i="33"/>
  <c r="AA2679" i="33"/>
  <c r="Z2679" i="33"/>
  <c r="Y2679" i="33"/>
  <c r="X2679" i="33"/>
  <c r="W2679" i="33"/>
  <c r="V2679" i="33"/>
  <c r="U2679" i="33"/>
  <c r="T2679" i="33"/>
  <c r="S2679" i="33"/>
  <c r="AD2678" i="33"/>
  <c r="AC2678" i="33"/>
  <c r="AB2678" i="33"/>
  <c r="AA2678" i="33"/>
  <c r="Z2678" i="33"/>
  <c r="Y2678" i="33"/>
  <c r="X2678" i="33"/>
  <c r="W2678" i="33"/>
  <c r="V2678" i="33"/>
  <c r="U2678" i="33"/>
  <c r="T2678" i="33"/>
  <c r="S2678" i="33"/>
  <c r="AD2677" i="33"/>
  <c r="AC2677" i="33"/>
  <c r="AB2677" i="33"/>
  <c r="AA2677" i="33"/>
  <c r="Z2677" i="33"/>
  <c r="Y2677" i="33"/>
  <c r="X2677" i="33"/>
  <c r="W2677" i="33"/>
  <c r="V2677" i="33"/>
  <c r="U2677" i="33"/>
  <c r="T2677" i="33"/>
  <c r="S2677" i="33"/>
  <c r="AD2676" i="33"/>
  <c r="AC2676" i="33"/>
  <c r="AB2676" i="33"/>
  <c r="AA2676" i="33"/>
  <c r="Z2676" i="33"/>
  <c r="Y2676" i="33"/>
  <c r="X2676" i="33"/>
  <c r="W2676" i="33"/>
  <c r="V2676" i="33"/>
  <c r="U2676" i="33"/>
  <c r="T2676" i="33"/>
  <c r="S2676" i="33"/>
  <c r="AD2675" i="33"/>
  <c r="AC2675" i="33"/>
  <c r="AB2675" i="33"/>
  <c r="AA2675" i="33"/>
  <c r="Z2675" i="33"/>
  <c r="Y2675" i="33"/>
  <c r="X2675" i="33"/>
  <c r="W2675" i="33"/>
  <c r="V2675" i="33"/>
  <c r="U2675" i="33"/>
  <c r="T2675" i="33"/>
  <c r="S2675" i="33"/>
  <c r="AD2674" i="33"/>
  <c r="AC2674" i="33"/>
  <c r="AB2674" i="33"/>
  <c r="AA2674" i="33"/>
  <c r="Z2674" i="33"/>
  <c r="Y2674" i="33"/>
  <c r="X2674" i="33"/>
  <c r="W2674" i="33"/>
  <c r="V2674" i="33"/>
  <c r="U2674" i="33"/>
  <c r="T2674" i="33"/>
  <c r="S2674" i="33"/>
  <c r="AD2673" i="33"/>
  <c r="AC2673" i="33"/>
  <c r="AB2673" i="33"/>
  <c r="AA2673" i="33"/>
  <c r="Z2673" i="33"/>
  <c r="Y2673" i="33"/>
  <c r="X2673" i="33"/>
  <c r="W2673" i="33"/>
  <c r="V2673" i="33"/>
  <c r="U2673" i="33"/>
  <c r="T2673" i="33"/>
  <c r="S2673" i="33"/>
  <c r="AD2672" i="33"/>
  <c r="AC2672" i="33"/>
  <c r="AB2672" i="33"/>
  <c r="AA2672" i="33"/>
  <c r="Z2672" i="33"/>
  <c r="Y2672" i="33"/>
  <c r="X2672" i="33"/>
  <c r="W2672" i="33"/>
  <c r="V2672" i="33"/>
  <c r="U2672" i="33"/>
  <c r="T2672" i="33"/>
  <c r="S2672" i="33"/>
  <c r="AD2671" i="33"/>
  <c r="AC2671" i="33"/>
  <c r="AB2671" i="33"/>
  <c r="AA2671" i="33"/>
  <c r="Z2671" i="33"/>
  <c r="Y2671" i="33"/>
  <c r="X2671" i="33"/>
  <c r="W2671" i="33"/>
  <c r="V2671" i="33"/>
  <c r="U2671" i="33"/>
  <c r="T2671" i="33"/>
  <c r="S2671" i="33"/>
  <c r="AD2670" i="33"/>
  <c r="AC2670" i="33"/>
  <c r="AB2670" i="33"/>
  <c r="AA2670" i="33"/>
  <c r="Z2670" i="33"/>
  <c r="Y2670" i="33"/>
  <c r="X2670" i="33"/>
  <c r="W2670" i="33"/>
  <c r="V2670" i="33"/>
  <c r="U2670" i="33"/>
  <c r="T2670" i="33"/>
  <c r="S2670" i="33"/>
  <c r="AD2669" i="33"/>
  <c r="AC2669" i="33"/>
  <c r="AB2669" i="33"/>
  <c r="AA2669" i="33"/>
  <c r="Z2669" i="33"/>
  <c r="Y2669" i="33"/>
  <c r="X2669" i="33"/>
  <c r="W2669" i="33"/>
  <c r="V2669" i="33"/>
  <c r="U2669" i="33"/>
  <c r="T2669" i="33"/>
  <c r="S2669" i="33"/>
  <c r="AD2668" i="33"/>
  <c r="AC2668" i="33"/>
  <c r="AB2668" i="33"/>
  <c r="AA2668" i="33"/>
  <c r="Z2668" i="33"/>
  <c r="Y2668" i="33"/>
  <c r="X2668" i="33"/>
  <c r="W2668" i="33"/>
  <c r="V2668" i="33"/>
  <c r="U2668" i="33"/>
  <c r="T2668" i="33"/>
  <c r="S2668" i="33"/>
  <c r="AD2667" i="33"/>
  <c r="AC2667" i="33"/>
  <c r="AB2667" i="33"/>
  <c r="AA2667" i="33"/>
  <c r="Z2667" i="33"/>
  <c r="Y2667" i="33"/>
  <c r="X2667" i="33"/>
  <c r="W2667" i="33"/>
  <c r="V2667" i="33"/>
  <c r="U2667" i="33"/>
  <c r="T2667" i="33"/>
  <c r="S2667" i="33"/>
  <c r="AD2666" i="33"/>
  <c r="AC2666" i="33"/>
  <c r="AB2666" i="33"/>
  <c r="AA2666" i="33"/>
  <c r="Z2666" i="33"/>
  <c r="Y2666" i="33"/>
  <c r="X2666" i="33"/>
  <c r="W2666" i="33"/>
  <c r="V2666" i="33"/>
  <c r="U2666" i="33"/>
  <c r="T2666" i="33"/>
  <c r="S2666" i="33"/>
  <c r="AD2665" i="33"/>
  <c r="AC2665" i="33"/>
  <c r="AB2665" i="33"/>
  <c r="AA2665" i="33"/>
  <c r="Z2665" i="33"/>
  <c r="Y2665" i="33"/>
  <c r="X2665" i="33"/>
  <c r="W2665" i="33"/>
  <c r="V2665" i="33"/>
  <c r="U2665" i="33"/>
  <c r="T2665" i="33"/>
  <c r="S2665" i="33"/>
  <c r="AD2664" i="33"/>
  <c r="AC2664" i="33"/>
  <c r="AB2664" i="33"/>
  <c r="AA2664" i="33"/>
  <c r="Z2664" i="33"/>
  <c r="Y2664" i="33"/>
  <c r="X2664" i="33"/>
  <c r="W2664" i="33"/>
  <c r="V2664" i="33"/>
  <c r="U2664" i="33"/>
  <c r="T2664" i="33"/>
  <c r="S2664" i="33"/>
  <c r="AD2663" i="33"/>
  <c r="AC2663" i="33"/>
  <c r="AB2663" i="33"/>
  <c r="AA2663" i="33"/>
  <c r="Z2663" i="33"/>
  <c r="Y2663" i="33"/>
  <c r="X2663" i="33"/>
  <c r="W2663" i="33"/>
  <c r="V2663" i="33"/>
  <c r="U2663" i="33"/>
  <c r="T2663" i="33"/>
  <c r="S2663" i="33"/>
  <c r="AD2662" i="33"/>
  <c r="AC2662" i="33"/>
  <c r="AB2662" i="33"/>
  <c r="AA2662" i="33"/>
  <c r="Z2662" i="33"/>
  <c r="Y2662" i="33"/>
  <c r="X2662" i="33"/>
  <c r="W2662" i="33"/>
  <c r="V2662" i="33"/>
  <c r="U2662" i="33"/>
  <c r="T2662" i="33"/>
  <c r="S2662" i="33"/>
  <c r="AD2661" i="33"/>
  <c r="AC2661" i="33"/>
  <c r="AB2661" i="33"/>
  <c r="AA2661" i="33"/>
  <c r="Z2661" i="33"/>
  <c r="Y2661" i="33"/>
  <c r="X2661" i="33"/>
  <c r="W2661" i="33"/>
  <c r="V2661" i="33"/>
  <c r="U2661" i="33"/>
  <c r="T2661" i="33"/>
  <c r="S2661" i="33"/>
  <c r="AD2660" i="33"/>
  <c r="AC2660" i="33"/>
  <c r="AB2660" i="33"/>
  <c r="AA2660" i="33"/>
  <c r="Z2660" i="33"/>
  <c r="Y2660" i="33"/>
  <c r="X2660" i="33"/>
  <c r="W2660" i="33"/>
  <c r="V2660" i="33"/>
  <c r="U2660" i="33"/>
  <c r="T2660" i="33"/>
  <c r="S2660" i="33"/>
  <c r="AD2659" i="33"/>
  <c r="AC2659" i="33"/>
  <c r="AB2659" i="33"/>
  <c r="AA2659" i="33"/>
  <c r="Z2659" i="33"/>
  <c r="Y2659" i="33"/>
  <c r="X2659" i="33"/>
  <c r="W2659" i="33"/>
  <c r="V2659" i="33"/>
  <c r="U2659" i="33"/>
  <c r="T2659" i="33"/>
  <c r="S2659" i="33"/>
  <c r="AD2658" i="33"/>
  <c r="AC2658" i="33"/>
  <c r="AB2658" i="33"/>
  <c r="AA2658" i="33"/>
  <c r="Z2658" i="33"/>
  <c r="Y2658" i="33"/>
  <c r="X2658" i="33"/>
  <c r="W2658" i="33"/>
  <c r="V2658" i="33"/>
  <c r="U2658" i="33"/>
  <c r="T2658" i="33"/>
  <c r="S2658" i="33"/>
  <c r="AD2657" i="33"/>
  <c r="AC2657" i="33"/>
  <c r="AB2657" i="33"/>
  <c r="AA2657" i="33"/>
  <c r="Z2657" i="33"/>
  <c r="Y2657" i="33"/>
  <c r="X2657" i="33"/>
  <c r="W2657" i="33"/>
  <c r="V2657" i="33"/>
  <c r="U2657" i="33"/>
  <c r="T2657" i="33"/>
  <c r="S2657" i="33"/>
  <c r="AD2656" i="33"/>
  <c r="AC2656" i="33"/>
  <c r="AB2656" i="33"/>
  <c r="AA2656" i="33"/>
  <c r="Z2656" i="33"/>
  <c r="Y2656" i="33"/>
  <c r="X2656" i="33"/>
  <c r="W2656" i="33"/>
  <c r="V2656" i="33"/>
  <c r="U2656" i="33"/>
  <c r="T2656" i="33"/>
  <c r="S2656" i="33"/>
  <c r="AD2655" i="33"/>
  <c r="AC2655" i="33"/>
  <c r="AB2655" i="33"/>
  <c r="AA2655" i="33"/>
  <c r="Z2655" i="33"/>
  <c r="Y2655" i="33"/>
  <c r="X2655" i="33"/>
  <c r="W2655" i="33"/>
  <c r="V2655" i="33"/>
  <c r="U2655" i="33"/>
  <c r="T2655" i="33"/>
  <c r="S2655" i="33"/>
  <c r="AD2654" i="33"/>
  <c r="AC2654" i="33"/>
  <c r="AB2654" i="33"/>
  <c r="AA2654" i="33"/>
  <c r="Z2654" i="33"/>
  <c r="Y2654" i="33"/>
  <c r="X2654" i="33"/>
  <c r="W2654" i="33"/>
  <c r="V2654" i="33"/>
  <c r="U2654" i="33"/>
  <c r="T2654" i="33"/>
  <c r="S2654" i="33"/>
  <c r="AD2653" i="33"/>
  <c r="AC2653" i="33"/>
  <c r="AB2653" i="33"/>
  <c r="AA2653" i="33"/>
  <c r="Z2653" i="33"/>
  <c r="Y2653" i="33"/>
  <c r="X2653" i="33"/>
  <c r="W2653" i="33"/>
  <c r="V2653" i="33"/>
  <c r="U2653" i="33"/>
  <c r="T2653" i="33"/>
  <c r="S2653" i="33"/>
  <c r="AD2652" i="33"/>
  <c r="AC2652" i="33"/>
  <c r="AB2652" i="33"/>
  <c r="AA2652" i="33"/>
  <c r="Z2652" i="33"/>
  <c r="Y2652" i="33"/>
  <c r="X2652" i="33"/>
  <c r="W2652" i="33"/>
  <c r="V2652" i="33"/>
  <c r="U2652" i="33"/>
  <c r="T2652" i="33"/>
  <c r="S2652" i="33"/>
  <c r="AD2651" i="33"/>
  <c r="AC2651" i="33"/>
  <c r="AB2651" i="33"/>
  <c r="AA2651" i="33"/>
  <c r="Z2651" i="33"/>
  <c r="Y2651" i="33"/>
  <c r="X2651" i="33"/>
  <c r="W2651" i="33"/>
  <c r="V2651" i="33"/>
  <c r="U2651" i="33"/>
  <c r="T2651" i="33"/>
  <c r="S2651" i="33"/>
  <c r="AD2650" i="33"/>
  <c r="AC2650" i="33"/>
  <c r="AB2650" i="33"/>
  <c r="AA2650" i="33"/>
  <c r="Z2650" i="33"/>
  <c r="Y2650" i="33"/>
  <c r="X2650" i="33"/>
  <c r="W2650" i="33"/>
  <c r="V2650" i="33"/>
  <c r="U2650" i="33"/>
  <c r="T2650" i="33"/>
  <c r="S2650" i="33"/>
  <c r="AD2649" i="33"/>
  <c r="AC2649" i="33"/>
  <c r="AB2649" i="33"/>
  <c r="AA2649" i="33"/>
  <c r="Z2649" i="33"/>
  <c r="Y2649" i="33"/>
  <c r="X2649" i="33"/>
  <c r="W2649" i="33"/>
  <c r="V2649" i="33"/>
  <c r="U2649" i="33"/>
  <c r="T2649" i="33"/>
  <c r="S2649" i="33"/>
  <c r="AD2648" i="33"/>
  <c r="AC2648" i="33"/>
  <c r="AB2648" i="33"/>
  <c r="AA2648" i="33"/>
  <c r="Z2648" i="33"/>
  <c r="Y2648" i="33"/>
  <c r="X2648" i="33"/>
  <c r="W2648" i="33"/>
  <c r="V2648" i="33"/>
  <c r="U2648" i="33"/>
  <c r="T2648" i="33"/>
  <c r="S2648" i="33"/>
  <c r="AD2647" i="33"/>
  <c r="AC2647" i="33"/>
  <c r="AB2647" i="33"/>
  <c r="AA2647" i="33"/>
  <c r="Z2647" i="33"/>
  <c r="Y2647" i="33"/>
  <c r="X2647" i="33"/>
  <c r="W2647" i="33"/>
  <c r="V2647" i="33"/>
  <c r="U2647" i="33"/>
  <c r="T2647" i="33"/>
  <c r="S2647" i="33"/>
  <c r="AD2646" i="33"/>
  <c r="AC2646" i="33"/>
  <c r="AB2646" i="33"/>
  <c r="AA2646" i="33"/>
  <c r="Z2646" i="33"/>
  <c r="Y2646" i="33"/>
  <c r="X2646" i="33"/>
  <c r="W2646" i="33"/>
  <c r="V2646" i="33"/>
  <c r="U2646" i="33"/>
  <c r="T2646" i="33"/>
  <c r="S2646" i="33"/>
  <c r="AD2645" i="33"/>
  <c r="AC2645" i="33"/>
  <c r="AB2645" i="33"/>
  <c r="AA2645" i="33"/>
  <c r="Z2645" i="33"/>
  <c r="Y2645" i="33"/>
  <c r="X2645" i="33"/>
  <c r="W2645" i="33"/>
  <c r="V2645" i="33"/>
  <c r="U2645" i="33"/>
  <c r="T2645" i="33"/>
  <c r="S2645" i="33"/>
  <c r="AD2644" i="33"/>
  <c r="AC2644" i="33"/>
  <c r="AB2644" i="33"/>
  <c r="AA2644" i="33"/>
  <c r="Z2644" i="33"/>
  <c r="Y2644" i="33"/>
  <c r="X2644" i="33"/>
  <c r="W2644" i="33"/>
  <c r="V2644" i="33"/>
  <c r="U2644" i="33"/>
  <c r="T2644" i="33"/>
  <c r="S2644" i="33"/>
  <c r="AD2643" i="33"/>
  <c r="AC2643" i="33"/>
  <c r="AB2643" i="33"/>
  <c r="AA2643" i="33"/>
  <c r="Z2643" i="33"/>
  <c r="Y2643" i="33"/>
  <c r="X2643" i="33"/>
  <c r="W2643" i="33"/>
  <c r="V2643" i="33"/>
  <c r="U2643" i="33"/>
  <c r="T2643" i="33"/>
  <c r="S2643" i="33"/>
  <c r="AD2642" i="33"/>
  <c r="AC2642" i="33"/>
  <c r="AB2642" i="33"/>
  <c r="AA2642" i="33"/>
  <c r="Z2642" i="33"/>
  <c r="Y2642" i="33"/>
  <c r="X2642" i="33"/>
  <c r="W2642" i="33"/>
  <c r="V2642" i="33"/>
  <c r="U2642" i="33"/>
  <c r="T2642" i="33"/>
  <c r="S2642" i="33"/>
  <c r="AD2641" i="33"/>
  <c r="AC2641" i="33"/>
  <c r="AB2641" i="33"/>
  <c r="AA2641" i="33"/>
  <c r="Z2641" i="33"/>
  <c r="Y2641" i="33"/>
  <c r="X2641" i="33"/>
  <c r="W2641" i="33"/>
  <c r="V2641" i="33"/>
  <c r="U2641" i="33"/>
  <c r="T2641" i="33"/>
  <c r="S2641" i="33"/>
  <c r="AD2640" i="33"/>
  <c r="AC2640" i="33"/>
  <c r="AB2640" i="33"/>
  <c r="AA2640" i="33"/>
  <c r="Z2640" i="33"/>
  <c r="Y2640" i="33"/>
  <c r="X2640" i="33"/>
  <c r="W2640" i="33"/>
  <c r="V2640" i="33"/>
  <c r="U2640" i="33"/>
  <c r="T2640" i="33"/>
  <c r="S2640" i="33"/>
  <c r="AD2639" i="33"/>
  <c r="AC2639" i="33"/>
  <c r="AB2639" i="33"/>
  <c r="AA2639" i="33"/>
  <c r="Z2639" i="33"/>
  <c r="Y2639" i="33"/>
  <c r="X2639" i="33"/>
  <c r="W2639" i="33"/>
  <c r="V2639" i="33"/>
  <c r="U2639" i="33"/>
  <c r="T2639" i="33"/>
  <c r="S2639" i="33"/>
  <c r="AD2638" i="33"/>
  <c r="AC2638" i="33"/>
  <c r="AB2638" i="33"/>
  <c r="AA2638" i="33"/>
  <c r="Z2638" i="33"/>
  <c r="Y2638" i="33"/>
  <c r="X2638" i="33"/>
  <c r="W2638" i="33"/>
  <c r="V2638" i="33"/>
  <c r="U2638" i="33"/>
  <c r="T2638" i="33"/>
  <c r="S2638" i="33"/>
  <c r="AD2637" i="33"/>
  <c r="AC2637" i="33"/>
  <c r="AB2637" i="33"/>
  <c r="AA2637" i="33"/>
  <c r="Z2637" i="33"/>
  <c r="Y2637" i="33"/>
  <c r="X2637" i="33"/>
  <c r="W2637" i="33"/>
  <c r="V2637" i="33"/>
  <c r="U2637" i="33"/>
  <c r="T2637" i="33"/>
  <c r="S2637" i="33"/>
  <c r="AD2636" i="33"/>
  <c r="AC2636" i="33"/>
  <c r="AB2636" i="33"/>
  <c r="AA2636" i="33"/>
  <c r="Z2636" i="33"/>
  <c r="Y2636" i="33"/>
  <c r="X2636" i="33"/>
  <c r="W2636" i="33"/>
  <c r="V2636" i="33"/>
  <c r="U2636" i="33"/>
  <c r="T2636" i="33"/>
  <c r="S2636" i="33"/>
  <c r="AD2635" i="33"/>
  <c r="AC2635" i="33"/>
  <c r="AB2635" i="33"/>
  <c r="AA2635" i="33"/>
  <c r="Z2635" i="33"/>
  <c r="Y2635" i="33"/>
  <c r="X2635" i="33"/>
  <c r="W2635" i="33"/>
  <c r="V2635" i="33"/>
  <c r="U2635" i="33"/>
  <c r="T2635" i="33"/>
  <c r="S2635" i="33"/>
  <c r="AD2634" i="33"/>
  <c r="AC2634" i="33"/>
  <c r="AB2634" i="33"/>
  <c r="AA2634" i="33"/>
  <c r="Z2634" i="33"/>
  <c r="Y2634" i="33"/>
  <c r="X2634" i="33"/>
  <c r="W2634" i="33"/>
  <c r="V2634" i="33"/>
  <c r="U2634" i="33"/>
  <c r="T2634" i="33"/>
  <c r="S2634" i="33"/>
  <c r="AD2633" i="33"/>
  <c r="AC2633" i="33"/>
  <c r="AB2633" i="33"/>
  <c r="AA2633" i="33"/>
  <c r="Z2633" i="33"/>
  <c r="Y2633" i="33"/>
  <c r="X2633" i="33"/>
  <c r="W2633" i="33"/>
  <c r="V2633" i="33"/>
  <c r="U2633" i="33"/>
  <c r="T2633" i="33"/>
  <c r="S2633" i="33"/>
  <c r="AD2632" i="33"/>
  <c r="AC2632" i="33"/>
  <c r="AB2632" i="33"/>
  <c r="AA2632" i="33"/>
  <c r="Z2632" i="33"/>
  <c r="Y2632" i="33"/>
  <c r="X2632" i="33"/>
  <c r="W2632" i="33"/>
  <c r="V2632" i="33"/>
  <c r="U2632" i="33"/>
  <c r="T2632" i="33"/>
  <c r="S2632" i="33"/>
  <c r="AD2631" i="33"/>
  <c r="AC2631" i="33"/>
  <c r="AB2631" i="33"/>
  <c r="AA2631" i="33"/>
  <c r="Z2631" i="33"/>
  <c r="Y2631" i="33"/>
  <c r="X2631" i="33"/>
  <c r="W2631" i="33"/>
  <c r="V2631" i="33"/>
  <c r="U2631" i="33"/>
  <c r="T2631" i="33"/>
  <c r="S2631" i="33"/>
  <c r="AD2630" i="33"/>
  <c r="AC2630" i="33"/>
  <c r="AB2630" i="33"/>
  <c r="AA2630" i="33"/>
  <c r="Z2630" i="33"/>
  <c r="Y2630" i="33"/>
  <c r="X2630" i="33"/>
  <c r="W2630" i="33"/>
  <c r="V2630" i="33"/>
  <c r="U2630" i="33"/>
  <c r="T2630" i="33"/>
  <c r="S2630" i="33"/>
  <c r="AD2629" i="33"/>
  <c r="AC2629" i="33"/>
  <c r="AB2629" i="33"/>
  <c r="AA2629" i="33"/>
  <c r="Z2629" i="33"/>
  <c r="Y2629" i="33"/>
  <c r="X2629" i="33"/>
  <c r="W2629" i="33"/>
  <c r="V2629" i="33"/>
  <c r="U2629" i="33"/>
  <c r="T2629" i="33"/>
  <c r="S2629" i="33"/>
  <c r="AD2628" i="33"/>
  <c r="AC2628" i="33"/>
  <c r="AB2628" i="33"/>
  <c r="AA2628" i="33"/>
  <c r="Z2628" i="33"/>
  <c r="Y2628" i="33"/>
  <c r="X2628" i="33"/>
  <c r="W2628" i="33"/>
  <c r="V2628" i="33"/>
  <c r="U2628" i="33"/>
  <c r="T2628" i="33"/>
  <c r="S2628" i="33"/>
  <c r="AD2627" i="33"/>
  <c r="AC2627" i="33"/>
  <c r="AB2627" i="33"/>
  <c r="AA2627" i="33"/>
  <c r="Z2627" i="33"/>
  <c r="Y2627" i="33"/>
  <c r="X2627" i="33"/>
  <c r="W2627" i="33"/>
  <c r="V2627" i="33"/>
  <c r="U2627" i="33"/>
  <c r="T2627" i="33"/>
  <c r="S2627" i="33"/>
  <c r="AD2626" i="33"/>
  <c r="AC2626" i="33"/>
  <c r="AB2626" i="33"/>
  <c r="AA2626" i="33"/>
  <c r="Z2626" i="33"/>
  <c r="Y2626" i="33"/>
  <c r="X2626" i="33"/>
  <c r="W2626" i="33"/>
  <c r="V2626" i="33"/>
  <c r="U2626" i="33"/>
  <c r="T2626" i="33"/>
  <c r="S2626" i="33"/>
  <c r="AD2625" i="33"/>
  <c r="AC2625" i="33"/>
  <c r="AB2625" i="33"/>
  <c r="AA2625" i="33"/>
  <c r="Z2625" i="33"/>
  <c r="Y2625" i="33"/>
  <c r="X2625" i="33"/>
  <c r="W2625" i="33"/>
  <c r="V2625" i="33"/>
  <c r="U2625" i="33"/>
  <c r="T2625" i="33"/>
  <c r="S2625" i="33"/>
  <c r="AD2624" i="33"/>
  <c r="AC2624" i="33"/>
  <c r="AB2624" i="33"/>
  <c r="AA2624" i="33"/>
  <c r="Z2624" i="33"/>
  <c r="Y2624" i="33"/>
  <c r="X2624" i="33"/>
  <c r="W2624" i="33"/>
  <c r="V2624" i="33"/>
  <c r="U2624" i="33"/>
  <c r="T2624" i="33"/>
  <c r="S2624" i="33"/>
  <c r="AD2623" i="33"/>
  <c r="AC2623" i="33"/>
  <c r="AB2623" i="33"/>
  <c r="AA2623" i="33"/>
  <c r="Z2623" i="33"/>
  <c r="Y2623" i="33"/>
  <c r="X2623" i="33"/>
  <c r="W2623" i="33"/>
  <c r="V2623" i="33"/>
  <c r="U2623" i="33"/>
  <c r="T2623" i="33"/>
  <c r="S2623" i="33"/>
  <c r="AD2622" i="33"/>
  <c r="AC2622" i="33"/>
  <c r="AB2622" i="33"/>
  <c r="AA2622" i="33"/>
  <c r="Z2622" i="33"/>
  <c r="Y2622" i="33"/>
  <c r="X2622" i="33"/>
  <c r="W2622" i="33"/>
  <c r="V2622" i="33"/>
  <c r="U2622" i="33"/>
  <c r="T2622" i="33"/>
  <c r="S2622" i="33"/>
  <c r="AD2621" i="33"/>
  <c r="AC2621" i="33"/>
  <c r="AB2621" i="33"/>
  <c r="AA2621" i="33"/>
  <c r="Z2621" i="33"/>
  <c r="Y2621" i="33"/>
  <c r="X2621" i="33"/>
  <c r="W2621" i="33"/>
  <c r="V2621" i="33"/>
  <c r="U2621" i="33"/>
  <c r="T2621" i="33"/>
  <c r="S2621" i="33"/>
  <c r="AD2620" i="33"/>
  <c r="AC2620" i="33"/>
  <c r="AB2620" i="33"/>
  <c r="AA2620" i="33"/>
  <c r="Z2620" i="33"/>
  <c r="Y2620" i="33"/>
  <c r="X2620" i="33"/>
  <c r="W2620" i="33"/>
  <c r="V2620" i="33"/>
  <c r="U2620" i="33"/>
  <c r="T2620" i="33"/>
  <c r="S2620" i="33"/>
  <c r="AD2619" i="33"/>
  <c r="AC2619" i="33"/>
  <c r="AB2619" i="33"/>
  <c r="AA2619" i="33"/>
  <c r="Z2619" i="33"/>
  <c r="Y2619" i="33"/>
  <c r="X2619" i="33"/>
  <c r="W2619" i="33"/>
  <c r="V2619" i="33"/>
  <c r="U2619" i="33"/>
  <c r="T2619" i="33"/>
  <c r="S2619" i="33"/>
  <c r="AD2618" i="33"/>
  <c r="AC2618" i="33"/>
  <c r="AB2618" i="33"/>
  <c r="AA2618" i="33"/>
  <c r="Z2618" i="33"/>
  <c r="Y2618" i="33"/>
  <c r="X2618" i="33"/>
  <c r="W2618" i="33"/>
  <c r="V2618" i="33"/>
  <c r="U2618" i="33"/>
  <c r="T2618" i="33"/>
  <c r="S2618" i="33"/>
  <c r="AD2617" i="33"/>
  <c r="AC2617" i="33"/>
  <c r="AB2617" i="33"/>
  <c r="AA2617" i="33"/>
  <c r="Z2617" i="33"/>
  <c r="Y2617" i="33"/>
  <c r="X2617" i="33"/>
  <c r="W2617" i="33"/>
  <c r="V2617" i="33"/>
  <c r="U2617" i="33"/>
  <c r="T2617" i="33"/>
  <c r="S2617" i="33"/>
  <c r="AD2616" i="33"/>
  <c r="AC2616" i="33"/>
  <c r="AB2616" i="33"/>
  <c r="AA2616" i="33"/>
  <c r="Z2616" i="33"/>
  <c r="Y2616" i="33"/>
  <c r="X2616" i="33"/>
  <c r="W2616" i="33"/>
  <c r="V2616" i="33"/>
  <c r="U2616" i="33"/>
  <c r="T2616" i="33"/>
  <c r="S2616" i="33"/>
  <c r="AD2615" i="33"/>
  <c r="AC2615" i="33"/>
  <c r="AB2615" i="33"/>
  <c r="AA2615" i="33"/>
  <c r="Z2615" i="33"/>
  <c r="Y2615" i="33"/>
  <c r="X2615" i="33"/>
  <c r="W2615" i="33"/>
  <c r="V2615" i="33"/>
  <c r="U2615" i="33"/>
  <c r="T2615" i="33"/>
  <c r="S2615" i="33"/>
  <c r="AD2614" i="33"/>
  <c r="AC2614" i="33"/>
  <c r="AB2614" i="33"/>
  <c r="AA2614" i="33"/>
  <c r="Z2614" i="33"/>
  <c r="Y2614" i="33"/>
  <c r="X2614" i="33"/>
  <c r="W2614" i="33"/>
  <c r="V2614" i="33"/>
  <c r="U2614" i="33"/>
  <c r="T2614" i="33"/>
  <c r="S2614" i="33"/>
  <c r="AD2613" i="33"/>
  <c r="AC2613" i="33"/>
  <c r="AB2613" i="33"/>
  <c r="AA2613" i="33"/>
  <c r="Z2613" i="33"/>
  <c r="Y2613" i="33"/>
  <c r="X2613" i="33"/>
  <c r="W2613" i="33"/>
  <c r="V2613" i="33"/>
  <c r="U2613" i="33"/>
  <c r="T2613" i="33"/>
  <c r="S2613" i="33"/>
  <c r="AD2612" i="33"/>
  <c r="AC2612" i="33"/>
  <c r="AB2612" i="33"/>
  <c r="AA2612" i="33"/>
  <c r="Z2612" i="33"/>
  <c r="Y2612" i="33"/>
  <c r="X2612" i="33"/>
  <c r="W2612" i="33"/>
  <c r="V2612" i="33"/>
  <c r="U2612" i="33"/>
  <c r="T2612" i="33"/>
  <c r="S2612" i="33"/>
  <c r="AD2611" i="33"/>
  <c r="AC2611" i="33"/>
  <c r="AB2611" i="33"/>
  <c r="AA2611" i="33"/>
  <c r="Z2611" i="33"/>
  <c r="Y2611" i="33"/>
  <c r="X2611" i="33"/>
  <c r="W2611" i="33"/>
  <c r="V2611" i="33"/>
  <c r="U2611" i="33"/>
  <c r="T2611" i="33"/>
  <c r="S2611" i="33"/>
  <c r="AD2610" i="33"/>
  <c r="AC2610" i="33"/>
  <c r="AB2610" i="33"/>
  <c r="AA2610" i="33"/>
  <c r="Z2610" i="33"/>
  <c r="Y2610" i="33"/>
  <c r="X2610" i="33"/>
  <c r="W2610" i="33"/>
  <c r="V2610" i="33"/>
  <c r="U2610" i="33"/>
  <c r="T2610" i="33"/>
  <c r="S2610" i="33"/>
  <c r="AD2609" i="33"/>
  <c r="AC2609" i="33"/>
  <c r="AB2609" i="33"/>
  <c r="AA2609" i="33"/>
  <c r="Z2609" i="33"/>
  <c r="Y2609" i="33"/>
  <c r="X2609" i="33"/>
  <c r="W2609" i="33"/>
  <c r="V2609" i="33"/>
  <c r="U2609" i="33"/>
  <c r="T2609" i="33"/>
  <c r="S2609" i="33"/>
  <c r="AD2608" i="33"/>
  <c r="AC2608" i="33"/>
  <c r="AB2608" i="33"/>
  <c r="AA2608" i="33"/>
  <c r="Z2608" i="33"/>
  <c r="Y2608" i="33"/>
  <c r="X2608" i="33"/>
  <c r="W2608" i="33"/>
  <c r="V2608" i="33"/>
  <c r="U2608" i="33"/>
  <c r="T2608" i="33"/>
  <c r="S2608" i="33"/>
  <c r="AD2607" i="33"/>
  <c r="AC2607" i="33"/>
  <c r="AB2607" i="33"/>
  <c r="AA2607" i="33"/>
  <c r="Z2607" i="33"/>
  <c r="Y2607" i="33"/>
  <c r="X2607" i="33"/>
  <c r="W2607" i="33"/>
  <c r="V2607" i="33"/>
  <c r="U2607" i="33"/>
  <c r="T2607" i="33"/>
  <c r="S2607" i="33"/>
  <c r="AD2606" i="33"/>
  <c r="AC2606" i="33"/>
  <c r="AB2606" i="33"/>
  <c r="AA2606" i="33"/>
  <c r="Z2606" i="33"/>
  <c r="Y2606" i="33"/>
  <c r="X2606" i="33"/>
  <c r="W2606" i="33"/>
  <c r="V2606" i="33"/>
  <c r="U2606" i="33"/>
  <c r="T2606" i="33"/>
  <c r="S2606" i="33"/>
  <c r="AD2605" i="33"/>
  <c r="AC2605" i="33"/>
  <c r="AB2605" i="33"/>
  <c r="AA2605" i="33"/>
  <c r="Z2605" i="33"/>
  <c r="Y2605" i="33"/>
  <c r="X2605" i="33"/>
  <c r="W2605" i="33"/>
  <c r="V2605" i="33"/>
  <c r="U2605" i="33"/>
  <c r="T2605" i="33"/>
  <c r="S2605" i="33"/>
  <c r="AD2604" i="33"/>
  <c r="AC2604" i="33"/>
  <c r="AB2604" i="33"/>
  <c r="AA2604" i="33"/>
  <c r="Z2604" i="33"/>
  <c r="Y2604" i="33"/>
  <c r="X2604" i="33"/>
  <c r="W2604" i="33"/>
  <c r="V2604" i="33"/>
  <c r="U2604" i="33"/>
  <c r="T2604" i="33"/>
  <c r="S2604" i="33"/>
  <c r="AD2603" i="33"/>
  <c r="AC2603" i="33"/>
  <c r="AB2603" i="33"/>
  <c r="AA2603" i="33"/>
  <c r="Z2603" i="33"/>
  <c r="Y2603" i="33"/>
  <c r="X2603" i="33"/>
  <c r="W2603" i="33"/>
  <c r="V2603" i="33"/>
  <c r="U2603" i="33"/>
  <c r="T2603" i="33"/>
  <c r="S2603" i="33"/>
  <c r="AD2602" i="33"/>
  <c r="AC2602" i="33"/>
  <c r="AB2602" i="33"/>
  <c r="AA2602" i="33"/>
  <c r="Z2602" i="33"/>
  <c r="Y2602" i="33"/>
  <c r="X2602" i="33"/>
  <c r="W2602" i="33"/>
  <c r="V2602" i="33"/>
  <c r="U2602" i="33"/>
  <c r="T2602" i="33"/>
  <c r="S2602" i="33"/>
  <c r="AD2601" i="33"/>
  <c r="AC2601" i="33"/>
  <c r="AB2601" i="33"/>
  <c r="AA2601" i="33"/>
  <c r="Z2601" i="33"/>
  <c r="Y2601" i="33"/>
  <c r="X2601" i="33"/>
  <c r="W2601" i="33"/>
  <c r="V2601" i="33"/>
  <c r="U2601" i="33"/>
  <c r="T2601" i="33"/>
  <c r="S2601" i="33"/>
  <c r="AD2600" i="33"/>
  <c r="AC2600" i="33"/>
  <c r="AB2600" i="33"/>
  <c r="AA2600" i="33"/>
  <c r="Z2600" i="33"/>
  <c r="Y2600" i="33"/>
  <c r="X2600" i="33"/>
  <c r="W2600" i="33"/>
  <c r="V2600" i="33"/>
  <c r="U2600" i="33"/>
  <c r="T2600" i="33"/>
  <c r="S2600" i="33"/>
  <c r="AD2599" i="33"/>
  <c r="AC2599" i="33"/>
  <c r="AB2599" i="33"/>
  <c r="AA2599" i="33"/>
  <c r="Z2599" i="33"/>
  <c r="Y2599" i="33"/>
  <c r="X2599" i="33"/>
  <c r="W2599" i="33"/>
  <c r="V2599" i="33"/>
  <c r="U2599" i="33"/>
  <c r="T2599" i="33"/>
  <c r="S2599" i="33"/>
  <c r="AD2598" i="33"/>
  <c r="AC2598" i="33"/>
  <c r="AB2598" i="33"/>
  <c r="AA2598" i="33"/>
  <c r="Z2598" i="33"/>
  <c r="Y2598" i="33"/>
  <c r="X2598" i="33"/>
  <c r="W2598" i="33"/>
  <c r="V2598" i="33"/>
  <c r="U2598" i="33"/>
  <c r="T2598" i="33"/>
  <c r="S2598" i="33"/>
  <c r="AD2597" i="33"/>
  <c r="AC2597" i="33"/>
  <c r="AB2597" i="33"/>
  <c r="AA2597" i="33"/>
  <c r="Z2597" i="33"/>
  <c r="Y2597" i="33"/>
  <c r="X2597" i="33"/>
  <c r="W2597" i="33"/>
  <c r="V2597" i="33"/>
  <c r="U2597" i="33"/>
  <c r="T2597" i="33"/>
  <c r="S2597" i="33"/>
  <c r="AD2596" i="33"/>
  <c r="AC2596" i="33"/>
  <c r="AB2596" i="33"/>
  <c r="AA2596" i="33"/>
  <c r="Z2596" i="33"/>
  <c r="Y2596" i="33"/>
  <c r="X2596" i="33"/>
  <c r="W2596" i="33"/>
  <c r="V2596" i="33"/>
  <c r="U2596" i="33"/>
  <c r="T2596" i="33"/>
  <c r="S2596" i="33"/>
  <c r="AD2595" i="33"/>
  <c r="AC2595" i="33"/>
  <c r="AB2595" i="33"/>
  <c r="AA2595" i="33"/>
  <c r="Z2595" i="33"/>
  <c r="Y2595" i="33"/>
  <c r="X2595" i="33"/>
  <c r="W2595" i="33"/>
  <c r="V2595" i="33"/>
  <c r="U2595" i="33"/>
  <c r="T2595" i="33"/>
  <c r="S2595" i="33"/>
  <c r="AD2594" i="33"/>
  <c r="AC2594" i="33"/>
  <c r="AB2594" i="33"/>
  <c r="AA2594" i="33"/>
  <c r="Z2594" i="33"/>
  <c r="Y2594" i="33"/>
  <c r="X2594" i="33"/>
  <c r="W2594" i="33"/>
  <c r="V2594" i="33"/>
  <c r="U2594" i="33"/>
  <c r="T2594" i="33"/>
  <c r="S2594" i="33"/>
  <c r="AD2593" i="33"/>
  <c r="AC2593" i="33"/>
  <c r="AB2593" i="33"/>
  <c r="AA2593" i="33"/>
  <c r="Z2593" i="33"/>
  <c r="Y2593" i="33"/>
  <c r="X2593" i="33"/>
  <c r="W2593" i="33"/>
  <c r="V2593" i="33"/>
  <c r="U2593" i="33"/>
  <c r="T2593" i="33"/>
  <c r="S2593" i="33"/>
  <c r="AD2592" i="33"/>
  <c r="AC2592" i="33"/>
  <c r="AB2592" i="33"/>
  <c r="AA2592" i="33"/>
  <c r="Z2592" i="33"/>
  <c r="Y2592" i="33"/>
  <c r="X2592" i="33"/>
  <c r="W2592" i="33"/>
  <c r="V2592" i="33"/>
  <c r="U2592" i="33"/>
  <c r="T2592" i="33"/>
  <c r="S2592" i="33"/>
  <c r="AD2591" i="33"/>
  <c r="AC2591" i="33"/>
  <c r="AB2591" i="33"/>
  <c r="AA2591" i="33"/>
  <c r="Z2591" i="33"/>
  <c r="Y2591" i="33"/>
  <c r="X2591" i="33"/>
  <c r="W2591" i="33"/>
  <c r="V2591" i="33"/>
  <c r="U2591" i="33"/>
  <c r="T2591" i="33"/>
  <c r="S2591" i="33"/>
  <c r="AD2590" i="33"/>
  <c r="AC2590" i="33"/>
  <c r="AB2590" i="33"/>
  <c r="AA2590" i="33"/>
  <c r="Z2590" i="33"/>
  <c r="Y2590" i="33"/>
  <c r="X2590" i="33"/>
  <c r="W2590" i="33"/>
  <c r="V2590" i="33"/>
  <c r="U2590" i="33"/>
  <c r="T2590" i="33"/>
  <c r="S2590" i="33"/>
  <c r="AD2589" i="33"/>
  <c r="AC2589" i="33"/>
  <c r="AB2589" i="33"/>
  <c r="AA2589" i="33"/>
  <c r="Z2589" i="33"/>
  <c r="Y2589" i="33"/>
  <c r="X2589" i="33"/>
  <c r="W2589" i="33"/>
  <c r="V2589" i="33"/>
  <c r="U2589" i="33"/>
  <c r="T2589" i="33"/>
  <c r="S2589" i="33"/>
  <c r="AD2588" i="33"/>
  <c r="AC2588" i="33"/>
  <c r="AB2588" i="33"/>
  <c r="AA2588" i="33"/>
  <c r="Z2588" i="33"/>
  <c r="Y2588" i="33"/>
  <c r="X2588" i="33"/>
  <c r="W2588" i="33"/>
  <c r="V2588" i="33"/>
  <c r="U2588" i="33"/>
  <c r="T2588" i="33"/>
  <c r="S2588" i="33"/>
  <c r="AD2587" i="33"/>
  <c r="AC2587" i="33"/>
  <c r="AB2587" i="33"/>
  <c r="AA2587" i="33"/>
  <c r="Z2587" i="33"/>
  <c r="Y2587" i="33"/>
  <c r="X2587" i="33"/>
  <c r="W2587" i="33"/>
  <c r="V2587" i="33"/>
  <c r="U2587" i="33"/>
  <c r="T2587" i="33"/>
  <c r="S2587" i="33"/>
  <c r="AD2586" i="33"/>
  <c r="AC2586" i="33"/>
  <c r="AB2586" i="33"/>
  <c r="AA2586" i="33"/>
  <c r="Z2586" i="33"/>
  <c r="Y2586" i="33"/>
  <c r="X2586" i="33"/>
  <c r="W2586" i="33"/>
  <c r="V2586" i="33"/>
  <c r="U2586" i="33"/>
  <c r="T2586" i="33"/>
  <c r="S2586" i="33"/>
  <c r="AD2585" i="33"/>
  <c r="AC2585" i="33"/>
  <c r="AB2585" i="33"/>
  <c r="AA2585" i="33"/>
  <c r="Z2585" i="33"/>
  <c r="Y2585" i="33"/>
  <c r="X2585" i="33"/>
  <c r="W2585" i="33"/>
  <c r="V2585" i="33"/>
  <c r="U2585" i="33"/>
  <c r="T2585" i="33"/>
  <c r="S2585" i="33"/>
  <c r="AD2584" i="33"/>
  <c r="AC2584" i="33"/>
  <c r="AB2584" i="33"/>
  <c r="AA2584" i="33"/>
  <c r="Z2584" i="33"/>
  <c r="Y2584" i="33"/>
  <c r="X2584" i="33"/>
  <c r="W2584" i="33"/>
  <c r="V2584" i="33"/>
  <c r="U2584" i="33"/>
  <c r="T2584" i="33"/>
  <c r="S2584" i="33"/>
  <c r="AD2583" i="33"/>
  <c r="AC2583" i="33"/>
  <c r="AB2583" i="33"/>
  <c r="AA2583" i="33"/>
  <c r="Z2583" i="33"/>
  <c r="Y2583" i="33"/>
  <c r="X2583" i="33"/>
  <c r="W2583" i="33"/>
  <c r="V2583" i="33"/>
  <c r="U2583" i="33"/>
  <c r="T2583" i="33"/>
  <c r="S2583" i="33"/>
  <c r="AD2582" i="33"/>
  <c r="AC2582" i="33"/>
  <c r="AB2582" i="33"/>
  <c r="AA2582" i="33"/>
  <c r="Z2582" i="33"/>
  <c r="Y2582" i="33"/>
  <c r="X2582" i="33"/>
  <c r="W2582" i="33"/>
  <c r="V2582" i="33"/>
  <c r="U2582" i="33"/>
  <c r="T2582" i="33"/>
  <c r="S2582" i="33"/>
  <c r="AD2581" i="33"/>
  <c r="AC2581" i="33"/>
  <c r="AB2581" i="33"/>
  <c r="AA2581" i="33"/>
  <c r="Z2581" i="33"/>
  <c r="Y2581" i="33"/>
  <c r="X2581" i="33"/>
  <c r="W2581" i="33"/>
  <c r="V2581" i="33"/>
  <c r="U2581" i="33"/>
  <c r="T2581" i="33"/>
  <c r="S2581" i="33"/>
  <c r="AD2580" i="33"/>
  <c r="AC2580" i="33"/>
  <c r="AB2580" i="33"/>
  <c r="AA2580" i="33"/>
  <c r="Z2580" i="33"/>
  <c r="Y2580" i="33"/>
  <c r="X2580" i="33"/>
  <c r="W2580" i="33"/>
  <c r="V2580" i="33"/>
  <c r="U2580" i="33"/>
  <c r="T2580" i="33"/>
  <c r="S2580" i="33"/>
  <c r="AD2579" i="33"/>
  <c r="AC2579" i="33"/>
  <c r="AB2579" i="33"/>
  <c r="AA2579" i="33"/>
  <c r="Z2579" i="33"/>
  <c r="Y2579" i="33"/>
  <c r="X2579" i="33"/>
  <c r="W2579" i="33"/>
  <c r="V2579" i="33"/>
  <c r="U2579" i="33"/>
  <c r="T2579" i="33"/>
  <c r="S2579" i="33"/>
  <c r="AD2578" i="33"/>
  <c r="AC2578" i="33"/>
  <c r="AB2578" i="33"/>
  <c r="AA2578" i="33"/>
  <c r="Z2578" i="33"/>
  <c r="Y2578" i="33"/>
  <c r="X2578" i="33"/>
  <c r="W2578" i="33"/>
  <c r="V2578" i="33"/>
  <c r="U2578" i="33"/>
  <c r="T2578" i="33"/>
  <c r="S2578" i="33"/>
  <c r="AD2577" i="33"/>
  <c r="AC2577" i="33"/>
  <c r="AB2577" i="33"/>
  <c r="AA2577" i="33"/>
  <c r="Z2577" i="33"/>
  <c r="Y2577" i="33"/>
  <c r="X2577" i="33"/>
  <c r="W2577" i="33"/>
  <c r="V2577" i="33"/>
  <c r="U2577" i="33"/>
  <c r="T2577" i="33"/>
  <c r="S2577" i="33"/>
  <c r="AD2576" i="33"/>
  <c r="AC2576" i="33"/>
  <c r="AB2576" i="33"/>
  <c r="AA2576" i="33"/>
  <c r="Z2576" i="33"/>
  <c r="Y2576" i="33"/>
  <c r="X2576" i="33"/>
  <c r="W2576" i="33"/>
  <c r="V2576" i="33"/>
  <c r="U2576" i="33"/>
  <c r="T2576" i="33"/>
  <c r="S2576" i="33"/>
  <c r="AD2575" i="33"/>
  <c r="AC2575" i="33"/>
  <c r="AB2575" i="33"/>
  <c r="AA2575" i="33"/>
  <c r="Z2575" i="33"/>
  <c r="Y2575" i="33"/>
  <c r="X2575" i="33"/>
  <c r="W2575" i="33"/>
  <c r="V2575" i="33"/>
  <c r="U2575" i="33"/>
  <c r="T2575" i="33"/>
  <c r="S2575" i="33"/>
  <c r="AD2574" i="33"/>
  <c r="AC2574" i="33"/>
  <c r="AB2574" i="33"/>
  <c r="AA2574" i="33"/>
  <c r="Z2574" i="33"/>
  <c r="Y2574" i="33"/>
  <c r="X2574" i="33"/>
  <c r="W2574" i="33"/>
  <c r="V2574" i="33"/>
  <c r="U2574" i="33"/>
  <c r="T2574" i="33"/>
  <c r="S2574" i="33"/>
  <c r="AD2573" i="33"/>
  <c r="AC2573" i="33"/>
  <c r="AB2573" i="33"/>
  <c r="AA2573" i="33"/>
  <c r="Z2573" i="33"/>
  <c r="Y2573" i="33"/>
  <c r="X2573" i="33"/>
  <c r="W2573" i="33"/>
  <c r="V2573" i="33"/>
  <c r="U2573" i="33"/>
  <c r="T2573" i="33"/>
  <c r="S2573" i="33"/>
  <c r="AD2572" i="33"/>
  <c r="AC2572" i="33"/>
  <c r="AB2572" i="33"/>
  <c r="AA2572" i="33"/>
  <c r="Z2572" i="33"/>
  <c r="Y2572" i="33"/>
  <c r="X2572" i="33"/>
  <c r="W2572" i="33"/>
  <c r="V2572" i="33"/>
  <c r="U2572" i="33"/>
  <c r="T2572" i="33"/>
  <c r="S2572" i="33"/>
  <c r="AD2571" i="33"/>
  <c r="AC2571" i="33"/>
  <c r="AB2571" i="33"/>
  <c r="AA2571" i="33"/>
  <c r="Z2571" i="33"/>
  <c r="Y2571" i="33"/>
  <c r="X2571" i="33"/>
  <c r="W2571" i="33"/>
  <c r="V2571" i="33"/>
  <c r="U2571" i="33"/>
  <c r="T2571" i="33"/>
  <c r="S2571" i="33"/>
  <c r="AD2570" i="33"/>
  <c r="AC2570" i="33"/>
  <c r="AB2570" i="33"/>
  <c r="AA2570" i="33"/>
  <c r="Z2570" i="33"/>
  <c r="Y2570" i="33"/>
  <c r="X2570" i="33"/>
  <c r="W2570" i="33"/>
  <c r="V2570" i="33"/>
  <c r="U2570" i="33"/>
  <c r="T2570" i="33"/>
  <c r="S2570" i="33"/>
  <c r="AD2569" i="33"/>
  <c r="AC2569" i="33"/>
  <c r="AB2569" i="33"/>
  <c r="AA2569" i="33"/>
  <c r="Z2569" i="33"/>
  <c r="Y2569" i="33"/>
  <c r="X2569" i="33"/>
  <c r="W2569" i="33"/>
  <c r="V2569" i="33"/>
  <c r="U2569" i="33"/>
  <c r="T2569" i="33"/>
  <c r="S2569" i="33"/>
  <c r="AD2568" i="33"/>
  <c r="AC2568" i="33"/>
  <c r="AB2568" i="33"/>
  <c r="AA2568" i="33"/>
  <c r="Z2568" i="33"/>
  <c r="Y2568" i="33"/>
  <c r="X2568" i="33"/>
  <c r="W2568" i="33"/>
  <c r="V2568" i="33"/>
  <c r="U2568" i="33"/>
  <c r="T2568" i="33"/>
  <c r="S2568" i="33"/>
  <c r="AD2567" i="33"/>
  <c r="AC2567" i="33"/>
  <c r="AB2567" i="33"/>
  <c r="AA2567" i="33"/>
  <c r="Z2567" i="33"/>
  <c r="Y2567" i="33"/>
  <c r="X2567" i="33"/>
  <c r="W2567" i="33"/>
  <c r="V2567" i="33"/>
  <c r="U2567" i="33"/>
  <c r="T2567" i="33"/>
  <c r="S2567" i="33"/>
  <c r="AD2566" i="33"/>
  <c r="AC2566" i="33"/>
  <c r="AB2566" i="33"/>
  <c r="AA2566" i="33"/>
  <c r="Z2566" i="33"/>
  <c r="Y2566" i="33"/>
  <c r="X2566" i="33"/>
  <c r="W2566" i="33"/>
  <c r="V2566" i="33"/>
  <c r="U2566" i="33"/>
  <c r="T2566" i="33"/>
  <c r="S2566" i="33"/>
  <c r="AD2565" i="33"/>
  <c r="AC2565" i="33"/>
  <c r="AB2565" i="33"/>
  <c r="AA2565" i="33"/>
  <c r="Z2565" i="33"/>
  <c r="Y2565" i="33"/>
  <c r="X2565" i="33"/>
  <c r="W2565" i="33"/>
  <c r="V2565" i="33"/>
  <c r="U2565" i="33"/>
  <c r="T2565" i="33"/>
  <c r="S2565" i="33"/>
  <c r="AD2564" i="33"/>
  <c r="AC2564" i="33"/>
  <c r="AB2564" i="33"/>
  <c r="AA2564" i="33"/>
  <c r="Z2564" i="33"/>
  <c r="Y2564" i="33"/>
  <c r="X2564" i="33"/>
  <c r="W2564" i="33"/>
  <c r="V2564" i="33"/>
  <c r="U2564" i="33"/>
  <c r="T2564" i="33"/>
  <c r="S2564" i="33"/>
  <c r="AD2563" i="33"/>
  <c r="AC2563" i="33"/>
  <c r="AB2563" i="33"/>
  <c r="AA2563" i="33"/>
  <c r="Z2563" i="33"/>
  <c r="Y2563" i="33"/>
  <c r="X2563" i="33"/>
  <c r="W2563" i="33"/>
  <c r="V2563" i="33"/>
  <c r="U2563" i="33"/>
  <c r="T2563" i="33"/>
  <c r="S2563" i="33"/>
  <c r="AD2562" i="33"/>
  <c r="AC2562" i="33"/>
  <c r="AB2562" i="33"/>
  <c r="AA2562" i="33"/>
  <c r="Z2562" i="33"/>
  <c r="Y2562" i="33"/>
  <c r="X2562" i="33"/>
  <c r="W2562" i="33"/>
  <c r="V2562" i="33"/>
  <c r="U2562" i="33"/>
  <c r="T2562" i="33"/>
  <c r="S2562" i="33"/>
  <c r="AD2561" i="33"/>
  <c r="AC2561" i="33"/>
  <c r="AB2561" i="33"/>
  <c r="AA2561" i="33"/>
  <c r="Z2561" i="33"/>
  <c r="Y2561" i="33"/>
  <c r="X2561" i="33"/>
  <c r="W2561" i="33"/>
  <c r="V2561" i="33"/>
  <c r="U2561" i="33"/>
  <c r="T2561" i="33"/>
  <c r="S2561" i="33"/>
  <c r="AD2560" i="33"/>
  <c r="AC2560" i="33"/>
  <c r="AB2560" i="33"/>
  <c r="AA2560" i="33"/>
  <c r="Z2560" i="33"/>
  <c r="Y2560" i="33"/>
  <c r="X2560" i="33"/>
  <c r="W2560" i="33"/>
  <c r="V2560" i="33"/>
  <c r="U2560" i="33"/>
  <c r="T2560" i="33"/>
  <c r="S2560" i="33"/>
  <c r="AD2559" i="33"/>
  <c r="AC2559" i="33"/>
  <c r="AB2559" i="33"/>
  <c r="AA2559" i="33"/>
  <c r="Z2559" i="33"/>
  <c r="Y2559" i="33"/>
  <c r="X2559" i="33"/>
  <c r="W2559" i="33"/>
  <c r="V2559" i="33"/>
  <c r="U2559" i="33"/>
  <c r="T2559" i="33"/>
  <c r="S2559" i="33"/>
  <c r="AD2558" i="33"/>
  <c r="AC2558" i="33"/>
  <c r="AB2558" i="33"/>
  <c r="AA2558" i="33"/>
  <c r="Z2558" i="33"/>
  <c r="Y2558" i="33"/>
  <c r="X2558" i="33"/>
  <c r="W2558" i="33"/>
  <c r="V2558" i="33"/>
  <c r="U2558" i="33"/>
  <c r="T2558" i="33"/>
  <c r="S2558" i="33"/>
  <c r="AD2557" i="33"/>
  <c r="AC2557" i="33"/>
  <c r="AB2557" i="33"/>
  <c r="AA2557" i="33"/>
  <c r="Z2557" i="33"/>
  <c r="Y2557" i="33"/>
  <c r="X2557" i="33"/>
  <c r="W2557" i="33"/>
  <c r="V2557" i="33"/>
  <c r="U2557" i="33"/>
  <c r="T2557" i="33"/>
  <c r="S2557" i="33"/>
  <c r="AD2556" i="33"/>
  <c r="AC2556" i="33"/>
  <c r="AB2556" i="33"/>
  <c r="AA2556" i="33"/>
  <c r="Z2556" i="33"/>
  <c r="Y2556" i="33"/>
  <c r="X2556" i="33"/>
  <c r="W2556" i="33"/>
  <c r="V2556" i="33"/>
  <c r="U2556" i="33"/>
  <c r="T2556" i="33"/>
  <c r="S2556" i="33"/>
  <c r="AD2555" i="33"/>
  <c r="AC2555" i="33"/>
  <c r="AB2555" i="33"/>
  <c r="AA2555" i="33"/>
  <c r="Z2555" i="33"/>
  <c r="Y2555" i="33"/>
  <c r="X2555" i="33"/>
  <c r="W2555" i="33"/>
  <c r="V2555" i="33"/>
  <c r="U2555" i="33"/>
  <c r="T2555" i="33"/>
  <c r="S2555" i="33"/>
  <c r="AD2554" i="33"/>
  <c r="AC2554" i="33"/>
  <c r="AB2554" i="33"/>
  <c r="AA2554" i="33"/>
  <c r="Z2554" i="33"/>
  <c r="Y2554" i="33"/>
  <c r="X2554" i="33"/>
  <c r="W2554" i="33"/>
  <c r="V2554" i="33"/>
  <c r="U2554" i="33"/>
  <c r="T2554" i="33"/>
  <c r="S2554" i="33"/>
  <c r="AD2553" i="33"/>
  <c r="AC2553" i="33"/>
  <c r="AB2553" i="33"/>
  <c r="AA2553" i="33"/>
  <c r="Z2553" i="33"/>
  <c r="Y2553" i="33"/>
  <c r="X2553" i="33"/>
  <c r="W2553" i="33"/>
  <c r="V2553" i="33"/>
  <c r="U2553" i="33"/>
  <c r="T2553" i="33"/>
  <c r="S2553" i="33"/>
  <c r="AD2552" i="33"/>
  <c r="AC2552" i="33"/>
  <c r="AB2552" i="33"/>
  <c r="AA2552" i="33"/>
  <c r="Z2552" i="33"/>
  <c r="Y2552" i="33"/>
  <c r="X2552" i="33"/>
  <c r="W2552" i="33"/>
  <c r="V2552" i="33"/>
  <c r="U2552" i="33"/>
  <c r="T2552" i="33"/>
  <c r="S2552" i="33"/>
  <c r="AD2551" i="33"/>
  <c r="AC2551" i="33"/>
  <c r="AB2551" i="33"/>
  <c r="AA2551" i="33"/>
  <c r="Z2551" i="33"/>
  <c r="Y2551" i="33"/>
  <c r="X2551" i="33"/>
  <c r="W2551" i="33"/>
  <c r="V2551" i="33"/>
  <c r="U2551" i="33"/>
  <c r="T2551" i="33"/>
  <c r="S2551" i="33"/>
  <c r="AD2550" i="33"/>
  <c r="AC2550" i="33"/>
  <c r="AB2550" i="33"/>
  <c r="AA2550" i="33"/>
  <c r="Z2550" i="33"/>
  <c r="Y2550" i="33"/>
  <c r="X2550" i="33"/>
  <c r="W2550" i="33"/>
  <c r="V2550" i="33"/>
  <c r="U2550" i="33"/>
  <c r="T2550" i="33"/>
  <c r="S2550" i="33"/>
  <c r="AD2549" i="33"/>
  <c r="AC2549" i="33"/>
  <c r="AB2549" i="33"/>
  <c r="AA2549" i="33"/>
  <c r="Z2549" i="33"/>
  <c r="Y2549" i="33"/>
  <c r="X2549" i="33"/>
  <c r="W2549" i="33"/>
  <c r="V2549" i="33"/>
  <c r="U2549" i="33"/>
  <c r="T2549" i="33"/>
  <c r="S2549" i="33"/>
  <c r="AD2548" i="33"/>
  <c r="AC2548" i="33"/>
  <c r="AB2548" i="33"/>
  <c r="AA2548" i="33"/>
  <c r="Z2548" i="33"/>
  <c r="Y2548" i="33"/>
  <c r="X2548" i="33"/>
  <c r="W2548" i="33"/>
  <c r="V2548" i="33"/>
  <c r="U2548" i="33"/>
  <c r="T2548" i="33"/>
  <c r="S2548" i="33"/>
  <c r="AD2547" i="33"/>
  <c r="AC2547" i="33"/>
  <c r="AB2547" i="33"/>
  <c r="AA2547" i="33"/>
  <c r="Z2547" i="33"/>
  <c r="Y2547" i="33"/>
  <c r="X2547" i="33"/>
  <c r="W2547" i="33"/>
  <c r="V2547" i="33"/>
  <c r="U2547" i="33"/>
  <c r="T2547" i="33"/>
  <c r="S2547" i="33"/>
  <c r="AD2546" i="33"/>
  <c r="AC2546" i="33"/>
  <c r="AB2546" i="33"/>
  <c r="AA2546" i="33"/>
  <c r="Z2546" i="33"/>
  <c r="Y2546" i="33"/>
  <c r="X2546" i="33"/>
  <c r="W2546" i="33"/>
  <c r="V2546" i="33"/>
  <c r="U2546" i="33"/>
  <c r="T2546" i="33"/>
  <c r="S2546" i="33"/>
  <c r="AD2545" i="33"/>
  <c r="AC2545" i="33"/>
  <c r="AB2545" i="33"/>
  <c r="AA2545" i="33"/>
  <c r="Z2545" i="33"/>
  <c r="Y2545" i="33"/>
  <c r="X2545" i="33"/>
  <c r="W2545" i="33"/>
  <c r="V2545" i="33"/>
  <c r="U2545" i="33"/>
  <c r="T2545" i="33"/>
  <c r="S2545" i="33"/>
  <c r="AD2544" i="33"/>
  <c r="AC2544" i="33"/>
  <c r="AB2544" i="33"/>
  <c r="AA2544" i="33"/>
  <c r="Z2544" i="33"/>
  <c r="Y2544" i="33"/>
  <c r="X2544" i="33"/>
  <c r="W2544" i="33"/>
  <c r="V2544" i="33"/>
  <c r="U2544" i="33"/>
  <c r="T2544" i="33"/>
  <c r="S2544" i="33"/>
  <c r="AD2543" i="33"/>
  <c r="AC2543" i="33"/>
  <c r="AB2543" i="33"/>
  <c r="AA2543" i="33"/>
  <c r="Z2543" i="33"/>
  <c r="Y2543" i="33"/>
  <c r="X2543" i="33"/>
  <c r="W2543" i="33"/>
  <c r="V2543" i="33"/>
  <c r="U2543" i="33"/>
  <c r="T2543" i="33"/>
  <c r="S2543" i="33"/>
  <c r="AD2542" i="33"/>
  <c r="AC2542" i="33"/>
  <c r="AB2542" i="33"/>
  <c r="AA2542" i="33"/>
  <c r="Z2542" i="33"/>
  <c r="Y2542" i="33"/>
  <c r="X2542" i="33"/>
  <c r="W2542" i="33"/>
  <c r="V2542" i="33"/>
  <c r="U2542" i="33"/>
  <c r="T2542" i="33"/>
  <c r="S2542" i="33"/>
  <c r="AD2541" i="33"/>
  <c r="AC2541" i="33"/>
  <c r="AB2541" i="33"/>
  <c r="AA2541" i="33"/>
  <c r="Z2541" i="33"/>
  <c r="Y2541" i="33"/>
  <c r="X2541" i="33"/>
  <c r="W2541" i="33"/>
  <c r="V2541" i="33"/>
  <c r="U2541" i="33"/>
  <c r="T2541" i="33"/>
  <c r="S2541" i="33"/>
  <c r="AD2540" i="33"/>
  <c r="AC2540" i="33"/>
  <c r="AB2540" i="33"/>
  <c r="AA2540" i="33"/>
  <c r="Z2540" i="33"/>
  <c r="Y2540" i="33"/>
  <c r="X2540" i="33"/>
  <c r="W2540" i="33"/>
  <c r="V2540" i="33"/>
  <c r="U2540" i="33"/>
  <c r="T2540" i="33"/>
  <c r="S2540" i="33"/>
  <c r="AD2539" i="33"/>
  <c r="AC2539" i="33"/>
  <c r="AB2539" i="33"/>
  <c r="AA2539" i="33"/>
  <c r="Z2539" i="33"/>
  <c r="Y2539" i="33"/>
  <c r="X2539" i="33"/>
  <c r="W2539" i="33"/>
  <c r="V2539" i="33"/>
  <c r="U2539" i="33"/>
  <c r="T2539" i="33"/>
  <c r="S2539" i="33"/>
  <c r="AD2538" i="33"/>
  <c r="AC2538" i="33"/>
  <c r="AB2538" i="33"/>
  <c r="AA2538" i="33"/>
  <c r="Z2538" i="33"/>
  <c r="Y2538" i="33"/>
  <c r="X2538" i="33"/>
  <c r="W2538" i="33"/>
  <c r="V2538" i="33"/>
  <c r="U2538" i="33"/>
  <c r="T2538" i="33"/>
  <c r="S2538" i="33"/>
  <c r="AD2537" i="33"/>
  <c r="AC2537" i="33"/>
  <c r="AB2537" i="33"/>
  <c r="AA2537" i="33"/>
  <c r="Z2537" i="33"/>
  <c r="Y2537" i="33"/>
  <c r="X2537" i="33"/>
  <c r="W2537" i="33"/>
  <c r="V2537" i="33"/>
  <c r="U2537" i="33"/>
  <c r="T2537" i="33"/>
  <c r="S2537" i="33"/>
  <c r="AD2536" i="33"/>
  <c r="AC2536" i="33"/>
  <c r="AB2536" i="33"/>
  <c r="AA2536" i="33"/>
  <c r="Z2536" i="33"/>
  <c r="Y2536" i="33"/>
  <c r="X2536" i="33"/>
  <c r="W2536" i="33"/>
  <c r="V2536" i="33"/>
  <c r="U2536" i="33"/>
  <c r="T2536" i="33"/>
  <c r="S2536" i="33"/>
  <c r="AD2535" i="33"/>
  <c r="AC2535" i="33"/>
  <c r="AB2535" i="33"/>
  <c r="AA2535" i="33"/>
  <c r="Z2535" i="33"/>
  <c r="Y2535" i="33"/>
  <c r="X2535" i="33"/>
  <c r="W2535" i="33"/>
  <c r="V2535" i="33"/>
  <c r="U2535" i="33"/>
  <c r="T2535" i="33"/>
  <c r="S2535" i="33"/>
  <c r="AD2534" i="33"/>
  <c r="AC2534" i="33"/>
  <c r="AB2534" i="33"/>
  <c r="AA2534" i="33"/>
  <c r="Z2534" i="33"/>
  <c r="Y2534" i="33"/>
  <c r="X2534" i="33"/>
  <c r="W2534" i="33"/>
  <c r="V2534" i="33"/>
  <c r="U2534" i="33"/>
  <c r="T2534" i="33"/>
  <c r="S2534" i="33"/>
  <c r="AD2533" i="33"/>
  <c r="AC2533" i="33"/>
  <c r="AB2533" i="33"/>
  <c r="AA2533" i="33"/>
  <c r="Z2533" i="33"/>
  <c r="Y2533" i="33"/>
  <c r="X2533" i="33"/>
  <c r="W2533" i="33"/>
  <c r="V2533" i="33"/>
  <c r="U2533" i="33"/>
  <c r="T2533" i="33"/>
  <c r="S2533" i="33"/>
  <c r="AD2532" i="33"/>
  <c r="AC2532" i="33"/>
  <c r="AB2532" i="33"/>
  <c r="AA2532" i="33"/>
  <c r="Z2532" i="33"/>
  <c r="Y2532" i="33"/>
  <c r="X2532" i="33"/>
  <c r="W2532" i="33"/>
  <c r="V2532" i="33"/>
  <c r="U2532" i="33"/>
  <c r="T2532" i="33"/>
  <c r="S2532" i="33"/>
  <c r="AD2531" i="33"/>
  <c r="AC2531" i="33"/>
  <c r="AB2531" i="33"/>
  <c r="AA2531" i="33"/>
  <c r="Z2531" i="33"/>
  <c r="Y2531" i="33"/>
  <c r="X2531" i="33"/>
  <c r="W2531" i="33"/>
  <c r="V2531" i="33"/>
  <c r="U2531" i="33"/>
  <c r="T2531" i="33"/>
  <c r="S2531" i="33"/>
  <c r="AD2530" i="33"/>
  <c r="AC2530" i="33"/>
  <c r="AB2530" i="33"/>
  <c r="AA2530" i="33"/>
  <c r="Z2530" i="33"/>
  <c r="Y2530" i="33"/>
  <c r="X2530" i="33"/>
  <c r="W2530" i="33"/>
  <c r="V2530" i="33"/>
  <c r="U2530" i="33"/>
  <c r="T2530" i="33"/>
  <c r="S2530" i="33"/>
  <c r="AD2529" i="33"/>
  <c r="AC2529" i="33"/>
  <c r="AB2529" i="33"/>
  <c r="AA2529" i="33"/>
  <c r="Z2529" i="33"/>
  <c r="Y2529" i="33"/>
  <c r="X2529" i="33"/>
  <c r="W2529" i="33"/>
  <c r="V2529" i="33"/>
  <c r="U2529" i="33"/>
  <c r="T2529" i="33"/>
  <c r="S2529" i="33"/>
  <c r="AD2528" i="33"/>
  <c r="AC2528" i="33"/>
  <c r="AB2528" i="33"/>
  <c r="AA2528" i="33"/>
  <c r="Z2528" i="33"/>
  <c r="Y2528" i="33"/>
  <c r="X2528" i="33"/>
  <c r="W2528" i="33"/>
  <c r="V2528" i="33"/>
  <c r="U2528" i="33"/>
  <c r="T2528" i="33"/>
  <c r="S2528" i="33"/>
  <c r="AD2527" i="33"/>
  <c r="AC2527" i="33"/>
  <c r="AB2527" i="33"/>
  <c r="AA2527" i="33"/>
  <c r="Z2527" i="33"/>
  <c r="Y2527" i="33"/>
  <c r="X2527" i="33"/>
  <c r="W2527" i="33"/>
  <c r="V2527" i="33"/>
  <c r="U2527" i="33"/>
  <c r="T2527" i="33"/>
  <c r="S2527" i="33"/>
  <c r="AD2526" i="33"/>
  <c r="AC2526" i="33"/>
  <c r="AB2526" i="33"/>
  <c r="AA2526" i="33"/>
  <c r="Z2526" i="33"/>
  <c r="Y2526" i="33"/>
  <c r="X2526" i="33"/>
  <c r="W2526" i="33"/>
  <c r="V2526" i="33"/>
  <c r="U2526" i="33"/>
  <c r="T2526" i="33"/>
  <c r="S2526" i="33"/>
  <c r="AD2525" i="33"/>
  <c r="AC2525" i="33"/>
  <c r="AB2525" i="33"/>
  <c r="AA2525" i="33"/>
  <c r="Z2525" i="33"/>
  <c r="Y2525" i="33"/>
  <c r="X2525" i="33"/>
  <c r="W2525" i="33"/>
  <c r="V2525" i="33"/>
  <c r="U2525" i="33"/>
  <c r="T2525" i="33"/>
  <c r="S2525" i="33"/>
  <c r="AD2524" i="33"/>
  <c r="AC2524" i="33"/>
  <c r="AB2524" i="33"/>
  <c r="AA2524" i="33"/>
  <c r="Z2524" i="33"/>
  <c r="Y2524" i="33"/>
  <c r="X2524" i="33"/>
  <c r="W2524" i="33"/>
  <c r="V2524" i="33"/>
  <c r="U2524" i="33"/>
  <c r="T2524" i="33"/>
  <c r="S2524" i="33"/>
  <c r="AD2523" i="33"/>
  <c r="AC2523" i="33"/>
  <c r="AB2523" i="33"/>
  <c r="AA2523" i="33"/>
  <c r="Z2523" i="33"/>
  <c r="Y2523" i="33"/>
  <c r="X2523" i="33"/>
  <c r="W2523" i="33"/>
  <c r="V2523" i="33"/>
  <c r="U2523" i="33"/>
  <c r="T2523" i="33"/>
  <c r="S2523" i="33"/>
  <c r="AD2522" i="33"/>
  <c r="AC2522" i="33"/>
  <c r="AB2522" i="33"/>
  <c r="AA2522" i="33"/>
  <c r="Z2522" i="33"/>
  <c r="Y2522" i="33"/>
  <c r="X2522" i="33"/>
  <c r="W2522" i="33"/>
  <c r="V2522" i="33"/>
  <c r="U2522" i="33"/>
  <c r="T2522" i="33"/>
  <c r="S2522" i="33"/>
  <c r="AD2521" i="33"/>
  <c r="AC2521" i="33"/>
  <c r="AB2521" i="33"/>
  <c r="AA2521" i="33"/>
  <c r="Z2521" i="33"/>
  <c r="Y2521" i="33"/>
  <c r="X2521" i="33"/>
  <c r="W2521" i="33"/>
  <c r="V2521" i="33"/>
  <c r="U2521" i="33"/>
  <c r="T2521" i="33"/>
  <c r="S2521" i="33"/>
  <c r="AD2520" i="33"/>
  <c r="AC2520" i="33"/>
  <c r="AB2520" i="33"/>
  <c r="AA2520" i="33"/>
  <c r="Z2520" i="33"/>
  <c r="Y2520" i="33"/>
  <c r="X2520" i="33"/>
  <c r="W2520" i="33"/>
  <c r="V2520" i="33"/>
  <c r="U2520" i="33"/>
  <c r="T2520" i="33"/>
  <c r="S2520" i="33"/>
  <c r="AD2519" i="33"/>
  <c r="AC2519" i="33"/>
  <c r="AB2519" i="33"/>
  <c r="AA2519" i="33"/>
  <c r="Z2519" i="33"/>
  <c r="Y2519" i="33"/>
  <c r="X2519" i="33"/>
  <c r="W2519" i="33"/>
  <c r="V2519" i="33"/>
  <c r="U2519" i="33"/>
  <c r="T2519" i="33"/>
  <c r="S2519" i="33"/>
  <c r="AD2518" i="33"/>
  <c r="AC2518" i="33"/>
  <c r="AB2518" i="33"/>
  <c r="AA2518" i="33"/>
  <c r="Z2518" i="33"/>
  <c r="Y2518" i="33"/>
  <c r="X2518" i="33"/>
  <c r="W2518" i="33"/>
  <c r="V2518" i="33"/>
  <c r="U2518" i="33"/>
  <c r="T2518" i="33"/>
  <c r="S2518" i="33"/>
  <c r="AD2517" i="33"/>
  <c r="AC2517" i="33"/>
  <c r="AB2517" i="33"/>
  <c r="AA2517" i="33"/>
  <c r="Z2517" i="33"/>
  <c r="Y2517" i="33"/>
  <c r="X2517" i="33"/>
  <c r="W2517" i="33"/>
  <c r="V2517" i="33"/>
  <c r="U2517" i="33"/>
  <c r="T2517" i="33"/>
  <c r="S2517" i="33"/>
  <c r="AD2516" i="33"/>
  <c r="AC2516" i="33"/>
  <c r="AB2516" i="33"/>
  <c r="AA2516" i="33"/>
  <c r="Z2516" i="33"/>
  <c r="Y2516" i="33"/>
  <c r="X2516" i="33"/>
  <c r="W2516" i="33"/>
  <c r="V2516" i="33"/>
  <c r="U2516" i="33"/>
  <c r="T2516" i="33"/>
  <c r="S2516" i="33"/>
  <c r="AD2515" i="33"/>
  <c r="AC2515" i="33"/>
  <c r="AB2515" i="33"/>
  <c r="AA2515" i="33"/>
  <c r="Z2515" i="33"/>
  <c r="Y2515" i="33"/>
  <c r="X2515" i="33"/>
  <c r="W2515" i="33"/>
  <c r="V2515" i="33"/>
  <c r="U2515" i="33"/>
  <c r="T2515" i="33"/>
  <c r="S2515" i="33"/>
  <c r="AD2514" i="33"/>
  <c r="AC2514" i="33"/>
  <c r="AB2514" i="33"/>
  <c r="AA2514" i="33"/>
  <c r="Z2514" i="33"/>
  <c r="Y2514" i="33"/>
  <c r="X2514" i="33"/>
  <c r="W2514" i="33"/>
  <c r="V2514" i="33"/>
  <c r="U2514" i="33"/>
  <c r="T2514" i="33"/>
  <c r="S2514" i="33"/>
  <c r="AD2513" i="33"/>
  <c r="AC2513" i="33"/>
  <c r="AB2513" i="33"/>
  <c r="AA2513" i="33"/>
  <c r="Z2513" i="33"/>
  <c r="Y2513" i="33"/>
  <c r="X2513" i="33"/>
  <c r="W2513" i="33"/>
  <c r="V2513" i="33"/>
  <c r="U2513" i="33"/>
  <c r="T2513" i="33"/>
  <c r="S2513" i="33"/>
  <c r="AD2512" i="33"/>
  <c r="AC2512" i="33"/>
  <c r="AB2512" i="33"/>
  <c r="AA2512" i="33"/>
  <c r="Z2512" i="33"/>
  <c r="Y2512" i="33"/>
  <c r="X2512" i="33"/>
  <c r="W2512" i="33"/>
  <c r="V2512" i="33"/>
  <c r="U2512" i="33"/>
  <c r="T2512" i="33"/>
  <c r="S2512" i="33"/>
  <c r="AD2511" i="33"/>
  <c r="AC2511" i="33"/>
  <c r="AB2511" i="33"/>
  <c r="AA2511" i="33"/>
  <c r="Z2511" i="33"/>
  <c r="Y2511" i="33"/>
  <c r="X2511" i="33"/>
  <c r="W2511" i="33"/>
  <c r="V2511" i="33"/>
  <c r="U2511" i="33"/>
  <c r="T2511" i="33"/>
  <c r="S2511" i="33"/>
  <c r="AD2510" i="33"/>
  <c r="AC2510" i="33"/>
  <c r="AB2510" i="33"/>
  <c r="AA2510" i="33"/>
  <c r="Z2510" i="33"/>
  <c r="Y2510" i="33"/>
  <c r="X2510" i="33"/>
  <c r="W2510" i="33"/>
  <c r="V2510" i="33"/>
  <c r="U2510" i="33"/>
  <c r="T2510" i="33"/>
  <c r="S2510" i="33"/>
  <c r="AD2509" i="33"/>
  <c r="AC2509" i="33"/>
  <c r="AB2509" i="33"/>
  <c r="AA2509" i="33"/>
  <c r="Z2509" i="33"/>
  <c r="Y2509" i="33"/>
  <c r="X2509" i="33"/>
  <c r="W2509" i="33"/>
  <c r="V2509" i="33"/>
  <c r="U2509" i="33"/>
  <c r="T2509" i="33"/>
  <c r="S2509" i="33"/>
  <c r="AD2508" i="33"/>
  <c r="AC2508" i="33"/>
  <c r="AB2508" i="33"/>
  <c r="AA2508" i="33"/>
  <c r="Z2508" i="33"/>
  <c r="Y2508" i="33"/>
  <c r="X2508" i="33"/>
  <c r="W2508" i="33"/>
  <c r="V2508" i="33"/>
  <c r="U2508" i="33"/>
  <c r="T2508" i="33"/>
  <c r="S2508" i="33"/>
  <c r="AD2507" i="33"/>
  <c r="AC2507" i="33"/>
  <c r="AB2507" i="33"/>
  <c r="AA2507" i="33"/>
  <c r="Z2507" i="33"/>
  <c r="Y2507" i="33"/>
  <c r="X2507" i="33"/>
  <c r="W2507" i="33"/>
  <c r="V2507" i="33"/>
  <c r="U2507" i="33"/>
  <c r="T2507" i="33"/>
  <c r="S2507" i="33"/>
  <c r="AD2506" i="33"/>
  <c r="AC2506" i="33"/>
  <c r="AB2506" i="33"/>
  <c r="AA2506" i="33"/>
  <c r="Z2506" i="33"/>
  <c r="Y2506" i="33"/>
  <c r="X2506" i="33"/>
  <c r="W2506" i="33"/>
  <c r="V2506" i="33"/>
  <c r="U2506" i="33"/>
  <c r="T2506" i="33"/>
  <c r="S2506" i="33"/>
  <c r="AD2505" i="33"/>
  <c r="AC2505" i="33"/>
  <c r="AB2505" i="33"/>
  <c r="AA2505" i="33"/>
  <c r="Z2505" i="33"/>
  <c r="Y2505" i="33"/>
  <c r="X2505" i="33"/>
  <c r="W2505" i="33"/>
  <c r="V2505" i="33"/>
  <c r="U2505" i="33"/>
  <c r="T2505" i="33"/>
  <c r="S2505" i="33"/>
  <c r="AD2504" i="33"/>
  <c r="AC2504" i="33"/>
  <c r="AB2504" i="33"/>
  <c r="AA2504" i="33"/>
  <c r="Z2504" i="33"/>
  <c r="Y2504" i="33"/>
  <c r="X2504" i="33"/>
  <c r="W2504" i="33"/>
  <c r="V2504" i="33"/>
  <c r="U2504" i="33"/>
  <c r="T2504" i="33"/>
  <c r="S2504" i="33"/>
  <c r="AD2503" i="33"/>
  <c r="AC2503" i="33"/>
  <c r="AB2503" i="33"/>
  <c r="AA2503" i="33"/>
  <c r="Z2503" i="33"/>
  <c r="Y2503" i="33"/>
  <c r="X2503" i="33"/>
  <c r="W2503" i="33"/>
  <c r="V2503" i="33"/>
  <c r="U2503" i="33"/>
  <c r="T2503" i="33"/>
  <c r="S2503" i="33"/>
  <c r="AD2502" i="33"/>
  <c r="AC2502" i="33"/>
  <c r="AB2502" i="33"/>
  <c r="AA2502" i="33"/>
  <c r="Z2502" i="33"/>
  <c r="Y2502" i="33"/>
  <c r="X2502" i="33"/>
  <c r="W2502" i="33"/>
  <c r="V2502" i="33"/>
  <c r="U2502" i="33"/>
  <c r="T2502" i="33"/>
  <c r="S2502" i="33"/>
  <c r="AD2501" i="33"/>
  <c r="AC2501" i="33"/>
  <c r="AB2501" i="33"/>
  <c r="AA2501" i="33"/>
  <c r="Z2501" i="33"/>
  <c r="Y2501" i="33"/>
  <c r="X2501" i="33"/>
  <c r="W2501" i="33"/>
  <c r="V2501" i="33"/>
  <c r="U2501" i="33"/>
  <c r="T2501" i="33"/>
  <c r="S2501" i="33"/>
  <c r="AD2500" i="33"/>
  <c r="AC2500" i="33"/>
  <c r="AB2500" i="33"/>
  <c r="AA2500" i="33"/>
  <c r="Z2500" i="33"/>
  <c r="Y2500" i="33"/>
  <c r="X2500" i="33"/>
  <c r="W2500" i="33"/>
  <c r="V2500" i="33"/>
  <c r="U2500" i="33"/>
  <c r="T2500" i="33"/>
  <c r="S2500" i="33"/>
  <c r="AD2499" i="33"/>
  <c r="AC2499" i="33"/>
  <c r="AB2499" i="33"/>
  <c r="AA2499" i="33"/>
  <c r="Z2499" i="33"/>
  <c r="Y2499" i="33"/>
  <c r="X2499" i="33"/>
  <c r="W2499" i="33"/>
  <c r="V2499" i="33"/>
  <c r="U2499" i="33"/>
  <c r="T2499" i="33"/>
  <c r="S2499" i="33"/>
  <c r="AD2498" i="33"/>
  <c r="AC2498" i="33"/>
  <c r="AB2498" i="33"/>
  <c r="AA2498" i="33"/>
  <c r="Z2498" i="33"/>
  <c r="Y2498" i="33"/>
  <c r="X2498" i="33"/>
  <c r="W2498" i="33"/>
  <c r="V2498" i="33"/>
  <c r="U2498" i="33"/>
  <c r="T2498" i="33"/>
  <c r="S2498" i="33"/>
  <c r="AD2497" i="33"/>
  <c r="AC2497" i="33"/>
  <c r="AB2497" i="33"/>
  <c r="AA2497" i="33"/>
  <c r="Z2497" i="33"/>
  <c r="Y2497" i="33"/>
  <c r="X2497" i="33"/>
  <c r="W2497" i="33"/>
  <c r="V2497" i="33"/>
  <c r="U2497" i="33"/>
  <c r="T2497" i="33"/>
  <c r="S2497" i="33"/>
  <c r="AD2496" i="33"/>
  <c r="AC2496" i="33"/>
  <c r="AB2496" i="33"/>
  <c r="AA2496" i="33"/>
  <c r="Z2496" i="33"/>
  <c r="Y2496" i="33"/>
  <c r="X2496" i="33"/>
  <c r="W2496" i="33"/>
  <c r="V2496" i="33"/>
  <c r="U2496" i="33"/>
  <c r="T2496" i="33"/>
  <c r="S2496" i="33"/>
  <c r="AD2495" i="33"/>
  <c r="AC2495" i="33"/>
  <c r="AB2495" i="33"/>
  <c r="AA2495" i="33"/>
  <c r="Z2495" i="33"/>
  <c r="Y2495" i="33"/>
  <c r="X2495" i="33"/>
  <c r="W2495" i="33"/>
  <c r="V2495" i="33"/>
  <c r="U2495" i="33"/>
  <c r="T2495" i="33"/>
  <c r="S2495" i="33"/>
  <c r="AD2494" i="33"/>
  <c r="AC2494" i="33"/>
  <c r="AB2494" i="33"/>
  <c r="AA2494" i="33"/>
  <c r="Z2494" i="33"/>
  <c r="Y2494" i="33"/>
  <c r="X2494" i="33"/>
  <c r="W2494" i="33"/>
  <c r="V2494" i="33"/>
  <c r="U2494" i="33"/>
  <c r="T2494" i="33"/>
  <c r="S2494" i="33"/>
  <c r="AD2493" i="33"/>
  <c r="AC2493" i="33"/>
  <c r="AB2493" i="33"/>
  <c r="AA2493" i="33"/>
  <c r="Z2493" i="33"/>
  <c r="Y2493" i="33"/>
  <c r="X2493" i="33"/>
  <c r="W2493" i="33"/>
  <c r="V2493" i="33"/>
  <c r="U2493" i="33"/>
  <c r="T2493" i="33"/>
  <c r="S2493" i="33"/>
  <c r="AD2492" i="33"/>
  <c r="AC2492" i="33"/>
  <c r="AB2492" i="33"/>
  <c r="AA2492" i="33"/>
  <c r="Z2492" i="33"/>
  <c r="Y2492" i="33"/>
  <c r="X2492" i="33"/>
  <c r="W2492" i="33"/>
  <c r="V2492" i="33"/>
  <c r="U2492" i="33"/>
  <c r="T2492" i="33"/>
  <c r="S2492" i="33"/>
  <c r="AD2491" i="33"/>
  <c r="AC2491" i="33"/>
  <c r="AB2491" i="33"/>
  <c r="AA2491" i="33"/>
  <c r="Z2491" i="33"/>
  <c r="Y2491" i="33"/>
  <c r="X2491" i="33"/>
  <c r="W2491" i="33"/>
  <c r="V2491" i="33"/>
  <c r="U2491" i="33"/>
  <c r="T2491" i="33"/>
  <c r="S2491" i="33"/>
  <c r="AD2490" i="33"/>
  <c r="AC2490" i="33"/>
  <c r="AB2490" i="33"/>
  <c r="AA2490" i="33"/>
  <c r="Z2490" i="33"/>
  <c r="Y2490" i="33"/>
  <c r="X2490" i="33"/>
  <c r="W2490" i="33"/>
  <c r="V2490" i="33"/>
  <c r="U2490" i="33"/>
  <c r="T2490" i="33"/>
  <c r="S2490" i="33"/>
  <c r="AD2489" i="33"/>
  <c r="AC2489" i="33"/>
  <c r="AB2489" i="33"/>
  <c r="AA2489" i="33"/>
  <c r="Z2489" i="33"/>
  <c r="Y2489" i="33"/>
  <c r="X2489" i="33"/>
  <c r="W2489" i="33"/>
  <c r="V2489" i="33"/>
  <c r="U2489" i="33"/>
  <c r="T2489" i="33"/>
  <c r="S2489" i="33"/>
  <c r="AD2488" i="33"/>
  <c r="AC2488" i="33"/>
  <c r="AB2488" i="33"/>
  <c r="AA2488" i="33"/>
  <c r="Z2488" i="33"/>
  <c r="Y2488" i="33"/>
  <c r="X2488" i="33"/>
  <c r="W2488" i="33"/>
  <c r="V2488" i="33"/>
  <c r="U2488" i="33"/>
  <c r="T2488" i="33"/>
  <c r="S2488" i="33"/>
  <c r="AD2487" i="33"/>
  <c r="AC2487" i="33"/>
  <c r="AB2487" i="33"/>
  <c r="AA2487" i="33"/>
  <c r="Z2487" i="33"/>
  <c r="Y2487" i="33"/>
  <c r="X2487" i="33"/>
  <c r="W2487" i="33"/>
  <c r="V2487" i="33"/>
  <c r="U2487" i="33"/>
  <c r="T2487" i="33"/>
  <c r="S2487" i="33"/>
  <c r="AD2486" i="33"/>
  <c r="AC2486" i="33"/>
  <c r="AB2486" i="33"/>
  <c r="AA2486" i="33"/>
  <c r="Z2486" i="33"/>
  <c r="Y2486" i="33"/>
  <c r="X2486" i="33"/>
  <c r="W2486" i="33"/>
  <c r="V2486" i="33"/>
  <c r="U2486" i="33"/>
  <c r="T2486" i="33"/>
  <c r="S2486" i="33"/>
  <c r="AD2485" i="33"/>
  <c r="AC2485" i="33"/>
  <c r="AB2485" i="33"/>
  <c r="AA2485" i="33"/>
  <c r="Z2485" i="33"/>
  <c r="Y2485" i="33"/>
  <c r="X2485" i="33"/>
  <c r="W2485" i="33"/>
  <c r="V2485" i="33"/>
  <c r="U2485" i="33"/>
  <c r="T2485" i="33"/>
  <c r="S2485" i="33"/>
  <c r="AD2484" i="33"/>
  <c r="AC2484" i="33"/>
  <c r="AB2484" i="33"/>
  <c r="AA2484" i="33"/>
  <c r="Z2484" i="33"/>
  <c r="Y2484" i="33"/>
  <c r="X2484" i="33"/>
  <c r="W2484" i="33"/>
  <c r="V2484" i="33"/>
  <c r="U2484" i="33"/>
  <c r="T2484" i="33"/>
  <c r="S2484" i="33"/>
  <c r="AD2483" i="33"/>
  <c r="AC2483" i="33"/>
  <c r="AB2483" i="33"/>
  <c r="AA2483" i="33"/>
  <c r="Z2483" i="33"/>
  <c r="Y2483" i="33"/>
  <c r="X2483" i="33"/>
  <c r="W2483" i="33"/>
  <c r="V2483" i="33"/>
  <c r="U2483" i="33"/>
  <c r="T2483" i="33"/>
  <c r="S2483" i="33"/>
  <c r="AD2482" i="33"/>
  <c r="AC2482" i="33"/>
  <c r="AB2482" i="33"/>
  <c r="AA2482" i="33"/>
  <c r="Z2482" i="33"/>
  <c r="Y2482" i="33"/>
  <c r="X2482" i="33"/>
  <c r="W2482" i="33"/>
  <c r="V2482" i="33"/>
  <c r="U2482" i="33"/>
  <c r="T2482" i="33"/>
  <c r="S2482" i="33"/>
  <c r="AD2481" i="33"/>
  <c r="AC2481" i="33"/>
  <c r="AB2481" i="33"/>
  <c r="AA2481" i="33"/>
  <c r="Z2481" i="33"/>
  <c r="Y2481" i="33"/>
  <c r="X2481" i="33"/>
  <c r="W2481" i="33"/>
  <c r="V2481" i="33"/>
  <c r="U2481" i="33"/>
  <c r="T2481" i="33"/>
  <c r="S2481" i="33"/>
  <c r="AD2480" i="33"/>
  <c r="AC2480" i="33"/>
  <c r="AB2480" i="33"/>
  <c r="AA2480" i="33"/>
  <c r="Z2480" i="33"/>
  <c r="Y2480" i="33"/>
  <c r="X2480" i="33"/>
  <c r="W2480" i="33"/>
  <c r="V2480" i="33"/>
  <c r="U2480" i="33"/>
  <c r="T2480" i="33"/>
  <c r="S2480" i="33"/>
  <c r="AD2479" i="33"/>
  <c r="AC2479" i="33"/>
  <c r="AB2479" i="33"/>
  <c r="AA2479" i="33"/>
  <c r="Z2479" i="33"/>
  <c r="Y2479" i="33"/>
  <c r="X2479" i="33"/>
  <c r="W2479" i="33"/>
  <c r="V2479" i="33"/>
  <c r="U2479" i="33"/>
  <c r="T2479" i="33"/>
  <c r="S2479" i="33"/>
  <c r="AD2478" i="33"/>
  <c r="AC2478" i="33"/>
  <c r="AB2478" i="33"/>
  <c r="AA2478" i="33"/>
  <c r="Z2478" i="33"/>
  <c r="Y2478" i="33"/>
  <c r="X2478" i="33"/>
  <c r="W2478" i="33"/>
  <c r="V2478" i="33"/>
  <c r="U2478" i="33"/>
  <c r="T2478" i="33"/>
  <c r="S2478" i="33"/>
  <c r="AD2477" i="33"/>
  <c r="AC2477" i="33"/>
  <c r="AB2477" i="33"/>
  <c r="AA2477" i="33"/>
  <c r="Z2477" i="33"/>
  <c r="Y2477" i="33"/>
  <c r="X2477" i="33"/>
  <c r="W2477" i="33"/>
  <c r="V2477" i="33"/>
  <c r="U2477" i="33"/>
  <c r="T2477" i="33"/>
  <c r="S2477" i="33"/>
  <c r="AD2476" i="33"/>
  <c r="AC2476" i="33"/>
  <c r="AB2476" i="33"/>
  <c r="AA2476" i="33"/>
  <c r="Z2476" i="33"/>
  <c r="Y2476" i="33"/>
  <c r="X2476" i="33"/>
  <c r="W2476" i="33"/>
  <c r="V2476" i="33"/>
  <c r="U2476" i="33"/>
  <c r="T2476" i="33"/>
  <c r="S2476" i="33"/>
  <c r="AD2475" i="33"/>
  <c r="AC2475" i="33"/>
  <c r="AB2475" i="33"/>
  <c r="AA2475" i="33"/>
  <c r="Z2475" i="33"/>
  <c r="Y2475" i="33"/>
  <c r="X2475" i="33"/>
  <c r="W2475" i="33"/>
  <c r="V2475" i="33"/>
  <c r="U2475" i="33"/>
  <c r="T2475" i="33"/>
  <c r="S2475" i="33"/>
  <c r="AD2474" i="33"/>
  <c r="AC2474" i="33"/>
  <c r="AB2474" i="33"/>
  <c r="AA2474" i="33"/>
  <c r="Z2474" i="33"/>
  <c r="Y2474" i="33"/>
  <c r="X2474" i="33"/>
  <c r="W2474" i="33"/>
  <c r="V2474" i="33"/>
  <c r="U2474" i="33"/>
  <c r="T2474" i="33"/>
  <c r="S2474" i="33"/>
  <c r="AD2473" i="33"/>
  <c r="AC2473" i="33"/>
  <c r="AB2473" i="33"/>
  <c r="AA2473" i="33"/>
  <c r="Z2473" i="33"/>
  <c r="Y2473" i="33"/>
  <c r="X2473" i="33"/>
  <c r="W2473" i="33"/>
  <c r="V2473" i="33"/>
  <c r="U2473" i="33"/>
  <c r="T2473" i="33"/>
  <c r="S2473" i="33"/>
  <c r="AD2472" i="33"/>
  <c r="AC2472" i="33"/>
  <c r="AB2472" i="33"/>
  <c r="AA2472" i="33"/>
  <c r="Z2472" i="33"/>
  <c r="Y2472" i="33"/>
  <c r="X2472" i="33"/>
  <c r="W2472" i="33"/>
  <c r="V2472" i="33"/>
  <c r="U2472" i="33"/>
  <c r="T2472" i="33"/>
  <c r="S2472" i="33"/>
  <c r="AD2471" i="33"/>
  <c r="AC2471" i="33"/>
  <c r="AB2471" i="33"/>
  <c r="AA2471" i="33"/>
  <c r="Z2471" i="33"/>
  <c r="Y2471" i="33"/>
  <c r="X2471" i="33"/>
  <c r="W2471" i="33"/>
  <c r="V2471" i="33"/>
  <c r="U2471" i="33"/>
  <c r="T2471" i="33"/>
  <c r="S2471" i="33"/>
  <c r="AD2470" i="33"/>
  <c r="AC2470" i="33"/>
  <c r="AB2470" i="33"/>
  <c r="AA2470" i="33"/>
  <c r="Z2470" i="33"/>
  <c r="Y2470" i="33"/>
  <c r="X2470" i="33"/>
  <c r="W2470" i="33"/>
  <c r="V2470" i="33"/>
  <c r="U2470" i="33"/>
  <c r="T2470" i="33"/>
  <c r="S2470" i="33"/>
  <c r="AD2469" i="33"/>
  <c r="AC2469" i="33"/>
  <c r="AB2469" i="33"/>
  <c r="AA2469" i="33"/>
  <c r="Z2469" i="33"/>
  <c r="Y2469" i="33"/>
  <c r="X2469" i="33"/>
  <c r="W2469" i="33"/>
  <c r="V2469" i="33"/>
  <c r="U2469" i="33"/>
  <c r="T2469" i="33"/>
  <c r="S2469" i="33"/>
  <c r="AD2468" i="33"/>
  <c r="AC2468" i="33"/>
  <c r="AB2468" i="33"/>
  <c r="AA2468" i="33"/>
  <c r="Z2468" i="33"/>
  <c r="Y2468" i="33"/>
  <c r="X2468" i="33"/>
  <c r="W2468" i="33"/>
  <c r="V2468" i="33"/>
  <c r="U2468" i="33"/>
  <c r="T2468" i="33"/>
  <c r="S2468" i="33"/>
  <c r="AD2467" i="33"/>
  <c r="AC2467" i="33"/>
  <c r="AB2467" i="33"/>
  <c r="AA2467" i="33"/>
  <c r="Z2467" i="33"/>
  <c r="Y2467" i="33"/>
  <c r="X2467" i="33"/>
  <c r="W2467" i="33"/>
  <c r="V2467" i="33"/>
  <c r="U2467" i="33"/>
  <c r="T2467" i="33"/>
  <c r="S2467" i="33"/>
  <c r="AD2466" i="33"/>
  <c r="AC2466" i="33"/>
  <c r="AB2466" i="33"/>
  <c r="AA2466" i="33"/>
  <c r="Z2466" i="33"/>
  <c r="Y2466" i="33"/>
  <c r="X2466" i="33"/>
  <c r="W2466" i="33"/>
  <c r="V2466" i="33"/>
  <c r="U2466" i="33"/>
  <c r="T2466" i="33"/>
  <c r="S2466" i="33"/>
  <c r="AD2465" i="33"/>
  <c r="AC2465" i="33"/>
  <c r="AB2465" i="33"/>
  <c r="AA2465" i="33"/>
  <c r="Z2465" i="33"/>
  <c r="Y2465" i="33"/>
  <c r="X2465" i="33"/>
  <c r="W2465" i="33"/>
  <c r="V2465" i="33"/>
  <c r="U2465" i="33"/>
  <c r="T2465" i="33"/>
  <c r="S2465" i="33"/>
  <c r="AD2464" i="33"/>
  <c r="AC2464" i="33"/>
  <c r="AB2464" i="33"/>
  <c r="AA2464" i="33"/>
  <c r="Z2464" i="33"/>
  <c r="Y2464" i="33"/>
  <c r="X2464" i="33"/>
  <c r="W2464" i="33"/>
  <c r="V2464" i="33"/>
  <c r="U2464" i="33"/>
  <c r="T2464" i="33"/>
  <c r="S2464" i="33"/>
  <c r="AD2463" i="33"/>
  <c r="AC2463" i="33"/>
  <c r="AB2463" i="33"/>
  <c r="AA2463" i="33"/>
  <c r="Z2463" i="33"/>
  <c r="Y2463" i="33"/>
  <c r="X2463" i="33"/>
  <c r="W2463" i="33"/>
  <c r="V2463" i="33"/>
  <c r="U2463" i="33"/>
  <c r="T2463" i="33"/>
  <c r="S2463" i="33"/>
  <c r="AD2462" i="33"/>
  <c r="AC2462" i="33"/>
  <c r="AB2462" i="33"/>
  <c r="AA2462" i="33"/>
  <c r="Z2462" i="33"/>
  <c r="Y2462" i="33"/>
  <c r="X2462" i="33"/>
  <c r="W2462" i="33"/>
  <c r="V2462" i="33"/>
  <c r="U2462" i="33"/>
  <c r="T2462" i="33"/>
  <c r="S2462" i="33"/>
  <c r="AD2461" i="33"/>
  <c r="AC2461" i="33"/>
  <c r="AB2461" i="33"/>
  <c r="AA2461" i="33"/>
  <c r="Z2461" i="33"/>
  <c r="Y2461" i="33"/>
  <c r="X2461" i="33"/>
  <c r="W2461" i="33"/>
  <c r="V2461" i="33"/>
  <c r="U2461" i="33"/>
  <c r="T2461" i="33"/>
  <c r="S2461" i="33"/>
  <c r="AD2460" i="33"/>
  <c r="AC2460" i="33"/>
  <c r="AB2460" i="33"/>
  <c r="AA2460" i="33"/>
  <c r="Z2460" i="33"/>
  <c r="Y2460" i="33"/>
  <c r="X2460" i="33"/>
  <c r="W2460" i="33"/>
  <c r="V2460" i="33"/>
  <c r="U2460" i="33"/>
  <c r="T2460" i="33"/>
  <c r="S2460" i="33"/>
  <c r="AD2459" i="33"/>
  <c r="AC2459" i="33"/>
  <c r="AB2459" i="33"/>
  <c r="AA2459" i="33"/>
  <c r="Z2459" i="33"/>
  <c r="Y2459" i="33"/>
  <c r="X2459" i="33"/>
  <c r="W2459" i="33"/>
  <c r="V2459" i="33"/>
  <c r="U2459" i="33"/>
  <c r="T2459" i="33"/>
  <c r="S2459" i="33"/>
  <c r="AD2458" i="33"/>
  <c r="AC2458" i="33"/>
  <c r="AB2458" i="33"/>
  <c r="AA2458" i="33"/>
  <c r="Z2458" i="33"/>
  <c r="Y2458" i="33"/>
  <c r="X2458" i="33"/>
  <c r="W2458" i="33"/>
  <c r="V2458" i="33"/>
  <c r="U2458" i="33"/>
  <c r="T2458" i="33"/>
  <c r="S2458" i="33"/>
  <c r="AD2457" i="33"/>
  <c r="AC2457" i="33"/>
  <c r="AB2457" i="33"/>
  <c r="AA2457" i="33"/>
  <c r="Z2457" i="33"/>
  <c r="Y2457" i="33"/>
  <c r="X2457" i="33"/>
  <c r="W2457" i="33"/>
  <c r="V2457" i="33"/>
  <c r="U2457" i="33"/>
  <c r="T2457" i="33"/>
  <c r="S2457" i="33"/>
  <c r="AD2456" i="33"/>
  <c r="AC2456" i="33"/>
  <c r="AB2456" i="33"/>
  <c r="AA2456" i="33"/>
  <c r="Z2456" i="33"/>
  <c r="Y2456" i="33"/>
  <c r="X2456" i="33"/>
  <c r="W2456" i="33"/>
  <c r="V2456" i="33"/>
  <c r="U2456" i="33"/>
  <c r="T2456" i="33"/>
  <c r="S2456" i="33"/>
  <c r="AD2455" i="33"/>
  <c r="AC2455" i="33"/>
  <c r="AB2455" i="33"/>
  <c r="AA2455" i="33"/>
  <c r="Z2455" i="33"/>
  <c r="Y2455" i="33"/>
  <c r="X2455" i="33"/>
  <c r="W2455" i="33"/>
  <c r="V2455" i="33"/>
  <c r="U2455" i="33"/>
  <c r="T2455" i="33"/>
  <c r="S2455" i="33"/>
  <c r="AD2454" i="33"/>
  <c r="AC2454" i="33"/>
  <c r="AB2454" i="33"/>
  <c r="AA2454" i="33"/>
  <c r="Z2454" i="33"/>
  <c r="Y2454" i="33"/>
  <c r="X2454" i="33"/>
  <c r="W2454" i="33"/>
  <c r="V2454" i="33"/>
  <c r="U2454" i="33"/>
  <c r="T2454" i="33"/>
  <c r="S2454" i="33"/>
  <c r="AD2453" i="33"/>
  <c r="AC2453" i="33"/>
  <c r="AB2453" i="33"/>
  <c r="AA2453" i="33"/>
  <c r="Z2453" i="33"/>
  <c r="Y2453" i="33"/>
  <c r="X2453" i="33"/>
  <c r="W2453" i="33"/>
  <c r="V2453" i="33"/>
  <c r="U2453" i="33"/>
  <c r="T2453" i="33"/>
  <c r="S2453" i="33"/>
  <c r="AD2452" i="33"/>
  <c r="AC2452" i="33"/>
  <c r="AB2452" i="33"/>
  <c r="AA2452" i="33"/>
  <c r="Z2452" i="33"/>
  <c r="Y2452" i="33"/>
  <c r="X2452" i="33"/>
  <c r="W2452" i="33"/>
  <c r="V2452" i="33"/>
  <c r="U2452" i="33"/>
  <c r="T2452" i="33"/>
  <c r="S2452" i="33"/>
  <c r="AD2451" i="33"/>
  <c r="AC2451" i="33"/>
  <c r="AB2451" i="33"/>
  <c r="AA2451" i="33"/>
  <c r="Z2451" i="33"/>
  <c r="Y2451" i="33"/>
  <c r="X2451" i="33"/>
  <c r="W2451" i="33"/>
  <c r="V2451" i="33"/>
  <c r="U2451" i="33"/>
  <c r="T2451" i="33"/>
  <c r="S2451" i="33"/>
  <c r="AD2450" i="33"/>
  <c r="AC2450" i="33"/>
  <c r="AB2450" i="33"/>
  <c r="AA2450" i="33"/>
  <c r="Z2450" i="33"/>
  <c r="Y2450" i="33"/>
  <c r="X2450" i="33"/>
  <c r="W2450" i="33"/>
  <c r="V2450" i="33"/>
  <c r="U2450" i="33"/>
  <c r="T2450" i="33"/>
  <c r="S2450" i="33"/>
  <c r="AD2449" i="33"/>
  <c r="AC2449" i="33"/>
  <c r="AB2449" i="33"/>
  <c r="AA2449" i="33"/>
  <c r="Z2449" i="33"/>
  <c r="Y2449" i="33"/>
  <c r="X2449" i="33"/>
  <c r="W2449" i="33"/>
  <c r="V2449" i="33"/>
  <c r="U2449" i="33"/>
  <c r="T2449" i="33"/>
  <c r="S2449" i="33"/>
  <c r="AD2448" i="33"/>
  <c r="AC2448" i="33"/>
  <c r="AB2448" i="33"/>
  <c r="AA2448" i="33"/>
  <c r="Z2448" i="33"/>
  <c r="Y2448" i="33"/>
  <c r="X2448" i="33"/>
  <c r="W2448" i="33"/>
  <c r="V2448" i="33"/>
  <c r="U2448" i="33"/>
  <c r="T2448" i="33"/>
  <c r="S2448" i="33"/>
  <c r="AD2447" i="33"/>
  <c r="AC2447" i="33"/>
  <c r="AB2447" i="33"/>
  <c r="AA2447" i="33"/>
  <c r="Z2447" i="33"/>
  <c r="Y2447" i="33"/>
  <c r="X2447" i="33"/>
  <c r="W2447" i="33"/>
  <c r="V2447" i="33"/>
  <c r="U2447" i="33"/>
  <c r="T2447" i="33"/>
  <c r="S2447" i="33"/>
  <c r="AD2446" i="33"/>
  <c r="AC2446" i="33"/>
  <c r="AB2446" i="33"/>
  <c r="AA2446" i="33"/>
  <c r="Z2446" i="33"/>
  <c r="Y2446" i="33"/>
  <c r="X2446" i="33"/>
  <c r="W2446" i="33"/>
  <c r="V2446" i="33"/>
  <c r="U2446" i="33"/>
  <c r="T2446" i="33"/>
  <c r="S2446" i="33"/>
  <c r="AD2445" i="33"/>
  <c r="AC2445" i="33"/>
  <c r="AB2445" i="33"/>
  <c r="AA2445" i="33"/>
  <c r="Z2445" i="33"/>
  <c r="Y2445" i="33"/>
  <c r="X2445" i="33"/>
  <c r="W2445" i="33"/>
  <c r="V2445" i="33"/>
  <c r="U2445" i="33"/>
  <c r="T2445" i="33"/>
  <c r="S2445" i="33"/>
  <c r="AD2444" i="33"/>
  <c r="AC2444" i="33"/>
  <c r="AB2444" i="33"/>
  <c r="AA2444" i="33"/>
  <c r="Z2444" i="33"/>
  <c r="Y2444" i="33"/>
  <c r="X2444" i="33"/>
  <c r="W2444" i="33"/>
  <c r="V2444" i="33"/>
  <c r="U2444" i="33"/>
  <c r="T2444" i="33"/>
  <c r="S2444" i="33"/>
  <c r="AD2443" i="33"/>
  <c r="AC2443" i="33"/>
  <c r="AB2443" i="33"/>
  <c r="AA2443" i="33"/>
  <c r="Z2443" i="33"/>
  <c r="Y2443" i="33"/>
  <c r="X2443" i="33"/>
  <c r="W2443" i="33"/>
  <c r="V2443" i="33"/>
  <c r="U2443" i="33"/>
  <c r="T2443" i="33"/>
  <c r="S2443" i="33"/>
  <c r="AD2442" i="33"/>
  <c r="AC2442" i="33"/>
  <c r="AB2442" i="33"/>
  <c r="AA2442" i="33"/>
  <c r="Z2442" i="33"/>
  <c r="Y2442" i="33"/>
  <c r="X2442" i="33"/>
  <c r="W2442" i="33"/>
  <c r="V2442" i="33"/>
  <c r="U2442" i="33"/>
  <c r="T2442" i="33"/>
  <c r="S2442" i="33"/>
  <c r="AD2441" i="33"/>
  <c r="AC2441" i="33"/>
  <c r="AB2441" i="33"/>
  <c r="AA2441" i="33"/>
  <c r="Z2441" i="33"/>
  <c r="Y2441" i="33"/>
  <c r="X2441" i="33"/>
  <c r="W2441" i="33"/>
  <c r="V2441" i="33"/>
  <c r="U2441" i="33"/>
  <c r="T2441" i="33"/>
  <c r="S2441" i="33"/>
  <c r="AD2440" i="33"/>
  <c r="AC2440" i="33"/>
  <c r="AB2440" i="33"/>
  <c r="AA2440" i="33"/>
  <c r="Z2440" i="33"/>
  <c r="Y2440" i="33"/>
  <c r="X2440" i="33"/>
  <c r="W2440" i="33"/>
  <c r="V2440" i="33"/>
  <c r="U2440" i="33"/>
  <c r="T2440" i="33"/>
  <c r="S2440" i="33"/>
  <c r="AD2439" i="33"/>
  <c r="AC2439" i="33"/>
  <c r="AB2439" i="33"/>
  <c r="AA2439" i="33"/>
  <c r="Z2439" i="33"/>
  <c r="Y2439" i="33"/>
  <c r="X2439" i="33"/>
  <c r="W2439" i="33"/>
  <c r="V2439" i="33"/>
  <c r="U2439" i="33"/>
  <c r="T2439" i="33"/>
  <c r="S2439" i="33"/>
  <c r="AD2438" i="33"/>
  <c r="AC2438" i="33"/>
  <c r="AB2438" i="33"/>
  <c r="AA2438" i="33"/>
  <c r="Z2438" i="33"/>
  <c r="Y2438" i="33"/>
  <c r="X2438" i="33"/>
  <c r="W2438" i="33"/>
  <c r="V2438" i="33"/>
  <c r="U2438" i="33"/>
  <c r="T2438" i="33"/>
  <c r="S2438" i="33"/>
  <c r="AD2437" i="33"/>
  <c r="AC2437" i="33"/>
  <c r="AB2437" i="33"/>
  <c r="AA2437" i="33"/>
  <c r="Z2437" i="33"/>
  <c r="Y2437" i="33"/>
  <c r="X2437" i="33"/>
  <c r="W2437" i="33"/>
  <c r="V2437" i="33"/>
  <c r="U2437" i="33"/>
  <c r="T2437" i="33"/>
  <c r="S2437" i="33"/>
  <c r="AD2436" i="33"/>
  <c r="AC2436" i="33"/>
  <c r="AB2436" i="33"/>
  <c r="AA2436" i="33"/>
  <c r="Z2436" i="33"/>
  <c r="Y2436" i="33"/>
  <c r="X2436" i="33"/>
  <c r="W2436" i="33"/>
  <c r="V2436" i="33"/>
  <c r="U2436" i="33"/>
  <c r="T2436" i="33"/>
  <c r="S2436" i="33"/>
  <c r="AD2435" i="33"/>
  <c r="AC2435" i="33"/>
  <c r="AB2435" i="33"/>
  <c r="AA2435" i="33"/>
  <c r="Z2435" i="33"/>
  <c r="Y2435" i="33"/>
  <c r="X2435" i="33"/>
  <c r="W2435" i="33"/>
  <c r="V2435" i="33"/>
  <c r="U2435" i="33"/>
  <c r="T2435" i="33"/>
  <c r="S2435" i="33"/>
  <c r="AD2434" i="33"/>
  <c r="AC2434" i="33"/>
  <c r="AB2434" i="33"/>
  <c r="AA2434" i="33"/>
  <c r="Z2434" i="33"/>
  <c r="Y2434" i="33"/>
  <c r="X2434" i="33"/>
  <c r="W2434" i="33"/>
  <c r="V2434" i="33"/>
  <c r="U2434" i="33"/>
  <c r="T2434" i="33"/>
  <c r="S2434" i="33"/>
  <c r="AD2433" i="33"/>
  <c r="AC2433" i="33"/>
  <c r="AB2433" i="33"/>
  <c r="AA2433" i="33"/>
  <c r="Z2433" i="33"/>
  <c r="Y2433" i="33"/>
  <c r="X2433" i="33"/>
  <c r="W2433" i="33"/>
  <c r="V2433" i="33"/>
  <c r="U2433" i="33"/>
  <c r="T2433" i="33"/>
  <c r="S2433" i="33"/>
  <c r="AD2432" i="33"/>
  <c r="AC2432" i="33"/>
  <c r="AB2432" i="33"/>
  <c r="AA2432" i="33"/>
  <c r="Z2432" i="33"/>
  <c r="Y2432" i="33"/>
  <c r="X2432" i="33"/>
  <c r="W2432" i="33"/>
  <c r="V2432" i="33"/>
  <c r="U2432" i="33"/>
  <c r="T2432" i="33"/>
  <c r="S2432" i="33"/>
  <c r="AD2431" i="33"/>
  <c r="AC2431" i="33"/>
  <c r="AB2431" i="33"/>
  <c r="AA2431" i="33"/>
  <c r="Z2431" i="33"/>
  <c r="Y2431" i="33"/>
  <c r="X2431" i="33"/>
  <c r="W2431" i="33"/>
  <c r="V2431" i="33"/>
  <c r="U2431" i="33"/>
  <c r="T2431" i="33"/>
  <c r="S2431" i="33"/>
  <c r="AD2430" i="33"/>
  <c r="AC2430" i="33"/>
  <c r="AB2430" i="33"/>
  <c r="AA2430" i="33"/>
  <c r="Z2430" i="33"/>
  <c r="Y2430" i="33"/>
  <c r="X2430" i="33"/>
  <c r="W2430" i="33"/>
  <c r="V2430" i="33"/>
  <c r="U2430" i="33"/>
  <c r="T2430" i="33"/>
  <c r="S2430" i="33"/>
  <c r="AD2429" i="33"/>
  <c r="AC2429" i="33"/>
  <c r="AB2429" i="33"/>
  <c r="AA2429" i="33"/>
  <c r="Z2429" i="33"/>
  <c r="Y2429" i="33"/>
  <c r="X2429" i="33"/>
  <c r="W2429" i="33"/>
  <c r="V2429" i="33"/>
  <c r="U2429" i="33"/>
  <c r="T2429" i="33"/>
  <c r="S2429" i="33"/>
  <c r="AD2428" i="33"/>
  <c r="AC2428" i="33"/>
  <c r="AB2428" i="33"/>
  <c r="AA2428" i="33"/>
  <c r="Z2428" i="33"/>
  <c r="Y2428" i="33"/>
  <c r="X2428" i="33"/>
  <c r="W2428" i="33"/>
  <c r="V2428" i="33"/>
  <c r="U2428" i="33"/>
  <c r="T2428" i="33"/>
  <c r="S2428" i="33"/>
  <c r="AD2427" i="33"/>
  <c r="AC2427" i="33"/>
  <c r="AB2427" i="33"/>
  <c r="AA2427" i="33"/>
  <c r="Z2427" i="33"/>
  <c r="Y2427" i="33"/>
  <c r="X2427" i="33"/>
  <c r="W2427" i="33"/>
  <c r="V2427" i="33"/>
  <c r="U2427" i="33"/>
  <c r="T2427" i="33"/>
  <c r="S2427" i="33"/>
  <c r="AD2426" i="33"/>
  <c r="AC2426" i="33"/>
  <c r="AB2426" i="33"/>
  <c r="AA2426" i="33"/>
  <c r="Z2426" i="33"/>
  <c r="Y2426" i="33"/>
  <c r="X2426" i="33"/>
  <c r="W2426" i="33"/>
  <c r="V2426" i="33"/>
  <c r="U2426" i="33"/>
  <c r="T2426" i="33"/>
  <c r="S2426" i="33"/>
  <c r="AD2425" i="33"/>
  <c r="AC2425" i="33"/>
  <c r="AB2425" i="33"/>
  <c r="AA2425" i="33"/>
  <c r="Z2425" i="33"/>
  <c r="Y2425" i="33"/>
  <c r="X2425" i="33"/>
  <c r="W2425" i="33"/>
  <c r="V2425" i="33"/>
  <c r="U2425" i="33"/>
  <c r="T2425" i="33"/>
  <c r="S2425" i="33"/>
  <c r="AD2424" i="33"/>
  <c r="AC2424" i="33"/>
  <c r="AB2424" i="33"/>
  <c r="AA2424" i="33"/>
  <c r="Z2424" i="33"/>
  <c r="Y2424" i="33"/>
  <c r="X2424" i="33"/>
  <c r="W2424" i="33"/>
  <c r="V2424" i="33"/>
  <c r="U2424" i="33"/>
  <c r="T2424" i="33"/>
  <c r="S2424" i="33"/>
  <c r="AD2423" i="33"/>
  <c r="AC2423" i="33"/>
  <c r="AB2423" i="33"/>
  <c r="AA2423" i="33"/>
  <c r="Z2423" i="33"/>
  <c r="Y2423" i="33"/>
  <c r="X2423" i="33"/>
  <c r="W2423" i="33"/>
  <c r="V2423" i="33"/>
  <c r="U2423" i="33"/>
  <c r="T2423" i="33"/>
  <c r="S2423" i="33"/>
  <c r="AD2422" i="33"/>
  <c r="AC2422" i="33"/>
  <c r="AB2422" i="33"/>
  <c r="AA2422" i="33"/>
  <c r="Z2422" i="33"/>
  <c r="Y2422" i="33"/>
  <c r="X2422" i="33"/>
  <c r="W2422" i="33"/>
  <c r="V2422" i="33"/>
  <c r="U2422" i="33"/>
  <c r="T2422" i="33"/>
  <c r="S2422" i="33"/>
  <c r="AD2421" i="33"/>
  <c r="AC2421" i="33"/>
  <c r="AB2421" i="33"/>
  <c r="AA2421" i="33"/>
  <c r="Z2421" i="33"/>
  <c r="Y2421" i="33"/>
  <c r="X2421" i="33"/>
  <c r="W2421" i="33"/>
  <c r="V2421" i="33"/>
  <c r="U2421" i="33"/>
  <c r="T2421" i="33"/>
  <c r="S2421" i="33"/>
  <c r="AD2420" i="33"/>
  <c r="AC2420" i="33"/>
  <c r="AB2420" i="33"/>
  <c r="AA2420" i="33"/>
  <c r="Z2420" i="33"/>
  <c r="Y2420" i="33"/>
  <c r="X2420" i="33"/>
  <c r="W2420" i="33"/>
  <c r="V2420" i="33"/>
  <c r="U2420" i="33"/>
  <c r="T2420" i="33"/>
  <c r="S2420" i="33"/>
  <c r="AD2419" i="33"/>
  <c r="AC2419" i="33"/>
  <c r="AB2419" i="33"/>
  <c r="AA2419" i="33"/>
  <c r="Z2419" i="33"/>
  <c r="Y2419" i="33"/>
  <c r="X2419" i="33"/>
  <c r="W2419" i="33"/>
  <c r="V2419" i="33"/>
  <c r="U2419" i="33"/>
  <c r="T2419" i="33"/>
  <c r="S2419" i="33"/>
  <c r="AD2418" i="33"/>
  <c r="AC2418" i="33"/>
  <c r="AB2418" i="33"/>
  <c r="AA2418" i="33"/>
  <c r="Z2418" i="33"/>
  <c r="Y2418" i="33"/>
  <c r="X2418" i="33"/>
  <c r="W2418" i="33"/>
  <c r="V2418" i="33"/>
  <c r="U2418" i="33"/>
  <c r="T2418" i="33"/>
  <c r="S2418" i="33"/>
  <c r="AD2417" i="33"/>
  <c r="AC2417" i="33"/>
  <c r="AB2417" i="33"/>
  <c r="AA2417" i="33"/>
  <c r="Z2417" i="33"/>
  <c r="Y2417" i="33"/>
  <c r="X2417" i="33"/>
  <c r="W2417" i="33"/>
  <c r="V2417" i="33"/>
  <c r="U2417" i="33"/>
  <c r="T2417" i="33"/>
  <c r="S2417" i="33"/>
  <c r="AD2416" i="33"/>
  <c r="AC2416" i="33"/>
  <c r="AB2416" i="33"/>
  <c r="AA2416" i="33"/>
  <c r="Z2416" i="33"/>
  <c r="Y2416" i="33"/>
  <c r="X2416" i="33"/>
  <c r="W2416" i="33"/>
  <c r="V2416" i="33"/>
  <c r="U2416" i="33"/>
  <c r="T2416" i="33"/>
  <c r="S2416" i="33"/>
  <c r="AD2415" i="33"/>
  <c r="AC2415" i="33"/>
  <c r="AB2415" i="33"/>
  <c r="AA2415" i="33"/>
  <c r="Z2415" i="33"/>
  <c r="Y2415" i="33"/>
  <c r="X2415" i="33"/>
  <c r="W2415" i="33"/>
  <c r="V2415" i="33"/>
  <c r="U2415" i="33"/>
  <c r="T2415" i="33"/>
  <c r="S2415" i="33"/>
  <c r="AD2414" i="33"/>
  <c r="AC2414" i="33"/>
  <c r="AB2414" i="33"/>
  <c r="AA2414" i="33"/>
  <c r="Z2414" i="33"/>
  <c r="Y2414" i="33"/>
  <c r="X2414" i="33"/>
  <c r="W2414" i="33"/>
  <c r="V2414" i="33"/>
  <c r="U2414" i="33"/>
  <c r="T2414" i="33"/>
  <c r="S2414" i="33"/>
  <c r="AD2413" i="33"/>
  <c r="AC2413" i="33"/>
  <c r="AB2413" i="33"/>
  <c r="AA2413" i="33"/>
  <c r="Z2413" i="33"/>
  <c r="Y2413" i="33"/>
  <c r="X2413" i="33"/>
  <c r="W2413" i="33"/>
  <c r="V2413" i="33"/>
  <c r="U2413" i="33"/>
  <c r="T2413" i="33"/>
  <c r="S2413" i="33"/>
  <c r="AD2412" i="33"/>
  <c r="AC2412" i="33"/>
  <c r="AB2412" i="33"/>
  <c r="AA2412" i="33"/>
  <c r="Z2412" i="33"/>
  <c r="Y2412" i="33"/>
  <c r="X2412" i="33"/>
  <c r="W2412" i="33"/>
  <c r="V2412" i="33"/>
  <c r="U2412" i="33"/>
  <c r="T2412" i="33"/>
  <c r="S2412" i="33"/>
  <c r="AD2411" i="33"/>
  <c r="AC2411" i="33"/>
  <c r="AB2411" i="33"/>
  <c r="AA2411" i="33"/>
  <c r="Z2411" i="33"/>
  <c r="Y2411" i="33"/>
  <c r="X2411" i="33"/>
  <c r="W2411" i="33"/>
  <c r="V2411" i="33"/>
  <c r="U2411" i="33"/>
  <c r="T2411" i="33"/>
  <c r="S2411" i="33"/>
  <c r="AD2410" i="33"/>
  <c r="AC2410" i="33"/>
  <c r="AB2410" i="33"/>
  <c r="AA2410" i="33"/>
  <c r="Z2410" i="33"/>
  <c r="Y2410" i="33"/>
  <c r="X2410" i="33"/>
  <c r="W2410" i="33"/>
  <c r="V2410" i="33"/>
  <c r="U2410" i="33"/>
  <c r="T2410" i="33"/>
  <c r="S2410" i="33"/>
  <c r="AD2409" i="33"/>
  <c r="AC2409" i="33"/>
  <c r="AB2409" i="33"/>
  <c r="AA2409" i="33"/>
  <c r="Z2409" i="33"/>
  <c r="Y2409" i="33"/>
  <c r="X2409" i="33"/>
  <c r="W2409" i="33"/>
  <c r="V2409" i="33"/>
  <c r="U2409" i="33"/>
  <c r="T2409" i="33"/>
  <c r="S2409" i="33"/>
  <c r="AD2408" i="33"/>
  <c r="AC2408" i="33"/>
  <c r="AB2408" i="33"/>
  <c r="AA2408" i="33"/>
  <c r="Z2408" i="33"/>
  <c r="Y2408" i="33"/>
  <c r="X2408" i="33"/>
  <c r="W2408" i="33"/>
  <c r="V2408" i="33"/>
  <c r="U2408" i="33"/>
  <c r="T2408" i="33"/>
  <c r="S2408" i="33"/>
  <c r="AD2407" i="33"/>
  <c r="AC2407" i="33"/>
  <c r="AB2407" i="33"/>
  <c r="AA2407" i="33"/>
  <c r="Z2407" i="33"/>
  <c r="Y2407" i="33"/>
  <c r="X2407" i="33"/>
  <c r="W2407" i="33"/>
  <c r="V2407" i="33"/>
  <c r="U2407" i="33"/>
  <c r="T2407" i="33"/>
  <c r="S2407" i="33"/>
  <c r="AD2406" i="33"/>
  <c r="AC2406" i="33"/>
  <c r="AB2406" i="33"/>
  <c r="AA2406" i="33"/>
  <c r="Z2406" i="33"/>
  <c r="Y2406" i="33"/>
  <c r="X2406" i="33"/>
  <c r="W2406" i="33"/>
  <c r="V2406" i="33"/>
  <c r="U2406" i="33"/>
  <c r="T2406" i="33"/>
  <c r="S2406" i="33"/>
  <c r="AD2405" i="33"/>
  <c r="AC2405" i="33"/>
  <c r="AB2405" i="33"/>
  <c r="AA2405" i="33"/>
  <c r="Z2405" i="33"/>
  <c r="Y2405" i="33"/>
  <c r="X2405" i="33"/>
  <c r="W2405" i="33"/>
  <c r="V2405" i="33"/>
  <c r="U2405" i="33"/>
  <c r="T2405" i="33"/>
  <c r="S2405" i="33"/>
  <c r="AD2404" i="33"/>
  <c r="AC2404" i="33"/>
  <c r="AB2404" i="33"/>
  <c r="AA2404" i="33"/>
  <c r="Z2404" i="33"/>
  <c r="Y2404" i="33"/>
  <c r="X2404" i="33"/>
  <c r="W2404" i="33"/>
  <c r="V2404" i="33"/>
  <c r="U2404" i="33"/>
  <c r="T2404" i="33"/>
  <c r="S2404" i="33"/>
  <c r="AD2403" i="33"/>
  <c r="AC2403" i="33"/>
  <c r="AB2403" i="33"/>
  <c r="AA2403" i="33"/>
  <c r="Z2403" i="33"/>
  <c r="Y2403" i="33"/>
  <c r="X2403" i="33"/>
  <c r="W2403" i="33"/>
  <c r="V2403" i="33"/>
  <c r="U2403" i="33"/>
  <c r="T2403" i="33"/>
  <c r="S2403" i="33"/>
  <c r="AD2402" i="33"/>
  <c r="AC2402" i="33"/>
  <c r="AB2402" i="33"/>
  <c r="AA2402" i="33"/>
  <c r="Z2402" i="33"/>
  <c r="Y2402" i="33"/>
  <c r="X2402" i="33"/>
  <c r="W2402" i="33"/>
  <c r="V2402" i="33"/>
  <c r="U2402" i="33"/>
  <c r="T2402" i="33"/>
  <c r="S2402" i="33"/>
  <c r="AD2401" i="33"/>
  <c r="AC2401" i="33"/>
  <c r="AB2401" i="33"/>
  <c r="AA2401" i="33"/>
  <c r="Z2401" i="33"/>
  <c r="Y2401" i="33"/>
  <c r="X2401" i="33"/>
  <c r="W2401" i="33"/>
  <c r="V2401" i="33"/>
  <c r="U2401" i="33"/>
  <c r="T2401" i="33"/>
  <c r="S2401" i="33"/>
  <c r="AD2400" i="33"/>
  <c r="AC2400" i="33"/>
  <c r="AB2400" i="33"/>
  <c r="AA2400" i="33"/>
  <c r="Z2400" i="33"/>
  <c r="Y2400" i="33"/>
  <c r="X2400" i="33"/>
  <c r="W2400" i="33"/>
  <c r="V2400" i="33"/>
  <c r="U2400" i="33"/>
  <c r="T2400" i="33"/>
  <c r="S2400" i="33"/>
  <c r="AD2399" i="33"/>
  <c r="AC2399" i="33"/>
  <c r="AB2399" i="33"/>
  <c r="AA2399" i="33"/>
  <c r="Z2399" i="33"/>
  <c r="Y2399" i="33"/>
  <c r="X2399" i="33"/>
  <c r="W2399" i="33"/>
  <c r="V2399" i="33"/>
  <c r="U2399" i="33"/>
  <c r="T2399" i="33"/>
  <c r="S2399" i="33"/>
  <c r="AD2398" i="33"/>
  <c r="AC2398" i="33"/>
  <c r="AB2398" i="33"/>
  <c r="AA2398" i="33"/>
  <c r="Z2398" i="33"/>
  <c r="Y2398" i="33"/>
  <c r="X2398" i="33"/>
  <c r="W2398" i="33"/>
  <c r="V2398" i="33"/>
  <c r="U2398" i="33"/>
  <c r="T2398" i="33"/>
  <c r="S2398" i="33"/>
  <c r="AD2397" i="33"/>
  <c r="AC2397" i="33"/>
  <c r="AB2397" i="33"/>
  <c r="AA2397" i="33"/>
  <c r="Z2397" i="33"/>
  <c r="Y2397" i="33"/>
  <c r="X2397" i="33"/>
  <c r="W2397" i="33"/>
  <c r="V2397" i="33"/>
  <c r="U2397" i="33"/>
  <c r="T2397" i="33"/>
  <c r="S2397" i="33"/>
  <c r="AD2396" i="33"/>
  <c r="AC2396" i="33"/>
  <c r="AB2396" i="33"/>
  <c r="AA2396" i="33"/>
  <c r="Z2396" i="33"/>
  <c r="Y2396" i="33"/>
  <c r="X2396" i="33"/>
  <c r="W2396" i="33"/>
  <c r="V2396" i="33"/>
  <c r="U2396" i="33"/>
  <c r="T2396" i="33"/>
  <c r="S2396" i="33"/>
  <c r="AD2395" i="33"/>
  <c r="AC2395" i="33"/>
  <c r="AB2395" i="33"/>
  <c r="AA2395" i="33"/>
  <c r="Z2395" i="33"/>
  <c r="Y2395" i="33"/>
  <c r="X2395" i="33"/>
  <c r="W2395" i="33"/>
  <c r="V2395" i="33"/>
  <c r="U2395" i="33"/>
  <c r="T2395" i="33"/>
  <c r="S2395" i="33"/>
  <c r="AD2394" i="33"/>
  <c r="AC2394" i="33"/>
  <c r="AB2394" i="33"/>
  <c r="AA2394" i="33"/>
  <c r="Z2394" i="33"/>
  <c r="Y2394" i="33"/>
  <c r="X2394" i="33"/>
  <c r="W2394" i="33"/>
  <c r="V2394" i="33"/>
  <c r="U2394" i="33"/>
  <c r="T2394" i="33"/>
  <c r="S2394" i="33"/>
  <c r="AD2393" i="33"/>
  <c r="AC2393" i="33"/>
  <c r="AB2393" i="33"/>
  <c r="AA2393" i="33"/>
  <c r="Z2393" i="33"/>
  <c r="Y2393" i="33"/>
  <c r="X2393" i="33"/>
  <c r="W2393" i="33"/>
  <c r="V2393" i="33"/>
  <c r="U2393" i="33"/>
  <c r="T2393" i="33"/>
  <c r="S2393" i="33"/>
  <c r="AD2392" i="33"/>
  <c r="AC2392" i="33"/>
  <c r="AB2392" i="33"/>
  <c r="AA2392" i="33"/>
  <c r="Z2392" i="33"/>
  <c r="Y2392" i="33"/>
  <c r="X2392" i="33"/>
  <c r="W2392" i="33"/>
  <c r="V2392" i="33"/>
  <c r="U2392" i="33"/>
  <c r="T2392" i="33"/>
  <c r="S2392" i="33"/>
  <c r="AD2391" i="33"/>
  <c r="AC2391" i="33"/>
  <c r="AB2391" i="33"/>
  <c r="AA2391" i="33"/>
  <c r="Z2391" i="33"/>
  <c r="Y2391" i="33"/>
  <c r="X2391" i="33"/>
  <c r="W2391" i="33"/>
  <c r="V2391" i="33"/>
  <c r="U2391" i="33"/>
  <c r="T2391" i="33"/>
  <c r="S2391" i="33"/>
  <c r="AD2390" i="33"/>
  <c r="AC2390" i="33"/>
  <c r="AB2390" i="33"/>
  <c r="AA2390" i="33"/>
  <c r="Z2390" i="33"/>
  <c r="Y2390" i="33"/>
  <c r="X2390" i="33"/>
  <c r="W2390" i="33"/>
  <c r="V2390" i="33"/>
  <c r="U2390" i="33"/>
  <c r="T2390" i="33"/>
  <c r="S2390" i="33"/>
  <c r="AD2389" i="33"/>
  <c r="AC2389" i="33"/>
  <c r="AB2389" i="33"/>
  <c r="AA2389" i="33"/>
  <c r="Z2389" i="33"/>
  <c r="Y2389" i="33"/>
  <c r="X2389" i="33"/>
  <c r="W2389" i="33"/>
  <c r="V2389" i="33"/>
  <c r="U2389" i="33"/>
  <c r="T2389" i="33"/>
  <c r="S2389" i="33"/>
  <c r="AD2388" i="33"/>
  <c r="AC2388" i="33"/>
  <c r="AB2388" i="33"/>
  <c r="AA2388" i="33"/>
  <c r="Z2388" i="33"/>
  <c r="Y2388" i="33"/>
  <c r="X2388" i="33"/>
  <c r="W2388" i="33"/>
  <c r="V2388" i="33"/>
  <c r="U2388" i="33"/>
  <c r="T2388" i="33"/>
  <c r="S2388" i="33"/>
  <c r="AD2387" i="33"/>
  <c r="AC2387" i="33"/>
  <c r="AB2387" i="33"/>
  <c r="AA2387" i="33"/>
  <c r="Z2387" i="33"/>
  <c r="Y2387" i="33"/>
  <c r="X2387" i="33"/>
  <c r="W2387" i="33"/>
  <c r="V2387" i="33"/>
  <c r="U2387" i="33"/>
  <c r="T2387" i="33"/>
  <c r="S2387" i="33"/>
  <c r="AD2386" i="33"/>
  <c r="AC2386" i="33"/>
  <c r="AB2386" i="33"/>
  <c r="AA2386" i="33"/>
  <c r="Z2386" i="33"/>
  <c r="Y2386" i="33"/>
  <c r="X2386" i="33"/>
  <c r="W2386" i="33"/>
  <c r="V2386" i="33"/>
  <c r="U2386" i="33"/>
  <c r="T2386" i="33"/>
  <c r="S2386" i="33"/>
  <c r="AD2385" i="33"/>
  <c r="AC2385" i="33"/>
  <c r="AB2385" i="33"/>
  <c r="AA2385" i="33"/>
  <c r="Z2385" i="33"/>
  <c r="Y2385" i="33"/>
  <c r="X2385" i="33"/>
  <c r="W2385" i="33"/>
  <c r="V2385" i="33"/>
  <c r="U2385" i="33"/>
  <c r="T2385" i="33"/>
  <c r="S2385" i="33"/>
  <c r="AD2384" i="33"/>
  <c r="AC2384" i="33"/>
  <c r="AB2384" i="33"/>
  <c r="AA2384" i="33"/>
  <c r="Z2384" i="33"/>
  <c r="Y2384" i="33"/>
  <c r="X2384" i="33"/>
  <c r="W2384" i="33"/>
  <c r="V2384" i="33"/>
  <c r="U2384" i="33"/>
  <c r="T2384" i="33"/>
  <c r="S2384" i="33"/>
  <c r="AD2383" i="33"/>
  <c r="AC2383" i="33"/>
  <c r="AB2383" i="33"/>
  <c r="AA2383" i="33"/>
  <c r="Z2383" i="33"/>
  <c r="Y2383" i="33"/>
  <c r="X2383" i="33"/>
  <c r="W2383" i="33"/>
  <c r="V2383" i="33"/>
  <c r="U2383" i="33"/>
  <c r="T2383" i="33"/>
  <c r="S2383" i="33"/>
  <c r="AD2382" i="33"/>
  <c r="AC2382" i="33"/>
  <c r="AB2382" i="33"/>
  <c r="AA2382" i="33"/>
  <c r="Z2382" i="33"/>
  <c r="Y2382" i="33"/>
  <c r="X2382" i="33"/>
  <c r="W2382" i="33"/>
  <c r="V2382" i="33"/>
  <c r="U2382" i="33"/>
  <c r="T2382" i="33"/>
  <c r="S2382" i="33"/>
  <c r="AD2381" i="33"/>
  <c r="AC2381" i="33"/>
  <c r="AB2381" i="33"/>
  <c r="AA2381" i="33"/>
  <c r="Z2381" i="33"/>
  <c r="Y2381" i="33"/>
  <c r="X2381" i="33"/>
  <c r="W2381" i="33"/>
  <c r="V2381" i="33"/>
  <c r="U2381" i="33"/>
  <c r="T2381" i="33"/>
  <c r="S2381" i="33"/>
  <c r="AD2380" i="33"/>
  <c r="AC2380" i="33"/>
  <c r="AB2380" i="33"/>
  <c r="AA2380" i="33"/>
  <c r="Z2380" i="33"/>
  <c r="Y2380" i="33"/>
  <c r="X2380" i="33"/>
  <c r="W2380" i="33"/>
  <c r="V2380" i="33"/>
  <c r="U2380" i="33"/>
  <c r="T2380" i="33"/>
  <c r="S2380" i="33"/>
  <c r="AD2379" i="33"/>
  <c r="AC2379" i="33"/>
  <c r="AB2379" i="33"/>
  <c r="AA2379" i="33"/>
  <c r="Z2379" i="33"/>
  <c r="Y2379" i="33"/>
  <c r="X2379" i="33"/>
  <c r="W2379" i="33"/>
  <c r="V2379" i="33"/>
  <c r="U2379" i="33"/>
  <c r="T2379" i="33"/>
  <c r="S2379" i="33"/>
  <c r="AD2378" i="33"/>
  <c r="AC2378" i="33"/>
  <c r="AB2378" i="33"/>
  <c r="AA2378" i="33"/>
  <c r="Z2378" i="33"/>
  <c r="Y2378" i="33"/>
  <c r="X2378" i="33"/>
  <c r="W2378" i="33"/>
  <c r="V2378" i="33"/>
  <c r="U2378" i="33"/>
  <c r="T2378" i="33"/>
  <c r="S2378" i="33"/>
  <c r="AD2377" i="33"/>
  <c r="AC2377" i="33"/>
  <c r="AB2377" i="33"/>
  <c r="AA2377" i="33"/>
  <c r="Z2377" i="33"/>
  <c r="Y2377" i="33"/>
  <c r="X2377" i="33"/>
  <c r="W2377" i="33"/>
  <c r="V2377" i="33"/>
  <c r="U2377" i="33"/>
  <c r="T2377" i="33"/>
  <c r="S2377" i="33"/>
  <c r="AD2376" i="33"/>
  <c r="AC2376" i="33"/>
  <c r="AB2376" i="33"/>
  <c r="AA2376" i="33"/>
  <c r="Z2376" i="33"/>
  <c r="Y2376" i="33"/>
  <c r="X2376" i="33"/>
  <c r="W2376" i="33"/>
  <c r="V2376" i="33"/>
  <c r="U2376" i="33"/>
  <c r="T2376" i="33"/>
  <c r="S2376" i="33"/>
  <c r="AD2375" i="33"/>
  <c r="AC2375" i="33"/>
  <c r="AB2375" i="33"/>
  <c r="AA2375" i="33"/>
  <c r="Z2375" i="33"/>
  <c r="Y2375" i="33"/>
  <c r="X2375" i="33"/>
  <c r="W2375" i="33"/>
  <c r="V2375" i="33"/>
  <c r="U2375" i="33"/>
  <c r="T2375" i="33"/>
  <c r="S2375" i="33"/>
  <c r="AD2374" i="33"/>
  <c r="AC2374" i="33"/>
  <c r="AB2374" i="33"/>
  <c r="AA2374" i="33"/>
  <c r="Z2374" i="33"/>
  <c r="Y2374" i="33"/>
  <c r="X2374" i="33"/>
  <c r="W2374" i="33"/>
  <c r="V2374" i="33"/>
  <c r="U2374" i="33"/>
  <c r="T2374" i="33"/>
  <c r="S2374" i="33"/>
  <c r="AD2373" i="33"/>
  <c r="AC2373" i="33"/>
  <c r="AB2373" i="33"/>
  <c r="AA2373" i="33"/>
  <c r="Z2373" i="33"/>
  <c r="Y2373" i="33"/>
  <c r="X2373" i="33"/>
  <c r="W2373" i="33"/>
  <c r="V2373" i="33"/>
  <c r="U2373" i="33"/>
  <c r="T2373" i="33"/>
  <c r="S2373" i="33"/>
  <c r="AD2372" i="33"/>
  <c r="AC2372" i="33"/>
  <c r="AB2372" i="33"/>
  <c r="AA2372" i="33"/>
  <c r="Z2372" i="33"/>
  <c r="Y2372" i="33"/>
  <c r="X2372" i="33"/>
  <c r="W2372" i="33"/>
  <c r="V2372" i="33"/>
  <c r="U2372" i="33"/>
  <c r="T2372" i="33"/>
  <c r="S2372" i="33"/>
  <c r="AD2371" i="33"/>
  <c r="AC2371" i="33"/>
  <c r="AB2371" i="33"/>
  <c r="AA2371" i="33"/>
  <c r="Z2371" i="33"/>
  <c r="Y2371" i="33"/>
  <c r="X2371" i="33"/>
  <c r="W2371" i="33"/>
  <c r="V2371" i="33"/>
  <c r="U2371" i="33"/>
  <c r="T2371" i="33"/>
  <c r="S2371" i="33"/>
  <c r="AD2370" i="33"/>
  <c r="AC2370" i="33"/>
  <c r="AB2370" i="33"/>
  <c r="AA2370" i="33"/>
  <c r="Z2370" i="33"/>
  <c r="Y2370" i="33"/>
  <c r="X2370" i="33"/>
  <c r="W2370" i="33"/>
  <c r="V2370" i="33"/>
  <c r="U2370" i="33"/>
  <c r="T2370" i="33"/>
  <c r="S2370" i="33"/>
  <c r="AD2369" i="33"/>
  <c r="AC2369" i="33"/>
  <c r="AB2369" i="33"/>
  <c r="AA2369" i="33"/>
  <c r="Z2369" i="33"/>
  <c r="Y2369" i="33"/>
  <c r="X2369" i="33"/>
  <c r="W2369" i="33"/>
  <c r="V2369" i="33"/>
  <c r="U2369" i="33"/>
  <c r="T2369" i="33"/>
  <c r="S2369" i="33"/>
  <c r="AD2368" i="33"/>
  <c r="AC2368" i="33"/>
  <c r="AB2368" i="33"/>
  <c r="AA2368" i="33"/>
  <c r="Z2368" i="33"/>
  <c r="Y2368" i="33"/>
  <c r="X2368" i="33"/>
  <c r="W2368" i="33"/>
  <c r="V2368" i="33"/>
  <c r="U2368" i="33"/>
  <c r="T2368" i="33"/>
  <c r="S2368" i="33"/>
  <c r="AD2367" i="33"/>
  <c r="AC2367" i="33"/>
  <c r="AB2367" i="33"/>
  <c r="AA2367" i="33"/>
  <c r="Z2367" i="33"/>
  <c r="Y2367" i="33"/>
  <c r="X2367" i="33"/>
  <c r="W2367" i="33"/>
  <c r="V2367" i="33"/>
  <c r="U2367" i="33"/>
  <c r="T2367" i="33"/>
  <c r="S2367" i="33"/>
  <c r="AD2366" i="33"/>
  <c r="AC2366" i="33"/>
  <c r="AB2366" i="33"/>
  <c r="AA2366" i="33"/>
  <c r="Z2366" i="33"/>
  <c r="Y2366" i="33"/>
  <c r="X2366" i="33"/>
  <c r="W2366" i="33"/>
  <c r="V2366" i="33"/>
  <c r="U2366" i="33"/>
  <c r="T2366" i="33"/>
  <c r="S2366" i="33"/>
  <c r="AD2365" i="33"/>
  <c r="AC2365" i="33"/>
  <c r="AB2365" i="33"/>
  <c r="AA2365" i="33"/>
  <c r="Z2365" i="33"/>
  <c r="Y2365" i="33"/>
  <c r="X2365" i="33"/>
  <c r="W2365" i="33"/>
  <c r="V2365" i="33"/>
  <c r="U2365" i="33"/>
  <c r="T2365" i="33"/>
  <c r="S2365" i="33"/>
  <c r="AD2364" i="33"/>
  <c r="AC2364" i="33"/>
  <c r="AB2364" i="33"/>
  <c r="AA2364" i="33"/>
  <c r="Z2364" i="33"/>
  <c r="Y2364" i="33"/>
  <c r="X2364" i="33"/>
  <c r="W2364" i="33"/>
  <c r="V2364" i="33"/>
  <c r="U2364" i="33"/>
  <c r="T2364" i="33"/>
  <c r="S2364" i="33"/>
  <c r="AD2363" i="33"/>
  <c r="AC2363" i="33"/>
  <c r="AB2363" i="33"/>
  <c r="AA2363" i="33"/>
  <c r="Z2363" i="33"/>
  <c r="Y2363" i="33"/>
  <c r="X2363" i="33"/>
  <c r="W2363" i="33"/>
  <c r="V2363" i="33"/>
  <c r="U2363" i="33"/>
  <c r="T2363" i="33"/>
  <c r="S2363" i="33"/>
  <c r="AD2362" i="33"/>
  <c r="AC2362" i="33"/>
  <c r="AB2362" i="33"/>
  <c r="AA2362" i="33"/>
  <c r="Z2362" i="33"/>
  <c r="Y2362" i="33"/>
  <c r="X2362" i="33"/>
  <c r="W2362" i="33"/>
  <c r="V2362" i="33"/>
  <c r="U2362" i="33"/>
  <c r="T2362" i="33"/>
  <c r="S2362" i="33"/>
  <c r="AD2361" i="33"/>
  <c r="AC2361" i="33"/>
  <c r="AB2361" i="33"/>
  <c r="AA2361" i="33"/>
  <c r="Z2361" i="33"/>
  <c r="Y2361" i="33"/>
  <c r="X2361" i="33"/>
  <c r="W2361" i="33"/>
  <c r="V2361" i="33"/>
  <c r="U2361" i="33"/>
  <c r="T2361" i="33"/>
  <c r="S2361" i="33"/>
  <c r="AD2360" i="33"/>
  <c r="AC2360" i="33"/>
  <c r="AB2360" i="33"/>
  <c r="AA2360" i="33"/>
  <c r="Z2360" i="33"/>
  <c r="Y2360" i="33"/>
  <c r="X2360" i="33"/>
  <c r="W2360" i="33"/>
  <c r="V2360" i="33"/>
  <c r="U2360" i="33"/>
  <c r="T2360" i="33"/>
  <c r="S2360" i="33"/>
  <c r="AD2359" i="33"/>
  <c r="AC2359" i="33"/>
  <c r="AB2359" i="33"/>
  <c r="AA2359" i="33"/>
  <c r="Z2359" i="33"/>
  <c r="Y2359" i="33"/>
  <c r="X2359" i="33"/>
  <c r="W2359" i="33"/>
  <c r="V2359" i="33"/>
  <c r="U2359" i="33"/>
  <c r="T2359" i="33"/>
  <c r="S2359" i="33"/>
  <c r="AD2358" i="33"/>
  <c r="AC2358" i="33"/>
  <c r="AB2358" i="33"/>
  <c r="AA2358" i="33"/>
  <c r="Z2358" i="33"/>
  <c r="Y2358" i="33"/>
  <c r="X2358" i="33"/>
  <c r="W2358" i="33"/>
  <c r="V2358" i="33"/>
  <c r="U2358" i="33"/>
  <c r="T2358" i="33"/>
  <c r="S2358" i="33"/>
  <c r="AD2357" i="33"/>
  <c r="AC2357" i="33"/>
  <c r="AB2357" i="33"/>
  <c r="AA2357" i="33"/>
  <c r="Z2357" i="33"/>
  <c r="Y2357" i="33"/>
  <c r="X2357" i="33"/>
  <c r="W2357" i="33"/>
  <c r="V2357" i="33"/>
  <c r="U2357" i="33"/>
  <c r="T2357" i="33"/>
  <c r="S2357" i="33"/>
  <c r="AD2356" i="33"/>
  <c r="AC2356" i="33"/>
  <c r="AB2356" i="33"/>
  <c r="AA2356" i="33"/>
  <c r="Z2356" i="33"/>
  <c r="Y2356" i="33"/>
  <c r="X2356" i="33"/>
  <c r="W2356" i="33"/>
  <c r="V2356" i="33"/>
  <c r="U2356" i="33"/>
  <c r="T2356" i="33"/>
  <c r="S2356" i="33"/>
  <c r="AD2355" i="33"/>
  <c r="AC2355" i="33"/>
  <c r="AB2355" i="33"/>
  <c r="AA2355" i="33"/>
  <c r="Z2355" i="33"/>
  <c r="Y2355" i="33"/>
  <c r="X2355" i="33"/>
  <c r="W2355" i="33"/>
  <c r="V2355" i="33"/>
  <c r="U2355" i="33"/>
  <c r="T2355" i="33"/>
  <c r="S2355" i="33"/>
  <c r="AD2354" i="33"/>
  <c r="AC2354" i="33"/>
  <c r="AB2354" i="33"/>
  <c r="AA2354" i="33"/>
  <c r="Z2354" i="33"/>
  <c r="Y2354" i="33"/>
  <c r="X2354" i="33"/>
  <c r="W2354" i="33"/>
  <c r="V2354" i="33"/>
  <c r="U2354" i="33"/>
  <c r="T2354" i="33"/>
  <c r="S2354" i="33"/>
  <c r="AD2353" i="33"/>
  <c r="AC2353" i="33"/>
  <c r="AB2353" i="33"/>
  <c r="AA2353" i="33"/>
  <c r="Z2353" i="33"/>
  <c r="Y2353" i="33"/>
  <c r="X2353" i="33"/>
  <c r="W2353" i="33"/>
  <c r="V2353" i="33"/>
  <c r="U2353" i="33"/>
  <c r="T2353" i="33"/>
  <c r="S2353" i="33"/>
  <c r="AD2352" i="33"/>
  <c r="AC2352" i="33"/>
  <c r="AB2352" i="33"/>
  <c r="AA2352" i="33"/>
  <c r="Z2352" i="33"/>
  <c r="Y2352" i="33"/>
  <c r="X2352" i="33"/>
  <c r="W2352" i="33"/>
  <c r="V2352" i="33"/>
  <c r="U2352" i="33"/>
  <c r="T2352" i="33"/>
  <c r="S2352" i="33"/>
  <c r="AD2351" i="33"/>
  <c r="AC2351" i="33"/>
  <c r="AB2351" i="33"/>
  <c r="AA2351" i="33"/>
  <c r="Z2351" i="33"/>
  <c r="Y2351" i="33"/>
  <c r="X2351" i="33"/>
  <c r="W2351" i="33"/>
  <c r="V2351" i="33"/>
  <c r="U2351" i="33"/>
  <c r="T2351" i="33"/>
  <c r="S2351" i="33"/>
  <c r="AD2350" i="33"/>
  <c r="AC2350" i="33"/>
  <c r="AB2350" i="33"/>
  <c r="AA2350" i="33"/>
  <c r="Z2350" i="33"/>
  <c r="Y2350" i="33"/>
  <c r="X2350" i="33"/>
  <c r="W2350" i="33"/>
  <c r="V2350" i="33"/>
  <c r="U2350" i="33"/>
  <c r="T2350" i="33"/>
  <c r="S2350" i="33"/>
  <c r="AD2349" i="33"/>
  <c r="AC2349" i="33"/>
  <c r="AB2349" i="33"/>
  <c r="AA2349" i="33"/>
  <c r="Z2349" i="33"/>
  <c r="Y2349" i="33"/>
  <c r="X2349" i="33"/>
  <c r="W2349" i="33"/>
  <c r="V2349" i="33"/>
  <c r="U2349" i="33"/>
  <c r="T2349" i="33"/>
  <c r="S2349" i="33"/>
  <c r="AD2348" i="33"/>
  <c r="AC2348" i="33"/>
  <c r="AB2348" i="33"/>
  <c r="AA2348" i="33"/>
  <c r="Z2348" i="33"/>
  <c r="Y2348" i="33"/>
  <c r="X2348" i="33"/>
  <c r="W2348" i="33"/>
  <c r="V2348" i="33"/>
  <c r="U2348" i="33"/>
  <c r="T2348" i="33"/>
  <c r="S2348" i="33"/>
  <c r="AD2347" i="33"/>
  <c r="AC2347" i="33"/>
  <c r="AB2347" i="33"/>
  <c r="AA2347" i="33"/>
  <c r="Z2347" i="33"/>
  <c r="Y2347" i="33"/>
  <c r="X2347" i="33"/>
  <c r="W2347" i="33"/>
  <c r="V2347" i="33"/>
  <c r="U2347" i="33"/>
  <c r="T2347" i="33"/>
  <c r="S2347" i="33"/>
  <c r="AD2346" i="33"/>
  <c r="AC2346" i="33"/>
  <c r="AB2346" i="33"/>
  <c r="AA2346" i="33"/>
  <c r="Z2346" i="33"/>
  <c r="Y2346" i="33"/>
  <c r="X2346" i="33"/>
  <c r="W2346" i="33"/>
  <c r="V2346" i="33"/>
  <c r="U2346" i="33"/>
  <c r="T2346" i="33"/>
  <c r="S2346" i="33"/>
  <c r="AD2345" i="33"/>
  <c r="AC2345" i="33"/>
  <c r="AB2345" i="33"/>
  <c r="AA2345" i="33"/>
  <c r="Z2345" i="33"/>
  <c r="Y2345" i="33"/>
  <c r="X2345" i="33"/>
  <c r="W2345" i="33"/>
  <c r="V2345" i="33"/>
  <c r="U2345" i="33"/>
  <c r="T2345" i="33"/>
  <c r="S2345" i="33"/>
  <c r="AD2344" i="33"/>
  <c r="AC2344" i="33"/>
  <c r="AB2344" i="33"/>
  <c r="AA2344" i="33"/>
  <c r="Z2344" i="33"/>
  <c r="Y2344" i="33"/>
  <c r="X2344" i="33"/>
  <c r="W2344" i="33"/>
  <c r="V2344" i="33"/>
  <c r="U2344" i="33"/>
  <c r="T2344" i="33"/>
  <c r="S2344" i="33"/>
  <c r="AD2343" i="33"/>
  <c r="AC2343" i="33"/>
  <c r="AB2343" i="33"/>
  <c r="AA2343" i="33"/>
  <c r="Z2343" i="33"/>
  <c r="Y2343" i="33"/>
  <c r="X2343" i="33"/>
  <c r="W2343" i="33"/>
  <c r="V2343" i="33"/>
  <c r="U2343" i="33"/>
  <c r="T2343" i="33"/>
  <c r="S2343" i="33"/>
  <c r="AD2342" i="33"/>
  <c r="AC2342" i="33"/>
  <c r="AB2342" i="33"/>
  <c r="AA2342" i="33"/>
  <c r="Z2342" i="33"/>
  <c r="Y2342" i="33"/>
  <c r="X2342" i="33"/>
  <c r="W2342" i="33"/>
  <c r="V2342" i="33"/>
  <c r="U2342" i="33"/>
  <c r="T2342" i="33"/>
  <c r="S2342" i="33"/>
  <c r="AD2341" i="33"/>
  <c r="AC2341" i="33"/>
  <c r="AB2341" i="33"/>
  <c r="AA2341" i="33"/>
  <c r="Z2341" i="33"/>
  <c r="Y2341" i="33"/>
  <c r="X2341" i="33"/>
  <c r="W2341" i="33"/>
  <c r="V2341" i="33"/>
  <c r="U2341" i="33"/>
  <c r="T2341" i="33"/>
  <c r="S2341" i="33"/>
  <c r="AD2340" i="33"/>
  <c r="AC2340" i="33"/>
  <c r="AB2340" i="33"/>
  <c r="AA2340" i="33"/>
  <c r="Z2340" i="33"/>
  <c r="Y2340" i="33"/>
  <c r="X2340" i="33"/>
  <c r="W2340" i="33"/>
  <c r="V2340" i="33"/>
  <c r="U2340" i="33"/>
  <c r="T2340" i="33"/>
  <c r="S2340" i="33"/>
  <c r="AD2339" i="33"/>
  <c r="AC2339" i="33"/>
  <c r="AB2339" i="33"/>
  <c r="AA2339" i="33"/>
  <c r="Z2339" i="33"/>
  <c r="Y2339" i="33"/>
  <c r="X2339" i="33"/>
  <c r="W2339" i="33"/>
  <c r="V2339" i="33"/>
  <c r="U2339" i="33"/>
  <c r="T2339" i="33"/>
  <c r="S2339" i="33"/>
  <c r="AD2338" i="33"/>
  <c r="AC2338" i="33"/>
  <c r="AB2338" i="33"/>
  <c r="AA2338" i="33"/>
  <c r="Z2338" i="33"/>
  <c r="Y2338" i="33"/>
  <c r="X2338" i="33"/>
  <c r="W2338" i="33"/>
  <c r="V2338" i="33"/>
  <c r="U2338" i="33"/>
  <c r="T2338" i="33"/>
  <c r="S2338" i="33"/>
  <c r="AD2337" i="33"/>
  <c r="AC2337" i="33"/>
  <c r="AB2337" i="33"/>
  <c r="AA2337" i="33"/>
  <c r="Z2337" i="33"/>
  <c r="Y2337" i="33"/>
  <c r="X2337" i="33"/>
  <c r="W2337" i="33"/>
  <c r="V2337" i="33"/>
  <c r="U2337" i="33"/>
  <c r="T2337" i="33"/>
  <c r="S2337" i="33"/>
  <c r="AD2336" i="33"/>
  <c r="AC2336" i="33"/>
  <c r="AB2336" i="33"/>
  <c r="AA2336" i="33"/>
  <c r="Z2336" i="33"/>
  <c r="Y2336" i="33"/>
  <c r="X2336" i="33"/>
  <c r="W2336" i="33"/>
  <c r="V2336" i="33"/>
  <c r="U2336" i="33"/>
  <c r="T2336" i="33"/>
  <c r="S2336" i="33"/>
  <c r="AD2335" i="33"/>
  <c r="AC2335" i="33"/>
  <c r="AB2335" i="33"/>
  <c r="AA2335" i="33"/>
  <c r="Z2335" i="33"/>
  <c r="Y2335" i="33"/>
  <c r="X2335" i="33"/>
  <c r="W2335" i="33"/>
  <c r="V2335" i="33"/>
  <c r="U2335" i="33"/>
  <c r="T2335" i="33"/>
  <c r="S2335" i="33"/>
  <c r="AD2334" i="33"/>
  <c r="AC2334" i="33"/>
  <c r="AB2334" i="33"/>
  <c r="AA2334" i="33"/>
  <c r="Z2334" i="33"/>
  <c r="Y2334" i="33"/>
  <c r="X2334" i="33"/>
  <c r="W2334" i="33"/>
  <c r="V2334" i="33"/>
  <c r="U2334" i="33"/>
  <c r="T2334" i="33"/>
  <c r="S2334" i="33"/>
  <c r="AD2333" i="33"/>
  <c r="AC2333" i="33"/>
  <c r="AB2333" i="33"/>
  <c r="AA2333" i="33"/>
  <c r="Z2333" i="33"/>
  <c r="Y2333" i="33"/>
  <c r="X2333" i="33"/>
  <c r="W2333" i="33"/>
  <c r="V2333" i="33"/>
  <c r="U2333" i="33"/>
  <c r="T2333" i="33"/>
  <c r="S2333" i="33"/>
  <c r="AD2332" i="33"/>
  <c r="AC2332" i="33"/>
  <c r="AB2332" i="33"/>
  <c r="AA2332" i="33"/>
  <c r="Z2332" i="33"/>
  <c r="Y2332" i="33"/>
  <c r="X2332" i="33"/>
  <c r="W2332" i="33"/>
  <c r="V2332" i="33"/>
  <c r="U2332" i="33"/>
  <c r="T2332" i="33"/>
  <c r="S2332" i="33"/>
  <c r="AD2331" i="33"/>
  <c r="AC2331" i="33"/>
  <c r="AB2331" i="33"/>
  <c r="AA2331" i="33"/>
  <c r="Z2331" i="33"/>
  <c r="Y2331" i="33"/>
  <c r="X2331" i="33"/>
  <c r="W2331" i="33"/>
  <c r="V2331" i="33"/>
  <c r="U2331" i="33"/>
  <c r="T2331" i="33"/>
  <c r="S2331" i="33"/>
  <c r="AD2330" i="33"/>
  <c r="AC2330" i="33"/>
  <c r="AB2330" i="33"/>
  <c r="AA2330" i="33"/>
  <c r="Z2330" i="33"/>
  <c r="Y2330" i="33"/>
  <c r="X2330" i="33"/>
  <c r="W2330" i="33"/>
  <c r="V2330" i="33"/>
  <c r="U2330" i="33"/>
  <c r="T2330" i="33"/>
  <c r="S2330" i="33"/>
  <c r="AD2329" i="33"/>
  <c r="AC2329" i="33"/>
  <c r="AB2329" i="33"/>
  <c r="AA2329" i="33"/>
  <c r="Z2329" i="33"/>
  <c r="Y2329" i="33"/>
  <c r="X2329" i="33"/>
  <c r="W2329" i="33"/>
  <c r="V2329" i="33"/>
  <c r="U2329" i="33"/>
  <c r="T2329" i="33"/>
  <c r="S2329" i="33"/>
  <c r="AD2328" i="33"/>
  <c r="AC2328" i="33"/>
  <c r="AB2328" i="33"/>
  <c r="AA2328" i="33"/>
  <c r="Z2328" i="33"/>
  <c r="Y2328" i="33"/>
  <c r="X2328" i="33"/>
  <c r="W2328" i="33"/>
  <c r="V2328" i="33"/>
  <c r="U2328" i="33"/>
  <c r="T2328" i="33"/>
  <c r="S2328" i="33"/>
  <c r="AD2327" i="33"/>
  <c r="AC2327" i="33"/>
  <c r="AB2327" i="33"/>
  <c r="AA2327" i="33"/>
  <c r="Z2327" i="33"/>
  <c r="Y2327" i="33"/>
  <c r="X2327" i="33"/>
  <c r="W2327" i="33"/>
  <c r="V2327" i="33"/>
  <c r="U2327" i="33"/>
  <c r="T2327" i="33"/>
  <c r="S2327" i="33"/>
  <c r="AD2326" i="33"/>
  <c r="AC2326" i="33"/>
  <c r="AB2326" i="33"/>
  <c r="AA2326" i="33"/>
  <c r="Z2326" i="33"/>
  <c r="Y2326" i="33"/>
  <c r="X2326" i="33"/>
  <c r="W2326" i="33"/>
  <c r="V2326" i="33"/>
  <c r="U2326" i="33"/>
  <c r="T2326" i="33"/>
  <c r="S2326" i="33"/>
  <c r="AD2325" i="33"/>
  <c r="AC2325" i="33"/>
  <c r="AB2325" i="33"/>
  <c r="AA2325" i="33"/>
  <c r="Z2325" i="33"/>
  <c r="Y2325" i="33"/>
  <c r="X2325" i="33"/>
  <c r="W2325" i="33"/>
  <c r="V2325" i="33"/>
  <c r="U2325" i="33"/>
  <c r="T2325" i="33"/>
  <c r="S2325" i="33"/>
  <c r="AD2324" i="33"/>
  <c r="AC2324" i="33"/>
  <c r="AB2324" i="33"/>
  <c r="AA2324" i="33"/>
  <c r="Z2324" i="33"/>
  <c r="Y2324" i="33"/>
  <c r="X2324" i="33"/>
  <c r="W2324" i="33"/>
  <c r="V2324" i="33"/>
  <c r="U2324" i="33"/>
  <c r="T2324" i="33"/>
  <c r="S2324" i="33"/>
  <c r="AD2323" i="33"/>
  <c r="AC2323" i="33"/>
  <c r="AB2323" i="33"/>
  <c r="AA2323" i="33"/>
  <c r="Z2323" i="33"/>
  <c r="Y2323" i="33"/>
  <c r="X2323" i="33"/>
  <c r="W2323" i="33"/>
  <c r="V2323" i="33"/>
  <c r="U2323" i="33"/>
  <c r="T2323" i="33"/>
  <c r="S2323" i="33"/>
  <c r="AD2322" i="33"/>
  <c r="AC2322" i="33"/>
  <c r="AB2322" i="33"/>
  <c r="AA2322" i="33"/>
  <c r="Z2322" i="33"/>
  <c r="Y2322" i="33"/>
  <c r="X2322" i="33"/>
  <c r="W2322" i="33"/>
  <c r="V2322" i="33"/>
  <c r="U2322" i="33"/>
  <c r="T2322" i="33"/>
  <c r="S2322" i="33"/>
  <c r="AD2321" i="33"/>
  <c r="AC2321" i="33"/>
  <c r="AB2321" i="33"/>
  <c r="AA2321" i="33"/>
  <c r="Z2321" i="33"/>
  <c r="Y2321" i="33"/>
  <c r="X2321" i="33"/>
  <c r="W2321" i="33"/>
  <c r="V2321" i="33"/>
  <c r="U2321" i="33"/>
  <c r="T2321" i="33"/>
  <c r="S2321" i="33"/>
  <c r="AD2320" i="33"/>
  <c r="AC2320" i="33"/>
  <c r="AB2320" i="33"/>
  <c r="AA2320" i="33"/>
  <c r="Z2320" i="33"/>
  <c r="Y2320" i="33"/>
  <c r="X2320" i="33"/>
  <c r="W2320" i="33"/>
  <c r="V2320" i="33"/>
  <c r="U2320" i="33"/>
  <c r="T2320" i="33"/>
  <c r="S2320" i="33"/>
  <c r="AD2319" i="33"/>
  <c r="AC2319" i="33"/>
  <c r="AB2319" i="33"/>
  <c r="AA2319" i="33"/>
  <c r="Z2319" i="33"/>
  <c r="Y2319" i="33"/>
  <c r="X2319" i="33"/>
  <c r="W2319" i="33"/>
  <c r="V2319" i="33"/>
  <c r="U2319" i="33"/>
  <c r="T2319" i="33"/>
  <c r="S2319" i="33"/>
  <c r="AD2318" i="33"/>
  <c r="AC2318" i="33"/>
  <c r="AB2318" i="33"/>
  <c r="AA2318" i="33"/>
  <c r="Z2318" i="33"/>
  <c r="Y2318" i="33"/>
  <c r="X2318" i="33"/>
  <c r="W2318" i="33"/>
  <c r="V2318" i="33"/>
  <c r="U2318" i="33"/>
  <c r="T2318" i="33"/>
  <c r="S2318" i="33"/>
  <c r="AD2317" i="33"/>
  <c r="AC2317" i="33"/>
  <c r="AB2317" i="33"/>
  <c r="AA2317" i="33"/>
  <c r="Z2317" i="33"/>
  <c r="Y2317" i="33"/>
  <c r="X2317" i="33"/>
  <c r="W2317" i="33"/>
  <c r="V2317" i="33"/>
  <c r="U2317" i="33"/>
  <c r="T2317" i="33"/>
  <c r="S2317" i="33"/>
  <c r="AD2316" i="33"/>
  <c r="AC2316" i="33"/>
  <c r="AB2316" i="33"/>
  <c r="AA2316" i="33"/>
  <c r="Z2316" i="33"/>
  <c r="Y2316" i="33"/>
  <c r="X2316" i="33"/>
  <c r="W2316" i="33"/>
  <c r="V2316" i="33"/>
  <c r="U2316" i="33"/>
  <c r="T2316" i="33"/>
  <c r="S2316" i="33"/>
  <c r="AD2315" i="33"/>
  <c r="AC2315" i="33"/>
  <c r="AB2315" i="33"/>
  <c r="AA2315" i="33"/>
  <c r="Z2315" i="33"/>
  <c r="Y2315" i="33"/>
  <c r="X2315" i="33"/>
  <c r="W2315" i="33"/>
  <c r="V2315" i="33"/>
  <c r="U2315" i="33"/>
  <c r="T2315" i="33"/>
  <c r="S2315" i="33"/>
  <c r="AD2314" i="33"/>
  <c r="AC2314" i="33"/>
  <c r="AB2314" i="33"/>
  <c r="AA2314" i="33"/>
  <c r="Z2314" i="33"/>
  <c r="Y2314" i="33"/>
  <c r="X2314" i="33"/>
  <c r="W2314" i="33"/>
  <c r="V2314" i="33"/>
  <c r="U2314" i="33"/>
  <c r="T2314" i="33"/>
  <c r="S2314" i="33"/>
  <c r="AD2313" i="33"/>
  <c r="AC2313" i="33"/>
  <c r="AB2313" i="33"/>
  <c r="AA2313" i="33"/>
  <c r="Z2313" i="33"/>
  <c r="Y2313" i="33"/>
  <c r="X2313" i="33"/>
  <c r="W2313" i="33"/>
  <c r="V2313" i="33"/>
  <c r="U2313" i="33"/>
  <c r="T2313" i="33"/>
  <c r="S2313" i="33"/>
  <c r="AD2312" i="33"/>
  <c r="AC2312" i="33"/>
  <c r="AB2312" i="33"/>
  <c r="AA2312" i="33"/>
  <c r="Z2312" i="33"/>
  <c r="Y2312" i="33"/>
  <c r="X2312" i="33"/>
  <c r="W2312" i="33"/>
  <c r="V2312" i="33"/>
  <c r="U2312" i="33"/>
  <c r="T2312" i="33"/>
  <c r="S2312" i="33"/>
  <c r="AD2311" i="33"/>
  <c r="AC2311" i="33"/>
  <c r="AB2311" i="33"/>
  <c r="AA2311" i="33"/>
  <c r="Z2311" i="33"/>
  <c r="Y2311" i="33"/>
  <c r="X2311" i="33"/>
  <c r="W2311" i="33"/>
  <c r="V2311" i="33"/>
  <c r="U2311" i="33"/>
  <c r="T2311" i="33"/>
  <c r="S2311" i="33"/>
  <c r="AD2310" i="33"/>
  <c r="AC2310" i="33"/>
  <c r="AB2310" i="33"/>
  <c r="AA2310" i="33"/>
  <c r="Z2310" i="33"/>
  <c r="Y2310" i="33"/>
  <c r="X2310" i="33"/>
  <c r="W2310" i="33"/>
  <c r="V2310" i="33"/>
  <c r="U2310" i="33"/>
  <c r="T2310" i="33"/>
  <c r="S2310" i="33"/>
  <c r="AD2309" i="33"/>
  <c r="AC2309" i="33"/>
  <c r="AB2309" i="33"/>
  <c r="AA2309" i="33"/>
  <c r="Z2309" i="33"/>
  <c r="Y2309" i="33"/>
  <c r="X2309" i="33"/>
  <c r="W2309" i="33"/>
  <c r="V2309" i="33"/>
  <c r="U2309" i="33"/>
  <c r="T2309" i="33"/>
  <c r="S2309" i="33"/>
  <c r="AD2308" i="33"/>
  <c r="AC2308" i="33"/>
  <c r="AB2308" i="33"/>
  <c r="AA2308" i="33"/>
  <c r="Z2308" i="33"/>
  <c r="Y2308" i="33"/>
  <c r="X2308" i="33"/>
  <c r="W2308" i="33"/>
  <c r="V2308" i="33"/>
  <c r="U2308" i="33"/>
  <c r="T2308" i="33"/>
  <c r="S2308" i="33"/>
  <c r="AD2307" i="33"/>
  <c r="AC2307" i="33"/>
  <c r="AB2307" i="33"/>
  <c r="AA2307" i="33"/>
  <c r="Z2307" i="33"/>
  <c r="Y2307" i="33"/>
  <c r="X2307" i="33"/>
  <c r="W2307" i="33"/>
  <c r="V2307" i="33"/>
  <c r="U2307" i="33"/>
  <c r="T2307" i="33"/>
  <c r="S2307" i="33"/>
  <c r="AD2306" i="33"/>
  <c r="AC2306" i="33"/>
  <c r="AB2306" i="33"/>
  <c r="AA2306" i="33"/>
  <c r="Z2306" i="33"/>
  <c r="Y2306" i="33"/>
  <c r="X2306" i="33"/>
  <c r="W2306" i="33"/>
  <c r="V2306" i="33"/>
  <c r="U2306" i="33"/>
  <c r="T2306" i="33"/>
  <c r="S2306" i="33"/>
  <c r="AD2305" i="33"/>
  <c r="AC2305" i="33"/>
  <c r="AB2305" i="33"/>
  <c r="AA2305" i="33"/>
  <c r="Z2305" i="33"/>
  <c r="Y2305" i="33"/>
  <c r="X2305" i="33"/>
  <c r="W2305" i="33"/>
  <c r="V2305" i="33"/>
  <c r="U2305" i="33"/>
  <c r="T2305" i="33"/>
  <c r="S2305" i="33"/>
  <c r="AD2304" i="33"/>
  <c r="AC2304" i="33"/>
  <c r="AB2304" i="33"/>
  <c r="AA2304" i="33"/>
  <c r="Z2304" i="33"/>
  <c r="Y2304" i="33"/>
  <c r="X2304" i="33"/>
  <c r="W2304" i="33"/>
  <c r="V2304" i="33"/>
  <c r="U2304" i="33"/>
  <c r="T2304" i="33"/>
  <c r="S2304" i="33"/>
  <c r="AD2303" i="33"/>
  <c r="AC2303" i="33"/>
  <c r="AB2303" i="33"/>
  <c r="AA2303" i="33"/>
  <c r="Z2303" i="33"/>
  <c r="Y2303" i="33"/>
  <c r="X2303" i="33"/>
  <c r="W2303" i="33"/>
  <c r="V2303" i="33"/>
  <c r="U2303" i="33"/>
  <c r="T2303" i="33"/>
  <c r="S2303" i="33"/>
  <c r="AD2302" i="33"/>
  <c r="AC2302" i="33"/>
  <c r="AB2302" i="33"/>
  <c r="AA2302" i="33"/>
  <c r="Z2302" i="33"/>
  <c r="Y2302" i="33"/>
  <c r="X2302" i="33"/>
  <c r="W2302" i="33"/>
  <c r="V2302" i="33"/>
  <c r="U2302" i="33"/>
  <c r="T2302" i="33"/>
  <c r="S2302" i="33"/>
  <c r="AD2301" i="33"/>
  <c r="AC2301" i="33"/>
  <c r="AB2301" i="33"/>
  <c r="AA2301" i="33"/>
  <c r="Z2301" i="33"/>
  <c r="Y2301" i="33"/>
  <c r="X2301" i="33"/>
  <c r="W2301" i="33"/>
  <c r="V2301" i="33"/>
  <c r="U2301" i="33"/>
  <c r="T2301" i="33"/>
  <c r="S2301" i="33"/>
  <c r="AD2300" i="33"/>
  <c r="AC2300" i="33"/>
  <c r="AB2300" i="33"/>
  <c r="AA2300" i="33"/>
  <c r="Z2300" i="33"/>
  <c r="Y2300" i="33"/>
  <c r="X2300" i="33"/>
  <c r="W2300" i="33"/>
  <c r="V2300" i="33"/>
  <c r="U2300" i="33"/>
  <c r="T2300" i="33"/>
  <c r="S2300" i="33"/>
  <c r="AD2299" i="33"/>
  <c r="AC2299" i="33"/>
  <c r="AB2299" i="33"/>
  <c r="AA2299" i="33"/>
  <c r="Z2299" i="33"/>
  <c r="Y2299" i="33"/>
  <c r="X2299" i="33"/>
  <c r="W2299" i="33"/>
  <c r="V2299" i="33"/>
  <c r="U2299" i="33"/>
  <c r="T2299" i="33"/>
  <c r="S2299" i="33"/>
  <c r="AD2298" i="33"/>
  <c r="AC2298" i="33"/>
  <c r="AB2298" i="33"/>
  <c r="AA2298" i="33"/>
  <c r="Z2298" i="33"/>
  <c r="Y2298" i="33"/>
  <c r="X2298" i="33"/>
  <c r="W2298" i="33"/>
  <c r="V2298" i="33"/>
  <c r="U2298" i="33"/>
  <c r="T2298" i="33"/>
  <c r="S2298" i="33"/>
  <c r="AD2297" i="33"/>
  <c r="AC2297" i="33"/>
  <c r="AB2297" i="33"/>
  <c r="AA2297" i="33"/>
  <c r="Z2297" i="33"/>
  <c r="Y2297" i="33"/>
  <c r="X2297" i="33"/>
  <c r="W2297" i="33"/>
  <c r="V2297" i="33"/>
  <c r="U2297" i="33"/>
  <c r="T2297" i="33"/>
  <c r="S2297" i="33"/>
  <c r="AD2296" i="33"/>
  <c r="AC2296" i="33"/>
  <c r="AB2296" i="33"/>
  <c r="AA2296" i="33"/>
  <c r="Z2296" i="33"/>
  <c r="Y2296" i="33"/>
  <c r="X2296" i="33"/>
  <c r="W2296" i="33"/>
  <c r="V2296" i="33"/>
  <c r="U2296" i="33"/>
  <c r="T2296" i="33"/>
  <c r="S2296" i="33"/>
  <c r="AD2295" i="33"/>
  <c r="AC2295" i="33"/>
  <c r="AB2295" i="33"/>
  <c r="AA2295" i="33"/>
  <c r="Z2295" i="33"/>
  <c r="Y2295" i="33"/>
  <c r="X2295" i="33"/>
  <c r="W2295" i="33"/>
  <c r="V2295" i="33"/>
  <c r="U2295" i="33"/>
  <c r="T2295" i="33"/>
  <c r="S2295" i="33"/>
  <c r="AD2294" i="33"/>
  <c r="AC2294" i="33"/>
  <c r="AB2294" i="33"/>
  <c r="AA2294" i="33"/>
  <c r="Z2294" i="33"/>
  <c r="Y2294" i="33"/>
  <c r="X2294" i="33"/>
  <c r="W2294" i="33"/>
  <c r="V2294" i="33"/>
  <c r="U2294" i="33"/>
  <c r="T2294" i="33"/>
  <c r="S2294" i="33"/>
  <c r="AD2293" i="33"/>
  <c r="AC2293" i="33"/>
  <c r="AB2293" i="33"/>
  <c r="AA2293" i="33"/>
  <c r="Z2293" i="33"/>
  <c r="Y2293" i="33"/>
  <c r="X2293" i="33"/>
  <c r="W2293" i="33"/>
  <c r="V2293" i="33"/>
  <c r="U2293" i="33"/>
  <c r="T2293" i="33"/>
  <c r="S2293" i="33"/>
  <c r="AD2292" i="33"/>
  <c r="AC2292" i="33"/>
  <c r="AB2292" i="33"/>
  <c r="AA2292" i="33"/>
  <c r="Z2292" i="33"/>
  <c r="Y2292" i="33"/>
  <c r="X2292" i="33"/>
  <c r="W2292" i="33"/>
  <c r="V2292" i="33"/>
  <c r="U2292" i="33"/>
  <c r="T2292" i="33"/>
  <c r="S2292" i="33"/>
  <c r="AD2291" i="33"/>
  <c r="AC2291" i="33"/>
  <c r="AB2291" i="33"/>
  <c r="AA2291" i="33"/>
  <c r="Z2291" i="33"/>
  <c r="Y2291" i="33"/>
  <c r="X2291" i="33"/>
  <c r="W2291" i="33"/>
  <c r="V2291" i="33"/>
  <c r="U2291" i="33"/>
  <c r="T2291" i="33"/>
  <c r="S2291" i="33"/>
  <c r="AD2290" i="33"/>
  <c r="AC2290" i="33"/>
  <c r="AB2290" i="33"/>
  <c r="AA2290" i="33"/>
  <c r="Z2290" i="33"/>
  <c r="Y2290" i="33"/>
  <c r="X2290" i="33"/>
  <c r="W2290" i="33"/>
  <c r="V2290" i="33"/>
  <c r="U2290" i="33"/>
  <c r="T2290" i="33"/>
  <c r="S2290" i="33"/>
  <c r="AD2289" i="33"/>
  <c r="AC2289" i="33"/>
  <c r="AB2289" i="33"/>
  <c r="AA2289" i="33"/>
  <c r="Z2289" i="33"/>
  <c r="Y2289" i="33"/>
  <c r="X2289" i="33"/>
  <c r="W2289" i="33"/>
  <c r="V2289" i="33"/>
  <c r="U2289" i="33"/>
  <c r="T2289" i="33"/>
  <c r="S2289" i="33"/>
  <c r="AD2288" i="33"/>
  <c r="AC2288" i="33"/>
  <c r="AB2288" i="33"/>
  <c r="AA2288" i="33"/>
  <c r="Z2288" i="33"/>
  <c r="Y2288" i="33"/>
  <c r="X2288" i="33"/>
  <c r="W2288" i="33"/>
  <c r="V2288" i="33"/>
  <c r="U2288" i="33"/>
  <c r="T2288" i="33"/>
  <c r="S2288" i="33"/>
  <c r="AD2287" i="33"/>
  <c r="AC2287" i="33"/>
  <c r="AB2287" i="33"/>
  <c r="AA2287" i="33"/>
  <c r="Z2287" i="33"/>
  <c r="Y2287" i="33"/>
  <c r="X2287" i="33"/>
  <c r="W2287" i="33"/>
  <c r="V2287" i="33"/>
  <c r="U2287" i="33"/>
  <c r="T2287" i="33"/>
  <c r="S2287" i="33"/>
  <c r="AD2286" i="33"/>
  <c r="AC2286" i="33"/>
  <c r="AB2286" i="33"/>
  <c r="AA2286" i="33"/>
  <c r="Z2286" i="33"/>
  <c r="Y2286" i="33"/>
  <c r="X2286" i="33"/>
  <c r="W2286" i="33"/>
  <c r="V2286" i="33"/>
  <c r="U2286" i="33"/>
  <c r="T2286" i="33"/>
  <c r="S2286" i="33"/>
  <c r="AD2285" i="33"/>
  <c r="AC2285" i="33"/>
  <c r="AB2285" i="33"/>
  <c r="AA2285" i="33"/>
  <c r="Z2285" i="33"/>
  <c r="Y2285" i="33"/>
  <c r="X2285" i="33"/>
  <c r="W2285" i="33"/>
  <c r="V2285" i="33"/>
  <c r="U2285" i="33"/>
  <c r="T2285" i="33"/>
  <c r="S2285" i="33"/>
  <c r="AD2284" i="33"/>
  <c r="AC2284" i="33"/>
  <c r="AB2284" i="33"/>
  <c r="AA2284" i="33"/>
  <c r="Z2284" i="33"/>
  <c r="Y2284" i="33"/>
  <c r="X2284" i="33"/>
  <c r="W2284" i="33"/>
  <c r="V2284" i="33"/>
  <c r="U2284" i="33"/>
  <c r="T2284" i="33"/>
  <c r="S2284" i="33"/>
  <c r="AD2283" i="33"/>
  <c r="AC2283" i="33"/>
  <c r="AB2283" i="33"/>
  <c r="AA2283" i="33"/>
  <c r="Z2283" i="33"/>
  <c r="Y2283" i="33"/>
  <c r="X2283" i="33"/>
  <c r="W2283" i="33"/>
  <c r="V2283" i="33"/>
  <c r="U2283" i="33"/>
  <c r="T2283" i="33"/>
  <c r="S2283" i="33"/>
  <c r="AD2282" i="33"/>
  <c r="AC2282" i="33"/>
  <c r="AB2282" i="33"/>
  <c r="AA2282" i="33"/>
  <c r="Z2282" i="33"/>
  <c r="Y2282" i="33"/>
  <c r="X2282" i="33"/>
  <c r="W2282" i="33"/>
  <c r="V2282" i="33"/>
  <c r="U2282" i="33"/>
  <c r="T2282" i="33"/>
  <c r="S2282" i="33"/>
  <c r="AD2281" i="33"/>
  <c r="AC2281" i="33"/>
  <c r="AB2281" i="33"/>
  <c r="AA2281" i="33"/>
  <c r="Z2281" i="33"/>
  <c r="Y2281" i="33"/>
  <c r="X2281" i="33"/>
  <c r="W2281" i="33"/>
  <c r="V2281" i="33"/>
  <c r="U2281" i="33"/>
  <c r="T2281" i="33"/>
  <c r="S2281" i="33"/>
  <c r="AD2280" i="33"/>
  <c r="AC2280" i="33"/>
  <c r="AB2280" i="33"/>
  <c r="AA2280" i="33"/>
  <c r="Z2280" i="33"/>
  <c r="Y2280" i="33"/>
  <c r="X2280" i="33"/>
  <c r="W2280" i="33"/>
  <c r="V2280" i="33"/>
  <c r="U2280" i="33"/>
  <c r="T2280" i="33"/>
  <c r="S2280" i="33"/>
  <c r="AD2279" i="33"/>
  <c r="AC2279" i="33"/>
  <c r="AB2279" i="33"/>
  <c r="AA2279" i="33"/>
  <c r="Z2279" i="33"/>
  <c r="Y2279" i="33"/>
  <c r="X2279" i="33"/>
  <c r="W2279" i="33"/>
  <c r="V2279" i="33"/>
  <c r="U2279" i="33"/>
  <c r="T2279" i="33"/>
  <c r="S2279" i="33"/>
  <c r="AD2278" i="33"/>
  <c r="AC2278" i="33"/>
  <c r="AB2278" i="33"/>
  <c r="AA2278" i="33"/>
  <c r="Z2278" i="33"/>
  <c r="Y2278" i="33"/>
  <c r="X2278" i="33"/>
  <c r="W2278" i="33"/>
  <c r="V2278" i="33"/>
  <c r="U2278" i="33"/>
  <c r="T2278" i="33"/>
  <c r="S2278" i="33"/>
  <c r="AD2277" i="33"/>
  <c r="AC2277" i="33"/>
  <c r="AB2277" i="33"/>
  <c r="AA2277" i="33"/>
  <c r="Z2277" i="33"/>
  <c r="Y2277" i="33"/>
  <c r="X2277" i="33"/>
  <c r="W2277" i="33"/>
  <c r="V2277" i="33"/>
  <c r="U2277" i="33"/>
  <c r="T2277" i="33"/>
  <c r="S2277" i="33"/>
  <c r="AD2276" i="33"/>
  <c r="AC2276" i="33"/>
  <c r="AB2276" i="33"/>
  <c r="AA2276" i="33"/>
  <c r="Z2276" i="33"/>
  <c r="Y2276" i="33"/>
  <c r="X2276" i="33"/>
  <c r="W2276" i="33"/>
  <c r="V2276" i="33"/>
  <c r="U2276" i="33"/>
  <c r="T2276" i="33"/>
  <c r="S2276" i="33"/>
  <c r="AD2275" i="33"/>
  <c r="AC2275" i="33"/>
  <c r="AB2275" i="33"/>
  <c r="AA2275" i="33"/>
  <c r="Z2275" i="33"/>
  <c r="Y2275" i="33"/>
  <c r="X2275" i="33"/>
  <c r="W2275" i="33"/>
  <c r="V2275" i="33"/>
  <c r="U2275" i="33"/>
  <c r="T2275" i="33"/>
  <c r="S2275" i="33"/>
  <c r="AD2274" i="33"/>
  <c r="AC2274" i="33"/>
  <c r="AB2274" i="33"/>
  <c r="AA2274" i="33"/>
  <c r="Z2274" i="33"/>
  <c r="Y2274" i="33"/>
  <c r="X2274" i="33"/>
  <c r="W2274" i="33"/>
  <c r="V2274" i="33"/>
  <c r="U2274" i="33"/>
  <c r="T2274" i="33"/>
  <c r="S2274" i="33"/>
  <c r="AD2273" i="33"/>
  <c r="AC2273" i="33"/>
  <c r="AB2273" i="33"/>
  <c r="AA2273" i="33"/>
  <c r="Z2273" i="33"/>
  <c r="Y2273" i="33"/>
  <c r="X2273" i="33"/>
  <c r="W2273" i="33"/>
  <c r="V2273" i="33"/>
  <c r="U2273" i="33"/>
  <c r="T2273" i="33"/>
  <c r="S2273" i="33"/>
  <c r="AD2272" i="33"/>
  <c r="AC2272" i="33"/>
  <c r="AB2272" i="33"/>
  <c r="AA2272" i="33"/>
  <c r="Z2272" i="33"/>
  <c r="Y2272" i="33"/>
  <c r="X2272" i="33"/>
  <c r="W2272" i="33"/>
  <c r="V2272" i="33"/>
  <c r="U2272" i="33"/>
  <c r="T2272" i="33"/>
  <c r="S2272" i="33"/>
  <c r="AD2271" i="33"/>
  <c r="AC2271" i="33"/>
  <c r="AB2271" i="33"/>
  <c r="AA2271" i="33"/>
  <c r="Z2271" i="33"/>
  <c r="Y2271" i="33"/>
  <c r="X2271" i="33"/>
  <c r="W2271" i="33"/>
  <c r="V2271" i="33"/>
  <c r="U2271" i="33"/>
  <c r="T2271" i="33"/>
  <c r="S2271" i="33"/>
  <c r="AD2270" i="33"/>
  <c r="AC2270" i="33"/>
  <c r="AB2270" i="33"/>
  <c r="AA2270" i="33"/>
  <c r="Z2270" i="33"/>
  <c r="Y2270" i="33"/>
  <c r="X2270" i="33"/>
  <c r="W2270" i="33"/>
  <c r="V2270" i="33"/>
  <c r="U2270" i="33"/>
  <c r="T2270" i="33"/>
  <c r="S2270" i="33"/>
  <c r="AD2269" i="33"/>
  <c r="AC2269" i="33"/>
  <c r="AB2269" i="33"/>
  <c r="AA2269" i="33"/>
  <c r="Z2269" i="33"/>
  <c r="Y2269" i="33"/>
  <c r="X2269" i="33"/>
  <c r="W2269" i="33"/>
  <c r="V2269" i="33"/>
  <c r="U2269" i="33"/>
  <c r="T2269" i="33"/>
  <c r="S2269" i="33"/>
  <c r="AD2268" i="33"/>
  <c r="AC2268" i="33"/>
  <c r="AB2268" i="33"/>
  <c r="AA2268" i="33"/>
  <c r="Z2268" i="33"/>
  <c r="Y2268" i="33"/>
  <c r="X2268" i="33"/>
  <c r="W2268" i="33"/>
  <c r="V2268" i="33"/>
  <c r="U2268" i="33"/>
  <c r="T2268" i="33"/>
  <c r="S2268" i="33"/>
  <c r="AD2267" i="33"/>
  <c r="AC2267" i="33"/>
  <c r="AB2267" i="33"/>
  <c r="AA2267" i="33"/>
  <c r="Z2267" i="33"/>
  <c r="Y2267" i="33"/>
  <c r="X2267" i="33"/>
  <c r="W2267" i="33"/>
  <c r="V2267" i="33"/>
  <c r="U2267" i="33"/>
  <c r="T2267" i="33"/>
  <c r="S2267" i="33"/>
  <c r="AD2266" i="33"/>
  <c r="AC2266" i="33"/>
  <c r="AB2266" i="33"/>
  <c r="AA2266" i="33"/>
  <c r="Z2266" i="33"/>
  <c r="Y2266" i="33"/>
  <c r="X2266" i="33"/>
  <c r="W2266" i="33"/>
  <c r="V2266" i="33"/>
  <c r="U2266" i="33"/>
  <c r="T2266" i="33"/>
  <c r="S2266" i="33"/>
  <c r="AD2265" i="33"/>
  <c r="AC2265" i="33"/>
  <c r="AB2265" i="33"/>
  <c r="AA2265" i="33"/>
  <c r="Z2265" i="33"/>
  <c r="Y2265" i="33"/>
  <c r="X2265" i="33"/>
  <c r="W2265" i="33"/>
  <c r="V2265" i="33"/>
  <c r="U2265" i="33"/>
  <c r="T2265" i="33"/>
  <c r="S2265" i="33"/>
  <c r="AD2264" i="33"/>
  <c r="AC2264" i="33"/>
  <c r="AB2264" i="33"/>
  <c r="AA2264" i="33"/>
  <c r="Z2264" i="33"/>
  <c r="Y2264" i="33"/>
  <c r="X2264" i="33"/>
  <c r="W2264" i="33"/>
  <c r="V2264" i="33"/>
  <c r="U2264" i="33"/>
  <c r="T2264" i="33"/>
  <c r="S2264" i="33"/>
  <c r="AD2263" i="33"/>
  <c r="AC2263" i="33"/>
  <c r="AB2263" i="33"/>
  <c r="AA2263" i="33"/>
  <c r="Z2263" i="33"/>
  <c r="Y2263" i="33"/>
  <c r="X2263" i="33"/>
  <c r="W2263" i="33"/>
  <c r="V2263" i="33"/>
  <c r="U2263" i="33"/>
  <c r="T2263" i="33"/>
  <c r="S2263" i="33"/>
  <c r="AD2262" i="33"/>
  <c r="AC2262" i="33"/>
  <c r="AB2262" i="33"/>
  <c r="AA2262" i="33"/>
  <c r="Z2262" i="33"/>
  <c r="Y2262" i="33"/>
  <c r="X2262" i="33"/>
  <c r="W2262" i="33"/>
  <c r="V2262" i="33"/>
  <c r="U2262" i="33"/>
  <c r="T2262" i="33"/>
  <c r="S2262" i="33"/>
  <c r="AD2261" i="33"/>
  <c r="AC2261" i="33"/>
  <c r="AB2261" i="33"/>
  <c r="AA2261" i="33"/>
  <c r="Z2261" i="33"/>
  <c r="Y2261" i="33"/>
  <c r="X2261" i="33"/>
  <c r="W2261" i="33"/>
  <c r="V2261" i="33"/>
  <c r="U2261" i="33"/>
  <c r="T2261" i="33"/>
  <c r="S2261" i="33"/>
  <c r="AD2260" i="33"/>
  <c r="AC2260" i="33"/>
  <c r="AB2260" i="33"/>
  <c r="AA2260" i="33"/>
  <c r="Z2260" i="33"/>
  <c r="Y2260" i="33"/>
  <c r="X2260" i="33"/>
  <c r="W2260" i="33"/>
  <c r="V2260" i="33"/>
  <c r="U2260" i="33"/>
  <c r="T2260" i="33"/>
  <c r="S2260" i="33"/>
  <c r="AD2259" i="33"/>
  <c r="AC2259" i="33"/>
  <c r="AB2259" i="33"/>
  <c r="AA2259" i="33"/>
  <c r="Z2259" i="33"/>
  <c r="Y2259" i="33"/>
  <c r="X2259" i="33"/>
  <c r="W2259" i="33"/>
  <c r="V2259" i="33"/>
  <c r="U2259" i="33"/>
  <c r="T2259" i="33"/>
  <c r="S2259" i="33"/>
  <c r="AD2258" i="33"/>
  <c r="AC2258" i="33"/>
  <c r="AB2258" i="33"/>
  <c r="AA2258" i="33"/>
  <c r="Z2258" i="33"/>
  <c r="Y2258" i="33"/>
  <c r="X2258" i="33"/>
  <c r="W2258" i="33"/>
  <c r="V2258" i="33"/>
  <c r="U2258" i="33"/>
  <c r="T2258" i="33"/>
  <c r="S2258" i="33"/>
  <c r="AD2257" i="33"/>
  <c r="AC2257" i="33"/>
  <c r="AB2257" i="33"/>
  <c r="AA2257" i="33"/>
  <c r="Z2257" i="33"/>
  <c r="Y2257" i="33"/>
  <c r="X2257" i="33"/>
  <c r="W2257" i="33"/>
  <c r="V2257" i="33"/>
  <c r="U2257" i="33"/>
  <c r="T2257" i="33"/>
  <c r="S2257" i="33"/>
  <c r="AD2256" i="33"/>
  <c r="AC2256" i="33"/>
  <c r="AB2256" i="33"/>
  <c r="AA2256" i="33"/>
  <c r="Z2256" i="33"/>
  <c r="Y2256" i="33"/>
  <c r="X2256" i="33"/>
  <c r="W2256" i="33"/>
  <c r="V2256" i="33"/>
  <c r="U2256" i="33"/>
  <c r="T2256" i="33"/>
  <c r="S2256" i="33"/>
  <c r="AD2255" i="33"/>
  <c r="AC2255" i="33"/>
  <c r="AB2255" i="33"/>
  <c r="AA2255" i="33"/>
  <c r="Z2255" i="33"/>
  <c r="Y2255" i="33"/>
  <c r="X2255" i="33"/>
  <c r="W2255" i="33"/>
  <c r="V2255" i="33"/>
  <c r="U2255" i="33"/>
  <c r="T2255" i="33"/>
  <c r="S2255" i="33"/>
  <c r="AD2254" i="33"/>
  <c r="AC2254" i="33"/>
  <c r="AB2254" i="33"/>
  <c r="AA2254" i="33"/>
  <c r="Z2254" i="33"/>
  <c r="Y2254" i="33"/>
  <c r="X2254" i="33"/>
  <c r="W2254" i="33"/>
  <c r="V2254" i="33"/>
  <c r="U2254" i="33"/>
  <c r="T2254" i="33"/>
  <c r="S2254" i="33"/>
  <c r="AD2253" i="33"/>
  <c r="AC2253" i="33"/>
  <c r="AB2253" i="33"/>
  <c r="AA2253" i="33"/>
  <c r="Z2253" i="33"/>
  <c r="Y2253" i="33"/>
  <c r="X2253" i="33"/>
  <c r="W2253" i="33"/>
  <c r="V2253" i="33"/>
  <c r="U2253" i="33"/>
  <c r="T2253" i="33"/>
  <c r="S2253" i="33"/>
  <c r="AD2252" i="33"/>
  <c r="AC2252" i="33"/>
  <c r="AB2252" i="33"/>
  <c r="AA2252" i="33"/>
  <c r="Z2252" i="33"/>
  <c r="Y2252" i="33"/>
  <c r="X2252" i="33"/>
  <c r="W2252" i="33"/>
  <c r="V2252" i="33"/>
  <c r="U2252" i="33"/>
  <c r="T2252" i="33"/>
  <c r="S2252" i="33"/>
  <c r="AD2251" i="33"/>
  <c r="AC2251" i="33"/>
  <c r="AB2251" i="33"/>
  <c r="AA2251" i="33"/>
  <c r="Z2251" i="33"/>
  <c r="Y2251" i="33"/>
  <c r="X2251" i="33"/>
  <c r="W2251" i="33"/>
  <c r="V2251" i="33"/>
  <c r="U2251" i="33"/>
  <c r="T2251" i="33"/>
  <c r="S2251" i="33"/>
  <c r="AD2250" i="33"/>
  <c r="AC2250" i="33"/>
  <c r="AB2250" i="33"/>
  <c r="AA2250" i="33"/>
  <c r="Z2250" i="33"/>
  <c r="Y2250" i="33"/>
  <c r="X2250" i="33"/>
  <c r="W2250" i="33"/>
  <c r="V2250" i="33"/>
  <c r="U2250" i="33"/>
  <c r="T2250" i="33"/>
  <c r="S2250" i="33"/>
  <c r="AD2249" i="33"/>
  <c r="AC2249" i="33"/>
  <c r="AB2249" i="33"/>
  <c r="AA2249" i="33"/>
  <c r="Z2249" i="33"/>
  <c r="Y2249" i="33"/>
  <c r="X2249" i="33"/>
  <c r="W2249" i="33"/>
  <c r="V2249" i="33"/>
  <c r="U2249" i="33"/>
  <c r="T2249" i="33"/>
  <c r="S2249" i="33"/>
  <c r="AD2248" i="33"/>
  <c r="AC2248" i="33"/>
  <c r="AB2248" i="33"/>
  <c r="AA2248" i="33"/>
  <c r="Z2248" i="33"/>
  <c r="Y2248" i="33"/>
  <c r="X2248" i="33"/>
  <c r="W2248" i="33"/>
  <c r="V2248" i="33"/>
  <c r="U2248" i="33"/>
  <c r="T2248" i="33"/>
  <c r="S2248" i="33"/>
  <c r="AD2247" i="33"/>
  <c r="AC2247" i="33"/>
  <c r="AB2247" i="33"/>
  <c r="AA2247" i="33"/>
  <c r="Z2247" i="33"/>
  <c r="Y2247" i="33"/>
  <c r="X2247" i="33"/>
  <c r="W2247" i="33"/>
  <c r="V2247" i="33"/>
  <c r="U2247" i="33"/>
  <c r="T2247" i="33"/>
  <c r="S2247" i="33"/>
  <c r="AD2246" i="33"/>
  <c r="AC2246" i="33"/>
  <c r="AB2246" i="33"/>
  <c r="AA2246" i="33"/>
  <c r="Z2246" i="33"/>
  <c r="Y2246" i="33"/>
  <c r="X2246" i="33"/>
  <c r="W2246" i="33"/>
  <c r="V2246" i="33"/>
  <c r="U2246" i="33"/>
  <c r="T2246" i="33"/>
  <c r="S2246" i="33"/>
  <c r="AD2245" i="33"/>
  <c r="AC2245" i="33"/>
  <c r="AB2245" i="33"/>
  <c r="AA2245" i="33"/>
  <c r="Z2245" i="33"/>
  <c r="Y2245" i="33"/>
  <c r="X2245" i="33"/>
  <c r="W2245" i="33"/>
  <c r="V2245" i="33"/>
  <c r="U2245" i="33"/>
  <c r="T2245" i="33"/>
  <c r="S2245" i="33"/>
  <c r="AD2244" i="33"/>
  <c r="AC2244" i="33"/>
  <c r="AB2244" i="33"/>
  <c r="AA2244" i="33"/>
  <c r="Z2244" i="33"/>
  <c r="Y2244" i="33"/>
  <c r="X2244" i="33"/>
  <c r="W2244" i="33"/>
  <c r="V2244" i="33"/>
  <c r="U2244" i="33"/>
  <c r="T2244" i="33"/>
  <c r="S2244" i="33"/>
  <c r="AD2243" i="33"/>
  <c r="AC2243" i="33"/>
  <c r="AB2243" i="33"/>
  <c r="AA2243" i="33"/>
  <c r="Z2243" i="33"/>
  <c r="Y2243" i="33"/>
  <c r="X2243" i="33"/>
  <c r="W2243" i="33"/>
  <c r="V2243" i="33"/>
  <c r="U2243" i="33"/>
  <c r="T2243" i="33"/>
  <c r="S2243" i="33"/>
  <c r="AD2242" i="33"/>
  <c r="AC2242" i="33"/>
  <c r="AB2242" i="33"/>
  <c r="AA2242" i="33"/>
  <c r="Z2242" i="33"/>
  <c r="Y2242" i="33"/>
  <c r="X2242" i="33"/>
  <c r="W2242" i="33"/>
  <c r="V2242" i="33"/>
  <c r="U2242" i="33"/>
  <c r="T2242" i="33"/>
  <c r="S2242" i="33"/>
  <c r="AD2241" i="33"/>
  <c r="AC2241" i="33"/>
  <c r="AB2241" i="33"/>
  <c r="AA2241" i="33"/>
  <c r="Z2241" i="33"/>
  <c r="Y2241" i="33"/>
  <c r="X2241" i="33"/>
  <c r="W2241" i="33"/>
  <c r="V2241" i="33"/>
  <c r="U2241" i="33"/>
  <c r="T2241" i="33"/>
  <c r="S2241" i="33"/>
  <c r="AD2240" i="33"/>
  <c r="AC2240" i="33"/>
  <c r="AB2240" i="33"/>
  <c r="AA2240" i="33"/>
  <c r="Z2240" i="33"/>
  <c r="Y2240" i="33"/>
  <c r="X2240" i="33"/>
  <c r="W2240" i="33"/>
  <c r="V2240" i="33"/>
  <c r="U2240" i="33"/>
  <c r="T2240" i="33"/>
  <c r="S2240" i="33"/>
  <c r="AD2239" i="33"/>
  <c r="AC2239" i="33"/>
  <c r="AB2239" i="33"/>
  <c r="AA2239" i="33"/>
  <c r="Z2239" i="33"/>
  <c r="Y2239" i="33"/>
  <c r="X2239" i="33"/>
  <c r="W2239" i="33"/>
  <c r="V2239" i="33"/>
  <c r="U2239" i="33"/>
  <c r="T2239" i="33"/>
  <c r="S2239" i="33"/>
  <c r="AD2238" i="33"/>
  <c r="AC2238" i="33"/>
  <c r="AB2238" i="33"/>
  <c r="AA2238" i="33"/>
  <c r="Z2238" i="33"/>
  <c r="Y2238" i="33"/>
  <c r="X2238" i="33"/>
  <c r="W2238" i="33"/>
  <c r="V2238" i="33"/>
  <c r="U2238" i="33"/>
  <c r="T2238" i="33"/>
  <c r="S2238" i="33"/>
  <c r="AD2237" i="33"/>
  <c r="AC2237" i="33"/>
  <c r="AB2237" i="33"/>
  <c r="AA2237" i="33"/>
  <c r="Z2237" i="33"/>
  <c r="Y2237" i="33"/>
  <c r="X2237" i="33"/>
  <c r="W2237" i="33"/>
  <c r="V2237" i="33"/>
  <c r="U2237" i="33"/>
  <c r="T2237" i="33"/>
  <c r="S2237" i="33"/>
  <c r="AD2236" i="33"/>
  <c r="AC2236" i="33"/>
  <c r="AB2236" i="33"/>
  <c r="AA2236" i="33"/>
  <c r="Z2236" i="33"/>
  <c r="Y2236" i="33"/>
  <c r="X2236" i="33"/>
  <c r="W2236" i="33"/>
  <c r="V2236" i="33"/>
  <c r="U2236" i="33"/>
  <c r="T2236" i="33"/>
  <c r="S2236" i="33"/>
  <c r="AD2235" i="33"/>
  <c r="AC2235" i="33"/>
  <c r="AB2235" i="33"/>
  <c r="AA2235" i="33"/>
  <c r="Z2235" i="33"/>
  <c r="Y2235" i="33"/>
  <c r="X2235" i="33"/>
  <c r="W2235" i="33"/>
  <c r="V2235" i="33"/>
  <c r="U2235" i="33"/>
  <c r="T2235" i="33"/>
  <c r="S2235" i="33"/>
  <c r="AD2234" i="33"/>
  <c r="AC2234" i="33"/>
  <c r="AB2234" i="33"/>
  <c r="AA2234" i="33"/>
  <c r="Z2234" i="33"/>
  <c r="Y2234" i="33"/>
  <c r="X2234" i="33"/>
  <c r="W2234" i="33"/>
  <c r="V2234" i="33"/>
  <c r="U2234" i="33"/>
  <c r="T2234" i="33"/>
  <c r="S2234" i="33"/>
  <c r="AD2233" i="33"/>
  <c r="AC2233" i="33"/>
  <c r="AB2233" i="33"/>
  <c r="AA2233" i="33"/>
  <c r="Z2233" i="33"/>
  <c r="Y2233" i="33"/>
  <c r="X2233" i="33"/>
  <c r="W2233" i="33"/>
  <c r="V2233" i="33"/>
  <c r="U2233" i="33"/>
  <c r="T2233" i="33"/>
  <c r="S2233" i="33"/>
  <c r="AD2232" i="33"/>
  <c r="AC2232" i="33"/>
  <c r="AB2232" i="33"/>
  <c r="AA2232" i="33"/>
  <c r="Z2232" i="33"/>
  <c r="Y2232" i="33"/>
  <c r="X2232" i="33"/>
  <c r="W2232" i="33"/>
  <c r="V2232" i="33"/>
  <c r="U2232" i="33"/>
  <c r="T2232" i="33"/>
  <c r="S2232" i="33"/>
  <c r="AD2231" i="33"/>
  <c r="AC2231" i="33"/>
  <c r="AB2231" i="33"/>
  <c r="AA2231" i="33"/>
  <c r="Z2231" i="33"/>
  <c r="Y2231" i="33"/>
  <c r="X2231" i="33"/>
  <c r="W2231" i="33"/>
  <c r="V2231" i="33"/>
  <c r="U2231" i="33"/>
  <c r="T2231" i="33"/>
  <c r="S2231" i="33"/>
  <c r="AD2230" i="33"/>
  <c r="AC2230" i="33"/>
  <c r="AB2230" i="33"/>
  <c r="AA2230" i="33"/>
  <c r="Z2230" i="33"/>
  <c r="Y2230" i="33"/>
  <c r="X2230" i="33"/>
  <c r="W2230" i="33"/>
  <c r="V2230" i="33"/>
  <c r="U2230" i="33"/>
  <c r="T2230" i="33"/>
  <c r="S2230" i="33"/>
  <c r="AD2229" i="33"/>
  <c r="AC2229" i="33"/>
  <c r="AB2229" i="33"/>
  <c r="AA2229" i="33"/>
  <c r="Z2229" i="33"/>
  <c r="Y2229" i="33"/>
  <c r="X2229" i="33"/>
  <c r="W2229" i="33"/>
  <c r="V2229" i="33"/>
  <c r="U2229" i="33"/>
  <c r="T2229" i="33"/>
  <c r="S2229" i="33"/>
  <c r="AD2228" i="33"/>
  <c r="AC2228" i="33"/>
  <c r="AB2228" i="33"/>
  <c r="AA2228" i="33"/>
  <c r="Z2228" i="33"/>
  <c r="Y2228" i="33"/>
  <c r="X2228" i="33"/>
  <c r="W2228" i="33"/>
  <c r="V2228" i="33"/>
  <c r="U2228" i="33"/>
  <c r="T2228" i="33"/>
  <c r="S2228" i="33"/>
  <c r="AD2227" i="33"/>
  <c r="AC2227" i="33"/>
  <c r="AB2227" i="33"/>
  <c r="AA2227" i="33"/>
  <c r="Z2227" i="33"/>
  <c r="Y2227" i="33"/>
  <c r="X2227" i="33"/>
  <c r="W2227" i="33"/>
  <c r="V2227" i="33"/>
  <c r="U2227" i="33"/>
  <c r="T2227" i="33"/>
  <c r="S2227" i="33"/>
  <c r="AD2226" i="33"/>
  <c r="AC2226" i="33"/>
  <c r="AB2226" i="33"/>
  <c r="AA2226" i="33"/>
  <c r="Z2226" i="33"/>
  <c r="Y2226" i="33"/>
  <c r="X2226" i="33"/>
  <c r="W2226" i="33"/>
  <c r="V2226" i="33"/>
  <c r="U2226" i="33"/>
  <c r="T2226" i="33"/>
  <c r="S2226" i="33"/>
  <c r="AD2225" i="33"/>
  <c r="AC2225" i="33"/>
  <c r="AB2225" i="33"/>
  <c r="AA2225" i="33"/>
  <c r="Z2225" i="33"/>
  <c r="Y2225" i="33"/>
  <c r="X2225" i="33"/>
  <c r="W2225" i="33"/>
  <c r="V2225" i="33"/>
  <c r="U2225" i="33"/>
  <c r="T2225" i="33"/>
  <c r="S2225" i="33"/>
  <c r="AD2224" i="33"/>
  <c r="AC2224" i="33"/>
  <c r="AB2224" i="33"/>
  <c r="AA2224" i="33"/>
  <c r="Z2224" i="33"/>
  <c r="Y2224" i="33"/>
  <c r="X2224" i="33"/>
  <c r="W2224" i="33"/>
  <c r="V2224" i="33"/>
  <c r="U2224" i="33"/>
  <c r="T2224" i="33"/>
  <c r="S2224" i="33"/>
  <c r="AD2223" i="33"/>
  <c r="AC2223" i="33"/>
  <c r="AB2223" i="33"/>
  <c r="AA2223" i="33"/>
  <c r="Z2223" i="33"/>
  <c r="Y2223" i="33"/>
  <c r="X2223" i="33"/>
  <c r="W2223" i="33"/>
  <c r="V2223" i="33"/>
  <c r="U2223" i="33"/>
  <c r="T2223" i="33"/>
  <c r="S2223" i="33"/>
  <c r="AD2222" i="33"/>
  <c r="AC2222" i="33"/>
  <c r="AB2222" i="33"/>
  <c r="AA2222" i="33"/>
  <c r="Z2222" i="33"/>
  <c r="Y2222" i="33"/>
  <c r="X2222" i="33"/>
  <c r="W2222" i="33"/>
  <c r="V2222" i="33"/>
  <c r="U2222" i="33"/>
  <c r="T2222" i="33"/>
  <c r="S2222" i="33"/>
  <c r="AD2221" i="33"/>
  <c r="AC2221" i="33"/>
  <c r="AB2221" i="33"/>
  <c r="AA2221" i="33"/>
  <c r="Z2221" i="33"/>
  <c r="Y2221" i="33"/>
  <c r="X2221" i="33"/>
  <c r="W2221" i="33"/>
  <c r="V2221" i="33"/>
  <c r="U2221" i="33"/>
  <c r="T2221" i="33"/>
  <c r="S2221" i="33"/>
  <c r="AD2220" i="33"/>
  <c r="AC2220" i="33"/>
  <c r="AB2220" i="33"/>
  <c r="AA2220" i="33"/>
  <c r="Z2220" i="33"/>
  <c r="Y2220" i="33"/>
  <c r="X2220" i="33"/>
  <c r="W2220" i="33"/>
  <c r="V2220" i="33"/>
  <c r="U2220" i="33"/>
  <c r="T2220" i="33"/>
  <c r="S2220" i="33"/>
  <c r="AD2219" i="33"/>
  <c r="AC2219" i="33"/>
  <c r="AB2219" i="33"/>
  <c r="AA2219" i="33"/>
  <c r="Z2219" i="33"/>
  <c r="Y2219" i="33"/>
  <c r="X2219" i="33"/>
  <c r="W2219" i="33"/>
  <c r="V2219" i="33"/>
  <c r="U2219" i="33"/>
  <c r="T2219" i="33"/>
  <c r="S2219" i="33"/>
  <c r="AD2218" i="33"/>
  <c r="AC2218" i="33"/>
  <c r="AB2218" i="33"/>
  <c r="AA2218" i="33"/>
  <c r="Z2218" i="33"/>
  <c r="Y2218" i="33"/>
  <c r="X2218" i="33"/>
  <c r="W2218" i="33"/>
  <c r="V2218" i="33"/>
  <c r="U2218" i="33"/>
  <c r="T2218" i="33"/>
  <c r="S2218" i="33"/>
  <c r="AD2217" i="33"/>
  <c r="AC2217" i="33"/>
  <c r="AB2217" i="33"/>
  <c r="AA2217" i="33"/>
  <c r="Z2217" i="33"/>
  <c r="Y2217" i="33"/>
  <c r="X2217" i="33"/>
  <c r="W2217" i="33"/>
  <c r="V2217" i="33"/>
  <c r="U2217" i="33"/>
  <c r="T2217" i="33"/>
  <c r="S2217" i="33"/>
  <c r="AD2216" i="33"/>
  <c r="AC2216" i="33"/>
  <c r="AB2216" i="33"/>
  <c r="AA2216" i="33"/>
  <c r="Z2216" i="33"/>
  <c r="Y2216" i="33"/>
  <c r="X2216" i="33"/>
  <c r="W2216" i="33"/>
  <c r="V2216" i="33"/>
  <c r="U2216" i="33"/>
  <c r="T2216" i="33"/>
  <c r="S2216" i="33"/>
  <c r="AD2215" i="33"/>
  <c r="AC2215" i="33"/>
  <c r="AB2215" i="33"/>
  <c r="AA2215" i="33"/>
  <c r="Z2215" i="33"/>
  <c r="Y2215" i="33"/>
  <c r="X2215" i="33"/>
  <c r="W2215" i="33"/>
  <c r="V2215" i="33"/>
  <c r="U2215" i="33"/>
  <c r="T2215" i="33"/>
  <c r="S2215" i="33"/>
  <c r="AD2214" i="33"/>
  <c r="AC2214" i="33"/>
  <c r="AB2214" i="33"/>
  <c r="AA2214" i="33"/>
  <c r="Z2214" i="33"/>
  <c r="Y2214" i="33"/>
  <c r="X2214" i="33"/>
  <c r="W2214" i="33"/>
  <c r="V2214" i="33"/>
  <c r="U2214" i="33"/>
  <c r="T2214" i="33"/>
  <c r="S2214" i="33"/>
  <c r="AD2213" i="33"/>
  <c r="AC2213" i="33"/>
  <c r="AB2213" i="33"/>
  <c r="AA2213" i="33"/>
  <c r="Z2213" i="33"/>
  <c r="Y2213" i="33"/>
  <c r="X2213" i="33"/>
  <c r="W2213" i="33"/>
  <c r="V2213" i="33"/>
  <c r="U2213" i="33"/>
  <c r="T2213" i="33"/>
  <c r="S2213" i="33"/>
  <c r="AD2212" i="33"/>
  <c r="AC2212" i="33"/>
  <c r="AB2212" i="33"/>
  <c r="AA2212" i="33"/>
  <c r="Z2212" i="33"/>
  <c r="Y2212" i="33"/>
  <c r="X2212" i="33"/>
  <c r="W2212" i="33"/>
  <c r="V2212" i="33"/>
  <c r="U2212" i="33"/>
  <c r="T2212" i="33"/>
  <c r="S2212" i="33"/>
  <c r="AD2211" i="33"/>
  <c r="AC2211" i="33"/>
  <c r="AB2211" i="33"/>
  <c r="AA2211" i="33"/>
  <c r="Z2211" i="33"/>
  <c r="Y2211" i="33"/>
  <c r="X2211" i="33"/>
  <c r="W2211" i="33"/>
  <c r="V2211" i="33"/>
  <c r="U2211" i="33"/>
  <c r="T2211" i="33"/>
  <c r="S2211" i="33"/>
  <c r="AD2210" i="33"/>
  <c r="AC2210" i="33"/>
  <c r="AB2210" i="33"/>
  <c r="AA2210" i="33"/>
  <c r="Z2210" i="33"/>
  <c r="Y2210" i="33"/>
  <c r="X2210" i="33"/>
  <c r="W2210" i="33"/>
  <c r="V2210" i="33"/>
  <c r="U2210" i="33"/>
  <c r="T2210" i="33"/>
  <c r="S2210" i="33"/>
  <c r="AD2209" i="33"/>
  <c r="AC2209" i="33"/>
  <c r="AB2209" i="33"/>
  <c r="AA2209" i="33"/>
  <c r="Z2209" i="33"/>
  <c r="Y2209" i="33"/>
  <c r="X2209" i="33"/>
  <c r="W2209" i="33"/>
  <c r="V2209" i="33"/>
  <c r="U2209" i="33"/>
  <c r="T2209" i="33"/>
  <c r="S2209" i="33"/>
  <c r="AD2208" i="33"/>
  <c r="AC2208" i="33"/>
  <c r="AB2208" i="33"/>
  <c r="AA2208" i="33"/>
  <c r="Z2208" i="33"/>
  <c r="Y2208" i="33"/>
  <c r="X2208" i="33"/>
  <c r="W2208" i="33"/>
  <c r="V2208" i="33"/>
  <c r="U2208" i="33"/>
  <c r="T2208" i="33"/>
  <c r="S2208" i="33"/>
  <c r="AD2207" i="33"/>
  <c r="AC2207" i="33"/>
  <c r="AB2207" i="33"/>
  <c r="AA2207" i="33"/>
  <c r="Z2207" i="33"/>
  <c r="Y2207" i="33"/>
  <c r="X2207" i="33"/>
  <c r="W2207" i="33"/>
  <c r="V2207" i="33"/>
  <c r="U2207" i="33"/>
  <c r="T2207" i="33"/>
  <c r="S2207" i="33"/>
  <c r="AD2206" i="33"/>
  <c r="AC2206" i="33"/>
  <c r="AB2206" i="33"/>
  <c r="AA2206" i="33"/>
  <c r="Z2206" i="33"/>
  <c r="Y2206" i="33"/>
  <c r="X2206" i="33"/>
  <c r="W2206" i="33"/>
  <c r="V2206" i="33"/>
  <c r="U2206" i="33"/>
  <c r="T2206" i="33"/>
  <c r="S2206" i="33"/>
  <c r="AD2205" i="33"/>
  <c r="AC2205" i="33"/>
  <c r="AB2205" i="33"/>
  <c r="AA2205" i="33"/>
  <c r="Z2205" i="33"/>
  <c r="Y2205" i="33"/>
  <c r="X2205" i="33"/>
  <c r="W2205" i="33"/>
  <c r="V2205" i="33"/>
  <c r="U2205" i="33"/>
  <c r="T2205" i="33"/>
  <c r="S2205" i="33"/>
  <c r="AD2204" i="33"/>
  <c r="AC2204" i="33"/>
  <c r="AB2204" i="33"/>
  <c r="AA2204" i="33"/>
  <c r="Z2204" i="33"/>
  <c r="Y2204" i="33"/>
  <c r="X2204" i="33"/>
  <c r="W2204" i="33"/>
  <c r="V2204" i="33"/>
  <c r="U2204" i="33"/>
  <c r="T2204" i="33"/>
  <c r="S2204" i="33"/>
  <c r="AD2203" i="33"/>
  <c r="AC2203" i="33"/>
  <c r="AB2203" i="33"/>
  <c r="AA2203" i="33"/>
  <c r="Z2203" i="33"/>
  <c r="Y2203" i="33"/>
  <c r="X2203" i="33"/>
  <c r="W2203" i="33"/>
  <c r="V2203" i="33"/>
  <c r="U2203" i="33"/>
  <c r="T2203" i="33"/>
  <c r="S2203" i="33"/>
  <c r="AD2202" i="33"/>
  <c r="AC2202" i="33"/>
  <c r="AB2202" i="33"/>
  <c r="AA2202" i="33"/>
  <c r="Z2202" i="33"/>
  <c r="Y2202" i="33"/>
  <c r="X2202" i="33"/>
  <c r="W2202" i="33"/>
  <c r="V2202" i="33"/>
  <c r="U2202" i="33"/>
  <c r="T2202" i="33"/>
  <c r="S2202" i="33"/>
  <c r="AD2201" i="33"/>
  <c r="AC2201" i="33"/>
  <c r="AB2201" i="33"/>
  <c r="AA2201" i="33"/>
  <c r="Z2201" i="33"/>
  <c r="Y2201" i="33"/>
  <c r="X2201" i="33"/>
  <c r="W2201" i="33"/>
  <c r="V2201" i="33"/>
  <c r="U2201" i="33"/>
  <c r="T2201" i="33"/>
  <c r="S2201" i="33"/>
  <c r="AD2200" i="33"/>
  <c r="AC2200" i="33"/>
  <c r="AB2200" i="33"/>
  <c r="AA2200" i="33"/>
  <c r="Z2200" i="33"/>
  <c r="Y2200" i="33"/>
  <c r="X2200" i="33"/>
  <c r="W2200" i="33"/>
  <c r="V2200" i="33"/>
  <c r="U2200" i="33"/>
  <c r="T2200" i="33"/>
  <c r="S2200" i="33"/>
  <c r="AD2199" i="33"/>
  <c r="AC2199" i="33"/>
  <c r="AB2199" i="33"/>
  <c r="AA2199" i="33"/>
  <c r="Z2199" i="33"/>
  <c r="Y2199" i="33"/>
  <c r="X2199" i="33"/>
  <c r="W2199" i="33"/>
  <c r="V2199" i="33"/>
  <c r="U2199" i="33"/>
  <c r="T2199" i="33"/>
  <c r="S2199" i="33"/>
  <c r="AD2198" i="33"/>
  <c r="AC2198" i="33"/>
  <c r="AB2198" i="33"/>
  <c r="AA2198" i="33"/>
  <c r="Z2198" i="33"/>
  <c r="Y2198" i="33"/>
  <c r="X2198" i="33"/>
  <c r="W2198" i="33"/>
  <c r="V2198" i="33"/>
  <c r="U2198" i="33"/>
  <c r="T2198" i="33"/>
  <c r="S2198" i="33"/>
  <c r="AD2197" i="33"/>
  <c r="AC2197" i="33"/>
  <c r="AB2197" i="33"/>
  <c r="AA2197" i="33"/>
  <c r="Z2197" i="33"/>
  <c r="Y2197" i="33"/>
  <c r="X2197" i="33"/>
  <c r="W2197" i="33"/>
  <c r="V2197" i="33"/>
  <c r="U2197" i="33"/>
  <c r="T2197" i="33"/>
  <c r="S2197" i="33"/>
  <c r="AD2196" i="33"/>
  <c r="AC2196" i="33"/>
  <c r="AB2196" i="33"/>
  <c r="AA2196" i="33"/>
  <c r="Z2196" i="33"/>
  <c r="Y2196" i="33"/>
  <c r="X2196" i="33"/>
  <c r="W2196" i="33"/>
  <c r="V2196" i="33"/>
  <c r="U2196" i="33"/>
  <c r="T2196" i="33"/>
  <c r="S2196" i="33"/>
  <c r="AD2195" i="33"/>
  <c r="AC2195" i="33"/>
  <c r="AB2195" i="33"/>
  <c r="AA2195" i="33"/>
  <c r="Z2195" i="33"/>
  <c r="Y2195" i="33"/>
  <c r="X2195" i="33"/>
  <c r="W2195" i="33"/>
  <c r="V2195" i="33"/>
  <c r="U2195" i="33"/>
  <c r="T2195" i="33"/>
  <c r="S2195" i="33"/>
  <c r="AD2194" i="33"/>
  <c r="AC2194" i="33"/>
  <c r="AB2194" i="33"/>
  <c r="AA2194" i="33"/>
  <c r="Z2194" i="33"/>
  <c r="Y2194" i="33"/>
  <c r="X2194" i="33"/>
  <c r="W2194" i="33"/>
  <c r="V2194" i="33"/>
  <c r="U2194" i="33"/>
  <c r="T2194" i="33"/>
  <c r="S2194" i="33"/>
  <c r="AD2193" i="33"/>
  <c r="AC2193" i="33"/>
  <c r="AB2193" i="33"/>
  <c r="AA2193" i="33"/>
  <c r="Z2193" i="33"/>
  <c r="Y2193" i="33"/>
  <c r="X2193" i="33"/>
  <c r="W2193" i="33"/>
  <c r="V2193" i="33"/>
  <c r="U2193" i="33"/>
  <c r="T2193" i="33"/>
  <c r="S2193" i="33"/>
  <c r="AD2192" i="33"/>
  <c r="AC2192" i="33"/>
  <c r="AB2192" i="33"/>
  <c r="AA2192" i="33"/>
  <c r="Z2192" i="33"/>
  <c r="Y2192" i="33"/>
  <c r="X2192" i="33"/>
  <c r="W2192" i="33"/>
  <c r="V2192" i="33"/>
  <c r="U2192" i="33"/>
  <c r="T2192" i="33"/>
  <c r="S2192" i="33"/>
  <c r="AD2191" i="33"/>
  <c r="AC2191" i="33"/>
  <c r="AB2191" i="33"/>
  <c r="AA2191" i="33"/>
  <c r="Z2191" i="33"/>
  <c r="Y2191" i="33"/>
  <c r="X2191" i="33"/>
  <c r="W2191" i="33"/>
  <c r="V2191" i="33"/>
  <c r="U2191" i="33"/>
  <c r="T2191" i="33"/>
  <c r="S2191" i="33"/>
  <c r="AD2190" i="33"/>
  <c r="AC2190" i="33"/>
  <c r="AB2190" i="33"/>
  <c r="AA2190" i="33"/>
  <c r="Z2190" i="33"/>
  <c r="Y2190" i="33"/>
  <c r="X2190" i="33"/>
  <c r="W2190" i="33"/>
  <c r="V2190" i="33"/>
  <c r="U2190" i="33"/>
  <c r="T2190" i="33"/>
  <c r="S2190" i="33"/>
  <c r="AD2189" i="33"/>
  <c r="AC2189" i="33"/>
  <c r="AB2189" i="33"/>
  <c r="AA2189" i="33"/>
  <c r="Z2189" i="33"/>
  <c r="Y2189" i="33"/>
  <c r="X2189" i="33"/>
  <c r="W2189" i="33"/>
  <c r="V2189" i="33"/>
  <c r="U2189" i="33"/>
  <c r="T2189" i="33"/>
  <c r="S2189" i="33"/>
  <c r="AD2188" i="33"/>
  <c r="AC2188" i="33"/>
  <c r="AB2188" i="33"/>
  <c r="AA2188" i="33"/>
  <c r="Z2188" i="33"/>
  <c r="Y2188" i="33"/>
  <c r="X2188" i="33"/>
  <c r="W2188" i="33"/>
  <c r="V2188" i="33"/>
  <c r="U2188" i="33"/>
  <c r="T2188" i="33"/>
  <c r="S2188" i="33"/>
  <c r="AD2187" i="33"/>
  <c r="AC2187" i="33"/>
  <c r="AB2187" i="33"/>
  <c r="AA2187" i="33"/>
  <c r="Z2187" i="33"/>
  <c r="Y2187" i="33"/>
  <c r="X2187" i="33"/>
  <c r="W2187" i="33"/>
  <c r="V2187" i="33"/>
  <c r="U2187" i="33"/>
  <c r="T2187" i="33"/>
  <c r="S2187" i="33"/>
  <c r="AD2186" i="33"/>
  <c r="AC2186" i="33"/>
  <c r="AB2186" i="33"/>
  <c r="AA2186" i="33"/>
  <c r="Z2186" i="33"/>
  <c r="Y2186" i="33"/>
  <c r="X2186" i="33"/>
  <c r="W2186" i="33"/>
  <c r="V2186" i="33"/>
  <c r="U2186" i="33"/>
  <c r="T2186" i="33"/>
  <c r="S2186" i="33"/>
  <c r="AD2185" i="33"/>
  <c r="AC2185" i="33"/>
  <c r="AB2185" i="33"/>
  <c r="AA2185" i="33"/>
  <c r="Z2185" i="33"/>
  <c r="Y2185" i="33"/>
  <c r="X2185" i="33"/>
  <c r="W2185" i="33"/>
  <c r="V2185" i="33"/>
  <c r="U2185" i="33"/>
  <c r="T2185" i="33"/>
  <c r="S2185" i="33"/>
  <c r="AD2184" i="33"/>
  <c r="AC2184" i="33"/>
  <c r="AB2184" i="33"/>
  <c r="AA2184" i="33"/>
  <c r="Z2184" i="33"/>
  <c r="Y2184" i="33"/>
  <c r="X2184" i="33"/>
  <c r="W2184" i="33"/>
  <c r="V2184" i="33"/>
  <c r="U2184" i="33"/>
  <c r="T2184" i="33"/>
  <c r="S2184" i="33"/>
  <c r="AD2183" i="33"/>
  <c r="AC2183" i="33"/>
  <c r="AB2183" i="33"/>
  <c r="AA2183" i="33"/>
  <c r="Z2183" i="33"/>
  <c r="Y2183" i="33"/>
  <c r="X2183" i="33"/>
  <c r="W2183" i="33"/>
  <c r="V2183" i="33"/>
  <c r="U2183" i="33"/>
  <c r="T2183" i="33"/>
  <c r="S2183" i="33"/>
  <c r="AD2182" i="33"/>
  <c r="AC2182" i="33"/>
  <c r="AB2182" i="33"/>
  <c r="AA2182" i="33"/>
  <c r="Z2182" i="33"/>
  <c r="Y2182" i="33"/>
  <c r="X2182" i="33"/>
  <c r="W2182" i="33"/>
  <c r="V2182" i="33"/>
  <c r="U2182" i="33"/>
  <c r="T2182" i="33"/>
  <c r="S2182" i="33"/>
  <c r="AD2181" i="33"/>
  <c r="AC2181" i="33"/>
  <c r="AB2181" i="33"/>
  <c r="AA2181" i="33"/>
  <c r="Z2181" i="33"/>
  <c r="Y2181" i="33"/>
  <c r="X2181" i="33"/>
  <c r="W2181" i="33"/>
  <c r="V2181" i="33"/>
  <c r="U2181" i="33"/>
  <c r="T2181" i="33"/>
  <c r="S2181" i="33"/>
  <c r="AD2180" i="33"/>
  <c r="AC2180" i="33"/>
  <c r="AB2180" i="33"/>
  <c r="AA2180" i="33"/>
  <c r="Z2180" i="33"/>
  <c r="Y2180" i="33"/>
  <c r="X2180" i="33"/>
  <c r="W2180" i="33"/>
  <c r="V2180" i="33"/>
  <c r="U2180" i="33"/>
  <c r="T2180" i="33"/>
  <c r="S2180" i="33"/>
  <c r="AD2179" i="33"/>
  <c r="AC2179" i="33"/>
  <c r="AB2179" i="33"/>
  <c r="AA2179" i="33"/>
  <c r="Z2179" i="33"/>
  <c r="Y2179" i="33"/>
  <c r="X2179" i="33"/>
  <c r="W2179" i="33"/>
  <c r="V2179" i="33"/>
  <c r="U2179" i="33"/>
  <c r="T2179" i="33"/>
  <c r="S2179" i="33"/>
  <c r="AD2178" i="33"/>
  <c r="AC2178" i="33"/>
  <c r="AB2178" i="33"/>
  <c r="AA2178" i="33"/>
  <c r="Z2178" i="33"/>
  <c r="Y2178" i="33"/>
  <c r="X2178" i="33"/>
  <c r="W2178" i="33"/>
  <c r="V2178" i="33"/>
  <c r="U2178" i="33"/>
  <c r="T2178" i="33"/>
  <c r="S2178" i="33"/>
  <c r="AD2177" i="33"/>
  <c r="AC2177" i="33"/>
  <c r="AB2177" i="33"/>
  <c r="AA2177" i="33"/>
  <c r="Z2177" i="33"/>
  <c r="Y2177" i="33"/>
  <c r="X2177" i="33"/>
  <c r="W2177" i="33"/>
  <c r="V2177" i="33"/>
  <c r="U2177" i="33"/>
  <c r="T2177" i="33"/>
  <c r="S2177" i="33"/>
  <c r="AD2176" i="33"/>
  <c r="AC2176" i="33"/>
  <c r="AB2176" i="33"/>
  <c r="AA2176" i="33"/>
  <c r="Z2176" i="33"/>
  <c r="Y2176" i="33"/>
  <c r="X2176" i="33"/>
  <c r="W2176" i="33"/>
  <c r="V2176" i="33"/>
  <c r="U2176" i="33"/>
  <c r="T2176" i="33"/>
  <c r="S2176" i="33"/>
  <c r="AD2175" i="33"/>
  <c r="AC2175" i="33"/>
  <c r="AB2175" i="33"/>
  <c r="AA2175" i="33"/>
  <c r="Z2175" i="33"/>
  <c r="Y2175" i="33"/>
  <c r="X2175" i="33"/>
  <c r="W2175" i="33"/>
  <c r="V2175" i="33"/>
  <c r="U2175" i="33"/>
  <c r="T2175" i="33"/>
  <c r="S2175" i="33"/>
  <c r="AD2174" i="33"/>
  <c r="AC2174" i="33"/>
  <c r="AB2174" i="33"/>
  <c r="AA2174" i="33"/>
  <c r="Z2174" i="33"/>
  <c r="Y2174" i="33"/>
  <c r="X2174" i="33"/>
  <c r="W2174" i="33"/>
  <c r="V2174" i="33"/>
  <c r="U2174" i="33"/>
  <c r="T2174" i="33"/>
  <c r="S2174" i="33"/>
  <c r="AD2173" i="33"/>
  <c r="AC2173" i="33"/>
  <c r="AB2173" i="33"/>
  <c r="AA2173" i="33"/>
  <c r="Z2173" i="33"/>
  <c r="Y2173" i="33"/>
  <c r="X2173" i="33"/>
  <c r="W2173" i="33"/>
  <c r="V2173" i="33"/>
  <c r="U2173" i="33"/>
  <c r="T2173" i="33"/>
  <c r="S2173" i="33"/>
  <c r="AD2172" i="33"/>
  <c r="AC2172" i="33"/>
  <c r="AB2172" i="33"/>
  <c r="AA2172" i="33"/>
  <c r="Z2172" i="33"/>
  <c r="Y2172" i="33"/>
  <c r="X2172" i="33"/>
  <c r="W2172" i="33"/>
  <c r="V2172" i="33"/>
  <c r="U2172" i="33"/>
  <c r="T2172" i="33"/>
  <c r="S2172" i="33"/>
  <c r="AD2171" i="33"/>
  <c r="AC2171" i="33"/>
  <c r="AB2171" i="33"/>
  <c r="AA2171" i="33"/>
  <c r="Z2171" i="33"/>
  <c r="Y2171" i="33"/>
  <c r="X2171" i="33"/>
  <c r="W2171" i="33"/>
  <c r="V2171" i="33"/>
  <c r="U2171" i="33"/>
  <c r="T2171" i="33"/>
  <c r="S2171" i="33"/>
  <c r="AD2170" i="33"/>
  <c r="AC2170" i="33"/>
  <c r="AB2170" i="33"/>
  <c r="AA2170" i="33"/>
  <c r="Z2170" i="33"/>
  <c r="Y2170" i="33"/>
  <c r="X2170" i="33"/>
  <c r="W2170" i="33"/>
  <c r="V2170" i="33"/>
  <c r="U2170" i="33"/>
  <c r="T2170" i="33"/>
  <c r="S2170" i="33"/>
  <c r="AD2169" i="33"/>
  <c r="AC2169" i="33"/>
  <c r="AB2169" i="33"/>
  <c r="AA2169" i="33"/>
  <c r="Z2169" i="33"/>
  <c r="Y2169" i="33"/>
  <c r="X2169" i="33"/>
  <c r="W2169" i="33"/>
  <c r="V2169" i="33"/>
  <c r="U2169" i="33"/>
  <c r="T2169" i="33"/>
  <c r="S2169" i="33"/>
  <c r="AD2168" i="33"/>
  <c r="AC2168" i="33"/>
  <c r="AB2168" i="33"/>
  <c r="AA2168" i="33"/>
  <c r="Z2168" i="33"/>
  <c r="Y2168" i="33"/>
  <c r="X2168" i="33"/>
  <c r="W2168" i="33"/>
  <c r="V2168" i="33"/>
  <c r="U2168" i="33"/>
  <c r="T2168" i="33"/>
  <c r="S2168" i="33"/>
  <c r="AD2167" i="33"/>
  <c r="AC2167" i="33"/>
  <c r="AB2167" i="33"/>
  <c r="AA2167" i="33"/>
  <c r="Z2167" i="33"/>
  <c r="Y2167" i="33"/>
  <c r="X2167" i="33"/>
  <c r="W2167" i="33"/>
  <c r="V2167" i="33"/>
  <c r="U2167" i="33"/>
  <c r="T2167" i="33"/>
  <c r="S2167" i="33"/>
  <c r="AD2166" i="33"/>
  <c r="AC2166" i="33"/>
  <c r="AB2166" i="33"/>
  <c r="AA2166" i="33"/>
  <c r="Z2166" i="33"/>
  <c r="Y2166" i="33"/>
  <c r="X2166" i="33"/>
  <c r="W2166" i="33"/>
  <c r="V2166" i="33"/>
  <c r="U2166" i="33"/>
  <c r="T2166" i="33"/>
  <c r="S2166" i="33"/>
  <c r="AD2165" i="33"/>
  <c r="AC2165" i="33"/>
  <c r="AB2165" i="33"/>
  <c r="AA2165" i="33"/>
  <c r="Z2165" i="33"/>
  <c r="Y2165" i="33"/>
  <c r="X2165" i="33"/>
  <c r="W2165" i="33"/>
  <c r="V2165" i="33"/>
  <c r="U2165" i="33"/>
  <c r="T2165" i="33"/>
  <c r="S2165" i="33"/>
  <c r="AD2164" i="33"/>
  <c r="AC2164" i="33"/>
  <c r="AB2164" i="33"/>
  <c r="AA2164" i="33"/>
  <c r="Z2164" i="33"/>
  <c r="Y2164" i="33"/>
  <c r="X2164" i="33"/>
  <c r="W2164" i="33"/>
  <c r="V2164" i="33"/>
  <c r="U2164" i="33"/>
  <c r="T2164" i="33"/>
  <c r="S2164" i="33"/>
  <c r="AD2163" i="33"/>
  <c r="AC2163" i="33"/>
  <c r="AB2163" i="33"/>
  <c r="AA2163" i="33"/>
  <c r="Z2163" i="33"/>
  <c r="Y2163" i="33"/>
  <c r="X2163" i="33"/>
  <c r="W2163" i="33"/>
  <c r="V2163" i="33"/>
  <c r="U2163" i="33"/>
  <c r="T2163" i="33"/>
  <c r="S2163" i="33"/>
  <c r="AD2162" i="33"/>
  <c r="AC2162" i="33"/>
  <c r="AB2162" i="33"/>
  <c r="AA2162" i="33"/>
  <c r="Z2162" i="33"/>
  <c r="Y2162" i="33"/>
  <c r="X2162" i="33"/>
  <c r="W2162" i="33"/>
  <c r="V2162" i="33"/>
  <c r="U2162" i="33"/>
  <c r="T2162" i="33"/>
  <c r="S2162" i="33"/>
  <c r="AD2161" i="33"/>
  <c r="AC2161" i="33"/>
  <c r="AB2161" i="33"/>
  <c r="AA2161" i="33"/>
  <c r="Z2161" i="33"/>
  <c r="Y2161" i="33"/>
  <c r="X2161" i="33"/>
  <c r="W2161" i="33"/>
  <c r="V2161" i="33"/>
  <c r="U2161" i="33"/>
  <c r="T2161" i="33"/>
  <c r="S2161" i="33"/>
  <c r="AD2160" i="33"/>
  <c r="AC2160" i="33"/>
  <c r="AB2160" i="33"/>
  <c r="AA2160" i="33"/>
  <c r="Z2160" i="33"/>
  <c r="Y2160" i="33"/>
  <c r="X2160" i="33"/>
  <c r="W2160" i="33"/>
  <c r="V2160" i="33"/>
  <c r="U2160" i="33"/>
  <c r="T2160" i="33"/>
  <c r="S2160" i="33"/>
  <c r="AD2159" i="33"/>
  <c r="AC2159" i="33"/>
  <c r="AB2159" i="33"/>
  <c r="AA2159" i="33"/>
  <c r="Z2159" i="33"/>
  <c r="Y2159" i="33"/>
  <c r="X2159" i="33"/>
  <c r="W2159" i="33"/>
  <c r="V2159" i="33"/>
  <c r="U2159" i="33"/>
  <c r="T2159" i="33"/>
  <c r="S2159" i="33"/>
  <c r="AD2158" i="33"/>
  <c r="AC2158" i="33"/>
  <c r="AB2158" i="33"/>
  <c r="AA2158" i="33"/>
  <c r="Z2158" i="33"/>
  <c r="Y2158" i="33"/>
  <c r="X2158" i="33"/>
  <c r="W2158" i="33"/>
  <c r="V2158" i="33"/>
  <c r="U2158" i="33"/>
  <c r="T2158" i="33"/>
  <c r="S2158" i="33"/>
  <c r="AD2157" i="33"/>
  <c r="AC2157" i="33"/>
  <c r="AB2157" i="33"/>
  <c r="AA2157" i="33"/>
  <c r="Z2157" i="33"/>
  <c r="Y2157" i="33"/>
  <c r="X2157" i="33"/>
  <c r="W2157" i="33"/>
  <c r="V2157" i="33"/>
  <c r="U2157" i="33"/>
  <c r="T2157" i="33"/>
  <c r="S2157" i="33"/>
  <c r="AD2156" i="33"/>
  <c r="AC2156" i="33"/>
  <c r="AB2156" i="33"/>
  <c r="AA2156" i="33"/>
  <c r="Z2156" i="33"/>
  <c r="Y2156" i="33"/>
  <c r="X2156" i="33"/>
  <c r="W2156" i="33"/>
  <c r="V2156" i="33"/>
  <c r="U2156" i="33"/>
  <c r="T2156" i="33"/>
  <c r="S2156" i="33"/>
  <c r="AD2155" i="33"/>
  <c r="AC2155" i="33"/>
  <c r="AB2155" i="33"/>
  <c r="AA2155" i="33"/>
  <c r="Z2155" i="33"/>
  <c r="Y2155" i="33"/>
  <c r="X2155" i="33"/>
  <c r="W2155" i="33"/>
  <c r="V2155" i="33"/>
  <c r="U2155" i="33"/>
  <c r="T2155" i="33"/>
  <c r="S2155" i="33"/>
  <c r="AD2154" i="33"/>
  <c r="AC2154" i="33"/>
  <c r="AB2154" i="33"/>
  <c r="AA2154" i="33"/>
  <c r="Z2154" i="33"/>
  <c r="Y2154" i="33"/>
  <c r="X2154" i="33"/>
  <c r="W2154" i="33"/>
  <c r="V2154" i="33"/>
  <c r="U2154" i="33"/>
  <c r="T2154" i="33"/>
  <c r="S2154" i="33"/>
  <c r="AD2153" i="33"/>
  <c r="AC2153" i="33"/>
  <c r="AB2153" i="33"/>
  <c r="AA2153" i="33"/>
  <c r="Z2153" i="33"/>
  <c r="Y2153" i="33"/>
  <c r="X2153" i="33"/>
  <c r="W2153" i="33"/>
  <c r="V2153" i="33"/>
  <c r="U2153" i="33"/>
  <c r="T2153" i="33"/>
  <c r="S2153" i="33"/>
  <c r="AD2152" i="33"/>
  <c r="AC2152" i="33"/>
  <c r="AB2152" i="33"/>
  <c r="AA2152" i="33"/>
  <c r="Z2152" i="33"/>
  <c r="Y2152" i="33"/>
  <c r="X2152" i="33"/>
  <c r="W2152" i="33"/>
  <c r="V2152" i="33"/>
  <c r="U2152" i="33"/>
  <c r="T2152" i="33"/>
  <c r="S2152" i="33"/>
  <c r="AD2151" i="33"/>
  <c r="AC2151" i="33"/>
  <c r="AB2151" i="33"/>
  <c r="AA2151" i="33"/>
  <c r="Z2151" i="33"/>
  <c r="Y2151" i="33"/>
  <c r="X2151" i="33"/>
  <c r="W2151" i="33"/>
  <c r="V2151" i="33"/>
  <c r="U2151" i="33"/>
  <c r="T2151" i="33"/>
  <c r="S2151" i="33"/>
  <c r="AD2150" i="33"/>
  <c r="AC2150" i="33"/>
  <c r="AB2150" i="33"/>
  <c r="AA2150" i="33"/>
  <c r="Z2150" i="33"/>
  <c r="Y2150" i="33"/>
  <c r="X2150" i="33"/>
  <c r="W2150" i="33"/>
  <c r="V2150" i="33"/>
  <c r="U2150" i="33"/>
  <c r="T2150" i="33"/>
  <c r="S2150" i="33"/>
  <c r="AD2149" i="33"/>
  <c r="AC2149" i="33"/>
  <c r="AB2149" i="33"/>
  <c r="AA2149" i="33"/>
  <c r="Z2149" i="33"/>
  <c r="Y2149" i="33"/>
  <c r="X2149" i="33"/>
  <c r="W2149" i="33"/>
  <c r="V2149" i="33"/>
  <c r="U2149" i="33"/>
  <c r="T2149" i="33"/>
  <c r="S2149" i="33"/>
  <c r="AD2148" i="33"/>
  <c r="AC2148" i="33"/>
  <c r="AB2148" i="33"/>
  <c r="AA2148" i="33"/>
  <c r="Z2148" i="33"/>
  <c r="Y2148" i="33"/>
  <c r="X2148" i="33"/>
  <c r="W2148" i="33"/>
  <c r="V2148" i="33"/>
  <c r="U2148" i="33"/>
  <c r="T2148" i="33"/>
  <c r="S2148" i="33"/>
  <c r="AD2147" i="33"/>
  <c r="AC2147" i="33"/>
  <c r="AB2147" i="33"/>
  <c r="AA2147" i="33"/>
  <c r="Z2147" i="33"/>
  <c r="Y2147" i="33"/>
  <c r="X2147" i="33"/>
  <c r="W2147" i="33"/>
  <c r="V2147" i="33"/>
  <c r="U2147" i="33"/>
  <c r="T2147" i="33"/>
  <c r="S2147" i="33"/>
  <c r="AD2146" i="33"/>
  <c r="AC2146" i="33"/>
  <c r="AB2146" i="33"/>
  <c r="AA2146" i="33"/>
  <c r="Z2146" i="33"/>
  <c r="Y2146" i="33"/>
  <c r="X2146" i="33"/>
  <c r="W2146" i="33"/>
  <c r="V2146" i="33"/>
  <c r="U2146" i="33"/>
  <c r="T2146" i="33"/>
  <c r="S2146" i="33"/>
  <c r="AD2145" i="33"/>
  <c r="AC2145" i="33"/>
  <c r="AB2145" i="33"/>
  <c r="AA2145" i="33"/>
  <c r="Z2145" i="33"/>
  <c r="Y2145" i="33"/>
  <c r="X2145" i="33"/>
  <c r="W2145" i="33"/>
  <c r="V2145" i="33"/>
  <c r="U2145" i="33"/>
  <c r="T2145" i="33"/>
  <c r="S2145" i="33"/>
  <c r="AD2144" i="33"/>
  <c r="AC2144" i="33"/>
  <c r="AB2144" i="33"/>
  <c r="AA2144" i="33"/>
  <c r="Z2144" i="33"/>
  <c r="Y2144" i="33"/>
  <c r="X2144" i="33"/>
  <c r="W2144" i="33"/>
  <c r="V2144" i="33"/>
  <c r="U2144" i="33"/>
  <c r="T2144" i="33"/>
  <c r="S2144" i="33"/>
  <c r="AD2143" i="33"/>
  <c r="AC2143" i="33"/>
  <c r="AB2143" i="33"/>
  <c r="AA2143" i="33"/>
  <c r="Z2143" i="33"/>
  <c r="Y2143" i="33"/>
  <c r="X2143" i="33"/>
  <c r="W2143" i="33"/>
  <c r="V2143" i="33"/>
  <c r="U2143" i="33"/>
  <c r="T2143" i="33"/>
  <c r="S2143" i="33"/>
  <c r="AD2142" i="33"/>
  <c r="AC2142" i="33"/>
  <c r="AB2142" i="33"/>
  <c r="AA2142" i="33"/>
  <c r="Z2142" i="33"/>
  <c r="Y2142" i="33"/>
  <c r="X2142" i="33"/>
  <c r="W2142" i="33"/>
  <c r="V2142" i="33"/>
  <c r="U2142" i="33"/>
  <c r="T2142" i="33"/>
  <c r="S2142" i="33"/>
  <c r="AD2141" i="33"/>
  <c r="AC2141" i="33"/>
  <c r="AB2141" i="33"/>
  <c r="AA2141" i="33"/>
  <c r="Z2141" i="33"/>
  <c r="Y2141" i="33"/>
  <c r="X2141" i="33"/>
  <c r="W2141" i="33"/>
  <c r="V2141" i="33"/>
  <c r="U2141" i="33"/>
  <c r="T2141" i="33"/>
  <c r="S2141" i="33"/>
  <c r="AD2140" i="33"/>
  <c r="AC2140" i="33"/>
  <c r="AB2140" i="33"/>
  <c r="AA2140" i="33"/>
  <c r="Z2140" i="33"/>
  <c r="Y2140" i="33"/>
  <c r="X2140" i="33"/>
  <c r="W2140" i="33"/>
  <c r="V2140" i="33"/>
  <c r="U2140" i="33"/>
  <c r="T2140" i="33"/>
  <c r="S2140" i="33"/>
  <c r="AD2139" i="33"/>
  <c r="AC2139" i="33"/>
  <c r="AB2139" i="33"/>
  <c r="AA2139" i="33"/>
  <c r="Z2139" i="33"/>
  <c r="Y2139" i="33"/>
  <c r="X2139" i="33"/>
  <c r="W2139" i="33"/>
  <c r="V2139" i="33"/>
  <c r="U2139" i="33"/>
  <c r="T2139" i="33"/>
  <c r="S2139" i="33"/>
  <c r="AD2138" i="33"/>
  <c r="AC2138" i="33"/>
  <c r="AB2138" i="33"/>
  <c r="AA2138" i="33"/>
  <c r="Z2138" i="33"/>
  <c r="Y2138" i="33"/>
  <c r="X2138" i="33"/>
  <c r="W2138" i="33"/>
  <c r="V2138" i="33"/>
  <c r="U2138" i="33"/>
  <c r="T2138" i="33"/>
  <c r="S2138" i="33"/>
  <c r="AD2137" i="33"/>
  <c r="AC2137" i="33"/>
  <c r="AB2137" i="33"/>
  <c r="AA2137" i="33"/>
  <c r="Z2137" i="33"/>
  <c r="Y2137" i="33"/>
  <c r="X2137" i="33"/>
  <c r="W2137" i="33"/>
  <c r="V2137" i="33"/>
  <c r="U2137" i="33"/>
  <c r="T2137" i="33"/>
  <c r="S2137" i="33"/>
  <c r="AD2136" i="33"/>
  <c r="AC2136" i="33"/>
  <c r="AB2136" i="33"/>
  <c r="AA2136" i="33"/>
  <c r="Z2136" i="33"/>
  <c r="Y2136" i="33"/>
  <c r="X2136" i="33"/>
  <c r="W2136" i="33"/>
  <c r="V2136" i="33"/>
  <c r="U2136" i="33"/>
  <c r="T2136" i="33"/>
  <c r="S2136" i="33"/>
  <c r="AD2135" i="33"/>
  <c r="AC2135" i="33"/>
  <c r="AB2135" i="33"/>
  <c r="AA2135" i="33"/>
  <c r="Z2135" i="33"/>
  <c r="Y2135" i="33"/>
  <c r="X2135" i="33"/>
  <c r="W2135" i="33"/>
  <c r="V2135" i="33"/>
  <c r="U2135" i="33"/>
  <c r="T2135" i="33"/>
  <c r="S2135" i="33"/>
  <c r="AD2134" i="33"/>
  <c r="AC2134" i="33"/>
  <c r="AB2134" i="33"/>
  <c r="AA2134" i="33"/>
  <c r="Z2134" i="33"/>
  <c r="Y2134" i="33"/>
  <c r="X2134" i="33"/>
  <c r="W2134" i="33"/>
  <c r="V2134" i="33"/>
  <c r="U2134" i="33"/>
  <c r="T2134" i="33"/>
  <c r="S2134" i="33"/>
  <c r="AD2133" i="33"/>
  <c r="AC2133" i="33"/>
  <c r="AB2133" i="33"/>
  <c r="AA2133" i="33"/>
  <c r="Z2133" i="33"/>
  <c r="Y2133" i="33"/>
  <c r="X2133" i="33"/>
  <c r="W2133" i="33"/>
  <c r="V2133" i="33"/>
  <c r="U2133" i="33"/>
  <c r="T2133" i="33"/>
  <c r="S2133" i="33"/>
  <c r="AD2132" i="33"/>
  <c r="AC2132" i="33"/>
  <c r="AB2132" i="33"/>
  <c r="AA2132" i="33"/>
  <c r="Z2132" i="33"/>
  <c r="Y2132" i="33"/>
  <c r="X2132" i="33"/>
  <c r="W2132" i="33"/>
  <c r="V2132" i="33"/>
  <c r="U2132" i="33"/>
  <c r="T2132" i="33"/>
  <c r="S2132" i="33"/>
  <c r="AD2131" i="33"/>
  <c r="AC2131" i="33"/>
  <c r="AB2131" i="33"/>
  <c r="AA2131" i="33"/>
  <c r="Z2131" i="33"/>
  <c r="Y2131" i="33"/>
  <c r="X2131" i="33"/>
  <c r="W2131" i="33"/>
  <c r="V2131" i="33"/>
  <c r="U2131" i="33"/>
  <c r="T2131" i="33"/>
  <c r="S2131" i="33"/>
  <c r="AD2130" i="33"/>
  <c r="AC2130" i="33"/>
  <c r="AB2130" i="33"/>
  <c r="AA2130" i="33"/>
  <c r="Z2130" i="33"/>
  <c r="Y2130" i="33"/>
  <c r="X2130" i="33"/>
  <c r="W2130" i="33"/>
  <c r="V2130" i="33"/>
  <c r="U2130" i="33"/>
  <c r="T2130" i="33"/>
  <c r="S2130" i="33"/>
  <c r="AD2129" i="33"/>
  <c r="AC2129" i="33"/>
  <c r="AB2129" i="33"/>
  <c r="AA2129" i="33"/>
  <c r="Z2129" i="33"/>
  <c r="Y2129" i="33"/>
  <c r="X2129" i="33"/>
  <c r="W2129" i="33"/>
  <c r="V2129" i="33"/>
  <c r="U2129" i="33"/>
  <c r="T2129" i="33"/>
  <c r="S2129" i="33"/>
  <c r="AD2128" i="33"/>
  <c r="AC2128" i="33"/>
  <c r="AB2128" i="33"/>
  <c r="AA2128" i="33"/>
  <c r="Z2128" i="33"/>
  <c r="Y2128" i="33"/>
  <c r="X2128" i="33"/>
  <c r="W2128" i="33"/>
  <c r="V2128" i="33"/>
  <c r="U2128" i="33"/>
  <c r="T2128" i="33"/>
  <c r="S2128" i="33"/>
  <c r="AD2127" i="33"/>
  <c r="AC2127" i="33"/>
  <c r="AB2127" i="33"/>
  <c r="AA2127" i="33"/>
  <c r="Z2127" i="33"/>
  <c r="Y2127" i="33"/>
  <c r="X2127" i="33"/>
  <c r="W2127" i="33"/>
  <c r="V2127" i="33"/>
  <c r="U2127" i="33"/>
  <c r="T2127" i="33"/>
  <c r="S2127" i="33"/>
  <c r="AD2126" i="33"/>
  <c r="AC2126" i="33"/>
  <c r="AB2126" i="33"/>
  <c r="AA2126" i="33"/>
  <c r="Z2126" i="33"/>
  <c r="Y2126" i="33"/>
  <c r="X2126" i="33"/>
  <c r="W2126" i="33"/>
  <c r="V2126" i="33"/>
  <c r="U2126" i="33"/>
  <c r="T2126" i="33"/>
  <c r="S2126" i="33"/>
  <c r="AD2125" i="33"/>
  <c r="AC2125" i="33"/>
  <c r="AB2125" i="33"/>
  <c r="AA2125" i="33"/>
  <c r="Z2125" i="33"/>
  <c r="Y2125" i="33"/>
  <c r="X2125" i="33"/>
  <c r="W2125" i="33"/>
  <c r="V2125" i="33"/>
  <c r="U2125" i="33"/>
  <c r="T2125" i="33"/>
  <c r="S2125" i="33"/>
  <c r="AD2124" i="33"/>
  <c r="AC2124" i="33"/>
  <c r="AB2124" i="33"/>
  <c r="AA2124" i="33"/>
  <c r="Z2124" i="33"/>
  <c r="Y2124" i="33"/>
  <c r="X2124" i="33"/>
  <c r="W2124" i="33"/>
  <c r="V2124" i="33"/>
  <c r="U2124" i="33"/>
  <c r="T2124" i="33"/>
  <c r="S2124" i="33"/>
  <c r="AD2123" i="33"/>
  <c r="AC2123" i="33"/>
  <c r="AB2123" i="33"/>
  <c r="AA2123" i="33"/>
  <c r="Z2123" i="33"/>
  <c r="Y2123" i="33"/>
  <c r="X2123" i="33"/>
  <c r="W2123" i="33"/>
  <c r="V2123" i="33"/>
  <c r="U2123" i="33"/>
  <c r="T2123" i="33"/>
  <c r="S2123" i="33"/>
  <c r="AD2122" i="33"/>
  <c r="AC2122" i="33"/>
  <c r="AB2122" i="33"/>
  <c r="AA2122" i="33"/>
  <c r="Z2122" i="33"/>
  <c r="Y2122" i="33"/>
  <c r="X2122" i="33"/>
  <c r="W2122" i="33"/>
  <c r="V2122" i="33"/>
  <c r="U2122" i="33"/>
  <c r="T2122" i="33"/>
  <c r="S2122" i="33"/>
  <c r="AD2121" i="33"/>
  <c r="AC2121" i="33"/>
  <c r="AB2121" i="33"/>
  <c r="AA2121" i="33"/>
  <c r="Z2121" i="33"/>
  <c r="Y2121" i="33"/>
  <c r="X2121" i="33"/>
  <c r="W2121" i="33"/>
  <c r="V2121" i="33"/>
  <c r="U2121" i="33"/>
  <c r="T2121" i="33"/>
  <c r="S2121" i="33"/>
  <c r="AD2120" i="33"/>
  <c r="AC2120" i="33"/>
  <c r="AB2120" i="33"/>
  <c r="AA2120" i="33"/>
  <c r="Z2120" i="33"/>
  <c r="Y2120" i="33"/>
  <c r="X2120" i="33"/>
  <c r="W2120" i="33"/>
  <c r="V2120" i="33"/>
  <c r="U2120" i="33"/>
  <c r="T2120" i="33"/>
  <c r="S2120" i="33"/>
  <c r="AD2119" i="33"/>
  <c r="AC2119" i="33"/>
  <c r="AB2119" i="33"/>
  <c r="AA2119" i="33"/>
  <c r="Z2119" i="33"/>
  <c r="Y2119" i="33"/>
  <c r="X2119" i="33"/>
  <c r="W2119" i="33"/>
  <c r="V2119" i="33"/>
  <c r="U2119" i="33"/>
  <c r="T2119" i="33"/>
  <c r="S2119" i="33"/>
  <c r="AD2118" i="33"/>
  <c r="AC2118" i="33"/>
  <c r="AB2118" i="33"/>
  <c r="AA2118" i="33"/>
  <c r="Z2118" i="33"/>
  <c r="Y2118" i="33"/>
  <c r="X2118" i="33"/>
  <c r="W2118" i="33"/>
  <c r="V2118" i="33"/>
  <c r="U2118" i="33"/>
  <c r="T2118" i="33"/>
  <c r="S2118" i="33"/>
  <c r="AD2117" i="33"/>
  <c r="AC2117" i="33"/>
  <c r="AB2117" i="33"/>
  <c r="AA2117" i="33"/>
  <c r="Z2117" i="33"/>
  <c r="Y2117" i="33"/>
  <c r="X2117" i="33"/>
  <c r="W2117" i="33"/>
  <c r="V2117" i="33"/>
  <c r="U2117" i="33"/>
  <c r="T2117" i="33"/>
  <c r="S2117" i="33"/>
  <c r="AD2116" i="33"/>
  <c r="AC2116" i="33"/>
  <c r="AB2116" i="33"/>
  <c r="AA2116" i="33"/>
  <c r="Z2116" i="33"/>
  <c r="Y2116" i="33"/>
  <c r="X2116" i="33"/>
  <c r="W2116" i="33"/>
  <c r="V2116" i="33"/>
  <c r="U2116" i="33"/>
  <c r="T2116" i="33"/>
  <c r="S2116" i="33"/>
  <c r="AD2115" i="33"/>
  <c r="AC2115" i="33"/>
  <c r="AB2115" i="33"/>
  <c r="AA2115" i="33"/>
  <c r="Z2115" i="33"/>
  <c r="Y2115" i="33"/>
  <c r="X2115" i="33"/>
  <c r="W2115" i="33"/>
  <c r="V2115" i="33"/>
  <c r="U2115" i="33"/>
  <c r="T2115" i="33"/>
  <c r="S2115" i="33"/>
  <c r="AD2114" i="33"/>
  <c r="AC2114" i="33"/>
  <c r="AB2114" i="33"/>
  <c r="AA2114" i="33"/>
  <c r="Z2114" i="33"/>
  <c r="Y2114" i="33"/>
  <c r="X2114" i="33"/>
  <c r="W2114" i="33"/>
  <c r="V2114" i="33"/>
  <c r="U2114" i="33"/>
  <c r="T2114" i="33"/>
  <c r="S2114" i="33"/>
  <c r="AD2113" i="33"/>
  <c r="AC2113" i="33"/>
  <c r="AB2113" i="33"/>
  <c r="AA2113" i="33"/>
  <c r="Z2113" i="33"/>
  <c r="Y2113" i="33"/>
  <c r="X2113" i="33"/>
  <c r="W2113" i="33"/>
  <c r="V2113" i="33"/>
  <c r="U2113" i="33"/>
  <c r="T2113" i="33"/>
  <c r="S2113" i="33"/>
  <c r="AD2112" i="33"/>
  <c r="AC2112" i="33"/>
  <c r="AB2112" i="33"/>
  <c r="AA2112" i="33"/>
  <c r="Z2112" i="33"/>
  <c r="Y2112" i="33"/>
  <c r="X2112" i="33"/>
  <c r="W2112" i="33"/>
  <c r="V2112" i="33"/>
  <c r="U2112" i="33"/>
  <c r="T2112" i="33"/>
  <c r="S2112" i="33"/>
  <c r="AD2111" i="33"/>
  <c r="AC2111" i="33"/>
  <c r="AB2111" i="33"/>
  <c r="AA2111" i="33"/>
  <c r="Z2111" i="33"/>
  <c r="Y2111" i="33"/>
  <c r="X2111" i="33"/>
  <c r="W2111" i="33"/>
  <c r="V2111" i="33"/>
  <c r="U2111" i="33"/>
  <c r="T2111" i="33"/>
  <c r="S2111" i="33"/>
  <c r="AD2110" i="33"/>
  <c r="AC2110" i="33"/>
  <c r="AB2110" i="33"/>
  <c r="AA2110" i="33"/>
  <c r="Z2110" i="33"/>
  <c r="Y2110" i="33"/>
  <c r="X2110" i="33"/>
  <c r="W2110" i="33"/>
  <c r="V2110" i="33"/>
  <c r="U2110" i="33"/>
  <c r="T2110" i="33"/>
  <c r="S2110" i="33"/>
  <c r="AD2109" i="33"/>
  <c r="AC2109" i="33"/>
  <c r="AB2109" i="33"/>
  <c r="AA2109" i="33"/>
  <c r="Z2109" i="33"/>
  <c r="Y2109" i="33"/>
  <c r="X2109" i="33"/>
  <c r="W2109" i="33"/>
  <c r="V2109" i="33"/>
  <c r="U2109" i="33"/>
  <c r="T2109" i="33"/>
  <c r="S2109" i="33"/>
  <c r="AD2108" i="33"/>
  <c r="AC2108" i="33"/>
  <c r="AB2108" i="33"/>
  <c r="AA2108" i="33"/>
  <c r="Z2108" i="33"/>
  <c r="Y2108" i="33"/>
  <c r="X2108" i="33"/>
  <c r="W2108" i="33"/>
  <c r="V2108" i="33"/>
  <c r="U2108" i="33"/>
  <c r="T2108" i="33"/>
  <c r="S2108" i="33"/>
  <c r="AD2107" i="33"/>
  <c r="AC2107" i="33"/>
  <c r="AB2107" i="33"/>
  <c r="AA2107" i="33"/>
  <c r="Z2107" i="33"/>
  <c r="Y2107" i="33"/>
  <c r="X2107" i="33"/>
  <c r="W2107" i="33"/>
  <c r="V2107" i="33"/>
  <c r="U2107" i="33"/>
  <c r="T2107" i="33"/>
  <c r="S2107" i="33"/>
  <c r="AD2106" i="33"/>
  <c r="AC2106" i="33"/>
  <c r="AB2106" i="33"/>
  <c r="AA2106" i="33"/>
  <c r="Z2106" i="33"/>
  <c r="Y2106" i="33"/>
  <c r="X2106" i="33"/>
  <c r="W2106" i="33"/>
  <c r="V2106" i="33"/>
  <c r="U2106" i="33"/>
  <c r="T2106" i="33"/>
  <c r="S2106" i="33"/>
  <c r="AD2105" i="33"/>
  <c r="AC2105" i="33"/>
  <c r="AB2105" i="33"/>
  <c r="AA2105" i="33"/>
  <c r="Z2105" i="33"/>
  <c r="Y2105" i="33"/>
  <c r="X2105" i="33"/>
  <c r="W2105" i="33"/>
  <c r="V2105" i="33"/>
  <c r="U2105" i="33"/>
  <c r="T2105" i="33"/>
  <c r="S2105" i="33"/>
  <c r="AD2104" i="33"/>
  <c r="AC2104" i="33"/>
  <c r="AB2104" i="33"/>
  <c r="AA2104" i="33"/>
  <c r="Z2104" i="33"/>
  <c r="Y2104" i="33"/>
  <c r="X2104" i="33"/>
  <c r="W2104" i="33"/>
  <c r="V2104" i="33"/>
  <c r="U2104" i="33"/>
  <c r="T2104" i="33"/>
  <c r="S2104" i="33"/>
  <c r="AD2103" i="33"/>
  <c r="AC2103" i="33"/>
  <c r="AB2103" i="33"/>
  <c r="AA2103" i="33"/>
  <c r="Z2103" i="33"/>
  <c r="Y2103" i="33"/>
  <c r="X2103" i="33"/>
  <c r="W2103" i="33"/>
  <c r="V2103" i="33"/>
  <c r="U2103" i="33"/>
  <c r="T2103" i="33"/>
  <c r="S2103" i="33"/>
  <c r="AD2102" i="33"/>
  <c r="AC2102" i="33"/>
  <c r="AB2102" i="33"/>
  <c r="AA2102" i="33"/>
  <c r="Z2102" i="33"/>
  <c r="Y2102" i="33"/>
  <c r="X2102" i="33"/>
  <c r="W2102" i="33"/>
  <c r="V2102" i="33"/>
  <c r="U2102" i="33"/>
  <c r="T2102" i="33"/>
  <c r="S2102" i="33"/>
  <c r="AD2101" i="33"/>
  <c r="AC2101" i="33"/>
  <c r="AB2101" i="33"/>
  <c r="AA2101" i="33"/>
  <c r="Z2101" i="33"/>
  <c r="Y2101" i="33"/>
  <c r="X2101" i="33"/>
  <c r="W2101" i="33"/>
  <c r="V2101" i="33"/>
  <c r="U2101" i="33"/>
  <c r="T2101" i="33"/>
  <c r="S2101" i="33"/>
  <c r="AD2100" i="33"/>
  <c r="AC2100" i="33"/>
  <c r="AB2100" i="33"/>
  <c r="AA2100" i="33"/>
  <c r="Z2100" i="33"/>
  <c r="Y2100" i="33"/>
  <c r="X2100" i="33"/>
  <c r="W2100" i="33"/>
  <c r="V2100" i="33"/>
  <c r="U2100" i="33"/>
  <c r="T2100" i="33"/>
  <c r="S2100" i="33"/>
  <c r="AD2099" i="33"/>
  <c r="AC2099" i="33"/>
  <c r="AB2099" i="33"/>
  <c r="AA2099" i="33"/>
  <c r="Z2099" i="33"/>
  <c r="Y2099" i="33"/>
  <c r="X2099" i="33"/>
  <c r="W2099" i="33"/>
  <c r="V2099" i="33"/>
  <c r="U2099" i="33"/>
  <c r="T2099" i="33"/>
  <c r="S2099" i="33"/>
  <c r="AD2098" i="33"/>
  <c r="AC2098" i="33"/>
  <c r="AB2098" i="33"/>
  <c r="AA2098" i="33"/>
  <c r="Z2098" i="33"/>
  <c r="Y2098" i="33"/>
  <c r="X2098" i="33"/>
  <c r="W2098" i="33"/>
  <c r="V2098" i="33"/>
  <c r="U2098" i="33"/>
  <c r="T2098" i="33"/>
  <c r="S2098" i="33"/>
  <c r="AD2097" i="33"/>
  <c r="AC2097" i="33"/>
  <c r="AB2097" i="33"/>
  <c r="AA2097" i="33"/>
  <c r="Z2097" i="33"/>
  <c r="Y2097" i="33"/>
  <c r="X2097" i="33"/>
  <c r="W2097" i="33"/>
  <c r="V2097" i="33"/>
  <c r="U2097" i="33"/>
  <c r="T2097" i="33"/>
  <c r="S2097" i="33"/>
  <c r="AD2096" i="33"/>
  <c r="AC2096" i="33"/>
  <c r="AB2096" i="33"/>
  <c r="AA2096" i="33"/>
  <c r="Z2096" i="33"/>
  <c r="Y2096" i="33"/>
  <c r="X2096" i="33"/>
  <c r="W2096" i="33"/>
  <c r="V2096" i="33"/>
  <c r="U2096" i="33"/>
  <c r="T2096" i="33"/>
  <c r="S2096" i="33"/>
  <c r="AD2095" i="33"/>
  <c r="AC2095" i="33"/>
  <c r="AB2095" i="33"/>
  <c r="AA2095" i="33"/>
  <c r="Z2095" i="33"/>
  <c r="Y2095" i="33"/>
  <c r="X2095" i="33"/>
  <c r="W2095" i="33"/>
  <c r="V2095" i="33"/>
  <c r="U2095" i="33"/>
  <c r="T2095" i="33"/>
  <c r="S2095" i="33"/>
  <c r="AD2094" i="33"/>
  <c r="AC2094" i="33"/>
  <c r="AB2094" i="33"/>
  <c r="AA2094" i="33"/>
  <c r="Z2094" i="33"/>
  <c r="Y2094" i="33"/>
  <c r="X2094" i="33"/>
  <c r="W2094" i="33"/>
  <c r="V2094" i="33"/>
  <c r="U2094" i="33"/>
  <c r="T2094" i="33"/>
  <c r="S2094" i="33"/>
  <c r="AD2093" i="33"/>
  <c r="AC2093" i="33"/>
  <c r="AB2093" i="33"/>
  <c r="AA2093" i="33"/>
  <c r="Z2093" i="33"/>
  <c r="Y2093" i="33"/>
  <c r="X2093" i="33"/>
  <c r="W2093" i="33"/>
  <c r="V2093" i="33"/>
  <c r="U2093" i="33"/>
  <c r="T2093" i="33"/>
  <c r="S2093" i="33"/>
  <c r="AD2092" i="33"/>
  <c r="AC2092" i="33"/>
  <c r="AB2092" i="33"/>
  <c r="AA2092" i="33"/>
  <c r="Z2092" i="33"/>
  <c r="Y2092" i="33"/>
  <c r="X2092" i="33"/>
  <c r="W2092" i="33"/>
  <c r="V2092" i="33"/>
  <c r="U2092" i="33"/>
  <c r="T2092" i="33"/>
  <c r="S2092" i="33"/>
  <c r="AD2091" i="33"/>
  <c r="AC2091" i="33"/>
  <c r="AB2091" i="33"/>
  <c r="AA2091" i="33"/>
  <c r="Z2091" i="33"/>
  <c r="Y2091" i="33"/>
  <c r="X2091" i="33"/>
  <c r="W2091" i="33"/>
  <c r="V2091" i="33"/>
  <c r="U2091" i="33"/>
  <c r="T2091" i="33"/>
  <c r="S2091" i="33"/>
  <c r="AD2090" i="33"/>
  <c r="AC2090" i="33"/>
  <c r="AB2090" i="33"/>
  <c r="AA2090" i="33"/>
  <c r="Z2090" i="33"/>
  <c r="Y2090" i="33"/>
  <c r="X2090" i="33"/>
  <c r="W2090" i="33"/>
  <c r="V2090" i="33"/>
  <c r="U2090" i="33"/>
  <c r="T2090" i="33"/>
  <c r="S2090" i="33"/>
  <c r="AD2089" i="33"/>
  <c r="AC2089" i="33"/>
  <c r="AB2089" i="33"/>
  <c r="AA2089" i="33"/>
  <c r="Z2089" i="33"/>
  <c r="Y2089" i="33"/>
  <c r="X2089" i="33"/>
  <c r="W2089" i="33"/>
  <c r="V2089" i="33"/>
  <c r="U2089" i="33"/>
  <c r="T2089" i="33"/>
  <c r="S2089" i="33"/>
  <c r="AD2088" i="33"/>
  <c r="AC2088" i="33"/>
  <c r="AB2088" i="33"/>
  <c r="AA2088" i="33"/>
  <c r="Z2088" i="33"/>
  <c r="Y2088" i="33"/>
  <c r="X2088" i="33"/>
  <c r="W2088" i="33"/>
  <c r="V2088" i="33"/>
  <c r="U2088" i="33"/>
  <c r="T2088" i="33"/>
  <c r="S2088" i="33"/>
  <c r="AD2087" i="33"/>
  <c r="AC2087" i="33"/>
  <c r="AB2087" i="33"/>
  <c r="AA2087" i="33"/>
  <c r="Z2087" i="33"/>
  <c r="Y2087" i="33"/>
  <c r="X2087" i="33"/>
  <c r="W2087" i="33"/>
  <c r="V2087" i="33"/>
  <c r="U2087" i="33"/>
  <c r="T2087" i="33"/>
  <c r="S2087" i="33"/>
  <c r="AD2086" i="33"/>
  <c r="AC2086" i="33"/>
  <c r="AB2086" i="33"/>
  <c r="AA2086" i="33"/>
  <c r="Z2086" i="33"/>
  <c r="Y2086" i="33"/>
  <c r="X2086" i="33"/>
  <c r="W2086" i="33"/>
  <c r="V2086" i="33"/>
  <c r="U2086" i="33"/>
  <c r="T2086" i="33"/>
  <c r="S2086" i="33"/>
  <c r="AD2085" i="33"/>
  <c r="AC2085" i="33"/>
  <c r="AB2085" i="33"/>
  <c r="AA2085" i="33"/>
  <c r="Z2085" i="33"/>
  <c r="Y2085" i="33"/>
  <c r="X2085" i="33"/>
  <c r="W2085" i="33"/>
  <c r="V2085" i="33"/>
  <c r="U2085" i="33"/>
  <c r="T2085" i="33"/>
  <c r="S2085" i="33"/>
  <c r="AD2084" i="33"/>
  <c r="AC2084" i="33"/>
  <c r="AB2084" i="33"/>
  <c r="AA2084" i="33"/>
  <c r="Z2084" i="33"/>
  <c r="Y2084" i="33"/>
  <c r="X2084" i="33"/>
  <c r="W2084" i="33"/>
  <c r="V2084" i="33"/>
  <c r="U2084" i="33"/>
  <c r="T2084" i="33"/>
  <c r="S2084" i="33"/>
  <c r="AD2083" i="33"/>
  <c r="AC2083" i="33"/>
  <c r="AB2083" i="33"/>
  <c r="AA2083" i="33"/>
  <c r="Z2083" i="33"/>
  <c r="Y2083" i="33"/>
  <c r="X2083" i="33"/>
  <c r="W2083" i="33"/>
  <c r="V2083" i="33"/>
  <c r="U2083" i="33"/>
  <c r="T2083" i="33"/>
  <c r="S2083" i="33"/>
  <c r="AD2082" i="33"/>
  <c r="AC2082" i="33"/>
  <c r="AB2082" i="33"/>
  <c r="AA2082" i="33"/>
  <c r="Z2082" i="33"/>
  <c r="Y2082" i="33"/>
  <c r="X2082" i="33"/>
  <c r="W2082" i="33"/>
  <c r="V2082" i="33"/>
  <c r="U2082" i="33"/>
  <c r="T2082" i="33"/>
  <c r="S2082" i="33"/>
  <c r="AD2081" i="33"/>
  <c r="AC2081" i="33"/>
  <c r="AB2081" i="33"/>
  <c r="AA2081" i="33"/>
  <c r="Z2081" i="33"/>
  <c r="Y2081" i="33"/>
  <c r="X2081" i="33"/>
  <c r="W2081" i="33"/>
  <c r="V2081" i="33"/>
  <c r="U2081" i="33"/>
  <c r="T2081" i="33"/>
  <c r="S2081" i="33"/>
  <c r="AD2080" i="33"/>
  <c r="AC2080" i="33"/>
  <c r="AB2080" i="33"/>
  <c r="AA2080" i="33"/>
  <c r="Z2080" i="33"/>
  <c r="Y2080" i="33"/>
  <c r="X2080" i="33"/>
  <c r="W2080" i="33"/>
  <c r="V2080" i="33"/>
  <c r="U2080" i="33"/>
  <c r="T2080" i="33"/>
  <c r="S2080" i="33"/>
  <c r="AD2079" i="33"/>
  <c r="AC2079" i="33"/>
  <c r="AB2079" i="33"/>
  <c r="AA2079" i="33"/>
  <c r="Z2079" i="33"/>
  <c r="Y2079" i="33"/>
  <c r="X2079" i="33"/>
  <c r="W2079" i="33"/>
  <c r="V2079" i="33"/>
  <c r="U2079" i="33"/>
  <c r="T2079" i="33"/>
  <c r="S2079" i="33"/>
  <c r="AD2078" i="33"/>
  <c r="AC2078" i="33"/>
  <c r="AB2078" i="33"/>
  <c r="AA2078" i="33"/>
  <c r="Z2078" i="33"/>
  <c r="Y2078" i="33"/>
  <c r="X2078" i="33"/>
  <c r="W2078" i="33"/>
  <c r="V2078" i="33"/>
  <c r="U2078" i="33"/>
  <c r="T2078" i="33"/>
  <c r="S2078" i="33"/>
  <c r="AD2077" i="33"/>
  <c r="AC2077" i="33"/>
  <c r="AB2077" i="33"/>
  <c r="AA2077" i="33"/>
  <c r="Z2077" i="33"/>
  <c r="Y2077" i="33"/>
  <c r="X2077" i="33"/>
  <c r="W2077" i="33"/>
  <c r="V2077" i="33"/>
  <c r="U2077" i="33"/>
  <c r="T2077" i="33"/>
  <c r="S2077" i="33"/>
  <c r="AD2076" i="33"/>
  <c r="AC2076" i="33"/>
  <c r="AB2076" i="33"/>
  <c r="AA2076" i="33"/>
  <c r="Z2076" i="33"/>
  <c r="Y2076" i="33"/>
  <c r="X2076" i="33"/>
  <c r="W2076" i="33"/>
  <c r="V2076" i="33"/>
  <c r="U2076" i="33"/>
  <c r="T2076" i="33"/>
  <c r="S2076" i="33"/>
  <c r="AD2075" i="33"/>
  <c r="AC2075" i="33"/>
  <c r="AB2075" i="33"/>
  <c r="AA2075" i="33"/>
  <c r="Z2075" i="33"/>
  <c r="Y2075" i="33"/>
  <c r="X2075" i="33"/>
  <c r="W2075" i="33"/>
  <c r="V2075" i="33"/>
  <c r="U2075" i="33"/>
  <c r="T2075" i="33"/>
  <c r="S2075" i="33"/>
  <c r="AD2074" i="33"/>
  <c r="AC2074" i="33"/>
  <c r="AB2074" i="33"/>
  <c r="AA2074" i="33"/>
  <c r="Z2074" i="33"/>
  <c r="Y2074" i="33"/>
  <c r="X2074" i="33"/>
  <c r="W2074" i="33"/>
  <c r="V2074" i="33"/>
  <c r="U2074" i="33"/>
  <c r="T2074" i="33"/>
  <c r="S2074" i="33"/>
  <c r="AD2073" i="33"/>
  <c r="AC2073" i="33"/>
  <c r="AB2073" i="33"/>
  <c r="AA2073" i="33"/>
  <c r="Z2073" i="33"/>
  <c r="Y2073" i="33"/>
  <c r="X2073" i="33"/>
  <c r="W2073" i="33"/>
  <c r="V2073" i="33"/>
  <c r="U2073" i="33"/>
  <c r="T2073" i="33"/>
  <c r="S2073" i="33"/>
  <c r="AD2072" i="33"/>
  <c r="AC2072" i="33"/>
  <c r="AB2072" i="33"/>
  <c r="AA2072" i="33"/>
  <c r="Z2072" i="33"/>
  <c r="Y2072" i="33"/>
  <c r="X2072" i="33"/>
  <c r="W2072" i="33"/>
  <c r="V2072" i="33"/>
  <c r="U2072" i="33"/>
  <c r="T2072" i="33"/>
  <c r="S2072" i="33"/>
  <c r="AD2071" i="33"/>
  <c r="AC2071" i="33"/>
  <c r="AB2071" i="33"/>
  <c r="AA2071" i="33"/>
  <c r="Z2071" i="33"/>
  <c r="Y2071" i="33"/>
  <c r="X2071" i="33"/>
  <c r="W2071" i="33"/>
  <c r="V2071" i="33"/>
  <c r="U2071" i="33"/>
  <c r="T2071" i="33"/>
  <c r="S2071" i="33"/>
  <c r="AD2070" i="33"/>
  <c r="AC2070" i="33"/>
  <c r="AB2070" i="33"/>
  <c r="AA2070" i="33"/>
  <c r="Z2070" i="33"/>
  <c r="Y2070" i="33"/>
  <c r="X2070" i="33"/>
  <c r="W2070" i="33"/>
  <c r="V2070" i="33"/>
  <c r="U2070" i="33"/>
  <c r="T2070" i="33"/>
  <c r="S2070" i="33"/>
  <c r="AD2069" i="33"/>
  <c r="AC2069" i="33"/>
  <c r="AB2069" i="33"/>
  <c r="AA2069" i="33"/>
  <c r="Z2069" i="33"/>
  <c r="Y2069" i="33"/>
  <c r="X2069" i="33"/>
  <c r="W2069" i="33"/>
  <c r="V2069" i="33"/>
  <c r="U2069" i="33"/>
  <c r="T2069" i="33"/>
  <c r="S2069" i="33"/>
  <c r="AD2068" i="33"/>
  <c r="AC2068" i="33"/>
  <c r="AB2068" i="33"/>
  <c r="AA2068" i="33"/>
  <c r="Z2068" i="33"/>
  <c r="Y2068" i="33"/>
  <c r="X2068" i="33"/>
  <c r="W2068" i="33"/>
  <c r="V2068" i="33"/>
  <c r="U2068" i="33"/>
  <c r="T2068" i="33"/>
  <c r="S2068" i="33"/>
  <c r="AD2067" i="33"/>
  <c r="AC2067" i="33"/>
  <c r="AB2067" i="33"/>
  <c r="AA2067" i="33"/>
  <c r="Z2067" i="33"/>
  <c r="Y2067" i="33"/>
  <c r="X2067" i="33"/>
  <c r="W2067" i="33"/>
  <c r="V2067" i="33"/>
  <c r="U2067" i="33"/>
  <c r="T2067" i="33"/>
  <c r="S2067" i="33"/>
  <c r="AD2066" i="33"/>
  <c r="AC2066" i="33"/>
  <c r="AB2066" i="33"/>
  <c r="AA2066" i="33"/>
  <c r="Z2066" i="33"/>
  <c r="Y2066" i="33"/>
  <c r="X2066" i="33"/>
  <c r="W2066" i="33"/>
  <c r="V2066" i="33"/>
  <c r="U2066" i="33"/>
  <c r="T2066" i="33"/>
  <c r="S2066" i="33"/>
  <c r="AD2065" i="33"/>
  <c r="AC2065" i="33"/>
  <c r="AB2065" i="33"/>
  <c r="AA2065" i="33"/>
  <c r="Z2065" i="33"/>
  <c r="Y2065" i="33"/>
  <c r="X2065" i="33"/>
  <c r="W2065" i="33"/>
  <c r="V2065" i="33"/>
  <c r="U2065" i="33"/>
  <c r="T2065" i="33"/>
  <c r="S2065" i="33"/>
  <c r="AD2064" i="33"/>
  <c r="AC2064" i="33"/>
  <c r="AB2064" i="33"/>
  <c r="AA2064" i="33"/>
  <c r="Z2064" i="33"/>
  <c r="Y2064" i="33"/>
  <c r="X2064" i="33"/>
  <c r="W2064" i="33"/>
  <c r="V2064" i="33"/>
  <c r="U2064" i="33"/>
  <c r="T2064" i="33"/>
  <c r="S2064" i="33"/>
  <c r="AD2063" i="33"/>
  <c r="AC2063" i="33"/>
  <c r="AB2063" i="33"/>
  <c r="AA2063" i="33"/>
  <c r="Z2063" i="33"/>
  <c r="Y2063" i="33"/>
  <c r="X2063" i="33"/>
  <c r="W2063" i="33"/>
  <c r="V2063" i="33"/>
  <c r="U2063" i="33"/>
  <c r="T2063" i="33"/>
  <c r="S2063" i="33"/>
  <c r="AD2062" i="33"/>
  <c r="AC2062" i="33"/>
  <c r="AB2062" i="33"/>
  <c r="AA2062" i="33"/>
  <c r="Z2062" i="33"/>
  <c r="Y2062" i="33"/>
  <c r="X2062" i="33"/>
  <c r="W2062" i="33"/>
  <c r="V2062" i="33"/>
  <c r="U2062" i="33"/>
  <c r="T2062" i="33"/>
  <c r="S2062" i="33"/>
  <c r="AD2061" i="33"/>
  <c r="AC2061" i="33"/>
  <c r="AB2061" i="33"/>
  <c r="AA2061" i="33"/>
  <c r="Z2061" i="33"/>
  <c r="Y2061" i="33"/>
  <c r="X2061" i="33"/>
  <c r="W2061" i="33"/>
  <c r="V2061" i="33"/>
  <c r="U2061" i="33"/>
  <c r="T2061" i="33"/>
  <c r="S2061" i="33"/>
  <c r="AD2060" i="33"/>
  <c r="AC2060" i="33"/>
  <c r="AB2060" i="33"/>
  <c r="AA2060" i="33"/>
  <c r="Z2060" i="33"/>
  <c r="Y2060" i="33"/>
  <c r="X2060" i="33"/>
  <c r="W2060" i="33"/>
  <c r="V2060" i="33"/>
  <c r="U2060" i="33"/>
  <c r="T2060" i="33"/>
  <c r="S2060" i="33"/>
  <c r="AD2059" i="33"/>
  <c r="AC2059" i="33"/>
  <c r="AB2059" i="33"/>
  <c r="AA2059" i="33"/>
  <c r="Z2059" i="33"/>
  <c r="Y2059" i="33"/>
  <c r="X2059" i="33"/>
  <c r="W2059" i="33"/>
  <c r="V2059" i="33"/>
  <c r="U2059" i="33"/>
  <c r="T2059" i="33"/>
  <c r="S2059" i="33"/>
  <c r="AD2058" i="33"/>
  <c r="AC2058" i="33"/>
  <c r="AB2058" i="33"/>
  <c r="AA2058" i="33"/>
  <c r="Z2058" i="33"/>
  <c r="Y2058" i="33"/>
  <c r="X2058" i="33"/>
  <c r="W2058" i="33"/>
  <c r="V2058" i="33"/>
  <c r="U2058" i="33"/>
  <c r="T2058" i="33"/>
  <c r="S2058" i="33"/>
  <c r="AD2057" i="33"/>
  <c r="AC2057" i="33"/>
  <c r="AB2057" i="33"/>
  <c r="AA2057" i="33"/>
  <c r="Z2057" i="33"/>
  <c r="Y2057" i="33"/>
  <c r="X2057" i="33"/>
  <c r="W2057" i="33"/>
  <c r="V2057" i="33"/>
  <c r="U2057" i="33"/>
  <c r="T2057" i="33"/>
  <c r="S2057" i="33"/>
  <c r="AD2056" i="33"/>
  <c r="AC2056" i="33"/>
  <c r="AB2056" i="33"/>
  <c r="AA2056" i="33"/>
  <c r="Z2056" i="33"/>
  <c r="Y2056" i="33"/>
  <c r="X2056" i="33"/>
  <c r="W2056" i="33"/>
  <c r="V2056" i="33"/>
  <c r="U2056" i="33"/>
  <c r="T2056" i="33"/>
  <c r="S2056" i="33"/>
  <c r="AD2055" i="33"/>
  <c r="AC2055" i="33"/>
  <c r="AB2055" i="33"/>
  <c r="AA2055" i="33"/>
  <c r="Z2055" i="33"/>
  <c r="Y2055" i="33"/>
  <c r="X2055" i="33"/>
  <c r="W2055" i="33"/>
  <c r="V2055" i="33"/>
  <c r="U2055" i="33"/>
  <c r="T2055" i="33"/>
  <c r="S2055" i="33"/>
  <c r="AD2054" i="33"/>
  <c r="AC2054" i="33"/>
  <c r="AB2054" i="33"/>
  <c r="AA2054" i="33"/>
  <c r="Z2054" i="33"/>
  <c r="Y2054" i="33"/>
  <c r="X2054" i="33"/>
  <c r="W2054" i="33"/>
  <c r="V2054" i="33"/>
  <c r="U2054" i="33"/>
  <c r="T2054" i="33"/>
  <c r="S2054" i="33"/>
  <c r="AD2053" i="33"/>
  <c r="AC2053" i="33"/>
  <c r="AB2053" i="33"/>
  <c r="AA2053" i="33"/>
  <c r="Z2053" i="33"/>
  <c r="Y2053" i="33"/>
  <c r="X2053" i="33"/>
  <c r="W2053" i="33"/>
  <c r="V2053" i="33"/>
  <c r="U2053" i="33"/>
  <c r="T2053" i="33"/>
  <c r="S2053" i="33"/>
  <c r="AD2052" i="33"/>
  <c r="AC2052" i="33"/>
  <c r="AB2052" i="33"/>
  <c r="AA2052" i="33"/>
  <c r="Z2052" i="33"/>
  <c r="Y2052" i="33"/>
  <c r="X2052" i="33"/>
  <c r="W2052" i="33"/>
  <c r="V2052" i="33"/>
  <c r="U2052" i="33"/>
  <c r="T2052" i="33"/>
  <c r="S2052" i="33"/>
  <c r="AD2051" i="33"/>
  <c r="AC2051" i="33"/>
  <c r="AB2051" i="33"/>
  <c r="AA2051" i="33"/>
  <c r="Z2051" i="33"/>
  <c r="Y2051" i="33"/>
  <c r="X2051" i="33"/>
  <c r="W2051" i="33"/>
  <c r="V2051" i="33"/>
  <c r="U2051" i="33"/>
  <c r="T2051" i="33"/>
  <c r="S2051" i="33"/>
  <c r="AD2050" i="33"/>
  <c r="AC2050" i="33"/>
  <c r="AB2050" i="33"/>
  <c r="AA2050" i="33"/>
  <c r="Z2050" i="33"/>
  <c r="Y2050" i="33"/>
  <c r="X2050" i="33"/>
  <c r="W2050" i="33"/>
  <c r="V2050" i="33"/>
  <c r="U2050" i="33"/>
  <c r="T2050" i="33"/>
  <c r="S2050" i="33"/>
  <c r="AD2049" i="33"/>
  <c r="AC2049" i="33"/>
  <c r="AB2049" i="33"/>
  <c r="AA2049" i="33"/>
  <c r="Z2049" i="33"/>
  <c r="Y2049" i="33"/>
  <c r="X2049" i="33"/>
  <c r="W2049" i="33"/>
  <c r="V2049" i="33"/>
  <c r="U2049" i="33"/>
  <c r="T2049" i="33"/>
  <c r="S2049" i="33"/>
  <c r="AD2048" i="33"/>
  <c r="AC2048" i="33"/>
  <c r="AB2048" i="33"/>
  <c r="AA2048" i="33"/>
  <c r="Z2048" i="33"/>
  <c r="Y2048" i="33"/>
  <c r="X2048" i="33"/>
  <c r="W2048" i="33"/>
  <c r="V2048" i="33"/>
  <c r="U2048" i="33"/>
  <c r="T2048" i="33"/>
  <c r="S2048" i="33"/>
  <c r="AD2047" i="33"/>
  <c r="AC2047" i="33"/>
  <c r="AB2047" i="33"/>
  <c r="AA2047" i="33"/>
  <c r="Z2047" i="33"/>
  <c r="Y2047" i="33"/>
  <c r="X2047" i="33"/>
  <c r="W2047" i="33"/>
  <c r="V2047" i="33"/>
  <c r="U2047" i="33"/>
  <c r="T2047" i="33"/>
  <c r="S2047" i="33"/>
  <c r="AD2046" i="33"/>
  <c r="AC2046" i="33"/>
  <c r="AB2046" i="33"/>
  <c r="AA2046" i="33"/>
  <c r="Z2046" i="33"/>
  <c r="Y2046" i="33"/>
  <c r="X2046" i="33"/>
  <c r="W2046" i="33"/>
  <c r="V2046" i="33"/>
  <c r="U2046" i="33"/>
  <c r="T2046" i="33"/>
  <c r="S2046" i="33"/>
  <c r="AD2045" i="33"/>
  <c r="AC2045" i="33"/>
  <c r="AB2045" i="33"/>
  <c r="AA2045" i="33"/>
  <c r="Z2045" i="33"/>
  <c r="Y2045" i="33"/>
  <c r="X2045" i="33"/>
  <c r="W2045" i="33"/>
  <c r="V2045" i="33"/>
  <c r="U2045" i="33"/>
  <c r="T2045" i="33"/>
  <c r="S2045" i="33"/>
  <c r="AD2044" i="33"/>
  <c r="AC2044" i="33"/>
  <c r="AB2044" i="33"/>
  <c r="AA2044" i="33"/>
  <c r="Z2044" i="33"/>
  <c r="Y2044" i="33"/>
  <c r="X2044" i="33"/>
  <c r="W2044" i="33"/>
  <c r="V2044" i="33"/>
  <c r="U2044" i="33"/>
  <c r="T2044" i="33"/>
  <c r="S2044" i="33"/>
  <c r="AD2043" i="33"/>
  <c r="AC2043" i="33"/>
  <c r="AB2043" i="33"/>
  <c r="AA2043" i="33"/>
  <c r="Z2043" i="33"/>
  <c r="Y2043" i="33"/>
  <c r="X2043" i="33"/>
  <c r="W2043" i="33"/>
  <c r="V2043" i="33"/>
  <c r="U2043" i="33"/>
  <c r="T2043" i="33"/>
  <c r="S2043" i="33"/>
  <c r="AD2042" i="33"/>
  <c r="AC2042" i="33"/>
  <c r="AB2042" i="33"/>
  <c r="AA2042" i="33"/>
  <c r="Z2042" i="33"/>
  <c r="Y2042" i="33"/>
  <c r="X2042" i="33"/>
  <c r="W2042" i="33"/>
  <c r="V2042" i="33"/>
  <c r="U2042" i="33"/>
  <c r="T2042" i="33"/>
  <c r="S2042" i="33"/>
  <c r="AD2041" i="33"/>
  <c r="AC2041" i="33"/>
  <c r="AB2041" i="33"/>
  <c r="AA2041" i="33"/>
  <c r="Z2041" i="33"/>
  <c r="Y2041" i="33"/>
  <c r="X2041" i="33"/>
  <c r="W2041" i="33"/>
  <c r="V2041" i="33"/>
  <c r="U2041" i="33"/>
  <c r="T2041" i="33"/>
  <c r="S2041" i="33"/>
  <c r="AD2040" i="33"/>
  <c r="AC2040" i="33"/>
  <c r="AB2040" i="33"/>
  <c r="AA2040" i="33"/>
  <c r="Z2040" i="33"/>
  <c r="Y2040" i="33"/>
  <c r="X2040" i="33"/>
  <c r="W2040" i="33"/>
  <c r="V2040" i="33"/>
  <c r="U2040" i="33"/>
  <c r="T2040" i="33"/>
  <c r="S2040" i="33"/>
  <c r="AD2039" i="33"/>
  <c r="AC2039" i="33"/>
  <c r="AB2039" i="33"/>
  <c r="AA2039" i="33"/>
  <c r="Z2039" i="33"/>
  <c r="Y2039" i="33"/>
  <c r="X2039" i="33"/>
  <c r="W2039" i="33"/>
  <c r="V2039" i="33"/>
  <c r="U2039" i="33"/>
  <c r="T2039" i="33"/>
  <c r="S2039" i="33"/>
  <c r="AD2038" i="33"/>
  <c r="AC2038" i="33"/>
  <c r="AB2038" i="33"/>
  <c r="AA2038" i="33"/>
  <c r="Z2038" i="33"/>
  <c r="Y2038" i="33"/>
  <c r="X2038" i="33"/>
  <c r="W2038" i="33"/>
  <c r="V2038" i="33"/>
  <c r="U2038" i="33"/>
  <c r="T2038" i="33"/>
  <c r="S2038" i="33"/>
  <c r="AD2037" i="33"/>
  <c r="AC2037" i="33"/>
  <c r="AB2037" i="33"/>
  <c r="AA2037" i="33"/>
  <c r="Z2037" i="33"/>
  <c r="Y2037" i="33"/>
  <c r="X2037" i="33"/>
  <c r="W2037" i="33"/>
  <c r="V2037" i="33"/>
  <c r="U2037" i="33"/>
  <c r="T2037" i="33"/>
  <c r="S2037" i="33"/>
  <c r="AD2036" i="33"/>
  <c r="AC2036" i="33"/>
  <c r="AB2036" i="33"/>
  <c r="AA2036" i="33"/>
  <c r="Z2036" i="33"/>
  <c r="Y2036" i="33"/>
  <c r="X2036" i="33"/>
  <c r="W2036" i="33"/>
  <c r="V2036" i="33"/>
  <c r="U2036" i="33"/>
  <c r="T2036" i="33"/>
  <c r="S2036" i="33"/>
  <c r="AD2035" i="33"/>
  <c r="AC2035" i="33"/>
  <c r="AB2035" i="33"/>
  <c r="AA2035" i="33"/>
  <c r="Z2035" i="33"/>
  <c r="Y2035" i="33"/>
  <c r="X2035" i="33"/>
  <c r="W2035" i="33"/>
  <c r="V2035" i="33"/>
  <c r="U2035" i="33"/>
  <c r="T2035" i="33"/>
  <c r="S2035" i="33"/>
  <c r="AD2034" i="33"/>
  <c r="AC2034" i="33"/>
  <c r="AB2034" i="33"/>
  <c r="AA2034" i="33"/>
  <c r="Z2034" i="33"/>
  <c r="Y2034" i="33"/>
  <c r="X2034" i="33"/>
  <c r="W2034" i="33"/>
  <c r="V2034" i="33"/>
  <c r="U2034" i="33"/>
  <c r="T2034" i="33"/>
  <c r="S2034" i="33"/>
  <c r="AD2033" i="33"/>
  <c r="AC2033" i="33"/>
  <c r="AB2033" i="33"/>
  <c r="AA2033" i="33"/>
  <c r="Z2033" i="33"/>
  <c r="Y2033" i="33"/>
  <c r="X2033" i="33"/>
  <c r="W2033" i="33"/>
  <c r="V2033" i="33"/>
  <c r="U2033" i="33"/>
  <c r="T2033" i="33"/>
  <c r="S2033" i="33"/>
  <c r="AD2032" i="33"/>
  <c r="AC2032" i="33"/>
  <c r="AB2032" i="33"/>
  <c r="AA2032" i="33"/>
  <c r="Z2032" i="33"/>
  <c r="Y2032" i="33"/>
  <c r="X2032" i="33"/>
  <c r="W2032" i="33"/>
  <c r="V2032" i="33"/>
  <c r="U2032" i="33"/>
  <c r="T2032" i="33"/>
  <c r="S2032" i="33"/>
  <c r="AD2031" i="33"/>
  <c r="AC2031" i="33"/>
  <c r="AB2031" i="33"/>
  <c r="AA2031" i="33"/>
  <c r="Z2031" i="33"/>
  <c r="Y2031" i="33"/>
  <c r="X2031" i="33"/>
  <c r="W2031" i="33"/>
  <c r="V2031" i="33"/>
  <c r="U2031" i="33"/>
  <c r="T2031" i="33"/>
  <c r="S2031" i="33"/>
  <c r="AD2030" i="33"/>
  <c r="AC2030" i="33"/>
  <c r="AB2030" i="33"/>
  <c r="AA2030" i="33"/>
  <c r="Z2030" i="33"/>
  <c r="Y2030" i="33"/>
  <c r="X2030" i="33"/>
  <c r="W2030" i="33"/>
  <c r="V2030" i="33"/>
  <c r="U2030" i="33"/>
  <c r="T2030" i="33"/>
  <c r="S2030" i="33"/>
  <c r="AD2029" i="33"/>
  <c r="AC2029" i="33"/>
  <c r="AB2029" i="33"/>
  <c r="AA2029" i="33"/>
  <c r="Z2029" i="33"/>
  <c r="Y2029" i="33"/>
  <c r="X2029" i="33"/>
  <c r="W2029" i="33"/>
  <c r="V2029" i="33"/>
  <c r="U2029" i="33"/>
  <c r="T2029" i="33"/>
  <c r="S2029" i="33"/>
  <c r="AD2028" i="33"/>
  <c r="AC2028" i="33"/>
  <c r="AB2028" i="33"/>
  <c r="AA2028" i="33"/>
  <c r="Z2028" i="33"/>
  <c r="Y2028" i="33"/>
  <c r="X2028" i="33"/>
  <c r="W2028" i="33"/>
  <c r="V2028" i="33"/>
  <c r="U2028" i="33"/>
  <c r="T2028" i="33"/>
  <c r="S2028" i="33"/>
  <c r="AD2027" i="33"/>
  <c r="AC2027" i="33"/>
  <c r="AB2027" i="33"/>
  <c r="AA2027" i="33"/>
  <c r="Z2027" i="33"/>
  <c r="Y2027" i="33"/>
  <c r="X2027" i="33"/>
  <c r="W2027" i="33"/>
  <c r="V2027" i="33"/>
  <c r="U2027" i="33"/>
  <c r="T2027" i="33"/>
  <c r="S2027" i="33"/>
  <c r="AD2026" i="33"/>
  <c r="AC2026" i="33"/>
  <c r="AB2026" i="33"/>
  <c r="AA2026" i="33"/>
  <c r="Z2026" i="33"/>
  <c r="Y2026" i="33"/>
  <c r="X2026" i="33"/>
  <c r="W2026" i="33"/>
  <c r="V2026" i="33"/>
  <c r="U2026" i="33"/>
  <c r="T2026" i="33"/>
  <c r="S2026" i="33"/>
  <c r="AD2025" i="33"/>
  <c r="AC2025" i="33"/>
  <c r="AB2025" i="33"/>
  <c r="AA2025" i="33"/>
  <c r="Z2025" i="33"/>
  <c r="Y2025" i="33"/>
  <c r="X2025" i="33"/>
  <c r="W2025" i="33"/>
  <c r="V2025" i="33"/>
  <c r="U2025" i="33"/>
  <c r="T2025" i="33"/>
  <c r="S2025" i="33"/>
  <c r="AD2024" i="33"/>
  <c r="AC2024" i="33"/>
  <c r="AB2024" i="33"/>
  <c r="AA2024" i="33"/>
  <c r="Z2024" i="33"/>
  <c r="Y2024" i="33"/>
  <c r="X2024" i="33"/>
  <c r="W2024" i="33"/>
  <c r="V2024" i="33"/>
  <c r="U2024" i="33"/>
  <c r="T2024" i="33"/>
  <c r="S2024" i="33"/>
  <c r="AD2023" i="33"/>
  <c r="AC2023" i="33"/>
  <c r="AB2023" i="33"/>
  <c r="AA2023" i="33"/>
  <c r="Z2023" i="33"/>
  <c r="Y2023" i="33"/>
  <c r="X2023" i="33"/>
  <c r="W2023" i="33"/>
  <c r="V2023" i="33"/>
  <c r="U2023" i="33"/>
  <c r="T2023" i="33"/>
  <c r="S2023" i="33"/>
  <c r="AD2022" i="33"/>
  <c r="AC2022" i="33"/>
  <c r="AB2022" i="33"/>
  <c r="AA2022" i="33"/>
  <c r="Z2022" i="33"/>
  <c r="Y2022" i="33"/>
  <c r="X2022" i="33"/>
  <c r="W2022" i="33"/>
  <c r="V2022" i="33"/>
  <c r="U2022" i="33"/>
  <c r="T2022" i="33"/>
  <c r="S2022" i="33"/>
  <c r="AD2021" i="33"/>
  <c r="AC2021" i="33"/>
  <c r="AB2021" i="33"/>
  <c r="AA2021" i="33"/>
  <c r="Z2021" i="33"/>
  <c r="Y2021" i="33"/>
  <c r="X2021" i="33"/>
  <c r="W2021" i="33"/>
  <c r="V2021" i="33"/>
  <c r="U2021" i="33"/>
  <c r="T2021" i="33"/>
  <c r="S2021" i="33"/>
  <c r="AD2020" i="33"/>
  <c r="AC2020" i="33"/>
  <c r="AB2020" i="33"/>
  <c r="AA2020" i="33"/>
  <c r="Z2020" i="33"/>
  <c r="Y2020" i="33"/>
  <c r="X2020" i="33"/>
  <c r="W2020" i="33"/>
  <c r="V2020" i="33"/>
  <c r="U2020" i="33"/>
  <c r="T2020" i="33"/>
  <c r="S2020" i="33"/>
  <c r="AD2019" i="33"/>
  <c r="AC2019" i="33"/>
  <c r="AB2019" i="33"/>
  <c r="AA2019" i="33"/>
  <c r="Z2019" i="33"/>
  <c r="Y2019" i="33"/>
  <c r="X2019" i="33"/>
  <c r="W2019" i="33"/>
  <c r="V2019" i="33"/>
  <c r="U2019" i="33"/>
  <c r="T2019" i="33"/>
  <c r="S2019" i="33"/>
  <c r="AD2018" i="33"/>
  <c r="AC2018" i="33"/>
  <c r="AB2018" i="33"/>
  <c r="AA2018" i="33"/>
  <c r="Z2018" i="33"/>
  <c r="Y2018" i="33"/>
  <c r="X2018" i="33"/>
  <c r="W2018" i="33"/>
  <c r="V2018" i="33"/>
  <c r="U2018" i="33"/>
  <c r="T2018" i="33"/>
  <c r="S2018" i="33"/>
  <c r="AD2017" i="33"/>
  <c r="AC2017" i="33"/>
  <c r="AB2017" i="33"/>
  <c r="AA2017" i="33"/>
  <c r="Z2017" i="33"/>
  <c r="Y2017" i="33"/>
  <c r="X2017" i="33"/>
  <c r="W2017" i="33"/>
  <c r="V2017" i="33"/>
  <c r="U2017" i="33"/>
  <c r="T2017" i="33"/>
  <c r="S2017" i="33"/>
  <c r="AD2016" i="33"/>
  <c r="AC2016" i="33"/>
  <c r="AB2016" i="33"/>
  <c r="AA2016" i="33"/>
  <c r="Z2016" i="33"/>
  <c r="Y2016" i="33"/>
  <c r="X2016" i="33"/>
  <c r="W2016" i="33"/>
  <c r="V2016" i="33"/>
  <c r="U2016" i="33"/>
  <c r="T2016" i="33"/>
  <c r="S2016" i="33"/>
  <c r="AD2015" i="33"/>
  <c r="AC2015" i="33"/>
  <c r="AB2015" i="33"/>
  <c r="AA2015" i="33"/>
  <c r="Z2015" i="33"/>
  <c r="Y2015" i="33"/>
  <c r="X2015" i="33"/>
  <c r="W2015" i="33"/>
  <c r="V2015" i="33"/>
  <c r="U2015" i="33"/>
  <c r="T2015" i="33"/>
  <c r="S2015" i="33"/>
  <c r="AD2014" i="33"/>
  <c r="AC2014" i="33"/>
  <c r="AB2014" i="33"/>
  <c r="AA2014" i="33"/>
  <c r="Z2014" i="33"/>
  <c r="Y2014" i="33"/>
  <c r="X2014" i="33"/>
  <c r="W2014" i="33"/>
  <c r="V2014" i="33"/>
  <c r="U2014" i="33"/>
  <c r="T2014" i="33"/>
  <c r="S2014" i="33"/>
  <c r="AD2013" i="33"/>
  <c r="AC2013" i="33"/>
  <c r="AB2013" i="33"/>
  <c r="AA2013" i="33"/>
  <c r="Z2013" i="33"/>
  <c r="Y2013" i="33"/>
  <c r="X2013" i="33"/>
  <c r="W2013" i="33"/>
  <c r="V2013" i="33"/>
  <c r="U2013" i="33"/>
  <c r="T2013" i="33"/>
  <c r="S2013" i="33"/>
  <c r="AD2012" i="33"/>
  <c r="AC2012" i="33"/>
  <c r="AB2012" i="33"/>
  <c r="AA2012" i="33"/>
  <c r="Z2012" i="33"/>
  <c r="Y2012" i="33"/>
  <c r="X2012" i="33"/>
  <c r="W2012" i="33"/>
  <c r="V2012" i="33"/>
  <c r="U2012" i="33"/>
  <c r="T2012" i="33"/>
  <c r="S2012" i="33"/>
  <c r="AD2011" i="33"/>
  <c r="AC2011" i="33"/>
  <c r="AB2011" i="33"/>
  <c r="AA2011" i="33"/>
  <c r="Z2011" i="33"/>
  <c r="Y2011" i="33"/>
  <c r="X2011" i="33"/>
  <c r="W2011" i="33"/>
  <c r="V2011" i="33"/>
  <c r="U2011" i="33"/>
  <c r="T2011" i="33"/>
  <c r="S2011" i="33"/>
  <c r="AD2010" i="33"/>
  <c r="AC2010" i="33"/>
  <c r="AB2010" i="33"/>
  <c r="AA2010" i="33"/>
  <c r="Z2010" i="33"/>
  <c r="Y2010" i="33"/>
  <c r="X2010" i="33"/>
  <c r="W2010" i="33"/>
  <c r="V2010" i="33"/>
  <c r="U2010" i="33"/>
  <c r="T2010" i="33"/>
  <c r="S2010" i="33"/>
  <c r="AD2009" i="33"/>
  <c r="AC2009" i="33"/>
  <c r="AB2009" i="33"/>
  <c r="AA2009" i="33"/>
  <c r="Z2009" i="33"/>
  <c r="Y2009" i="33"/>
  <c r="X2009" i="33"/>
  <c r="W2009" i="33"/>
  <c r="V2009" i="33"/>
  <c r="U2009" i="33"/>
  <c r="T2009" i="33"/>
  <c r="S2009" i="33"/>
  <c r="AD2008" i="33"/>
  <c r="AC2008" i="33"/>
  <c r="AB2008" i="33"/>
  <c r="AA2008" i="33"/>
  <c r="Z2008" i="33"/>
  <c r="Y2008" i="33"/>
  <c r="X2008" i="33"/>
  <c r="W2008" i="33"/>
  <c r="V2008" i="33"/>
  <c r="U2008" i="33"/>
  <c r="T2008" i="33"/>
  <c r="S2008" i="33"/>
  <c r="AD2007" i="33"/>
  <c r="AC2007" i="33"/>
  <c r="AB2007" i="33"/>
  <c r="AA2007" i="33"/>
  <c r="Z2007" i="33"/>
  <c r="Y2007" i="33"/>
  <c r="X2007" i="33"/>
  <c r="W2007" i="33"/>
  <c r="V2007" i="33"/>
  <c r="U2007" i="33"/>
  <c r="T2007" i="33"/>
  <c r="S2007" i="33"/>
  <c r="AD2006" i="33"/>
  <c r="AC2006" i="33"/>
  <c r="AB2006" i="33"/>
  <c r="AA2006" i="33"/>
  <c r="Z2006" i="33"/>
  <c r="Y2006" i="33"/>
  <c r="X2006" i="33"/>
  <c r="W2006" i="33"/>
  <c r="V2006" i="33"/>
  <c r="U2006" i="33"/>
  <c r="T2006" i="33"/>
  <c r="S2006" i="33"/>
  <c r="AD2005" i="33"/>
  <c r="AC2005" i="33"/>
  <c r="AB2005" i="33"/>
  <c r="AA2005" i="33"/>
  <c r="Z2005" i="33"/>
  <c r="Y2005" i="33"/>
  <c r="X2005" i="33"/>
  <c r="W2005" i="33"/>
  <c r="V2005" i="33"/>
  <c r="U2005" i="33"/>
  <c r="T2005" i="33"/>
  <c r="S2005" i="33"/>
  <c r="AD2004" i="33"/>
  <c r="AC2004" i="33"/>
  <c r="AB2004" i="33"/>
  <c r="AA2004" i="33"/>
  <c r="Z2004" i="33"/>
  <c r="Y2004" i="33"/>
  <c r="X2004" i="33"/>
  <c r="W2004" i="33"/>
  <c r="V2004" i="33"/>
  <c r="U2004" i="33"/>
  <c r="T2004" i="33"/>
  <c r="S2004" i="33"/>
  <c r="AD2003" i="33"/>
  <c r="AC2003" i="33"/>
  <c r="AB2003" i="33"/>
  <c r="AA2003" i="33"/>
  <c r="Z2003" i="33"/>
  <c r="Y2003" i="33"/>
  <c r="X2003" i="33"/>
  <c r="W2003" i="33"/>
  <c r="V2003" i="33"/>
  <c r="U2003" i="33"/>
  <c r="T2003" i="33"/>
  <c r="S2003" i="33"/>
  <c r="AD2002" i="33"/>
  <c r="AC2002" i="33"/>
  <c r="AB2002" i="33"/>
  <c r="AA2002" i="33"/>
  <c r="Z2002" i="33"/>
  <c r="Y2002" i="33"/>
  <c r="X2002" i="33"/>
  <c r="W2002" i="33"/>
  <c r="V2002" i="33"/>
  <c r="U2002" i="33"/>
  <c r="T2002" i="33"/>
  <c r="S2002" i="33"/>
  <c r="AD2001" i="33"/>
  <c r="AC2001" i="33"/>
  <c r="AB2001" i="33"/>
  <c r="AA2001" i="33"/>
  <c r="Z2001" i="33"/>
  <c r="Y2001" i="33"/>
  <c r="X2001" i="33"/>
  <c r="W2001" i="33"/>
  <c r="V2001" i="33"/>
  <c r="U2001" i="33"/>
  <c r="T2001" i="33"/>
  <c r="S2001" i="33"/>
  <c r="AD2000" i="33"/>
  <c r="AC2000" i="33"/>
  <c r="AB2000" i="33"/>
  <c r="AA2000" i="33"/>
  <c r="Z2000" i="33"/>
  <c r="Y2000" i="33"/>
  <c r="X2000" i="33"/>
  <c r="W2000" i="33"/>
  <c r="V2000" i="33"/>
  <c r="U2000" i="33"/>
  <c r="T2000" i="33"/>
  <c r="S2000" i="33"/>
  <c r="AD1999" i="33"/>
  <c r="AC1999" i="33"/>
  <c r="AB1999" i="33"/>
  <c r="AA1999" i="33"/>
  <c r="Z1999" i="33"/>
  <c r="Y1999" i="33"/>
  <c r="X1999" i="33"/>
  <c r="W1999" i="33"/>
  <c r="V1999" i="33"/>
  <c r="U1999" i="33"/>
  <c r="T1999" i="33"/>
  <c r="S1999" i="33"/>
  <c r="AD1998" i="33"/>
  <c r="AC1998" i="33"/>
  <c r="AB1998" i="33"/>
  <c r="AA1998" i="33"/>
  <c r="Z1998" i="33"/>
  <c r="Y1998" i="33"/>
  <c r="X1998" i="33"/>
  <c r="W1998" i="33"/>
  <c r="V1998" i="33"/>
  <c r="U1998" i="33"/>
  <c r="T1998" i="33"/>
  <c r="S1998" i="33"/>
  <c r="AD1997" i="33"/>
  <c r="AC1997" i="33"/>
  <c r="AB1997" i="33"/>
  <c r="AA1997" i="33"/>
  <c r="Z1997" i="33"/>
  <c r="Y1997" i="33"/>
  <c r="X1997" i="33"/>
  <c r="W1997" i="33"/>
  <c r="V1997" i="33"/>
  <c r="U1997" i="33"/>
  <c r="T1997" i="33"/>
  <c r="S1997" i="33"/>
  <c r="AD1996" i="33"/>
  <c r="AC1996" i="33"/>
  <c r="AB1996" i="33"/>
  <c r="AA1996" i="33"/>
  <c r="Z1996" i="33"/>
  <c r="Y1996" i="33"/>
  <c r="X1996" i="33"/>
  <c r="W1996" i="33"/>
  <c r="V1996" i="33"/>
  <c r="U1996" i="33"/>
  <c r="T1996" i="33"/>
  <c r="S1996" i="33"/>
  <c r="AD1995" i="33"/>
  <c r="AC1995" i="33"/>
  <c r="AB1995" i="33"/>
  <c r="AA1995" i="33"/>
  <c r="Z1995" i="33"/>
  <c r="Y1995" i="33"/>
  <c r="X1995" i="33"/>
  <c r="W1995" i="33"/>
  <c r="V1995" i="33"/>
  <c r="U1995" i="33"/>
  <c r="T1995" i="33"/>
  <c r="S1995" i="33"/>
  <c r="AD1994" i="33"/>
  <c r="AC1994" i="33"/>
  <c r="AB1994" i="33"/>
  <c r="AA1994" i="33"/>
  <c r="Z1994" i="33"/>
  <c r="Y1994" i="33"/>
  <c r="X1994" i="33"/>
  <c r="W1994" i="33"/>
  <c r="V1994" i="33"/>
  <c r="U1994" i="33"/>
  <c r="T1994" i="33"/>
  <c r="S1994" i="33"/>
  <c r="AD1993" i="33"/>
  <c r="AC1993" i="33"/>
  <c r="AB1993" i="33"/>
  <c r="AA1993" i="33"/>
  <c r="Z1993" i="33"/>
  <c r="Y1993" i="33"/>
  <c r="X1993" i="33"/>
  <c r="W1993" i="33"/>
  <c r="V1993" i="33"/>
  <c r="U1993" i="33"/>
  <c r="T1993" i="33"/>
  <c r="S1993" i="33"/>
  <c r="AD1992" i="33"/>
  <c r="AC1992" i="33"/>
  <c r="AB1992" i="33"/>
  <c r="AA1992" i="33"/>
  <c r="Z1992" i="33"/>
  <c r="Y1992" i="33"/>
  <c r="X1992" i="33"/>
  <c r="W1992" i="33"/>
  <c r="V1992" i="33"/>
  <c r="U1992" i="33"/>
  <c r="T1992" i="33"/>
  <c r="S1992" i="33"/>
  <c r="AD1991" i="33"/>
  <c r="AC1991" i="33"/>
  <c r="AB1991" i="33"/>
  <c r="AA1991" i="33"/>
  <c r="Z1991" i="33"/>
  <c r="Y1991" i="33"/>
  <c r="X1991" i="33"/>
  <c r="W1991" i="33"/>
  <c r="V1991" i="33"/>
  <c r="U1991" i="33"/>
  <c r="T1991" i="33"/>
  <c r="S1991" i="33"/>
  <c r="AD1990" i="33"/>
  <c r="AC1990" i="33"/>
  <c r="AB1990" i="33"/>
  <c r="AA1990" i="33"/>
  <c r="Z1990" i="33"/>
  <c r="Y1990" i="33"/>
  <c r="X1990" i="33"/>
  <c r="W1990" i="33"/>
  <c r="V1990" i="33"/>
  <c r="U1990" i="33"/>
  <c r="T1990" i="33"/>
  <c r="S1990" i="33"/>
  <c r="AD1989" i="33"/>
  <c r="AC1989" i="33"/>
  <c r="AB1989" i="33"/>
  <c r="AA1989" i="33"/>
  <c r="Z1989" i="33"/>
  <c r="Y1989" i="33"/>
  <c r="X1989" i="33"/>
  <c r="W1989" i="33"/>
  <c r="V1989" i="33"/>
  <c r="U1989" i="33"/>
  <c r="T1989" i="33"/>
  <c r="S1989" i="33"/>
  <c r="AD1988" i="33"/>
  <c r="AC1988" i="33"/>
  <c r="AB1988" i="33"/>
  <c r="AA1988" i="33"/>
  <c r="Z1988" i="33"/>
  <c r="Y1988" i="33"/>
  <c r="X1988" i="33"/>
  <c r="W1988" i="33"/>
  <c r="V1988" i="33"/>
  <c r="U1988" i="33"/>
  <c r="T1988" i="33"/>
  <c r="S1988" i="33"/>
  <c r="AD1987" i="33"/>
  <c r="AC1987" i="33"/>
  <c r="AB1987" i="33"/>
  <c r="AA1987" i="33"/>
  <c r="Z1987" i="33"/>
  <c r="Y1987" i="33"/>
  <c r="X1987" i="33"/>
  <c r="W1987" i="33"/>
  <c r="V1987" i="33"/>
  <c r="U1987" i="33"/>
  <c r="T1987" i="33"/>
  <c r="S1987" i="33"/>
  <c r="AD1986" i="33"/>
  <c r="AC1986" i="33"/>
  <c r="AB1986" i="33"/>
  <c r="AA1986" i="33"/>
  <c r="Z1986" i="33"/>
  <c r="Y1986" i="33"/>
  <c r="X1986" i="33"/>
  <c r="W1986" i="33"/>
  <c r="V1986" i="33"/>
  <c r="U1986" i="33"/>
  <c r="T1986" i="33"/>
  <c r="S1986" i="33"/>
  <c r="AD1985" i="33"/>
  <c r="AC1985" i="33"/>
  <c r="AB1985" i="33"/>
  <c r="AA1985" i="33"/>
  <c r="Z1985" i="33"/>
  <c r="Y1985" i="33"/>
  <c r="X1985" i="33"/>
  <c r="W1985" i="33"/>
  <c r="V1985" i="33"/>
  <c r="U1985" i="33"/>
  <c r="T1985" i="33"/>
  <c r="S1985" i="33"/>
  <c r="AD1984" i="33"/>
  <c r="AC1984" i="33"/>
  <c r="AB1984" i="33"/>
  <c r="AA1984" i="33"/>
  <c r="Z1984" i="33"/>
  <c r="Y1984" i="33"/>
  <c r="X1984" i="33"/>
  <c r="W1984" i="33"/>
  <c r="V1984" i="33"/>
  <c r="U1984" i="33"/>
  <c r="T1984" i="33"/>
  <c r="S1984" i="33"/>
  <c r="AD1983" i="33"/>
  <c r="AC1983" i="33"/>
  <c r="AB1983" i="33"/>
  <c r="AA1983" i="33"/>
  <c r="Z1983" i="33"/>
  <c r="Y1983" i="33"/>
  <c r="X1983" i="33"/>
  <c r="W1983" i="33"/>
  <c r="V1983" i="33"/>
  <c r="U1983" i="33"/>
  <c r="T1983" i="33"/>
  <c r="S1983" i="33"/>
  <c r="AD1982" i="33"/>
  <c r="AC1982" i="33"/>
  <c r="AB1982" i="33"/>
  <c r="AA1982" i="33"/>
  <c r="Z1982" i="33"/>
  <c r="Y1982" i="33"/>
  <c r="X1982" i="33"/>
  <c r="W1982" i="33"/>
  <c r="V1982" i="33"/>
  <c r="U1982" i="33"/>
  <c r="T1982" i="33"/>
  <c r="S1982" i="33"/>
  <c r="AD1981" i="33"/>
  <c r="AC1981" i="33"/>
  <c r="AB1981" i="33"/>
  <c r="AA1981" i="33"/>
  <c r="Z1981" i="33"/>
  <c r="Y1981" i="33"/>
  <c r="X1981" i="33"/>
  <c r="W1981" i="33"/>
  <c r="V1981" i="33"/>
  <c r="U1981" i="33"/>
  <c r="T1981" i="33"/>
  <c r="S1981" i="33"/>
  <c r="AD1980" i="33"/>
  <c r="AC1980" i="33"/>
  <c r="AB1980" i="33"/>
  <c r="AA1980" i="33"/>
  <c r="Z1980" i="33"/>
  <c r="Y1980" i="33"/>
  <c r="X1980" i="33"/>
  <c r="W1980" i="33"/>
  <c r="V1980" i="33"/>
  <c r="U1980" i="33"/>
  <c r="T1980" i="33"/>
  <c r="S1980" i="33"/>
  <c r="AD1979" i="33"/>
  <c r="AC1979" i="33"/>
  <c r="AB1979" i="33"/>
  <c r="AA1979" i="33"/>
  <c r="Z1979" i="33"/>
  <c r="Y1979" i="33"/>
  <c r="X1979" i="33"/>
  <c r="W1979" i="33"/>
  <c r="V1979" i="33"/>
  <c r="U1979" i="33"/>
  <c r="T1979" i="33"/>
  <c r="S1979" i="33"/>
  <c r="AD1978" i="33"/>
  <c r="AC1978" i="33"/>
  <c r="AB1978" i="33"/>
  <c r="AA1978" i="33"/>
  <c r="Z1978" i="33"/>
  <c r="Y1978" i="33"/>
  <c r="X1978" i="33"/>
  <c r="W1978" i="33"/>
  <c r="V1978" i="33"/>
  <c r="U1978" i="33"/>
  <c r="T1978" i="33"/>
  <c r="S1978" i="33"/>
  <c r="AD1977" i="33"/>
  <c r="AC1977" i="33"/>
  <c r="AB1977" i="33"/>
  <c r="AA1977" i="33"/>
  <c r="Z1977" i="33"/>
  <c r="Y1977" i="33"/>
  <c r="X1977" i="33"/>
  <c r="W1977" i="33"/>
  <c r="V1977" i="33"/>
  <c r="U1977" i="33"/>
  <c r="T1977" i="33"/>
  <c r="S1977" i="33"/>
  <c r="AD1976" i="33"/>
  <c r="AC1976" i="33"/>
  <c r="AB1976" i="33"/>
  <c r="AA1976" i="33"/>
  <c r="Z1976" i="33"/>
  <c r="Y1976" i="33"/>
  <c r="X1976" i="33"/>
  <c r="W1976" i="33"/>
  <c r="V1976" i="33"/>
  <c r="U1976" i="33"/>
  <c r="T1976" i="33"/>
  <c r="S1976" i="33"/>
  <c r="AD1975" i="33"/>
  <c r="AC1975" i="33"/>
  <c r="AB1975" i="33"/>
  <c r="AA1975" i="33"/>
  <c r="Z1975" i="33"/>
  <c r="Y1975" i="33"/>
  <c r="X1975" i="33"/>
  <c r="W1975" i="33"/>
  <c r="V1975" i="33"/>
  <c r="U1975" i="33"/>
  <c r="T1975" i="33"/>
  <c r="S1975" i="33"/>
  <c r="AD1974" i="33"/>
  <c r="AC1974" i="33"/>
  <c r="AB1974" i="33"/>
  <c r="AA1974" i="33"/>
  <c r="Z1974" i="33"/>
  <c r="Y1974" i="33"/>
  <c r="X1974" i="33"/>
  <c r="W1974" i="33"/>
  <c r="V1974" i="33"/>
  <c r="U1974" i="33"/>
  <c r="T1974" i="33"/>
  <c r="S1974" i="33"/>
  <c r="AD1973" i="33"/>
  <c r="AC1973" i="33"/>
  <c r="AB1973" i="33"/>
  <c r="AA1973" i="33"/>
  <c r="Z1973" i="33"/>
  <c r="Y1973" i="33"/>
  <c r="X1973" i="33"/>
  <c r="W1973" i="33"/>
  <c r="V1973" i="33"/>
  <c r="U1973" i="33"/>
  <c r="T1973" i="33"/>
  <c r="S1973" i="33"/>
  <c r="AD1972" i="33"/>
  <c r="AC1972" i="33"/>
  <c r="AB1972" i="33"/>
  <c r="AA1972" i="33"/>
  <c r="Z1972" i="33"/>
  <c r="Y1972" i="33"/>
  <c r="X1972" i="33"/>
  <c r="W1972" i="33"/>
  <c r="V1972" i="33"/>
  <c r="U1972" i="33"/>
  <c r="T1972" i="33"/>
  <c r="S1972" i="33"/>
  <c r="AD1971" i="33"/>
  <c r="AC1971" i="33"/>
  <c r="AB1971" i="33"/>
  <c r="AA1971" i="33"/>
  <c r="Z1971" i="33"/>
  <c r="Y1971" i="33"/>
  <c r="X1971" i="33"/>
  <c r="W1971" i="33"/>
  <c r="V1971" i="33"/>
  <c r="U1971" i="33"/>
  <c r="T1971" i="33"/>
  <c r="S1971" i="33"/>
  <c r="AD1970" i="33"/>
  <c r="AC1970" i="33"/>
  <c r="AB1970" i="33"/>
  <c r="AA1970" i="33"/>
  <c r="Z1970" i="33"/>
  <c r="Y1970" i="33"/>
  <c r="X1970" i="33"/>
  <c r="W1970" i="33"/>
  <c r="V1970" i="33"/>
  <c r="U1970" i="33"/>
  <c r="T1970" i="33"/>
  <c r="S1970" i="33"/>
  <c r="AD1969" i="33"/>
  <c r="AC1969" i="33"/>
  <c r="AB1969" i="33"/>
  <c r="AA1969" i="33"/>
  <c r="Z1969" i="33"/>
  <c r="Y1969" i="33"/>
  <c r="X1969" i="33"/>
  <c r="W1969" i="33"/>
  <c r="V1969" i="33"/>
  <c r="U1969" i="33"/>
  <c r="T1969" i="33"/>
  <c r="S1969" i="33"/>
  <c r="AD1968" i="33"/>
  <c r="AC1968" i="33"/>
  <c r="AB1968" i="33"/>
  <c r="AA1968" i="33"/>
  <c r="Z1968" i="33"/>
  <c r="Y1968" i="33"/>
  <c r="X1968" i="33"/>
  <c r="W1968" i="33"/>
  <c r="V1968" i="33"/>
  <c r="U1968" i="33"/>
  <c r="T1968" i="33"/>
  <c r="S1968" i="33"/>
  <c r="AD1967" i="33"/>
  <c r="AC1967" i="33"/>
  <c r="AB1967" i="33"/>
  <c r="AA1967" i="33"/>
  <c r="Z1967" i="33"/>
  <c r="Y1967" i="33"/>
  <c r="X1967" i="33"/>
  <c r="W1967" i="33"/>
  <c r="V1967" i="33"/>
  <c r="U1967" i="33"/>
  <c r="T1967" i="33"/>
  <c r="S1967" i="33"/>
  <c r="AD1966" i="33"/>
  <c r="AC1966" i="33"/>
  <c r="AB1966" i="33"/>
  <c r="AA1966" i="33"/>
  <c r="Z1966" i="33"/>
  <c r="Y1966" i="33"/>
  <c r="X1966" i="33"/>
  <c r="W1966" i="33"/>
  <c r="V1966" i="33"/>
  <c r="U1966" i="33"/>
  <c r="T1966" i="33"/>
  <c r="S1966" i="33"/>
  <c r="AD1965" i="33"/>
  <c r="AC1965" i="33"/>
  <c r="AB1965" i="33"/>
  <c r="AA1965" i="33"/>
  <c r="Z1965" i="33"/>
  <c r="Y1965" i="33"/>
  <c r="X1965" i="33"/>
  <c r="W1965" i="33"/>
  <c r="V1965" i="33"/>
  <c r="U1965" i="33"/>
  <c r="T1965" i="33"/>
  <c r="S1965" i="33"/>
  <c r="AD1964" i="33"/>
  <c r="AC1964" i="33"/>
  <c r="AB1964" i="33"/>
  <c r="AA1964" i="33"/>
  <c r="Z1964" i="33"/>
  <c r="Y1964" i="33"/>
  <c r="X1964" i="33"/>
  <c r="W1964" i="33"/>
  <c r="V1964" i="33"/>
  <c r="U1964" i="33"/>
  <c r="T1964" i="33"/>
  <c r="S1964" i="33"/>
  <c r="AD1963" i="33"/>
  <c r="AC1963" i="33"/>
  <c r="AB1963" i="33"/>
  <c r="AA1963" i="33"/>
  <c r="Z1963" i="33"/>
  <c r="Y1963" i="33"/>
  <c r="X1963" i="33"/>
  <c r="W1963" i="33"/>
  <c r="V1963" i="33"/>
  <c r="U1963" i="33"/>
  <c r="T1963" i="33"/>
  <c r="S1963" i="33"/>
  <c r="AD1962" i="33"/>
  <c r="AC1962" i="33"/>
  <c r="AB1962" i="33"/>
  <c r="AA1962" i="33"/>
  <c r="Z1962" i="33"/>
  <c r="Y1962" i="33"/>
  <c r="X1962" i="33"/>
  <c r="W1962" i="33"/>
  <c r="V1962" i="33"/>
  <c r="U1962" i="33"/>
  <c r="T1962" i="33"/>
  <c r="S1962" i="33"/>
  <c r="AD1961" i="33"/>
  <c r="AC1961" i="33"/>
  <c r="AB1961" i="33"/>
  <c r="AA1961" i="33"/>
  <c r="Z1961" i="33"/>
  <c r="Y1961" i="33"/>
  <c r="X1961" i="33"/>
  <c r="W1961" i="33"/>
  <c r="V1961" i="33"/>
  <c r="U1961" i="33"/>
  <c r="T1961" i="33"/>
  <c r="S1961" i="33"/>
  <c r="AD1960" i="33"/>
  <c r="AC1960" i="33"/>
  <c r="AB1960" i="33"/>
  <c r="AA1960" i="33"/>
  <c r="Z1960" i="33"/>
  <c r="Y1960" i="33"/>
  <c r="X1960" i="33"/>
  <c r="W1960" i="33"/>
  <c r="V1960" i="33"/>
  <c r="U1960" i="33"/>
  <c r="T1960" i="33"/>
  <c r="S1960" i="33"/>
  <c r="AD1959" i="33"/>
  <c r="AC1959" i="33"/>
  <c r="AB1959" i="33"/>
  <c r="AA1959" i="33"/>
  <c r="Z1959" i="33"/>
  <c r="Y1959" i="33"/>
  <c r="X1959" i="33"/>
  <c r="W1959" i="33"/>
  <c r="V1959" i="33"/>
  <c r="U1959" i="33"/>
  <c r="T1959" i="33"/>
  <c r="S1959" i="33"/>
  <c r="AD1958" i="33"/>
  <c r="AC1958" i="33"/>
  <c r="AB1958" i="33"/>
  <c r="AA1958" i="33"/>
  <c r="Z1958" i="33"/>
  <c r="Y1958" i="33"/>
  <c r="X1958" i="33"/>
  <c r="W1958" i="33"/>
  <c r="V1958" i="33"/>
  <c r="U1958" i="33"/>
  <c r="T1958" i="33"/>
  <c r="S1958" i="33"/>
  <c r="AD1957" i="33"/>
  <c r="AC1957" i="33"/>
  <c r="AB1957" i="33"/>
  <c r="AA1957" i="33"/>
  <c r="Z1957" i="33"/>
  <c r="Y1957" i="33"/>
  <c r="X1957" i="33"/>
  <c r="W1957" i="33"/>
  <c r="V1957" i="33"/>
  <c r="U1957" i="33"/>
  <c r="T1957" i="33"/>
  <c r="S1957" i="33"/>
  <c r="AD1956" i="33"/>
  <c r="AC1956" i="33"/>
  <c r="AB1956" i="33"/>
  <c r="AA1956" i="33"/>
  <c r="Z1956" i="33"/>
  <c r="Y1956" i="33"/>
  <c r="X1956" i="33"/>
  <c r="W1956" i="33"/>
  <c r="V1956" i="33"/>
  <c r="U1956" i="33"/>
  <c r="T1956" i="33"/>
  <c r="S1956" i="33"/>
  <c r="AD1955" i="33"/>
  <c r="AC1955" i="33"/>
  <c r="AB1955" i="33"/>
  <c r="AA1955" i="33"/>
  <c r="Z1955" i="33"/>
  <c r="Y1955" i="33"/>
  <c r="X1955" i="33"/>
  <c r="W1955" i="33"/>
  <c r="V1955" i="33"/>
  <c r="U1955" i="33"/>
  <c r="T1955" i="33"/>
  <c r="S1955" i="33"/>
  <c r="AD1954" i="33"/>
  <c r="AC1954" i="33"/>
  <c r="AB1954" i="33"/>
  <c r="AA1954" i="33"/>
  <c r="Z1954" i="33"/>
  <c r="Y1954" i="33"/>
  <c r="X1954" i="33"/>
  <c r="W1954" i="33"/>
  <c r="V1954" i="33"/>
  <c r="U1954" i="33"/>
  <c r="T1954" i="33"/>
  <c r="S1954" i="33"/>
  <c r="AD1953" i="33"/>
  <c r="AC1953" i="33"/>
  <c r="AB1953" i="33"/>
  <c r="AA1953" i="33"/>
  <c r="Z1953" i="33"/>
  <c r="Y1953" i="33"/>
  <c r="X1953" i="33"/>
  <c r="W1953" i="33"/>
  <c r="V1953" i="33"/>
  <c r="U1953" i="33"/>
  <c r="T1953" i="33"/>
  <c r="S1953" i="33"/>
  <c r="AD1952" i="33"/>
  <c r="AC1952" i="33"/>
  <c r="AB1952" i="33"/>
  <c r="AA1952" i="33"/>
  <c r="Z1952" i="33"/>
  <c r="Y1952" i="33"/>
  <c r="X1952" i="33"/>
  <c r="W1952" i="33"/>
  <c r="V1952" i="33"/>
  <c r="U1952" i="33"/>
  <c r="T1952" i="33"/>
  <c r="S1952" i="33"/>
  <c r="AD1951" i="33"/>
  <c r="AC1951" i="33"/>
  <c r="AB1951" i="33"/>
  <c r="AA1951" i="33"/>
  <c r="Z1951" i="33"/>
  <c r="Y1951" i="33"/>
  <c r="X1951" i="33"/>
  <c r="W1951" i="33"/>
  <c r="V1951" i="33"/>
  <c r="U1951" i="33"/>
  <c r="T1951" i="33"/>
  <c r="S1951" i="33"/>
  <c r="AD1950" i="33"/>
  <c r="AC1950" i="33"/>
  <c r="AB1950" i="33"/>
  <c r="AA1950" i="33"/>
  <c r="Z1950" i="33"/>
  <c r="Y1950" i="33"/>
  <c r="X1950" i="33"/>
  <c r="W1950" i="33"/>
  <c r="V1950" i="33"/>
  <c r="U1950" i="33"/>
  <c r="T1950" i="33"/>
  <c r="S1950" i="33"/>
  <c r="AD1949" i="33"/>
  <c r="AC1949" i="33"/>
  <c r="AB1949" i="33"/>
  <c r="AA1949" i="33"/>
  <c r="Z1949" i="33"/>
  <c r="Y1949" i="33"/>
  <c r="X1949" i="33"/>
  <c r="W1949" i="33"/>
  <c r="V1949" i="33"/>
  <c r="U1949" i="33"/>
  <c r="T1949" i="33"/>
  <c r="S1949" i="33"/>
  <c r="AD1948" i="33"/>
  <c r="AC1948" i="33"/>
  <c r="AB1948" i="33"/>
  <c r="AA1948" i="33"/>
  <c r="Z1948" i="33"/>
  <c r="Y1948" i="33"/>
  <c r="X1948" i="33"/>
  <c r="W1948" i="33"/>
  <c r="V1948" i="33"/>
  <c r="U1948" i="33"/>
  <c r="T1948" i="33"/>
  <c r="S1948" i="33"/>
  <c r="AD1947" i="33"/>
  <c r="AC1947" i="33"/>
  <c r="AB1947" i="33"/>
  <c r="AA1947" i="33"/>
  <c r="Z1947" i="33"/>
  <c r="Y1947" i="33"/>
  <c r="X1947" i="33"/>
  <c r="W1947" i="33"/>
  <c r="V1947" i="33"/>
  <c r="U1947" i="33"/>
  <c r="T1947" i="33"/>
  <c r="S1947" i="33"/>
  <c r="AD1946" i="33"/>
  <c r="AC1946" i="33"/>
  <c r="AB1946" i="33"/>
  <c r="AA1946" i="33"/>
  <c r="Z1946" i="33"/>
  <c r="Y1946" i="33"/>
  <c r="X1946" i="33"/>
  <c r="W1946" i="33"/>
  <c r="V1946" i="33"/>
  <c r="U1946" i="33"/>
  <c r="T1946" i="33"/>
  <c r="S1946" i="33"/>
  <c r="AD1945" i="33"/>
  <c r="AC1945" i="33"/>
  <c r="AB1945" i="33"/>
  <c r="AA1945" i="33"/>
  <c r="Z1945" i="33"/>
  <c r="Y1945" i="33"/>
  <c r="X1945" i="33"/>
  <c r="W1945" i="33"/>
  <c r="V1945" i="33"/>
  <c r="U1945" i="33"/>
  <c r="T1945" i="33"/>
  <c r="S1945" i="33"/>
  <c r="AD1944" i="33"/>
  <c r="AC1944" i="33"/>
  <c r="AB1944" i="33"/>
  <c r="AA1944" i="33"/>
  <c r="Z1944" i="33"/>
  <c r="Y1944" i="33"/>
  <c r="X1944" i="33"/>
  <c r="W1944" i="33"/>
  <c r="V1944" i="33"/>
  <c r="U1944" i="33"/>
  <c r="T1944" i="33"/>
  <c r="S1944" i="33"/>
  <c r="AD1943" i="33"/>
  <c r="AC1943" i="33"/>
  <c r="AB1943" i="33"/>
  <c r="AA1943" i="33"/>
  <c r="Z1943" i="33"/>
  <c r="Y1943" i="33"/>
  <c r="X1943" i="33"/>
  <c r="W1943" i="33"/>
  <c r="V1943" i="33"/>
  <c r="U1943" i="33"/>
  <c r="T1943" i="33"/>
  <c r="S1943" i="33"/>
  <c r="AD1942" i="33"/>
  <c r="AC1942" i="33"/>
  <c r="AB1942" i="33"/>
  <c r="AA1942" i="33"/>
  <c r="Z1942" i="33"/>
  <c r="Y1942" i="33"/>
  <c r="X1942" i="33"/>
  <c r="W1942" i="33"/>
  <c r="V1942" i="33"/>
  <c r="U1942" i="33"/>
  <c r="T1942" i="33"/>
  <c r="S1942" i="33"/>
  <c r="AD1941" i="33"/>
  <c r="AC1941" i="33"/>
  <c r="AB1941" i="33"/>
  <c r="AA1941" i="33"/>
  <c r="Z1941" i="33"/>
  <c r="Y1941" i="33"/>
  <c r="X1941" i="33"/>
  <c r="W1941" i="33"/>
  <c r="V1941" i="33"/>
  <c r="U1941" i="33"/>
  <c r="T1941" i="33"/>
  <c r="S1941" i="33"/>
  <c r="AD1940" i="33"/>
  <c r="AC1940" i="33"/>
  <c r="AB1940" i="33"/>
  <c r="AA1940" i="33"/>
  <c r="Z1940" i="33"/>
  <c r="Y1940" i="33"/>
  <c r="X1940" i="33"/>
  <c r="W1940" i="33"/>
  <c r="V1940" i="33"/>
  <c r="U1940" i="33"/>
  <c r="T1940" i="33"/>
  <c r="S1940" i="33"/>
  <c r="AD1939" i="33"/>
  <c r="AC1939" i="33"/>
  <c r="AB1939" i="33"/>
  <c r="AA1939" i="33"/>
  <c r="Z1939" i="33"/>
  <c r="Y1939" i="33"/>
  <c r="X1939" i="33"/>
  <c r="W1939" i="33"/>
  <c r="V1939" i="33"/>
  <c r="U1939" i="33"/>
  <c r="T1939" i="33"/>
  <c r="S1939" i="33"/>
  <c r="AD1938" i="33"/>
  <c r="AC1938" i="33"/>
  <c r="AB1938" i="33"/>
  <c r="AA1938" i="33"/>
  <c r="Z1938" i="33"/>
  <c r="Y1938" i="33"/>
  <c r="X1938" i="33"/>
  <c r="W1938" i="33"/>
  <c r="V1938" i="33"/>
  <c r="U1938" i="33"/>
  <c r="T1938" i="33"/>
  <c r="S1938" i="33"/>
  <c r="AD1937" i="33"/>
  <c r="AC1937" i="33"/>
  <c r="AB1937" i="33"/>
  <c r="AA1937" i="33"/>
  <c r="Z1937" i="33"/>
  <c r="Y1937" i="33"/>
  <c r="X1937" i="33"/>
  <c r="W1937" i="33"/>
  <c r="V1937" i="33"/>
  <c r="U1937" i="33"/>
  <c r="T1937" i="33"/>
  <c r="S1937" i="33"/>
  <c r="AD1936" i="33"/>
  <c r="AC1936" i="33"/>
  <c r="AB1936" i="33"/>
  <c r="AA1936" i="33"/>
  <c r="Z1936" i="33"/>
  <c r="Y1936" i="33"/>
  <c r="X1936" i="33"/>
  <c r="W1936" i="33"/>
  <c r="V1936" i="33"/>
  <c r="U1936" i="33"/>
  <c r="T1936" i="33"/>
  <c r="S1936" i="33"/>
  <c r="AD1935" i="33"/>
  <c r="AC1935" i="33"/>
  <c r="AB1935" i="33"/>
  <c r="AA1935" i="33"/>
  <c r="Z1935" i="33"/>
  <c r="Y1935" i="33"/>
  <c r="X1935" i="33"/>
  <c r="W1935" i="33"/>
  <c r="V1935" i="33"/>
  <c r="U1935" i="33"/>
  <c r="T1935" i="33"/>
  <c r="S1935" i="33"/>
  <c r="AD1934" i="33"/>
  <c r="AC1934" i="33"/>
  <c r="AB1934" i="33"/>
  <c r="AA1934" i="33"/>
  <c r="Z1934" i="33"/>
  <c r="Y1934" i="33"/>
  <c r="X1934" i="33"/>
  <c r="W1934" i="33"/>
  <c r="V1934" i="33"/>
  <c r="U1934" i="33"/>
  <c r="T1934" i="33"/>
  <c r="S1934" i="33"/>
  <c r="AD1933" i="33"/>
  <c r="AC1933" i="33"/>
  <c r="AB1933" i="33"/>
  <c r="AA1933" i="33"/>
  <c r="Z1933" i="33"/>
  <c r="Y1933" i="33"/>
  <c r="X1933" i="33"/>
  <c r="W1933" i="33"/>
  <c r="V1933" i="33"/>
  <c r="U1933" i="33"/>
  <c r="T1933" i="33"/>
  <c r="S1933" i="33"/>
  <c r="AD1932" i="33"/>
  <c r="AC1932" i="33"/>
  <c r="AB1932" i="33"/>
  <c r="AA1932" i="33"/>
  <c r="Z1932" i="33"/>
  <c r="Y1932" i="33"/>
  <c r="X1932" i="33"/>
  <c r="W1932" i="33"/>
  <c r="V1932" i="33"/>
  <c r="U1932" i="33"/>
  <c r="T1932" i="33"/>
  <c r="S1932" i="33"/>
  <c r="AD1931" i="33"/>
  <c r="AC1931" i="33"/>
  <c r="AB1931" i="33"/>
  <c r="AA1931" i="33"/>
  <c r="Z1931" i="33"/>
  <c r="Y1931" i="33"/>
  <c r="X1931" i="33"/>
  <c r="W1931" i="33"/>
  <c r="V1931" i="33"/>
  <c r="U1931" i="33"/>
  <c r="T1931" i="33"/>
  <c r="S1931" i="33"/>
  <c r="AD1930" i="33"/>
  <c r="AC1930" i="33"/>
  <c r="AB1930" i="33"/>
  <c r="AA1930" i="33"/>
  <c r="Z1930" i="33"/>
  <c r="Y1930" i="33"/>
  <c r="X1930" i="33"/>
  <c r="W1930" i="33"/>
  <c r="V1930" i="33"/>
  <c r="U1930" i="33"/>
  <c r="T1930" i="33"/>
  <c r="S1930" i="33"/>
  <c r="AD1929" i="33"/>
  <c r="AC1929" i="33"/>
  <c r="AB1929" i="33"/>
  <c r="AA1929" i="33"/>
  <c r="Z1929" i="33"/>
  <c r="Y1929" i="33"/>
  <c r="X1929" i="33"/>
  <c r="W1929" i="33"/>
  <c r="V1929" i="33"/>
  <c r="U1929" i="33"/>
  <c r="T1929" i="33"/>
  <c r="S1929" i="33"/>
  <c r="AD1928" i="33"/>
  <c r="AC1928" i="33"/>
  <c r="AB1928" i="33"/>
  <c r="AA1928" i="33"/>
  <c r="Z1928" i="33"/>
  <c r="Y1928" i="33"/>
  <c r="X1928" i="33"/>
  <c r="W1928" i="33"/>
  <c r="V1928" i="33"/>
  <c r="U1928" i="33"/>
  <c r="T1928" i="33"/>
  <c r="S1928" i="33"/>
  <c r="AD1927" i="33"/>
  <c r="AC1927" i="33"/>
  <c r="AB1927" i="33"/>
  <c r="AA1927" i="33"/>
  <c r="Z1927" i="33"/>
  <c r="Y1927" i="33"/>
  <c r="X1927" i="33"/>
  <c r="W1927" i="33"/>
  <c r="V1927" i="33"/>
  <c r="U1927" i="33"/>
  <c r="T1927" i="33"/>
  <c r="S1927" i="33"/>
  <c r="AD1926" i="33"/>
  <c r="AC1926" i="33"/>
  <c r="AB1926" i="33"/>
  <c r="AA1926" i="33"/>
  <c r="Z1926" i="33"/>
  <c r="Y1926" i="33"/>
  <c r="X1926" i="33"/>
  <c r="W1926" i="33"/>
  <c r="V1926" i="33"/>
  <c r="U1926" i="33"/>
  <c r="T1926" i="33"/>
  <c r="S1926" i="33"/>
  <c r="AD1925" i="33"/>
  <c r="AC1925" i="33"/>
  <c r="AB1925" i="33"/>
  <c r="AA1925" i="33"/>
  <c r="Z1925" i="33"/>
  <c r="Y1925" i="33"/>
  <c r="X1925" i="33"/>
  <c r="W1925" i="33"/>
  <c r="V1925" i="33"/>
  <c r="U1925" i="33"/>
  <c r="T1925" i="33"/>
  <c r="S1925" i="33"/>
  <c r="AD1924" i="33"/>
  <c r="AC1924" i="33"/>
  <c r="AB1924" i="33"/>
  <c r="AA1924" i="33"/>
  <c r="Z1924" i="33"/>
  <c r="Y1924" i="33"/>
  <c r="X1924" i="33"/>
  <c r="W1924" i="33"/>
  <c r="V1924" i="33"/>
  <c r="U1924" i="33"/>
  <c r="T1924" i="33"/>
  <c r="S1924" i="33"/>
  <c r="AD1923" i="33"/>
  <c r="AC1923" i="33"/>
  <c r="AB1923" i="33"/>
  <c r="AA1923" i="33"/>
  <c r="Z1923" i="33"/>
  <c r="Y1923" i="33"/>
  <c r="X1923" i="33"/>
  <c r="W1923" i="33"/>
  <c r="V1923" i="33"/>
  <c r="U1923" i="33"/>
  <c r="T1923" i="33"/>
  <c r="S1923" i="33"/>
  <c r="AD1922" i="33"/>
  <c r="AC1922" i="33"/>
  <c r="AB1922" i="33"/>
  <c r="AA1922" i="33"/>
  <c r="Z1922" i="33"/>
  <c r="Y1922" i="33"/>
  <c r="X1922" i="33"/>
  <c r="W1922" i="33"/>
  <c r="V1922" i="33"/>
  <c r="U1922" i="33"/>
  <c r="T1922" i="33"/>
  <c r="S1922" i="33"/>
  <c r="AD1921" i="33"/>
  <c r="AC1921" i="33"/>
  <c r="AB1921" i="33"/>
  <c r="AA1921" i="33"/>
  <c r="Z1921" i="33"/>
  <c r="Y1921" i="33"/>
  <c r="X1921" i="33"/>
  <c r="W1921" i="33"/>
  <c r="V1921" i="33"/>
  <c r="U1921" i="33"/>
  <c r="T1921" i="33"/>
  <c r="S1921" i="33"/>
  <c r="AD1920" i="33"/>
  <c r="AC1920" i="33"/>
  <c r="AB1920" i="33"/>
  <c r="AA1920" i="33"/>
  <c r="Z1920" i="33"/>
  <c r="Y1920" i="33"/>
  <c r="X1920" i="33"/>
  <c r="W1920" i="33"/>
  <c r="V1920" i="33"/>
  <c r="U1920" i="33"/>
  <c r="T1920" i="33"/>
  <c r="S1920" i="33"/>
  <c r="AD1919" i="33"/>
  <c r="AC1919" i="33"/>
  <c r="AB1919" i="33"/>
  <c r="AA1919" i="33"/>
  <c r="Z1919" i="33"/>
  <c r="Y1919" i="33"/>
  <c r="X1919" i="33"/>
  <c r="W1919" i="33"/>
  <c r="V1919" i="33"/>
  <c r="U1919" i="33"/>
  <c r="T1919" i="33"/>
  <c r="S1919" i="33"/>
  <c r="AD1918" i="33"/>
  <c r="AC1918" i="33"/>
  <c r="AB1918" i="33"/>
  <c r="AA1918" i="33"/>
  <c r="Z1918" i="33"/>
  <c r="Y1918" i="33"/>
  <c r="X1918" i="33"/>
  <c r="W1918" i="33"/>
  <c r="V1918" i="33"/>
  <c r="U1918" i="33"/>
  <c r="T1918" i="33"/>
  <c r="S1918" i="33"/>
  <c r="AD1917" i="33"/>
  <c r="AC1917" i="33"/>
  <c r="AB1917" i="33"/>
  <c r="AA1917" i="33"/>
  <c r="Z1917" i="33"/>
  <c r="Y1917" i="33"/>
  <c r="X1917" i="33"/>
  <c r="W1917" i="33"/>
  <c r="V1917" i="33"/>
  <c r="U1917" i="33"/>
  <c r="T1917" i="33"/>
  <c r="S1917" i="33"/>
  <c r="AD1916" i="33"/>
  <c r="AC1916" i="33"/>
  <c r="AB1916" i="33"/>
  <c r="AA1916" i="33"/>
  <c r="Z1916" i="33"/>
  <c r="Y1916" i="33"/>
  <c r="X1916" i="33"/>
  <c r="W1916" i="33"/>
  <c r="V1916" i="33"/>
  <c r="U1916" i="33"/>
  <c r="T1916" i="33"/>
  <c r="S1916" i="33"/>
  <c r="AD1915" i="33"/>
  <c r="AC1915" i="33"/>
  <c r="AB1915" i="33"/>
  <c r="AA1915" i="33"/>
  <c r="Z1915" i="33"/>
  <c r="Y1915" i="33"/>
  <c r="X1915" i="33"/>
  <c r="W1915" i="33"/>
  <c r="V1915" i="33"/>
  <c r="U1915" i="33"/>
  <c r="T1915" i="33"/>
  <c r="S1915" i="33"/>
  <c r="AD1914" i="33"/>
  <c r="AC1914" i="33"/>
  <c r="AB1914" i="33"/>
  <c r="AA1914" i="33"/>
  <c r="Z1914" i="33"/>
  <c r="Y1914" i="33"/>
  <c r="X1914" i="33"/>
  <c r="W1914" i="33"/>
  <c r="V1914" i="33"/>
  <c r="U1914" i="33"/>
  <c r="T1914" i="33"/>
  <c r="S1914" i="33"/>
  <c r="AD1913" i="33"/>
  <c r="AC1913" i="33"/>
  <c r="AB1913" i="33"/>
  <c r="AA1913" i="33"/>
  <c r="Z1913" i="33"/>
  <c r="Y1913" i="33"/>
  <c r="X1913" i="33"/>
  <c r="W1913" i="33"/>
  <c r="V1913" i="33"/>
  <c r="U1913" i="33"/>
  <c r="T1913" i="33"/>
  <c r="S1913" i="33"/>
  <c r="AD1912" i="33"/>
  <c r="AC1912" i="33"/>
  <c r="AB1912" i="33"/>
  <c r="AA1912" i="33"/>
  <c r="Z1912" i="33"/>
  <c r="Y1912" i="33"/>
  <c r="X1912" i="33"/>
  <c r="W1912" i="33"/>
  <c r="V1912" i="33"/>
  <c r="U1912" i="33"/>
  <c r="T1912" i="33"/>
  <c r="S1912" i="33"/>
  <c r="AD1911" i="33"/>
  <c r="AC1911" i="33"/>
  <c r="AB1911" i="33"/>
  <c r="AA1911" i="33"/>
  <c r="Z1911" i="33"/>
  <c r="Y1911" i="33"/>
  <c r="X1911" i="33"/>
  <c r="W1911" i="33"/>
  <c r="V1911" i="33"/>
  <c r="U1911" i="33"/>
  <c r="T1911" i="33"/>
  <c r="S1911" i="33"/>
  <c r="AD1910" i="33"/>
  <c r="AC1910" i="33"/>
  <c r="AB1910" i="33"/>
  <c r="AA1910" i="33"/>
  <c r="Z1910" i="33"/>
  <c r="Y1910" i="33"/>
  <c r="X1910" i="33"/>
  <c r="W1910" i="33"/>
  <c r="V1910" i="33"/>
  <c r="U1910" i="33"/>
  <c r="T1910" i="33"/>
  <c r="S1910" i="33"/>
  <c r="AD1909" i="33"/>
  <c r="AC1909" i="33"/>
  <c r="AB1909" i="33"/>
  <c r="AA1909" i="33"/>
  <c r="Z1909" i="33"/>
  <c r="Y1909" i="33"/>
  <c r="X1909" i="33"/>
  <c r="W1909" i="33"/>
  <c r="V1909" i="33"/>
  <c r="U1909" i="33"/>
  <c r="T1909" i="33"/>
  <c r="S1909" i="33"/>
  <c r="AD1908" i="33"/>
  <c r="AC1908" i="33"/>
  <c r="AB1908" i="33"/>
  <c r="AA1908" i="33"/>
  <c r="Z1908" i="33"/>
  <c r="Y1908" i="33"/>
  <c r="X1908" i="33"/>
  <c r="W1908" i="33"/>
  <c r="V1908" i="33"/>
  <c r="U1908" i="33"/>
  <c r="T1908" i="33"/>
  <c r="S1908" i="33"/>
  <c r="AD1907" i="33"/>
  <c r="AC1907" i="33"/>
  <c r="AB1907" i="33"/>
  <c r="AA1907" i="33"/>
  <c r="Z1907" i="33"/>
  <c r="Y1907" i="33"/>
  <c r="X1907" i="33"/>
  <c r="W1907" i="33"/>
  <c r="V1907" i="33"/>
  <c r="U1907" i="33"/>
  <c r="T1907" i="33"/>
  <c r="S1907" i="33"/>
  <c r="AD1906" i="33"/>
  <c r="AC1906" i="33"/>
  <c r="AB1906" i="33"/>
  <c r="AA1906" i="33"/>
  <c r="Z1906" i="33"/>
  <c r="Y1906" i="33"/>
  <c r="X1906" i="33"/>
  <c r="W1906" i="33"/>
  <c r="V1906" i="33"/>
  <c r="U1906" i="33"/>
  <c r="T1906" i="33"/>
  <c r="S1906" i="33"/>
  <c r="AD1905" i="33"/>
  <c r="AC1905" i="33"/>
  <c r="AB1905" i="33"/>
  <c r="AA1905" i="33"/>
  <c r="Z1905" i="33"/>
  <c r="Y1905" i="33"/>
  <c r="X1905" i="33"/>
  <c r="W1905" i="33"/>
  <c r="V1905" i="33"/>
  <c r="U1905" i="33"/>
  <c r="T1905" i="33"/>
  <c r="S1905" i="33"/>
  <c r="AD1904" i="33"/>
  <c r="AC1904" i="33"/>
  <c r="AB1904" i="33"/>
  <c r="AA1904" i="33"/>
  <c r="Z1904" i="33"/>
  <c r="Y1904" i="33"/>
  <c r="X1904" i="33"/>
  <c r="W1904" i="33"/>
  <c r="V1904" i="33"/>
  <c r="U1904" i="33"/>
  <c r="T1904" i="33"/>
  <c r="S1904" i="33"/>
  <c r="AD1903" i="33"/>
  <c r="AC1903" i="33"/>
  <c r="AB1903" i="33"/>
  <c r="AA1903" i="33"/>
  <c r="Z1903" i="33"/>
  <c r="Y1903" i="33"/>
  <c r="X1903" i="33"/>
  <c r="W1903" i="33"/>
  <c r="V1903" i="33"/>
  <c r="U1903" i="33"/>
  <c r="T1903" i="33"/>
  <c r="S1903" i="33"/>
  <c r="AD1902" i="33"/>
  <c r="AC1902" i="33"/>
  <c r="AB1902" i="33"/>
  <c r="AA1902" i="33"/>
  <c r="Z1902" i="33"/>
  <c r="Y1902" i="33"/>
  <c r="X1902" i="33"/>
  <c r="W1902" i="33"/>
  <c r="V1902" i="33"/>
  <c r="U1902" i="33"/>
  <c r="T1902" i="33"/>
  <c r="S1902" i="33"/>
  <c r="AD1901" i="33"/>
  <c r="AC1901" i="33"/>
  <c r="AB1901" i="33"/>
  <c r="AA1901" i="33"/>
  <c r="Z1901" i="33"/>
  <c r="Y1901" i="33"/>
  <c r="X1901" i="33"/>
  <c r="W1901" i="33"/>
  <c r="V1901" i="33"/>
  <c r="U1901" i="33"/>
  <c r="T1901" i="33"/>
  <c r="S1901" i="33"/>
  <c r="AD1900" i="33"/>
  <c r="AC1900" i="33"/>
  <c r="AB1900" i="33"/>
  <c r="AA1900" i="33"/>
  <c r="Z1900" i="33"/>
  <c r="Y1900" i="33"/>
  <c r="X1900" i="33"/>
  <c r="W1900" i="33"/>
  <c r="V1900" i="33"/>
  <c r="U1900" i="33"/>
  <c r="T1900" i="33"/>
  <c r="S1900" i="33"/>
  <c r="AD1899" i="33"/>
  <c r="AC1899" i="33"/>
  <c r="AB1899" i="33"/>
  <c r="AA1899" i="33"/>
  <c r="Z1899" i="33"/>
  <c r="Y1899" i="33"/>
  <c r="X1899" i="33"/>
  <c r="W1899" i="33"/>
  <c r="V1899" i="33"/>
  <c r="U1899" i="33"/>
  <c r="T1899" i="33"/>
  <c r="S1899" i="33"/>
  <c r="AD1898" i="33"/>
  <c r="AC1898" i="33"/>
  <c r="AB1898" i="33"/>
  <c r="AA1898" i="33"/>
  <c r="Z1898" i="33"/>
  <c r="Y1898" i="33"/>
  <c r="X1898" i="33"/>
  <c r="W1898" i="33"/>
  <c r="V1898" i="33"/>
  <c r="U1898" i="33"/>
  <c r="T1898" i="33"/>
  <c r="S1898" i="33"/>
  <c r="AD1897" i="33"/>
  <c r="AC1897" i="33"/>
  <c r="AB1897" i="33"/>
  <c r="AA1897" i="33"/>
  <c r="Z1897" i="33"/>
  <c r="Y1897" i="33"/>
  <c r="X1897" i="33"/>
  <c r="W1897" i="33"/>
  <c r="V1897" i="33"/>
  <c r="U1897" i="33"/>
  <c r="T1897" i="33"/>
  <c r="S1897" i="33"/>
  <c r="AD1896" i="33"/>
  <c r="AC1896" i="33"/>
  <c r="AB1896" i="33"/>
  <c r="AA1896" i="33"/>
  <c r="Z1896" i="33"/>
  <c r="Y1896" i="33"/>
  <c r="X1896" i="33"/>
  <c r="W1896" i="33"/>
  <c r="V1896" i="33"/>
  <c r="U1896" i="33"/>
  <c r="T1896" i="33"/>
  <c r="S1896" i="33"/>
  <c r="AD1895" i="33"/>
  <c r="AC1895" i="33"/>
  <c r="AB1895" i="33"/>
  <c r="AA1895" i="33"/>
  <c r="Z1895" i="33"/>
  <c r="Y1895" i="33"/>
  <c r="X1895" i="33"/>
  <c r="W1895" i="33"/>
  <c r="V1895" i="33"/>
  <c r="U1895" i="33"/>
  <c r="T1895" i="33"/>
  <c r="S1895" i="33"/>
  <c r="AD1894" i="33"/>
  <c r="AC1894" i="33"/>
  <c r="AB1894" i="33"/>
  <c r="AA1894" i="33"/>
  <c r="Z1894" i="33"/>
  <c r="Y1894" i="33"/>
  <c r="X1894" i="33"/>
  <c r="W1894" i="33"/>
  <c r="V1894" i="33"/>
  <c r="U1894" i="33"/>
  <c r="T1894" i="33"/>
  <c r="S1894" i="33"/>
  <c r="AD1893" i="33"/>
  <c r="AC1893" i="33"/>
  <c r="AB1893" i="33"/>
  <c r="AA1893" i="33"/>
  <c r="Z1893" i="33"/>
  <c r="Y1893" i="33"/>
  <c r="X1893" i="33"/>
  <c r="W1893" i="33"/>
  <c r="V1893" i="33"/>
  <c r="U1893" i="33"/>
  <c r="T1893" i="33"/>
  <c r="S1893" i="33"/>
  <c r="AD1892" i="33"/>
  <c r="AC1892" i="33"/>
  <c r="AB1892" i="33"/>
  <c r="AA1892" i="33"/>
  <c r="Z1892" i="33"/>
  <c r="Y1892" i="33"/>
  <c r="X1892" i="33"/>
  <c r="W1892" i="33"/>
  <c r="V1892" i="33"/>
  <c r="U1892" i="33"/>
  <c r="T1892" i="33"/>
  <c r="S1892" i="33"/>
  <c r="AD1891" i="33"/>
  <c r="AC1891" i="33"/>
  <c r="AB1891" i="33"/>
  <c r="AA1891" i="33"/>
  <c r="Z1891" i="33"/>
  <c r="Y1891" i="33"/>
  <c r="X1891" i="33"/>
  <c r="W1891" i="33"/>
  <c r="V1891" i="33"/>
  <c r="U1891" i="33"/>
  <c r="T1891" i="33"/>
  <c r="S1891" i="33"/>
  <c r="AD1890" i="33"/>
  <c r="AC1890" i="33"/>
  <c r="AB1890" i="33"/>
  <c r="AA1890" i="33"/>
  <c r="Z1890" i="33"/>
  <c r="Y1890" i="33"/>
  <c r="X1890" i="33"/>
  <c r="W1890" i="33"/>
  <c r="V1890" i="33"/>
  <c r="U1890" i="33"/>
  <c r="T1890" i="33"/>
  <c r="S1890" i="33"/>
  <c r="AD1889" i="33"/>
  <c r="AC1889" i="33"/>
  <c r="AB1889" i="33"/>
  <c r="AA1889" i="33"/>
  <c r="Z1889" i="33"/>
  <c r="Y1889" i="33"/>
  <c r="X1889" i="33"/>
  <c r="W1889" i="33"/>
  <c r="V1889" i="33"/>
  <c r="U1889" i="33"/>
  <c r="T1889" i="33"/>
  <c r="S1889" i="33"/>
  <c r="AD1888" i="33"/>
  <c r="AC1888" i="33"/>
  <c r="AB1888" i="33"/>
  <c r="AA1888" i="33"/>
  <c r="Z1888" i="33"/>
  <c r="Y1888" i="33"/>
  <c r="X1888" i="33"/>
  <c r="W1888" i="33"/>
  <c r="V1888" i="33"/>
  <c r="U1888" i="33"/>
  <c r="T1888" i="33"/>
  <c r="S1888" i="33"/>
  <c r="AD1887" i="33"/>
  <c r="AC1887" i="33"/>
  <c r="AB1887" i="33"/>
  <c r="AA1887" i="33"/>
  <c r="Z1887" i="33"/>
  <c r="Y1887" i="33"/>
  <c r="X1887" i="33"/>
  <c r="W1887" i="33"/>
  <c r="V1887" i="33"/>
  <c r="U1887" i="33"/>
  <c r="T1887" i="33"/>
  <c r="S1887" i="33"/>
  <c r="AD1886" i="33"/>
  <c r="AC1886" i="33"/>
  <c r="AB1886" i="33"/>
  <c r="AA1886" i="33"/>
  <c r="Z1886" i="33"/>
  <c r="Y1886" i="33"/>
  <c r="X1886" i="33"/>
  <c r="W1886" i="33"/>
  <c r="V1886" i="33"/>
  <c r="U1886" i="33"/>
  <c r="T1886" i="33"/>
  <c r="S1886" i="33"/>
  <c r="AD1885" i="33"/>
  <c r="AC1885" i="33"/>
  <c r="AB1885" i="33"/>
  <c r="AA1885" i="33"/>
  <c r="Z1885" i="33"/>
  <c r="Y1885" i="33"/>
  <c r="X1885" i="33"/>
  <c r="W1885" i="33"/>
  <c r="V1885" i="33"/>
  <c r="U1885" i="33"/>
  <c r="T1885" i="33"/>
  <c r="S1885" i="33"/>
  <c r="AD1884" i="33"/>
  <c r="AC1884" i="33"/>
  <c r="AB1884" i="33"/>
  <c r="AA1884" i="33"/>
  <c r="Z1884" i="33"/>
  <c r="Y1884" i="33"/>
  <c r="X1884" i="33"/>
  <c r="W1884" i="33"/>
  <c r="V1884" i="33"/>
  <c r="U1884" i="33"/>
  <c r="T1884" i="33"/>
  <c r="S1884" i="33"/>
  <c r="AD1883" i="33"/>
  <c r="AC1883" i="33"/>
  <c r="AB1883" i="33"/>
  <c r="AA1883" i="33"/>
  <c r="Z1883" i="33"/>
  <c r="Y1883" i="33"/>
  <c r="X1883" i="33"/>
  <c r="W1883" i="33"/>
  <c r="V1883" i="33"/>
  <c r="U1883" i="33"/>
  <c r="T1883" i="33"/>
  <c r="S1883" i="33"/>
  <c r="AD1882" i="33"/>
  <c r="AC1882" i="33"/>
  <c r="AB1882" i="33"/>
  <c r="AA1882" i="33"/>
  <c r="Z1882" i="33"/>
  <c r="Y1882" i="33"/>
  <c r="X1882" i="33"/>
  <c r="W1882" i="33"/>
  <c r="V1882" i="33"/>
  <c r="U1882" i="33"/>
  <c r="T1882" i="33"/>
  <c r="S1882" i="33"/>
  <c r="AD1881" i="33"/>
  <c r="AC1881" i="33"/>
  <c r="AB1881" i="33"/>
  <c r="AA1881" i="33"/>
  <c r="Z1881" i="33"/>
  <c r="Y1881" i="33"/>
  <c r="X1881" i="33"/>
  <c r="W1881" i="33"/>
  <c r="V1881" i="33"/>
  <c r="U1881" i="33"/>
  <c r="T1881" i="33"/>
  <c r="S1881" i="33"/>
  <c r="AD1880" i="33"/>
  <c r="AC1880" i="33"/>
  <c r="AB1880" i="33"/>
  <c r="AA1880" i="33"/>
  <c r="Z1880" i="33"/>
  <c r="Y1880" i="33"/>
  <c r="X1880" i="33"/>
  <c r="W1880" i="33"/>
  <c r="V1880" i="33"/>
  <c r="U1880" i="33"/>
  <c r="T1880" i="33"/>
  <c r="S1880" i="33"/>
  <c r="AD1879" i="33"/>
  <c r="AC1879" i="33"/>
  <c r="AB1879" i="33"/>
  <c r="AA1879" i="33"/>
  <c r="Z1879" i="33"/>
  <c r="Y1879" i="33"/>
  <c r="X1879" i="33"/>
  <c r="W1879" i="33"/>
  <c r="V1879" i="33"/>
  <c r="U1879" i="33"/>
  <c r="T1879" i="33"/>
  <c r="S1879" i="33"/>
  <c r="AD1878" i="33"/>
  <c r="AC1878" i="33"/>
  <c r="AB1878" i="33"/>
  <c r="AA1878" i="33"/>
  <c r="Z1878" i="33"/>
  <c r="Y1878" i="33"/>
  <c r="X1878" i="33"/>
  <c r="W1878" i="33"/>
  <c r="V1878" i="33"/>
  <c r="U1878" i="33"/>
  <c r="T1878" i="33"/>
  <c r="S1878" i="33"/>
  <c r="AD1877" i="33"/>
  <c r="AC1877" i="33"/>
  <c r="AB1877" i="33"/>
  <c r="AA1877" i="33"/>
  <c r="Z1877" i="33"/>
  <c r="Y1877" i="33"/>
  <c r="X1877" i="33"/>
  <c r="W1877" i="33"/>
  <c r="V1877" i="33"/>
  <c r="U1877" i="33"/>
  <c r="T1877" i="33"/>
  <c r="S1877" i="33"/>
  <c r="AD1876" i="33"/>
  <c r="AC1876" i="33"/>
  <c r="AB1876" i="33"/>
  <c r="AA1876" i="33"/>
  <c r="Z1876" i="33"/>
  <c r="Y1876" i="33"/>
  <c r="X1876" i="33"/>
  <c r="W1876" i="33"/>
  <c r="V1876" i="33"/>
  <c r="U1876" i="33"/>
  <c r="T1876" i="33"/>
  <c r="S1876" i="33"/>
  <c r="AD1875" i="33"/>
  <c r="AC1875" i="33"/>
  <c r="AB1875" i="33"/>
  <c r="AA1875" i="33"/>
  <c r="Z1875" i="33"/>
  <c r="Y1875" i="33"/>
  <c r="X1875" i="33"/>
  <c r="W1875" i="33"/>
  <c r="V1875" i="33"/>
  <c r="U1875" i="33"/>
  <c r="T1875" i="33"/>
  <c r="S1875" i="33"/>
  <c r="AD1874" i="33"/>
  <c r="AC1874" i="33"/>
  <c r="AB1874" i="33"/>
  <c r="AA1874" i="33"/>
  <c r="Z1874" i="33"/>
  <c r="Y1874" i="33"/>
  <c r="X1874" i="33"/>
  <c r="W1874" i="33"/>
  <c r="V1874" i="33"/>
  <c r="U1874" i="33"/>
  <c r="T1874" i="33"/>
  <c r="S1874" i="33"/>
  <c r="AD1873" i="33"/>
  <c r="AC1873" i="33"/>
  <c r="AB1873" i="33"/>
  <c r="AA1873" i="33"/>
  <c r="Z1873" i="33"/>
  <c r="Y1873" i="33"/>
  <c r="X1873" i="33"/>
  <c r="W1873" i="33"/>
  <c r="V1873" i="33"/>
  <c r="U1873" i="33"/>
  <c r="T1873" i="33"/>
  <c r="S1873" i="33"/>
  <c r="AD1872" i="33"/>
  <c r="AC1872" i="33"/>
  <c r="AB1872" i="33"/>
  <c r="AA1872" i="33"/>
  <c r="Z1872" i="33"/>
  <c r="Y1872" i="33"/>
  <c r="X1872" i="33"/>
  <c r="W1872" i="33"/>
  <c r="V1872" i="33"/>
  <c r="U1872" i="33"/>
  <c r="T1872" i="33"/>
  <c r="S1872" i="33"/>
  <c r="AD1871" i="33"/>
  <c r="AC1871" i="33"/>
  <c r="AB1871" i="33"/>
  <c r="AA1871" i="33"/>
  <c r="Z1871" i="33"/>
  <c r="Y1871" i="33"/>
  <c r="X1871" i="33"/>
  <c r="W1871" i="33"/>
  <c r="V1871" i="33"/>
  <c r="U1871" i="33"/>
  <c r="T1871" i="33"/>
  <c r="S1871" i="33"/>
  <c r="AD1870" i="33"/>
  <c r="AC1870" i="33"/>
  <c r="AB1870" i="33"/>
  <c r="AA1870" i="33"/>
  <c r="Z1870" i="33"/>
  <c r="Y1870" i="33"/>
  <c r="X1870" i="33"/>
  <c r="W1870" i="33"/>
  <c r="V1870" i="33"/>
  <c r="U1870" i="33"/>
  <c r="T1870" i="33"/>
  <c r="S1870" i="33"/>
  <c r="AD1869" i="33"/>
  <c r="AC1869" i="33"/>
  <c r="AB1869" i="33"/>
  <c r="AA1869" i="33"/>
  <c r="Z1869" i="33"/>
  <c r="Y1869" i="33"/>
  <c r="X1869" i="33"/>
  <c r="W1869" i="33"/>
  <c r="V1869" i="33"/>
  <c r="U1869" i="33"/>
  <c r="T1869" i="33"/>
  <c r="S1869" i="33"/>
  <c r="AD1868" i="33"/>
  <c r="AC1868" i="33"/>
  <c r="AB1868" i="33"/>
  <c r="AA1868" i="33"/>
  <c r="Z1868" i="33"/>
  <c r="Y1868" i="33"/>
  <c r="X1868" i="33"/>
  <c r="W1868" i="33"/>
  <c r="V1868" i="33"/>
  <c r="U1868" i="33"/>
  <c r="T1868" i="33"/>
  <c r="S1868" i="33"/>
  <c r="AD1867" i="33"/>
  <c r="AC1867" i="33"/>
  <c r="AB1867" i="33"/>
  <c r="AA1867" i="33"/>
  <c r="Z1867" i="33"/>
  <c r="Y1867" i="33"/>
  <c r="X1867" i="33"/>
  <c r="W1867" i="33"/>
  <c r="V1867" i="33"/>
  <c r="U1867" i="33"/>
  <c r="T1867" i="33"/>
  <c r="S1867" i="33"/>
  <c r="AD1866" i="33"/>
  <c r="AC1866" i="33"/>
  <c r="AB1866" i="33"/>
  <c r="AA1866" i="33"/>
  <c r="Z1866" i="33"/>
  <c r="Y1866" i="33"/>
  <c r="X1866" i="33"/>
  <c r="W1866" i="33"/>
  <c r="V1866" i="33"/>
  <c r="U1866" i="33"/>
  <c r="T1866" i="33"/>
  <c r="S1866" i="33"/>
  <c r="AD1865" i="33"/>
  <c r="AC1865" i="33"/>
  <c r="AB1865" i="33"/>
  <c r="AA1865" i="33"/>
  <c r="Z1865" i="33"/>
  <c r="Y1865" i="33"/>
  <c r="X1865" i="33"/>
  <c r="W1865" i="33"/>
  <c r="V1865" i="33"/>
  <c r="U1865" i="33"/>
  <c r="T1865" i="33"/>
  <c r="S1865" i="33"/>
  <c r="AD1864" i="33"/>
  <c r="AC1864" i="33"/>
  <c r="AB1864" i="33"/>
  <c r="AA1864" i="33"/>
  <c r="Z1864" i="33"/>
  <c r="Y1864" i="33"/>
  <c r="X1864" i="33"/>
  <c r="W1864" i="33"/>
  <c r="V1864" i="33"/>
  <c r="U1864" i="33"/>
  <c r="T1864" i="33"/>
  <c r="S1864" i="33"/>
  <c r="AD1863" i="33"/>
  <c r="AC1863" i="33"/>
  <c r="AB1863" i="33"/>
  <c r="AA1863" i="33"/>
  <c r="Z1863" i="33"/>
  <c r="Y1863" i="33"/>
  <c r="X1863" i="33"/>
  <c r="W1863" i="33"/>
  <c r="V1863" i="33"/>
  <c r="U1863" i="33"/>
  <c r="T1863" i="33"/>
  <c r="S1863" i="33"/>
  <c r="AD1862" i="33"/>
  <c r="AC1862" i="33"/>
  <c r="AB1862" i="33"/>
  <c r="AA1862" i="33"/>
  <c r="Z1862" i="33"/>
  <c r="Y1862" i="33"/>
  <c r="X1862" i="33"/>
  <c r="W1862" i="33"/>
  <c r="V1862" i="33"/>
  <c r="U1862" i="33"/>
  <c r="T1862" i="33"/>
  <c r="S1862" i="33"/>
  <c r="AD1861" i="33"/>
  <c r="AC1861" i="33"/>
  <c r="AB1861" i="33"/>
  <c r="AA1861" i="33"/>
  <c r="Z1861" i="33"/>
  <c r="Y1861" i="33"/>
  <c r="X1861" i="33"/>
  <c r="W1861" i="33"/>
  <c r="V1861" i="33"/>
  <c r="U1861" i="33"/>
  <c r="T1861" i="33"/>
  <c r="S1861" i="33"/>
  <c r="AD1860" i="33"/>
  <c r="AC1860" i="33"/>
  <c r="AB1860" i="33"/>
  <c r="AA1860" i="33"/>
  <c r="Z1860" i="33"/>
  <c r="Y1860" i="33"/>
  <c r="X1860" i="33"/>
  <c r="W1860" i="33"/>
  <c r="V1860" i="33"/>
  <c r="U1860" i="33"/>
  <c r="T1860" i="33"/>
  <c r="S1860" i="33"/>
  <c r="AD1859" i="33"/>
  <c r="AC1859" i="33"/>
  <c r="AB1859" i="33"/>
  <c r="AA1859" i="33"/>
  <c r="Z1859" i="33"/>
  <c r="Y1859" i="33"/>
  <c r="X1859" i="33"/>
  <c r="W1859" i="33"/>
  <c r="V1859" i="33"/>
  <c r="U1859" i="33"/>
  <c r="T1859" i="33"/>
  <c r="S1859" i="33"/>
  <c r="AD1858" i="33"/>
  <c r="AC1858" i="33"/>
  <c r="AB1858" i="33"/>
  <c r="AA1858" i="33"/>
  <c r="Z1858" i="33"/>
  <c r="Y1858" i="33"/>
  <c r="X1858" i="33"/>
  <c r="W1858" i="33"/>
  <c r="V1858" i="33"/>
  <c r="U1858" i="33"/>
  <c r="T1858" i="33"/>
  <c r="S1858" i="33"/>
  <c r="AD1857" i="33"/>
  <c r="AC1857" i="33"/>
  <c r="AB1857" i="33"/>
  <c r="AA1857" i="33"/>
  <c r="Z1857" i="33"/>
  <c r="Y1857" i="33"/>
  <c r="X1857" i="33"/>
  <c r="W1857" i="33"/>
  <c r="V1857" i="33"/>
  <c r="U1857" i="33"/>
  <c r="T1857" i="33"/>
  <c r="S1857" i="33"/>
  <c r="AD1856" i="33"/>
  <c r="AC1856" i="33"/>
  <c r="AB1856" i="33"/>
  <c r="AA1856" i="33"/>
  <c r="Z1856" i="33"/>
  <c r="Y1856" i="33"/>
  <c r="X1856" i="33"/>
  <c r="W1856" i="33"/>
  <c r="V1856" i="33"/>
  <c r="U1856" i="33"/>
  <c r="T1856" i="33"/>
  <c r="S1856" i="33"/>
  <c r="AD1855" i="33"/>
  <c r="AC1855" i="33"/>
  <c r="AB1855" i="33"/>
  <c r="AA1855" i="33"/>
  <c r="Z1855" i="33"/>
  <c r="Y1855" i="33"/>
  <c r="X1855" i="33"/>
  <c r="W1855" i="33"/>
  <c r="V1855" i="33"/>
  <c r="U1855" i="33"/>
  <c r="T1855" i="33"/>
  <c r="S1855" i="33"/>
  <c r="AD1854" i="33"/>
  <c r="AC1854" i="33"/>
  <c r="AB1854" i="33"/>
  <c r="AA1854" i="33"/>
  <c r="Z1854" i="33"/>
  <c r="Y1854" i="33"/>
  <c r="X1854" i="33"/>
  <c r="W1854" i="33"/>
  <c r="V1854" i="33"/>
  <c r="U1854" i="33"/>
  <c r="T1854" i="33"/>
  <c r="S1854" i="33"/>
  <c r="AD1853" i="33"/>
  <c r="AC1853" i="33"/>
  <c r="AB1853" i="33"/>
  <c r="AA1853" i="33"/>
  <c r="Z1853" i="33"/>
  <c r="Y1853" i="33"/>
  <c r="X1853" i="33"/>
  <c r="W1853" i="33"/>
  <c r="V1853" i="33"/>
  <c r="U1853" i="33"/>
  <c r="T1853" i="33"/>
  <c r="S1853" i="33"/>
  <c r="AD1852" i="33"/>
  <c r="AC1852" i="33"/>
  <c r="AB1852" i="33"/>
  <c r="AA1852" i="33"/>
  <c r="Z1852" i="33"/>
  <c r="Y1852" i="33"/>
  <c r="X1852" i="33"/>
  <c r="W1852" i="33"/>
  <c r="V1852" i="33"/>
  <c r="U1852" i="33"/>
  <c r="T1852" i="33"/>
  <c r="S1852" i="33"/>
  <c r="AD1851" i="33"/>
  <c r="AC1851" i="33"/>
  <c r="AB1851" i="33"/>
  <c r="AA1851" i="33"/>
  <c r="Z1851" i="33"/>
  <c r="Y1851" i="33"/>
  <c r="X1851" i="33"/>
  <c r="W1851" i="33"/>
  <c r="V1851" i="33"/>
  <c r="U1851" i="33"/>
  <c r="T1851" i="33"/>
  <c r="S1851" i="33"/>
  <c r="AD1850" i="33"/>
  <c r="AC1850" i="33"/>
  <c r="AB1850" i="33"/>
  <c r="AA1850" i="33"/>
  <c r="Z1850" i="33"/>
  <c r="Y1850" i="33"/>
  <c r="X1850" i="33"/>
  <c r="W1850" i="33"/>
  <c r="V1850" i="33"/>
  <c r="U1850" i="33"/>
  <c r="T1850" i="33"/>
  <c r="S1850" i="33"/>
  <c r="AD1849" i="33"/>
  <c r="AC1849" i="33"/>
  <c r="AB1849" i="33"/>
  <c r="AA1849" i="33"/>
  <c r="Z1849" i="33"/>
  <c r="Y1849" i="33"/>
  <c r="X1849" i="33"/>
  <c r="W1849" i="33"/>
  <c r="V1849" i="33"/>
  <c r="U1849" i="33"/>
  <c r="T1849" i="33"/>
  <c r="S1849" i="33"/>
  <c r="AD1848" i="33"/>
  <c r="AC1848" i="33"/>
  <c r="AB1848" i="33"/>
  <c r="AA1848" i="33"/>
  <c r="Z1848" i="33"/>
  <c r="Y1848" i="33"/>
  <c r="X1848" i="33"/>
  <c r="W1848" i="33"/>
  <c r="V1848" i="33"/>
  <c r="U1848" i="33"/>
  <c r="T1848" i="33"/>
  <c r="S1848" i="33"/>
  <c r="AD1847" i="33"/>
  <c r="AC1847" i="33"/>
  <c r="AB1847" i="33"/>
  <c r="AA1847" i="33"/>
  <c r="Z1847" i="33"/>
  <c r="Y1847" i="33"/>
  <c r="X1847" i="33"/>
  <c r="W1847" i="33"/>
  <c r="V1847" i="33"/>
  <c r="U1847" i="33"/>
  <c r="T1847" i="33"/>
  <c r="S1847" i="33"/>
  <c r="AD1846" i="33"/>
  <c r="AC1846" i="33"/>
  <c r="AB1846" i="33"/>
  <c r="AA1846" i="33"/>
  <c r="Z1846" i="33"/>
  <c r="Y1846" i="33"/>
  <c r="X1846" i="33"/>
  <c r="W1846" i="33"/>
  <c r="V1846" i="33"/>
  <c r="U1846" i="33"/>
  <c r="T1846" i="33"/>
  <c r="S1846" i="33"/>
  <c r="AD1845" i="33"/>
  <c r="AC1845" i="33"/>
  <c r="AB1845" i="33"/>
  <c r="AA1845" i="33"/>
  <c r="Z1845" i="33"/>
  <c r="Y1845" i="33"/>
  <c r="X1845" i="33"/>
  <c r="W1845" i="33"/>
  <c r="V1845" i="33"/>
  <c r="U1845" i="33"/>
  <c r="T1845" i="33"/>
  <c r="S1845" i="33"/>
  <c r="AD1844" i="33"/>
  <c r="AC1844" i="33"/>
  <c r="AB1844" i="33"/>
  <c r="AA1844" i="33"/>
  <c r="Z1844" i="33"/>
  <c r="Y1844" i="33"/>
  <c r="X1844" i="33"/>
  <c r="W1844" i="33"/>
  <c r="V1844" i="33"/>
  <c r="U1844" i="33"/>
  <c r="T1844" i="33"/>
  <c r="S1844" i="33"/>
  <c r="AD1843" i="33"/>
  <c r="AC1843" i="33"/>
  <c r="AB1843" i="33"/>
  <c r="AA1843" i="33"/>
  <c r="Z1843" i="33"/>
  <c r="Y1843" i="33"/>
  <c r="X1843" i="33"/>
  <c r="W1843" i="33"/>
  <c r="V1843" i="33"/>
  <c r="U1843" i="33"/>
  <c r="T1843" i="33"/>
  <c r="S1843" i="33"/>
  <c r="AD1842" i="33"/>
  <c r="AC1842" i="33"/>
  <c r="AB1842" i="33"/>
  <c r="AA1842" i="33"/>
  <c r="Z1842" i="33"/>
  <c r="Y1842" i="33"/>
  <c r="X1842" i="33"/>
  <c r="W1842" i="33"/>
  <c r="V1842" i="33"/>
  <c r="U1842" i="33"/>
  <c r="T1842" i="33"/>
  <c r="S1842" i="33"/>
  <c r="AD1841" i="33"/>
  <c r="AC1841" i="33"/>
  <c r="AB1841" i="33"/>
  <c r="AA1841" i="33"/>
  <c r="Z1841" i="33"/>
  <c r="Y1841" i="33"/>
  <c r="X1841" i="33"/>
  <c r="W1841" i="33"/>
  <c r="V1841" i="33"/>
  <c r="U1841" i="33"/>
  <c r="T1841" i="33"/>
  <c r="S1841" i="33"/>
  <c r="AD1840" i="33"/>
  <c r="AC1840" i="33"/>
  <c r="AB1840" i="33"/>
  <c r="AA1840" i="33"/>
  <c r="Z1840" i="33"/>
  <c r="Y1840" i="33"/>
  <c r="X1840" i="33"/>
  <c r="W1840" i="33"/>
  <c r="V1840" i="33"/>
  <c r="U1840" i="33"/>
  <c r="T1840" i="33"/>
  <c r="S1840" i="33"/>
  <c r="AD1839" i="33"/>
  <c r="AC1839" i="33"/>
  <c r="AB1839" i="33"/>
  <c r="AA1839" i="33"/>
  <c r="Z1839" i="33"/>
  <c r="Y1839" i="33"/>
  <c r="X1839" i="33"/>
  <c r="W1839" i="33"/>
  <c r="V1839" i="33"/>
  <c r="U1839" i="33"/>
  <c r="T1839" i="33"/>
  <c r="S1839" i="33"/>
  <c r="AD1838" i="33"/>
  <c r="AC1838" i="33"/>
  <c r="AB1838" i="33"/>
  <c r="AA1838" i="33"/>
  <c r="Z1838" i="33"/>
  <c r="Y1838" i="33"/>
  <c r="X1838" i="33"/>
  <c r="W1838" i="33"/>
  <c r="V1838" i="33"/>
  <c r="U1838" i="33"/>
  <c r="T1838" i="33"/>
  <c r="S1838" i="33"/>
  <c r="AD1837" i="33"/>
  <c r="AC1837" i="33"/>
  <c r="AB1837" i="33"/>
  <c r="AA1837" i="33"/>
  <c r="Z1837" i="33"/>
  <c r="Y1837" i="33"/>
  <c r="X1837" i="33"/>
  <c r="W1837" i="33"/>
  <c r="V1837" i="33"/>
  <c r="U1837" i="33"/>
  <c r="T1837" i="33"/>
  <c r="S1837" i="33"/>
  <c r="AD1836" i="33"/>
  <c r="AC1836" i="33"/>
  <c r="AB1836" i="33"/>
  <c r="AA1836" i="33"/>
  <c r="Z1836" i="33"/>
  <c r="Y1836" i="33"/>
  <c r="X1836" i="33"/>
  <c r="W1836" i="33"/>
  <c r="V1836" i="33"/>
  <c r="U1836" i="33"/>
  <c r="T1836" i="33"/>
  <c r="S1836" i="33"/>
  <c r="AD1835" i="33"/>
  <c r="AC1835" i="33"/>
  <c r="AB1835" i="33"/>
  <c r="AA1835" i="33"/>
  <c r="Z1835" i="33"/>
  <c r="Y1835" i="33"/>
  <c r="X1835" i="33"/>
  <c r="W1835" i="33"/>
  <c r="V1835" i="33"/>
  <c r="U1835" i="33"/>
  <c r="T1835" i="33"/>
  <c r="S1835" i="33"/>
  <c r="AD1834" i="33"/>
  <c r="AC1834" i="33"/>
  <c r="AB1834" i="33"/>
  <c r="AA1834" i="33"/>
  <c r="Z1834" i="33"/>
  <c r="Y1834" i="33"/>
  <c r="X1834" i="33"/>
  <c r="W1834" i="33"/>
  <c r="V1834" i="33"/>
  <c r="U1834" i="33"/>
  <c r="T1834" i="33"/>
  <c r="S1834" i="33"/>
  <c r="AD1833" i="33"/>
  <c r="AC1833" i="33"/>
  <c r="AB1833" i="33"/>
  <c r="AA1833" i="33"/>
  <c r="Z1833" i="33"/>
  <c r="Y1833" i="33"/>
  <c r="X1833" i="33"/>
  <c r="W1833" i="33"/>
  <c r="V1833" i="33"/>
  <c r="U1833" i="33"/>
  <c r="T1833" i="33"/>
  <c r="S1833" i="33"/>
  <c r="AD1832" i="33"/>
  <c r="AC1832" i="33"/>
  <c r="AB1832" i="33"/>
  <c r="AA1832" i="33"/>
  <c r="Z1832" i="33"/>
  <c r="Y1832" i="33"/>
  <c r="X1832" i="33"/>
  <c r="W1832" i="33"/>
  <c r="V1832" i="33"/>
  <c r="U1832" i="33"/>
  <c r="T1832" i="33"/>
  <c r="S1832" i="33"/>
  <c r="AD1831" i="33"/>
  <c r="AC1831" i="33"/>
  <c r="AB1831" i="33"/>
  <c r="AA1831" i="33"/>
  <c r="Z1831" i="33"/>
  <c r="Y1831" i="33"/>
  <c r="X1831" i="33"/>
  <c r="W1831" i="33"/>
  <c r="V1831" i="33"/>
  <c r="U1831" i="33"/>
  <c r="T1831" i="33"/>
  <c r="S1831" i="33"/>
  <c r="AD1830" i="33"/>
  <c r="AC1830" i="33"/>
  <c r="AB1830" i="33"/>
  <c r="AA1830" i="33"/>
  <c r="Z1830" i="33"/>
  <c r="Y1830" i="33"/>
  <c r="X1830" i="33"/>
  <c r="W1830" i="33"/>
  <c r="V1830" i="33"/>
  <c r="U1830" i="33"/>
  <c r="T1830" i="33"/>
  <c r="S1830" i="33"/>
  <c r="AD1829" i="33"/>
  <c r="AC1829" i="33"/>
  <c r="AB1829" i="33"/>
  <c r="AA1829" i="33"/>
  <c r="Z1829" i="33"/>
  <c r="Y1829" i="33"/>
  <c r="X1829" i="33"/>
  <c r="W1829" i="33"/>
  <c r="V1829" i="33"/>
  <c r="U1829" i="33"/>
  <c r="T1829" i="33"/>
  <c r="S1829" i="33"/>
  <c r="AD1828" i="33"/>
  <c r="AC1828" i="33"/>
  <c r="AB1828" i="33"/>
  <c r="AA1828" i="33"/>
  <c r="Z1828" i="33"/>
  <c r="Y1828" i="33"/>
  <c r="X1828" i="33"/>
  <c r="W1828" i="33"/>
  <c r="V1828" i="33"/>
  <c r="U1828" i="33"/>
  <c r="T1828" i="33"/>
  <c r="S1828" i="33"/>
  <c r="AD1827" i="33"/>
  <c r="AC1827" i="33"/>
  <c r="AB1827" i="33"/>
  <c r="AA1827" i="33"/>
  <c r="Z1827" i="33"/>
  <c r="Y1827" i="33"/>
  <c r="X1827" i="33"/>
  <c r="W1827" i="33"/>
  <c r="V1827" i="33"/>
  <c r="U1827" i="33"/>
  <c r="T1827" i="33"/>
  <c r="S1827" i="33"/>
  <c r="AD1826" i="33"/>
  <c r="AC1826" i="33"/>
  <c r="AB1826" i="33"/>
  <c r="AA1826" i="33"/>
  <c r="Z1826" i="33"/>
  <c r="Y1826" i="33"/>
  <c r="X1826" i="33"/>
  <c r="W1826" i="33"/>
  <c r="V1826" i="33"/>
  <c r="U1826" i="33"/>
  <c r="T1826" i="33"/>
  <c r="S1826" i="33"/>
  <c r="AD1825" i="33"/>
  <c r="AC1825" i="33"/>
  <c r="AB1825" i="33"/>
  <c r="AA1825" i="33"/>
  <c r="Z1825" i="33"/>
  <c r="Y1825" i="33"/>
  <c r="X1825" i="33"/>
  <c r="W1825" i="33"/>
  <c r="V1825" i="33"/>
  <c r="U1825" i="33"/>
  <c r="T1825" i="33"/>
  <c r="S1825" i="33"/>
  <c r="AD1824" i="33"/>
  <c r="AC1824" i="33"/>
  <c r="AB1824" i="33"/>
  <c r="AA1824" i="33"/>
  <c r="Z1824" i="33"/>
  <c r="Y1824" i="33"/>
  <c r="X1824" i="33"/>
  <c r="W1824" i="33"/>
  <c r="V1824" i="33"/>
  <c r="U1824" i="33"/>
  <c r="T1824" i="33"/>
  <c r="S1824" i="33"/>
  <c r="AD1823" i="33"/>
  <c r="AC1823" i="33"/>
  <c r="AB1823" i="33"/>
  <c r="AA1823" i="33"/>
  <c r="Z1823" i="33"/>
  <c r="Y1823" i="33"/>
  <c r="X1823" i="33"/>
  <c r="W1823" i="33"/>
  <c r="V1823" i="33"/>
  <c r="U1823" i="33"/>
  <c r="T1823" i="33"/>
  <c r="S1823" i="33"/>
  <c r="AD1822" i="33"/>
  <c r="AC1822" i="33"/>
  <c r="AB1822" i="33"/>
  <c r="AA1822" i="33"/>
  <c r="Z1822" i="33"/>
  <c r="Y1822" i="33"/>
  <c r="X1822" i="33"/>
  <c r="W1822" i="33"/>
  <c r="V1822" i="33"/>
  <c r="U1822" i="33"/>
  <c r="T1822" i="33"/>
  <c r="S1822" i="33"/>
  <c r="AD1821" i="33"/>
  <c r="AC1821" i="33"/>
  <c r="AB1821" i="33"/>
  <c r="AA1821" i="33"/>
  <c r="Z1821" i="33"/>
  <c r="Y1821" i="33"/>
  <c r="X1821" i="33"/>
  <c r="W1821" i="33"/>
  <c r="V1821" i="33"/>
  <c r="U1821" i="33"/>
  <c r="T1821" i="33"/>
  <c r="S1821" i="33"/>
  <c r="AD1820" i="33"/>
  <c r="AC1820" i="33"/>
  <c r="AB1820" i="33"/>
  <c r="AA1820" i="33"/>
  <c r="Z1820" i="33"/>
  <c r="Y1820" i="33"/>
  <c r="X1820" i="33"/>
  <c r="W1820" i="33"/>
  <c r="V1820" i="33"/>
  <c r="U1820" i="33"/>
  <c r="T1820" i="33"/>
  <c r="S1820" i="33"/>
  <c r="AD1819" i="33"/>
  <c r="AC1819" i="33"/>
  <c r="AB1819" i="33"/>
  <c r="AA1819" i="33"/>
  <c r="Z1819" i="33"/>
  <c r="Y1819" i="33"/>
  <c r="X1819" i="33"/>
  <c r="W1819" i="33"/>
  <c r="V1819" i="33"/>
  <c r="U1819" i="33"/>
  <c r="T1819" i="33"/>
  <c r="S1819" i="33"/>
  <c r="AD1818" i="33"/>
  <c r="AC1818" i="33"/>
  <c r="AB1818" i="33"/>
  <c r="AA1818" i="33"/>
  <c r="Z1818" i="33"/>
  <c r="Y1818" i="33"/>
  <c r="X1818" i="33"/>
  <c r="W1818" i="33"/>
  <c r="V1818" i="33"/>
  <c r="U1818" i="33"/>
  <c r="T1818" i="33"/>
  <c r="S1818" i="33"/>
  <c r="AD1817" i="33"/>
  <c r="AC1817" i="33"/>
  <c r="AB1817" i="33"/>
  <c r="AA1817" i="33"/>
  <c r="Z1817" i="33"/>
  <c r="Y1817" i="33"/>
  <c r="X1817" i="33"/>
  <c r="W1817" i="33"/>
  <c r="V1817" i="33"/>
  <c r="U1817" i="33"/>
  <c r="T1817" i="33"/>
  <c r="S1817" i="33"/>
  <c r="AD1816" i="33"/>
  <c r="AC1816" i="33"/>
  <c r="AB1816" i="33"/>
  <c r="AA1816" i="33"/>
  <c r="Z1816" i="33"/>
  <c r="Y1816" i="33"/>
  <c r="X1816" i="33"/>
  <c r="W1816" i="33"/>
  <c r="V1816" i="33"/>
  <c r="U1816" i="33"/>
  <c r="T1816" i="33"/>
  <c r="S1816" i="33"/>
  <c r="AD1815" i="33"/>
  <c r="AC1815" i="33"/>
  <c r="AB1815" i="33"/>
  <c r="AA1815" i="33"/>
  <c r="Z1815" i="33"/>
  <c r="Y1815" i="33"/>
  <c r="X1815" i="33"/>
  <c r="W1815" i="33"/>
  <c r="V1815" i="33"/>
  <c r="U1815" i="33"/>
  <c r="T1815" i="33"/>
  <c r="S1815" i="33"/>
  <c r="AD1814" i="33"/>
  <c r="AC1814" i="33"/>
  <c r="AB1814" i="33"/>
  <c r="AA1814" i="33"/>
  <c r="Z1814" i="33"/>
  <c r="Y1814" i="33"/>
  <c r="X1814" i="33"/>
  <c r="W1814" i="33"/>
  <c r="V1814" i="33"/>
  <c r="U1814" i="33"/>
  <c r="T1814" i="33"/>
  <c r="S1814" i="33"/>
  <c r="AD1813" i="33"/>
  <c r="AC1813" i="33"/>
  <c r="AB1813" i="33"/>
  <c r="AA1813" i="33"/>
  <c r="Z1813" i="33"/>
  <c r="Y1813" i="33"/>
  <c r="X1813" i="33"/>
  <c r="W1813" i="33"/>
  <c r="V1813" i="33"/>
  <c r="U1813" i="33"/>
  <c r="T1813" i="33"/>
  <c r="S1813" i="33"/>
  <c r="AD1812" i="33"/>
  <c r="AC1812" i="33"/>
  <c r="AB1812" i="33"/>
  <c r="AA1812" i="33"/>
  <c r="Z1812" i="33"/>
  <c r="Y1812" i="33"/>
  <c r="X1812" i="33"/>
  <c r="W1812" i="33"/>
  <c r="V1812" i="33"/>
  <c r="U1812" i="33"/>
  <c r="T1812" i="33"/>
  <c r="S1812" i="33"/>
  <c r="AD1811" i="33"/>
  <c r="AC1811" i="33"/>
  <c r="AB1811" i="33"/>
  <c r="AA1811" i="33"/>
  <c r="Z1811" i="33"/>
  <c r="Y1811" i="33"/>
  <c r="X1811" i="33"/>
  <c r="W1811" i="33"/>
  <c r="V1811" i="33"/>
  <c r="U1811" i="33"/>
  <c r="T1811" i="33"/>
  <c r="S1811" i="33"/>
  <c r="AD1810" i="33"/>
  <c r="AC1810" i="33"/>
  <c r="AB1810" i="33"/>
  <c r="AA1810" i="33"/>
  <c r="Z1810" i="33"/>
  <c r="Y1810" i="33"/>
  <c r="X1810" i="33"/>
  <c r="W1810" i="33"/>
  <c r="V1810" i="33"/>
  <c r="U1810" i="33"/>
  <c r="T1810" i="33"/>
  <c r="S1810" i="33"/>
  <c r="AD1809" i="33"/>
  <c r="AC1809" i="33"/>
  <c r="AB1809" i="33"/>
  <c r="AA1809" i="33"/>
  <c r="Z1809" i="33"/>
  <c r="Y1809" i="33"/>
  <c r="X1809" i="33"/>
  <c r="W1809" i="33"/>
  <c r="V1809" i="33"/>
  <c r="U1809" i="33"/>
  <c r="T1809" i="33"/>
  <c r="S1809" i="33"/>
  <c r="AD1808" i="33"/>
  <c r="AC1808" i="33"/>
  <c r="AB1808" i="33"/>
  <c r="AA1808" i="33"/>
  <c r="Z1808" i="33"/>
  <c r="Y1808" i="33"/>
  <c r="X1808" i="33"/>
  <c r="W1808" i="33"/>
  <c r="V1808" i="33"/>
  <c r="U1808" i="33"/>
  <c r="T1808" i="33"/>
  <c r="S1808" i="33"/>
  <c r="AD1807" i="33"/>
  <c r="AC1807" i="33"/>
  <c r="AB1807" i="33"/>
  <c r="AA1807" i="33"/>
  <c r="Z1807" i="33"/>
  <c r="Y1807" i="33"/>
  <c r="X1807" i="33"/>
  <c r="W1807" i="33"/>
  <c r="V1807" i="33"/>
  <c r="U1807" i="33"/>
  <c r="T1807" i="33"/>
  <c r="S1807" i="33"/>
  <c r="AD1806" i="33"/>
  <c r="AC1806" i="33"/>
  <c r="AB1806" i="33"/>
  <c r="AA1806" i="33"/>
  <c r="Z1806" i="33"/>
  <c r="Y1806" i="33"/>
  <c r="X1806" i="33"/>
  <c r="W1806" i="33"/>
  <c r="V1806" i="33"/>
  <c r="U1806" i="33"/>
  <c r="T1806" i="33"/>
  <c r="S1806" i="33"/>
  <c r="AD1805" i="33"/>
  <c r="AC1805" i="33"/>
  <c r="AB1805" i="33"/>
  <c r="AA1805" i="33"/>
  <c r="Z1805" i="33"/>
  <c r="Y1805" i="33"/>
  <c r="X1805" i="33"/>
  <c r="W1805" i="33"/>
  <c r="V1805" i="33"/>
  <c r="U1805" i="33"/>
  <c r="T1805" i="33"/>
  <c r="S1805" i="33"/>
  <c r="AD1804" i="33"/>
  <c r="AC1804" i="33"/>
  <c r="AB1804" i="33"/>
  <c r="AA1804" i="33"/>
  <c r="Z1804" i="33"/>
  <c r="Y1804" i="33"/>
  <c r="X1804" i="33"/>
  <c r="W1804" i="33"/>
  <c r="V1804" i="33"/>
  <c r="U1804" i="33"/>
  <c r="T1804" i="33"/>
  <c r="S1804" i="33"/>
  <c r="AD1803" i="33"/>
  <c r="AC1803" i="33"/>
  <c r="AB1803" i="33"/>
  <c r="AA1803" i="33"/>
  <c r="Z1803" i="33"/>
  <c r="Y1803" i="33"/>
  <c r="X1803" i="33"/>
  <c r="W1803" i="33"/>
  <c r="V1803" i="33"/>
  <c r="U1803" i="33"/>
  <c r="T1803" i="33"/>
  <c r="S1803" i="33"/>
  <c r="AD1802" i="33"/>
  <c r="AC1802" i="33"/>
  <c r="AB1802" i="33"/>
  <c r="AA1802" i="33"/>
  <c r="Z1802" i="33"/>
  <c r="Y1802" i="33"/>
  <c r="X1802" i="33"/>
  <c r="W1802" i="33"/>
  <c r="V1802" i="33"/>
  <c r="U1802" i="33"/>
  <c r="T1802" i="33"/>
  <c r="S1802" i="33"/>
  <c r="AD1801" i="33"/>
  <c r="AC1801" i="33"/>
  <c r="AB1801" i="33"/>
  <c r="AA1801" i="33"/>
  <c r="Z1801" i="33"/>
  <c r="Y1801" i="33"/>
  <c r="X1801" i="33"/>
  <c r="W1801" i="33"/>
  <c r="V1801" i="33"/>
  <c r="U1801" i="33"/>
  <c r="T1801" i="33"/>
  <c r="S1801" i="33"/>
  <c r="AD1800" i="33"/>
  <c r="AC1800" i="33"/>
  <c r="AB1800" i="33"/>
  <c r="AA1800" i="33"/>
  <c r="Z1800" i="33"/>
  <c r="Y1800" i="33"/>
  <c r="X1800" i="33"/>
  <c r="W1800" i="33"/>
  <c r="V1800" i="33"/>
  <c r="U1800" i="33"/>
  <c r="T1800" i="33"/>
  <c r="S1800" i="33"/>
  <c r="AD1799" i="33"/>
  <c r="AC1799" i="33"/>
  <c r="AB1799" i="33"/>
  <c r="AA1799" i="33"/>
  <c r="Z1799" i="33"/>
  <c r="Y1799" i="33"/>
  <c r="X1799" i="33"/>
  <c r="W1799" i="33"/>
  <c r="V1799" i="33"/>
  <c r="U1799" i="33"/>
  <c r="T1799" i="33"/>
  <c r="S1799" i="33"/>
  <c r="AD1798" i="33"/>
  <c r="AC1798" i="33"/>
  <c r="AB1798" i="33"/>
  <c r="AA1798" i="33"/>
  <c r="Z1798" i="33"/>
  <c r="Y1798" i="33"/>
  <c r="X1798" i="33"/>
  <c r="W1798" i="33"/>
  <c r="V1798" i="33"/>
  <c r="U1798" i="33"/>
  <c r="T1798" i="33"/>
  <c r="S1798" i="33"/>
  <c r="AD1797" i="33"/>
  <c r="AC1797" i="33"/>
  <c r="AB1797" i="33"/>
  <c r="AA1797" i="33"/>
  <c r="Z1797" i="33"/>
  <c r="Y1797" i="33"/>
  <c r="X1797" i="33"/>
  <c r="W1797" i="33"/>
  <c r="V1797" i="33"/>
  <c r="U1797" i="33"/>
  <c r="T1797" i="33"/>
  <c r="S1797" i="33"/>
  <c r="AD1796" i="33"/>
  <c r="AC1796" i="33"/>
  <c r="AB1796" i="33"/>
  <c r="AA1796" i="33"/>
  <c r="Z1796" i="33"/>
  <c r="Y1796" i="33"/>
  <c r="X1796" i="33"/>
  <c r="W1796" i="33"/>
  <c r="V1796" i="33"/>
  <c r="U1796" i="33"/>
  <c r="T1796" i="33"/>
  <c r="S1796" i="33"/>
  <c r="AD1795" i="33"/>
  <c r="AC1795" i="33"/>
  <c r="AB1795" i="33"/>
  <c r="AA1795" i="33"/>
  <c r="Z1795" i="33"/>
  <c r="Y1795" i="33"/>
  <c r="X1795" i="33"/>
  <c r="W1795" i="33"/>
  <c r="V1795" i="33"/>
  <c r="U1795" i="33"/>
  <c r="T1795" i="33"/>
  <c r="S1795" i="33"/>
  <c r="AD1794" i="33"/>
  <c r="AC1794" i="33"/>
  <c r="AB1794" i="33"/>
  <c r="AA1794" i="33"/>
  <c r="Z1794" i="33"/>
  <c r="Y1794" i="33"/>
  <c r="X1794" i="33"/>
  <c r="W1794" i="33"/>
  <c r="V1794" i="33"/>
  <c r="U1794" i="33"/>
  <c r="T1794" i="33"/>
  <c r="S1794" i="33"/>
  <c r="AD1793" i="33"/>
  <c r="AC1793" i="33"/>
  <c r="AB1793" i="33"/>
  <c r="AA1793" i="33"/>
  <c r="Z1793" i="33"/>
  <c r="Y1793" i="33"/>
  <c r="X1793" i="33"/>
  <c r="W1793" i="33"/>
  <c r="V1793" i="33"/>
  <c r="U1793" i="33"/>
  <c r="T1793" i="33"/>
  <c r="S1793" i="33"/>
  <c r="AD1792" i="33"/>
  <c r="AC1792" i="33"/>
  <c r="AB1792" i="33"/>
  <c r="AA1792" i="33"/>
  <c r="Z1792" i="33"/>
  <c r="Y1792" i="33"/>
  <c r="X1792" i="33"/>
  <c r="W1792" i="33"/>
  <c r="V1792" i="33"/>
  <c r="U1792" i="33"/>
  <c r="T1792" i="33"/>
  <c r="S1792" i="33"/>
  <c r="AD1791" i="33"/>
  <c r="AC1791" i="33"/>
  <c r="AB1791" i="33"/>
  <c r="AA1791" i="33"/>
  <c r="Z1791" i="33"/>
  <c r="Y1791" i="33"/>
  <c r="X1791" i="33"/>
  <c r="W1791" i="33"/>
  <c r="V1791" i="33"/>
  <c r="U1791" i="33"/>
  <c r="T1791" i="33"/>
  <c r="S1791" i="33"/>
  <c r="AD1790" i="33"/>
  <c r="AC1790" i="33"/>
  <c r="AB1790" i="33"/>
  <c r="AA1790" i="33"/>
  <c r="Z1790" i="33"/>
  <c r="Y1790" i="33"/>
  <c r="X1790" i="33"/>
  <c r="W1790" i="33"/>
  <c r="V1790" i="33"/>
  <c r="U1790" i="33"/>
  <c r="T1790" i="33"/>
  <c r="S1790" i="33"/>
  <c r="AD1789" i="33"/>
  <c r="AC1789" i="33"/>
  <c r="AB1789" i="33"/>
  <c r="AA1789" i="33"/>
  <c r="Z1789" i="33"/>
  <c r="Y1789" i="33"/>
  <c r="X1789" i="33"/>
  <c r="W1789" i="33"/>
  <c r="V1789" i="33"/>
  <c r="U1789" i="33"/>
  <c r="T1789" i="33"/>
  <c r="S1789" i="33"/>
  <c r="AD1788" i="33"/>
  <c r="AC1788" i="33"/>
  <c r="AB1788" i="33"/>
  <c r="AA1788" i="33"/>
  <c r="Z1788" i="33"/>
  <c r="Y1788" i="33"/>
  <c r="X1788" i="33"/>
  <c r="W1788" i="33"/>
  <c r="V1788" i="33"/>
  <c r="U1788" i="33"/>
  <c r="T1788" i="33"/>
  <c r="S1788" i="33"/>
  <c r="AD1787" i="33"/>
  <c r="AC1787" i="33"/>
  <c r="AB1787" i="33"/>
  <c r="AA1787" i="33"/>
  <c r="Z1787" i="33"/>
  <c r="Y1787" i="33"/>
  <c r="X1787" i="33"/>
  <c r="W1787" i="33"/>
  <c r="V1787" i="33"/>
  <c r="U1787" i="33"/>
  <c r="T1787" i="33"/>
  <c r="S1787" i="33"/>
  <c r="AD1786" i="33"/>
  <c r="AC1786" i="33"/>
  <c r="AB1786" i="33"/>
  <c r="AA1786" i="33"/>
  <c r="Z1786" i="33"/>
  <c r="Y1786" i="33"/>
  <c r="X1786" i="33"/>
  <c r="W1786" i="33"/>
  <c r="V1786" i="33"/>
  <c r="U1786" i="33"/>
  <c r="T1786" i="33"/>
  <c r="S1786" i="33"/>
  <c r="AD1785" i="33"/>
  <c r="AC1785" i="33"/>
  <c r="AB1785" i="33"/>
  <c r="AA1785" i="33"/>
  <c r="Z1785" i="33"/>
  <c r="Y1785" i="33"/>
  <c r="X1785" i="33"/>
  <c r="W1785" i="33"/>
  <c r="V1785" i="33"/>
  <c r="U1785" i="33"/>
  <c r="T1785" i="33"/>
  <c r="S1785" i="33"/>
  <c r="AD1784" i="33"/>
  <c r="AC1784" i="33"/>
  <c r="AB1784" i="33"/>
  <c r="AA1784" i="33"/>
  <c r="Z1784" i="33"/>
  <c r="Y1784" i="33"/>
  <c r="X1784" i="33"/>
  <c r="W1784" i="33"/>
  <c r="V1784" i="33"/>
  <c r="U1784" i="33"/>
  <c r="T1784" i="33"/>
  <c r="S1784" i="33"/>
  <c r="AD1783" i="33"/>
  <c r="AC1783" i="33"/>
  <c r="AB1783" i="33"/>
  <c r="AA1783" i="33"/>
  <c r="Z1783" i="33"/>
  <c r="Y1783" i="33"/>
  <c r="X1783" i="33"/>
  <c r="W1783" i="33"/>
  <c r="V1783" i="33"/>
  <c r="U1783" i="33"/>
  <c r="T1783" i="33"/>
  <c r="S1783" i="33"/>
  <c r="AD1782" i="33"/>
  <c r="AC1782" i="33"/>
  <c r="AB1782" i="33"/>
  <c r="AA1782" i="33"/>
  <c r="Z1782" i="33"/>
  <c r="Y1782" i="33"/>
  <c r="X1782" i="33"/>
  <c r="W1782" i="33"/>
  <c r="V1782" i="33"/>
  <c r="U1782" i="33"/>
  <c r="T1782" i="33"/>
  <c r="S1782" i="33"/>
  <c r="AD1781" i="33"/>
  <c r="AC1781" i="33"/>
  <c r="AB1781" i="33"/>
  <c r="AA1781" i="33"/>
  <c r="Z1781" i="33"/>
  <c r="Y1781" i="33"/>
  <c r="X1781" i="33"/>
  <c r="W1781" i="33"/>
  <c r="V1781" i="33"/>
  <c r="U1781" i="33"/>
  <c r="T1781" i="33"/>
  <c r="S1781" i="33"/>
  <c r="AD1780" i="33"/>
  <c r="AC1780" i="33"/>
  <c r="AB1780" i="33"/>
  <c r="AA1780" i="33"/>
  <c r="Z1780" i="33"/>
  <c r="Y1780" i="33"/>
  <c r="X1780" i="33"/>
  <c r="W1780" i="33"/>
  <c r="V1780" i="33"/>
  <c r="U1780" i="33"/>
  <c r="T1780" i="33"/>
  <c r="S1780" i="33"/>
  <c r="AD1779" i="33"/>
  <c r="AC1779" i="33"/>
  <c r="AB1779" i="33"/>
  <c r="AA1779" i="33"/>
  <c r="Z1779" i="33"/>
  <c r="Y1779" i="33"/>
  <c r="X1779" i="33"/>
  <c r="W1779" i="33"/>
  <c r="V1779" i="33"/>
  <c r="U1779" i="33"/>
  <c r="T1779" i="33"/>
  <c r="S1779" i="33"/>
  <c r="AD1778" i="33"/>
  <c r="AC1778" i="33"/>
  <c r="AB1778" i="33"/>
  <c r="AA1778" i="33"/>
  <c r="Z1778" i="33"/>
  <c r="Y1778" i="33"/>
  <c r="X1778" i="33"/>
  <c r="W1778" i="33"/>
  <c r="V1778" i="33"/>
  <c r="U1778" i="33"/>
  <c r="T1778" i="33"/>
  <c r="S1778" i="33"/>
  <c r="AD1777" i="33"/>
  <c r="AC1777" i="33"/>
  <c r="AB1777" i="33"/>
  <c r="AA1777" i="33"/>
  <c r="Z1777" i="33"/>
  <c r="Y1777" i="33"/>
  <c r="X1777" i="33"/>
  <c r="W1777" i="33"/>
  <c r="V1777" i="33"/>
  <c r="U1777" i="33"/>
  <c r="T1777" i="33"/>
  <c r="S1777" i="33"/>
  <c r="AD1776" i="33"/>
  <c r="AC1776" i="33"/>
  <c r="AB1776" i="33"/>
  <c r="AA1776" i="33"/>
  <c r="Z1776" i="33"/>
  <c r="Y1776" i="33"/>
  <c r="X1776" i="33"/>
  <c r="W1776" i="33"/>
  <c r="V1776" i="33"/>
  <c r="U1776" i="33"/>
  <c r="T1776" i="33"/>
  <c r="S1776" i="33"/>
  <c r="AD1775" i="33"/>
  <c r="AC1775" i="33"/>
  <c r="AB1775" i="33"/>
  <c r="AA1775" i="33"/>
  <c r="Z1775" i="33"/>
  <c r="Y1775" i="33"/>
  <c r="X1775" i="33"/>
  <c r="W1775" i="33"/>
  <c r="V1775" i="33"/>
  <c r="U1775" i="33"/>
  <c r="T1775" i="33"/>
  <c r="S1775" i="33"/>
  <c r="AD1774" i="33"/>
  <c r="AC1774" i="33"/>
  <c r="AB1774" i="33"/>
  <c r="AA1774" i="33"/>
  <c r="Z1774" i="33"/>
  <c r="Y1774" i="33"/>
  <c r="X1774" i="33"/>
  <c r="W1774" i="33"/>
  <c r="V1774" i="33"/>
  <c r="U1774" i="33"/>
  <c r="T1774" i="33"/>
  <c r="S1774" i="33"/>
  <c r="AD1773" i="33"/>
  <c r="AC1773" i="33"/>
  <c r="AB1773" i="33"/>
  <c r="AA1773" i="33"/>
  <c r="Z1773" i="33"/>
  <c r="Y1773" i="33"/>
  <c r="X1773" i="33"/>
  <c r="W1773" i="33"/>
  <c r="V1773" i="33"/>
  <c r="U1773" i="33"/>
  <c r="T1773" i="33"/>
  <c r="S1773" i="33"/>
  <c r="AD1772" i="33"/>
  <c r="AC1772" i="33"/>
  <c r="AB1772" i="33"/>
  <c r="AA1772" i="33"/>
  <c r="Z1772" i="33"/>
  <c r="Y1772" i="33"/>
  <c r="X1772" i="33"/>
  <c r="W1772" i="33"/>
  <c r="V1772" i="33"/>
  <c r="U1772" i="33"/>
  <c r="T1772" i="33"/>
  <c r="S1772" i="33"/>
  <c r="AD1771" i="33"/>
  <c r="AC1771" i="33"/>
  <c r="AB1771" i="33"/>
  <c r="AA1771" i="33"/>
  <c r="Z1771" i="33"/>
  <c r="Y1771" i="33"/>
  <c r="X1771" i="33"/>
  <c r="W1771" i="33"/>
  <c r="V1771" i="33"/>
  <c r="U1771" i="33"/>
  <c r="T1771" i="33"/>
  <c r="S1771" i="33"/>
  <c r="AD1770" i="33"/>
  <c r="AC1770" i="33"/>
  <c r="AB1770" i="33"/>
  <c r="AA1770" i="33"/>
  <c r="Z1770" i="33"/>
  <c r="Y1770" i="33"/>
  <c r="X1770" i="33"/>
  <c r="W1770" i="33"/>
  <c r="V1770" i="33"/>
  <c r="U1770" i="33"/>
  <c r="T1770" i="33"/>
  <c r="S1770" i="33"/>
  <c r="AD1769" i="33"/>
  <c r="AC1769" i="33"/>
  <c r="AB1769" i="33"/>
  <c r="AA1769" i="33"/>
  <c r="Z1769" i="33"/>
  <c r="Y1769" i="33"/>
  <c r="X1769" i="33"/>
  <c r="W1769" i="33"/>
  <c r="V1769" i="33"/>
  <c r="U1769" i="33"/>
  <c r="T1769" i="33"/>
  <c r="S1769" i="33"/>
  <c r="AD1768" i="33"/>
  <c r="AC1768" i="33"/>
  <c r="AB1768" i="33"/>
  <c r="AA1768" i="33"/>
  <c r="Z1768" i="33"/>
  <c r="Y1768" i="33"/>
  <c r="X1768" i="33"/>
  <c r="W1768" i="33"/>
  <c r="V1768" i="33"/>
  <c r="U1768" i="33"/>
  <c r="T1768" i="33"/>
  <c r="S1768" i="33"/>
  <c r="AD1767" i="33"/>
  <c r="AC1767" i="33"/>
  <c r="AB1767" i="33"/>
  <c r="AA1767" i="33"/>
  <c r="Z1767" i="33"/>
  <c r="Y1767" i="33"/>
  <c r="X1767" i="33"/>
  <c r="W1767" i="33"/>
  <c r="V1767" i="33"/>
  <c r="U1767" i="33"/>
  <c r="T1767" i="33"/>
  <c r="S1767" i="33"/>
  <c r="AD1766" i="33"/>
  <c r="AC1766" i="33"/>
  <c r="AB1766" i="33"/>
  <c r="AA1766" i="33"/>
  <c r="Z1766" i="33"/>
  <c r="Y1766" i="33"/>
  <c r="X1766" i="33"/>
  <c r="W1766" i="33"/>
  <c r="V1766" i="33"/>
  <c r="U1766" i="33"/>
  <c r="T1766" i="33"/>
  <c r="S1766" i="33"/>
  <c r="AD1765" i="33"/>
  <c r="AC1765" i="33"/>
  <c r="AB1765" i="33"/>
  <c r="AA1765" i="33"/>
  <c r="Z1765" i="33"/>
  <c r="Y1765" i="33"/>
  <c r="X1765" i="33"/>
  <c r="W1765" i="33"/>
  <c r="V1765" i="33"/>
  <c r="U1765" i="33"/>
  <c r="T1765" i="33"/>
  <c r="S1765" i="33"/>
  <c r="AD1764" i="33"/>
  <c r="AC1764" i="33"/>
  <c r="AB1764" i="33"/>
  <c r="AA1764" i="33"/>
  <c r="Z1764" i="33"/>
  <c r="Y1764" i="33"/>
  <c r="X1764" i="33"/>
  <c r="W1764" i="33"/>
  <c r="V1764" i="33"/>
  <c r="U1764" i="33"/>
  <c r="T1764" i="33"/>
  <c r="S1764" i="33"/>
  <c r="AD1763" i="33"/>
  <c r="AC1763" i="33"/>
  <c r="AB1763" i="33"/>
  <c r="AA1763" i="33"/>
  <c r="Z1763" i="33"/>
  <c r="Y1763" i="33"/>
  <c r="X1763" i="33"/>
  <c r="W1763" i="33"/>
  <c r="V1763" i="33"/>
  <c r="U1763" i="33"/>
  <c r="T1763" i="33"/>
  <c r="S1763" i="33"/>
  <c r="AD1762" i="33"/>
  <c r="AC1762" i="33"/>
  <c r="AB1762" i="33"/>
  <c r="AA1762" i="33"/>
  <c r="Z1762" i="33"/>
  <c r="Y1762" i="33"/>
  <c r="X1762" i="33"/>
  <c r="W1762" i="33"/>
  <c r="V1762" i="33"/>
  <c r="U1762" i="33"/>
  <c r="T1762" i="33"/>
  <c r="S1762" i="33"/>
  <c r="AD1761" i="33"/>
  <c r="AC1761" i="33"/>
  <c r="AB1761" i="33"/>
  <c r="AA1761" i="33"/>
  <c r="Z1761" i="33"/>
  <c r="Y1761" i="33"/>
  <c r="X1761" i="33"/>
  <c r="W1761" i="33"/>
  <c r="V1761" i="33"/>
  <c r="U1761" i="33"/>
  <c r="T1761" i="33"/>
  <c r="S1761" i="33"/>
  <c r="AD1760" i="33"/>
  <c r="AC1760" i="33"/>
  <c r="AB1760" i="33"/>
  <c r="AA1760" i="33"/>
  <c r="Z1760" i="33"/>
  <c r="Y1760" i="33"/>
  <c r="X1760" i="33"/>
  <c r="W1760" i="33"/>
  <c r="V1760" i="33"/>
  <c r="U1760" i="33"/>
  <c r="T1760" i="33"/>
  <c r="S1760" i="33"/>
  <c r="AD1759" i="33"/>
  <c r="AC1759" i="33"/>
  <c r="AB1759" i="33"/>
  <c r="AA1759" i="33"/>
  <c r="Z1759" i="33"/>
  <c r="Y1759" i="33"/>
  <c r="X1759" i="33"/>
  <c r="W1759" i="33"/>
  <c r="V1759" i="33"/>
  <c r="U1759" i="33"/>
  <c r="T1759" i="33"/>
  <c r="S1759" i="33"/>
  <c r="AD1758" i="33"/>
  <c r="AC1758" i="33"/>
  <c r="AB1758" i="33"/>
  <c r="AA1758" i="33"/>
  <c r="Z1758" i="33"/>
  <c r="Y1758" i="33"/>
  <c r="X1758" i="33"/>
  <c r="W1758" i="33"/>
  <c r="V1758" i="33"/>
  <c r="U1758" i="33"/>
  <c r="T1758" i="33"/>
  <c r="S1758" i="33"/>
  <c r="AD1757" i="33"/>
  <c r="AC1757" i="33"/>
  <c r="AB1757" i="33"/>
  <c r="AA1757" i="33"/>
  <c r="Z1757" i="33"/>
  <c r="Y1757" i="33"/>
  <c r="X1757" i="33"/>
  <c r="W1757" i="33"/>
  <c r="V1757" i="33"/>
  <c r="U1757" i="33"/>
  <c r="T1757" i="33"/>
  <c r="S1757" i="33"/>
  <c r="AD1756" i="33"/>
  <c r="AC1756" i="33"/>
  <c r="AB1756" i="33"/>
  <c r="AA1756" i="33"/>
  <c r="Z1756" i="33"/>
  <c r="Y1756" i="33"/>
  <c r="X1756" i="33"/>
  <c r="W1756" i="33"/>
  <c r="V1756" i="33"/>
  <c r="U1756" i="33"/>
  <c r="T1756" i="33"/>
  <c r="S1756" i="33"/>
  <c r="AD1755" i="33"/>
  <c r="AC1755" i="33"/>
  <c r="AB1755" i="33"/>
  <c r="AA1755" i="33"/>
  <c r="Z1755" i="33"/>
  <c r="Y1755" i="33"/>
  <c r="X1755" i="33"/>
  <c r="W1755" i="33"/>
  <c r="V1755" i="33"/>
  <c r="U1755" i="33"/>
  <c r="T1755" i="33"/>
  <c r="S1755" i="33"/>
  <c r="AD1754" i="33"/>
  <c r="AC1754" i="33"/>
  <c r="AB1754" i="33"/>
  <c r="AA1754" i="33"/>
  <c r="Z1754" i="33"/>
  <c r="Y1754" i="33"/>
  <c r="X1754" i="33"/>
  <c r="W1754" i="33"/>
  <c r="V1754" i="33"/>
  <c r="U1754" i="33"/>
  <c r="T1754" i="33"/>
  <c r="S1754" i="33"/>
  <c r="AD1753" i="33"/>
  <c r="AC1753" i="33"/>
  <c r="AB1753" i="33"/>
  <c r="AA1753" i="33"/>
  <c r="Z1753" i="33"/>
  <c r="Y1753" i="33"/>
  <c r="X1753" i="33"/>
  <c r="W1753" i="33"/>
  <c r="V1753" i="33"/>
  <c r="U1753" i="33"/>
  <c r="T1753" i="33"/>
  <c r="S1753" i="33"/>
  <c r="AD1752" i="33"/>
  <c r="AC1752" i="33"/>
  <c r="AB1752" i="33"/>
  <c r="AA1752" i="33"/>
  <c r="Z1752" i="33"/>
  <c r="Y1752" i="33"/>
  <c r="X1752" i="33"/>
  <c r="W1752" i="33"/>
  <c r="V1752" i="33"/>
  <c r="U1752" i="33"/>
  <c r="T1752" i="33"/>
  <c r="S1752" i="33"/>
  <c r="AD1751" i="33"/>
  <c r="AC1751" i="33"/>
  <c r="AB1751" i="33"/>
  <c r="AA1751" i="33"/>
  <c r="Z1751" i="33"/>
  <c r="Y1751" i="33"/>
  <c r="X1751" i="33"/>
  <c r="W1751" i="33"/>
  <c r="V1751" i="33"/>
  <c r="U1751" i="33"/>
  <c r="T1751" i="33"/>
  <c r="S1751" i="33"/>
  <c r="AD1750" i="33"/>
  <c r="AC1750" i="33"/>
  <c r="AB1750" i="33"/>
  <c r="AA1750" i="33"/>
  <c r="Z1750" i="33"/>
  <c r="Y1750" i="33"/>
  <c r="X1750" i="33"/>
  <c r="W1750" i="33"/>
  <c r="V1750" i="33"/>
  <c r="U1750" i="33"/>
  <c r="T1750" i="33"/>
  <c r="S1750" i="33"/>
  <c r="AD1749" i="33"/>
  <c r="AC1749" i="33"/>
  <c r="AB1749" i="33"/>
  <c r="AA1749" i="33"/>
  <c r="Z1749" i="33"/>
  <c r="Y1749" i="33"/>
  <c r="X1749" i="33"/>
  <c r="W1749" i="33"/>
  <c r="V1749" i="33"/>
  <c r="U1749" i="33"/>
  <c r="T1749" i="33"/>
  <c r="S1749" i="33"/>
  <c r="AD1748" i="33"/>
  <c r="AC1748" i="33"/>
  <c r="AB1748" i="33"/>
  <c r="AA1748" i="33"/>
  <c r="Z1748" i="33"/>
  <c r="Y1748" i="33"/>
  <c r="X1748" i="33"/>
  <c r="W1748" i="33"/>
  <c r="V1748" i="33"/>
  <c r="U1748" i="33"/>
  <c r="T1748" i="33"/>
  <c r="S1748" i="33"/>
  <c r="AD1747" i="33"/>
  <c r="AC1747" i="33"/>
  <c r="AB1747" i="33"/>
  <c r="AA1747" i="33"/>
  <c r="Z1747" i="33"/>
  <c r="Y1747" i="33"/>
  <c r="X1747" i="33"/>
  <c r="W1747" i="33"/>
  <c r="V1747" i="33"/>
  <c r="U1747" i="33"/>
  <c r="T1747" i="33"/>
  <c r="S1747" i="33"/>
  <c r="AD1746" i="33"/>
  <c r="AC1746" i="33"/>
  <c r="AB1746" i="33"/>
  <c r="AA1746" i="33"/>
  <c r="Z1746" i="33"/>
  <c r="Y1746" i="33"/>
  <c r="X1746" i="33"/>
  <c r="W1746" i="33"/>
  <c r="V1746" i="33"/>
  <c r="U1746" i="33"/>
  <c r="T1746" i="33"/>
  <c r="S1746" i="33"/>
  <c r="AD1745" i="33"/>
  <c r="AC1745" i="33"/>
  <c r="AB1745" i="33"/>
  <c r="AA1745" i="33"/>
  <c r="Z1745" i="33"/>
  <c r="Y1745" i="33"/>
  <c r="X1745" i="33"/>
  <c r="W1745" i="33"/>
  <c r="V1745" i="33"/>
  <c r="U1745" i="33"/>
  <c r="T1745" i="33"/>
  <c r="S1745" i="33"/>
  <c r="AD1744" i="33"/>
  <c r="AC1744" i="33"/>
  <c r="AB1744" i="33"/>
  <c r="AA1744" i="33"/>
  <c r="Z1744" i="33"/>
  <c r="Y1744" i="33"/>
  <c r="X1744" i="33"/>
  <c r="W1744" i="33"/>
  <c r="V1744" i="33"/>
  <c r="U1744" i="33"/>
  <c r="T1744" i="33"/>
  <c r="S1744" i="33"/>
  <c r="AD1743" i="33"/>
  <c r="AC1743" i="33"/>
  <c r="AB1743" i="33"/>
  <c r="AA1743" i="33"/>
  <c r="Z1743" i="33"/>
  <c r="Y1743" i="33"/>
  <c r="X1743" i="33"/>
  <c r="W1743" i="33"/>
  <c r="V1743" i="33"/>
  <c r="U1743" i="33"/>
  <c r="T1743" i="33"/>
  <c r="S1743" i="33"/>
  <c r="AD1742" i="33"/>
  <c r="AC1742" i="33"/>
  <c r="AB1742" i="33"/>
  <c r="AA1742" i="33"/>
  <c r="Z1742" i="33"/>
  <c r="Y1742" i="33"/>
  <c r="X1742" i="33"/>
  <c r="W1742" i="33"/>
  <c r="V1742" i="33"/>
  <c r="U1742" i="33"/>
  <c r="T1742" i="33"/>
  <c r="S1742" i="33"/>
  <c r="AD1741" i="33"/>
  <c r="AC1741" i="33"/>
  <c r="AB1741" i="33"/>
  <c r="AA1741" i="33"/>
  <c r="Z1741" i="33"/>
  <c r="Y1741" i="33"/>
  <c r="X1741" i="33"/>
  <c r="W1741" i="33"/>
  <c r="V1741" i="33"/>
  <c r="U1741" i="33"/>
  <c r="T1741" i="33"/>
  <c r="S1741" i="33"/>
  <c r="AD1740" i="33"/>
  <c r="AC1740" i="33"/>
  <c r="AB1740" i="33"/>
  <c r="AA1740" i="33"/>
  <c r="Z1740" i="33"/>
  <c r="Y1740" i="33"/>
  <c r="X1740" i="33"/>
  <c r="W1740" i="33"/>
  <c r="V1740" i="33"/>
  <c r="U1740" i="33"/>
  <c r="T1740" i="33"/>
  <c r="S1740" i="33"/>
  <c r="AD1739" i="33"/>
  <c r="AC1739" i="33"/>
  <c r="AB1739" i="33"/>
  <c r="AA1739" i="33"/>
  <c r="Z1739" i="33"/>
  <c r="Y1739" i="33"/>
  <c r="X1739" i="33"/>
  <c r="W1739" i="33"/>
  <c r="V1739" i="33"/>
  <c r="U1739" i="33"/>
  <c r="T1739" i="33"/>
  <c r="S1739" i="33"/>
  <c r="AD1738" i="33"/>
  <c r="AC1738" i="33"/>
  <c r="AB1738" i="33"/>
  <c r="AA1738" i="33"/>
  <c r="Z1738" i="33"/>
  <c r="Y1738" i="33"/>
  <c r="X1738" i="33"/>
  <c r="W1738" i="33"/>
  <c r="V1738" i="33"/>
  <c r="U1738" i="33"/>
  <c r="T1738" i="33"/>
  <c r="S1738" i="33"/>
  <c r="AD1737" i="33"/>
  <c r="AC1737" i="33"/>
  <c r="AB1737" i="33"/>
  <c r="AA1737" i="33"/>
  <c r="Z1737" i="33"/>
  <c r="Y1737" i="33"/>
  <c r="X1737" i="33"/>
  <c r="W1737" i="33"/>
  <c r="V1737" i="33"/>
  <c r="U1737" i="33"/>
  <c r="T1737" i="33"/>
  <c r="S1737" i="33"/>
  <c r="AD1736" i="33"/>
  <c r="AC1736" i="33"/>
  <c r="AB1736" i="33"/>
  <c r="AA1736" i="33"/>
  <c r="Z1736" i="33"/>
  <c r="Y1736" i="33"/>
  <c r="X1736" i="33"/>
  <c r="W1736" i="33"/>
  <c r="V1736" i="33"/>
  <c r="U1736" i="33"/>
  <c r="T1736" i="33"/>
  <c r="S1736" i="33"/>
  <c r="AD1735" i="33"/>
  <c r="AC1735" i="33"/>
  <c r="AB1735" i="33"/>
  <c r="AA1735" i="33"/>
  <c r="Z1735" i="33"/>
  <c r="Y1735" i="33"/>
  <c r="X1735" i="33"/>
  <c r="W1735" i="33"/>
  <c r="V1735" i="33"/>
  <c r="U1735" i="33"/>
  <c r="T1735" i="33"/>
  <c r="S1735" i="33"/>
  <c r="AD1734" i="33"/>
  <c r="AC1734" i="33"/>
  <c r="AB1734" i="33"/>
  <c r="AA1734" i="33"/>
  <c r="Z1734" i="33"/>
  <c r="Y1734" i="33"/>
  <c r="X1734" i="33"/>
  <c r="W1734" i="33"/>
  <c r="V1734" i="33"/>
  <c r="U1734" i="33"/>
  <c r="T1734" i="33"/>
  <c r="S1734" i="33"/>
  <c r="AD1733" i="33"/>
  <c r="AC1733" i="33"/>
  <c r="AB1733" i="33"/>
  <c r="AA1733" i="33"/>
  <c r="Z1733" i="33"/>
  <c r="Y1733" i="33"/>
  <c r="X1733" i="33"/>
  <c r="W1733" i="33"/>
  <c r="V1733" i="33"/>
  <c r="U1733" i="33"/>
  <c r="T1733" i="33"/>
  <c r="S1733" i="33"/>
  <c r="AD1732" i="33"/>
  <c r="AC1732" i="33"/>
  <c r="AB1732" i="33"/>
  <c r="AA1732" i="33"/>
  <c r="Z1732" i="33"/>
  <c r="Y1732" i="33"/>
  <c r="X1732" i="33"/>
  <c r="W1732" i="33"/>
  <c r="V1732" i="33"/>
  <c r="U1732" i="33"/>
  <c r="T1732" i="33"/>
  <c r="S1732" i="33"/>
  <c r="AD1731" i="33"/>
  <c r="AC1731" i="33"/>
  <c r="AB1731" i="33"/>
  <c r="AA1731" i="33"/>
  <c r="Z1731" i="33"/>
  <c r="Y1731" i="33"/>
  <c r="X1731" i="33"/>
  <c r="W1731" i="33"/>
  <c r="V1731" i="33"/>
  <c r="U1731" i="33"/>
  <c r="T1731" i="33"/>
  <c r="S1731" i="33"/>
  <c r="AD1730" i="33"/>
  <c r="AC1730" i="33"/>
  <c r="AB1730" i="33"/>
  <c r="AA1730" i="33"/>
  <c r="Z1730" i="33"/>
  <c r="Y1730" i="33"/>
  <c r="X1730" i="33"/>
  <c r="W1730" i="33"/>
  <c r="V1730" i="33"/>
  <c r="U1730" i="33"/>
  <c r="T1730" i="33"/>
  <c r="S1730" i="33"/>
  <c r="AD1729" i="33"/>
  <c r="AC1729" i="33"/>
  <c r="AB1729" i="33"/>
  <c r="AA1729" i="33"/>
  <c r="Z1729" i="33"/>
  <c r="Y1729" i="33"/>
  <c r="X1729" i="33"/>
  <c r="W1729" i="33"/>
  <c r="V1729" i="33"/>
  <c r="U1729" i="33"/>
  <c r="T1729" i="33"/>
  <c r="S1729" i="33"/>
  <c r="AD1728" i="33"/>
  <c r="AC1728" i="33"/>
  <c r="AB1728" i="33"/>
  <c r="AA1728" i="33"/>
  <c r="Z1728" i="33"/>
  <c r="Y1728" i="33"/>
  <c r="X1728" i="33"/>
  <c r="W1728" i="33"/>
  <c r="V1728" i="33"/>
  <c r="U1728" i="33"/>
  <c r="T1728" i="33"/>
  <c r="S1728" i="33"/>
  <c r="AD1727" i="33"/>
  <c r="AC1727" i="33"/>
  <c r="AB1727" i="33"/>
  <c r="AA1727" i="33"/>
  <c r="Z1727" i="33"/>
  <c r="Y1727" i="33"/>
  <c r="X1727" i="33"/>
  <c r="W1727" i="33"/>
  <c r="V1727" i="33"/>
  <c r="U1727" i="33"/>
  <c r="T1727" i="33"/>
  <c r="S1727" i="33"/>
  <c r="AD1726" i="33"/>
  <c r="AC1726" i="33"/>
  <c r="AB1726" i="33"/>
  <c r="AA1726" i="33"/>
  <c r="Z1726" i="33"/>
  <c r="Y1726" i="33"/>
  <c r="X1726" i="33"/>
  <c r="W1726" i="33"/>
  <c r="V1726" i="33"/>
  <c r="U1726" i="33"/>
  <c r="T1726" i="33"/>
  <c r="S1726" i="33"/>
  <c r="AD1725" i="33"/>
  <c r="AC1725" i="33"/>
  <c r="AB1725" i="33"/>
  <c r="AA1725" i="33"/>
  <c r="Z1725" i="33"/>
  <c r="Y1725" i="33"/>
  <c r="X1725" i="33"/>
  <c r="W1725" i="33"/>
  <c r="V1725" i="33"/>
  <c r="U1725" i="33"/>
  <c r="T1725" i="33"/>
  <c r="S1725" i="33"/>
  <c r="AD1724" i="33"/>
  <c r="AC1724" i="33"/>
  <c r="AB1724" i="33"/>
  <c r="AA1724" i="33"/>
  <c r="Z1724" i="33"/>
  <c r="Y1724" i="33"/>
  <c r="X1724" i="33"/>
  <c r="W1724" i="33"/>
  <c r="V1724" i="33"/>
  <c r="U1724" i="33"/>
  <c r="T1724" i="33"/>
  <c r="S1724" i="33"/>
  <c r="AD1723" i="33"/>
  <c r="AC1723" i="33"/>
  <c r="AB1723" i="33"/>
  <c r="AA1723" i="33"/>
  <c r="Z1723" i="33"/>
  <c r="Y1723" i="33"/>
  <c r="X1723" i="33"/>
  <c r="W1723" i="33"/>
  <c r="V1723" i="33"/>
  <c r="U1723" i="33"/>
  <c r="T1723" i="33"/>
  <c r="S1723" i="33"/>
  <c r="AD1722" i="33"/>
  <c r="AC1722" i="33"/>
  <c r="AB1722" i="33"/>
  <c r="AA1722" i="33"/>
  <c r="Z1722" i="33"/>
  <c r="Y1722" i="33"/>
  <c r="X1722" i="33"/>
  <c r="W1722" i="33"/>
  <c r="V1722" i="33"/>
  <c r="U1722" i="33"/>
  <c r="T1722" i="33"/>
  <c r="S1722" i="33"/>
  <c r="AD1721" i="33"/>
  <c r="AC1721" i="33"/>
  <c r="AB1721" i="33"/>
  <c r="AA1721" i="33"/>
  <c r="Z1721" i="33"/>
  <c r="Y1721" i="33"/>
  <c r="X1721" i="33"/>
  <c r="W1721" i="33"/>
  <c r="V1721" i="33"/>
  <c r="U1721" i="33"/>
  <c r="T1721" i="33"/>
  <c r="S1721" i="33"/>
  <c r="AD1720" i="33"/>
  <c r="AC1720" i="33"/>
  <c r="AB1720" i="33"/>
  <c r="AA1720" i="33"/>
  <c r="Z1720" i="33"/>
  <c r="Y1720" i="33"/>
  <c r="X1720" i="33"/>
  <c r="W1720" i="33"/>
  <c r="V1720" i="33"/>
  <c r="U1720" i="33"/>
  <c r="T1720" i="33"/>
  <c r="S1720" i="33"/>
  <c r="AD1719" i="33"/>
  <c r="AC1719" i="33"/>
  <c r="AB1719" i="33"/>
  <c r="AA1719" i="33"/>
  <c r="Z1719" i="33"/>
  <c r="Y1719" i="33"/>
  <c r="X1719" i="33"/>
  <c r="W1719" i="33"/>
  <c r="V1719" i="33"/>
  <c r="U1719" i="33"/>
  <c r="T1719" i="33"/>
  <c r="S1719" i="33"/>
  <c r="AD1718" i="33"/>
  <c r="AC1718" i="33"/>
  <c r="AB1718" i="33"/>
  <c r="AA1718" i="33"/>
  <c r="Z1718" i="33"/>
  <c r="Y1718" i="33"/>
  <c r="X1718" i="33"/>
  <c r="W1718" i="33"/>
  <c r="V1718" i="33"/>
  <c r="U1718" i="33"/>
  <c r="T1718" i="33"/>
  <c r="S1718" i="33"/>
  <c r="AD1717" i="33"/>
  <c r="AC1717" i="33"/>
  <c r="AB1717" i="33"/>
  <c r="AA1717" i="33"/>
  <c r="Z1717" i="33"/>
  <c r="Y1717" i="33"/>
  <c r="X1717" i="33"/>
  <c r="W1717" i="33"/>
  <c r="V1717" i="33"/>
  <c r="U1717" i="33"/>
  <c r="T1717" i="33"/>
  <c r="S1717" i="33"/>
  <c r="AD1716" i="33"/>
  <c r="AC1716" i="33"/>
  <c r="AB1716" i="33"/>
  <c r="AA1716" i="33"/>
  <c r="Z1716" i="33"/>
  <c r="Y1716" i="33"/>
  <c r="X1716" i="33"/>
  <c r="W1716" i="33"/>
  <c r="V1716" i="33"/>
  <c r="U1716" i="33"/>
  <c r="T1716" i="33"/>
  <c r="S1716" i="33"/>
  <c r="AD1715" i="33"/>
  <c r="AC1715" i="33"/>
  <c r="AB1715" i="33"/>
  <c r="AA1715" i="33"/>
  <c r="Z1715" i="33"/>
  <c r="Y1715" i="33"/>
  <c r="X1715" i="33"/>
  <c r="W1715" i="33"/>
  <c r="V1715" i="33"/>
  <c r="U1715" i="33"/>
  <c r="T1715" i="33"/>
  <c r="S1715" i="33"/>
  <c r="AD1714" i="33"/>
  <c r="AC1714" i="33"/>
  <c r="AB1714" i="33"/>
  <c r="AA1714" i="33"/>
  <c r="Z1714" i="33"/>
  <c r="Y1714" i="33"/>
  <c r="X1714" i="33"/>
  <c r="W1714" i="33"/>
  <c r="V1714" i="33"/>
  <c r="U1714" i="33"/>
  <c r="T1714" i="33"/>
  <c r="S1714" i="33"/>
  <c r="AD1713" i="33"/>
  <c r="AC1713" i="33"/>
  <c r="AB1713" i="33"/>
  <c r="AA1713" i="33"/>
  <c r="Z1713" i="33"/>
  <c r="Y1713" i="33"/>
  <c r="X1713" i="33"/>
  <c r="W1713" i="33"/>
  <c r="V1713" i="33"/>
  <c r="U1713" i="33"/>
  <c r="T1713" i="33"/>
  <c r="S1713" i="33"/>
  <c r="AD1712" i="33"/>
  <c r="AC1712" i="33"/>
  <c r="AB1712" i="33"/>
  <c r="AA1712" i="33"/>
  <c r="Z1712" i="33"/>
  <c r="Y1712" i="33"/>
  <c r="X1712" i="33"/>
  <c r="W1712" i="33"/>
  <c r="V1712" i="33"/>
  <c r="U1712" i="33"/>
  <c r="T1712" i="33"/>
  <c r="S1712" i="33"/>
  <c r="AD1711" i="33"/>
  <c r="AC1711" i="33"/>
  <c r="AB1711" i="33"/>
  <c r="AA1711" i="33"/>
  <c r="Z1711" i="33"/>
  <c r="Y1711" i="33"/>
  <c r="X1711" i="33"/>
  <c r="W1711" i="33"/>
  <c r="V1711" i="33"/>
  <c r="U1711" i="33"/>
  <c r="T1711" i="33"/>
  <c r="S1711" i="33"/>
  <c r="AD1710" i="33"/>
  <c r="AC1710" i="33"/>
  <c r="AB1710" i="33"/>
  <c r="AA1710" i="33"/>
  <c r="Z1710" i="33"/>
  <c r="Y1710" i="33"/>
  <c r="X1710" i="33"/>
  <c r="W1710" i="33"/>
  <c r="V1710" i="33"/>
  <c r="U1710" i="33"/>
  <c r="T1710" i="33"/>
  <c r="S1710" i="33"/>
  <c r="AD1709" i="33"/>
  <c r="AC1709" i="33"/>
  <c r="AB1709" i="33"/>
  <c r="AA1709" i="33"/>
  <c r="Z1709" i="33"/>
  <c r="Y1709" i="33"/>
  <c r="X1709" i="33"/>
  <c r="W1709" i="33"/>
  <c r="V1709" i="33"/>
  <c r="U1709" i="33"/>
  <c r="T1709" i="33"/>
  <c r="S1709" i="33"/>
  <c r="AD1708" i="33"/>
  <c r="AC1708" i="33"/>
  <c r="AB1708" i="33"/>
  <c r="AA1708" i="33"/>
  <c r="Z1708" i="33"/>
  <c r="Y1708" i="33"/>
  <c r="X1708" i="33"/>
  <c r="W1708" i="33"/>
  <c r="V1708" i="33"/>
  <c r="U1708" i="33"/>
  <c r="T1708" i="33"/>
  <c r="S1708" i="33"/>
  <c r="AD1707" i="33"/>
  <c r="AC1707" i="33"/>
  <c r="AB1707" i="33"/>
  <c r="AA1707" i="33"/>
  <c r="Z1707" i="33"/>
  <c r="Y1707" i="33"/>
  <c r="X1707" i="33"/>
  <c r="W1707" i="33"/>
  <c r="V1707" i="33"/>
  <c r="U1707" i="33"/>
  <c r="T1707" i="33"/>
  <c r="S1707" i="33"/>
  <c r="AD1706" i="33"/>
  <c r="AC1706" i="33"/>
  <c r="AB1706" i="33"/>
  <c r="AA1706" i="33"/>
  <c r="Z1706" i="33"/>
  <c r="Y1706" i="33"/>
  <c r="X1706" i="33"/>
  <c r="W1706" i="33"/>
  <c r="V1706" i="33"/>
  <c r="U1706" i="33"/>
  <c r="T1706" i="33"/>
  <c r="S1706" i="33"/>
  <c r="AD1705" i="33"/>
  <c r="AC1705" i="33"/>
  <c r="AB1705" i="33"/>
  <c r="AA1705" i="33"/>
  <c r="Z1705" i="33"/>
  <c r="Y1705" i="33"/>
  <c r="X1705" i="33"/>
  <c r="W1705" i="33"/>
  <c r="V1705" i="33"/>
  <c r="U1705" i="33"/>
  <c r="T1705" i="33"/>
  <c r="S1705" i="33"/>
  <c r="AD1704" i="33"/>
  <c r="AC1704" i="33"/>
  <c r="AB1704" i="33"/>
  <c r="AA1704" i="33"/>
  <c r="Z1704" i="33"/>
  <c r="Y1704" i="33"/>
  <c r="X1704" i="33"/>
  <c r="W1704" i="33"/>
  <c r="V1704" i="33"/>
  <c r="U1704" i="33"/>
  <c r="T1704" i="33"/>
  <c r="S1704" i="33"/>
  <c r="AD1703" i="33"/>
  <c r="AC1703" i="33"/>
  <c r="AB1703" i="33"/>
  <c r="AA1703" i="33"/>
  <c r="Z1703" i="33"/>
  <c r="Y1703" i="33"/>
  <c r="X1703" i="33"/>
  <c r="W1703" i="33"/>
  <c r="V1703" i="33"/>
  <c r="U1703" i="33"/>
  <c r="T1703" i="33"/>
  <c r="S1703" i="33"/>
  <c r="AD1702" i="33"/>
  <c r="AC1702" i="33"/>
  <c r="AB1702" i="33"/>
  <c r="AA1702" i="33"/>
  <c r="Z1702" i="33"/>
  <c r="Y1702" i="33"/>
  <c r="X1702" i="33"/>
  <c r="W1702" i="33"/>
  <c r="V1702" i="33"/>
  <c r="U1702" i="33"/>
  <c r="T1702" i="33"/>
  <c r="S1702" i="33"/>
  <c r="AD1701" i="33"/>
  <c r="AC1701" i="33"/>
  <c r="AB1701" i="33"/>
  <c r="AA1701" i="33"/>
  <c r="Z1701" i="33"/>
  <c r="Y1701" i="33"/>
  <c r="X1701" i="33"/>
  <c r="W1701" i="33"/>
  <c r="V1701" i="33"/>
  <c r="U1701" i="33"/>
  <c r="T1701" i="33"/>
  <c r="S1701" i="33"/>
  <c r="AD1700" i="33"/>
  <c r="AC1700" i="33"/>
  <c r="AB1700" i="33"/>
  <c r="AA1700" i="33"/>
  <c r="Z1700" i="33"/>
  <c r="Y1700" i="33"/>
  <c r="X1700" i="33"/>
  <c r="W1700" i="33"/>
  <c r="V1700" i="33"/>
  <c r="U1700" i="33"/>
  <c r="T1700" i="33"/>
  <c r="S1700" i="33"/>
  <c r="AD1699" i="33"/>
  <c r="AC1699" i="33"/>
  <c r="AB1699" i="33"/>
  <c r="AA1699" i="33"/>
  <c r="Z1699" i="33"/>
  <c r="Y1699" i="33"/>
  <c r="X1699" i="33"/>
  <c r="W1699" i="33"/>
  <c r="V1699" i="33"/>
  <c r="U1699" i="33"/>
  <c r="T1699" i="33"/>
  <c r="S1699" i="33"/>
  <c r="AD1698" i="33"/>
  <c r="AC1698" i="33"/>
  <c r="AB1698" i="33"/>
  <c r="AA1698" i="33"/>
  <c r="Z1698" i="33"/>
  <c r="Y1698" i="33"/>
  <c r="X1698" i="33"/>
  <c r="W1698" i="33"/>
  <c r="V1698" i="33"/>
  <c r="U1698" i="33"/>
  <c r="T1698" i="33"/>
  <c r="S1698" i="33"/>
  <c r="AD1697" i="33"/>
  <c r="AC1697" i="33"/>
  <c r="AB1697" i="33"/>
  <c r="AA1697" i="33"/>
  <c r="Z1697" i="33"/>
  <c r="Y1697" i="33"/>
  <c r="X1697" i="33"/>
  <c r="W1697" i="33"/>
  <c r="V1697" i="33"/>
  <c r="U1697" i="33"/>
  <c r="T1697" i="33"/>
  <c r="S1697" i="33"/>
  <c r="AD1696" i="33"/>
  <c r="AC1696" i="33"/>
  <c r="AB1696" i="33"/>
  <c r="AA1696" i="33"/>
  <c r="Z1696" i="33"/>
  <c r="Y1696" i="33"/>
  <c r="X1696" i="33"/>
  <c r="W1696" i="33"/>
  <c r="V1696" i="33"/>
  <c r="U1696" i="33"/>
  <c r="T1696" i="33"/>
  <c r="S1696" i="33"/>
  <c r="AD1695" i="33"/>
  <c r="AC1695" i="33"/>
  <c r="AB1695" i="33"/>
  <c r="AA1695" i="33"/>
  <c r="Z1695" i="33"/>
  <c r="Y1695" i="33"/>
  <c r="X1695" i="33"/>
  <c r="W1695" i="33"/>
  <c r="V1695" i="33"/>
  <c r="U1695" i="33"/>
  <c r="T1695" i="33"/>
  <c r="S1695" i="33"/>
  <c r="AD1694" i="33"/>
  <c r="AC1694" i="33"/>
  <c r="AB1694" i="33"/>
  <c r="AA1694" i="33"/>
  <c r="Z1694" i="33"/>
  <c r="Y1694" i="33"/>
  <c r="X1694" i="33"/>
  <c r="W1694" i="33"/>
  <c r="V1694" i="33"/>
  <c r="U1694" i="33"/>
  <c r="T1694" i="33"/>
  <c r="S1694" i="33"/>
  <c r="AD1693" i="33"/>
  <c r="AC1693" i="33"/>
  <c r="AB1693" i="33"/>
  <c r="AA1693" i="33"/>
  <c r="Z1693" i="33"/>
  <c r="Y1693" i="33"/>
  <c r="X1693" i="33"/>
  <c r="W1693" i="33"/>
  <c r="V1693" i="33"/>
  <c r="U1693" i="33"/>
  <c r="T1693" i="33"/>
  <c r="S1693" i="33"/>
  <c r="AD1692" i="33"/>
  <c r="AC1692" i="33"/>
  <c r="AB1692" i="33"/>
  <c r="AA1692" i="33"/>
  <c r="Z1692" i="33"/>
  <c r="Y1692" i="33"/>
  <c r="X1692" i="33"/>
  <c r="W1692" i="33"/>
  <c r="V1692" i="33"/>
  <c r="U1692" i="33"/>
  <c r="T1692" i="33"/>
  <c r="S1692" i="33"/>
  <c r="AD1691" i="33"/>
  <c r="AC1691" i="33"/>
  <c r="AB1691" i="33"/>
  <c r="AA1691" i="33"/>
  <c r="Z1691" i="33"/>
  <c r="Y1691" i="33"/>
  <c r="X1691" i="33"/>
  <c r="W1691" i="33"/>
  <c r="V1691" i="33"/>
  <c r="U1691" i="33"/>
  <c r="T1691" i="33"/>
  <c r="S1691" i="33"/>
  <c r="AD1690" i="33"/>
  <c r="AC1690" i="33"/>
  <c r="AB1690" i="33"/>
  <c r="AA1690" i="33"/>
  <c r="Z1690" i="33"/>
  <c r="Y1690" i="33"/>
  <c r="X1690" i="33"/>
  <c r="W1690" i="33"/>
  <c r="V1690" i="33"/>
  <c r="U1690" i="33"/>
  <c r="T1690" i="33"/>
  <c r="S1690" i="33"/>
  <c r="AD1689" i="33"/>
  <c r="AC1689" i="33"/>
  <c r="AB1689" i="33"/>
  <c r="AA1689" i="33"/>
  <c r="Z1689" i="33"/>
  <c r="Y1689" i="33"/>
  <c r="X1689" i="33"/>
  <c r="W1689" i="33"/>
  <c r="V1689" i="33"/>
  <c r="U1689" i="33"/>
  <c r="T1689" i="33"/>
  <c r="S1689" i="33"/>
  <c r="AD1688" i="33"/>
  <c r="AC1688" i="33"/>
  <c r="AB1688" i="33"/>
  <c r="AA1688" i="33"/>
  <c r="Z1688" i="33"/>
  <c r="Y1688" i="33"/>
  <c r="X1688" i="33"/>
  <c r="W1688" i="33"/>
  <c r="V1688" i="33"/>
  <c r="U1688" i="33"/>
  <c r="T1688" i="33"/>
  <c r="S1688" i="33"/>
  <c r="AD1687" i="33"/>
  <c r="AC1687" i="33"/>
  <c r="AB1687" i="33"/>
  <c r="AA1687" i="33"/>
  <c r="Z1687" i="33"/>
  <c r="Y1687" i="33"/>
  <c r="X1687" i="33"/>
  <c r="W1687" i="33"/>
  <c r="V1687" i="33"/>
  <c r="U1687" i="33"/>
  <c r="T1687" i="33"/>
  <c r="S1687" i="33"/>
  <c r="AD1686" i="33"/>
  <c r="AC1686" i="33"/>
  <c r="AB1686" i="33"/>
  <c r="AA1686" i="33"/>
  <c r="Z1686" i="33"/>
  <c r="Y1686" i="33"/>
  <c r="X1686" i="33"/>
  <c r="W1686" i="33"/>
  <c r="V1686" i="33"/>
  <c r="U1686" i="33"/>
  <c r="T1686" i="33"/>
  <c r="S1686" i="33"/>
  <c r="AD1685" i="33"/>
  <c r="AC1685" i="33"/>
  <c r="AB1685" i="33"/>
  <c r="AA1685" i="33"/>
  <c r="Z1685" i="33"/>
  <c r="Y1685" i="33"/>
  <c r="X1685" i="33"/>
  <c r="W1685" i="33"/>
  <c r="V1685" i="33"/>
  <c r="U1685" i="33"/>
  <c r="T1685" i="33"/>
  <c r="S1685" i="33"/>
  <c r="AD1684" i="33"/>
  <c r="AC1684" i="33"/>
  <c r="AB1684" i="33"/>
  <c r="AA1684" i="33"/>
  <c r="Z1684" i="33"/>
  <c r="Y1684" i="33"/>
  <c r="X1684" i="33"/>
  <c r="W1684" i="33"/>
  <c r="V1684" i="33"/>
  <c r="U1684" i="33"/>
  <c r="T1684" i="33"/>
  <c r="S1684" i="33"/>
  <c r="AD1683" i="33"/>
  <c r="AC1683" i="33"/>
  <c r="AB1683" i="33"/>
  <c r="AA1683" i="33"/>
  <c r="Z1683" i="33"/>
  <c r="Y1683" i="33"/>
  <c r="X1683" i="33"/>
  <c r="W1683" i="33"/>
  <c r="V1683" i="33"/>
  <c r="U1683" i="33"/>
  <c r="T1683" i="33"/>
  <c r="S1683" i="33"/>
  <c r="AD1682" i="33"/>
  <c r="AC1682" i="33"/>
  <c r="AB1682" i="33"/>
  <c r="AA1682" i="33"/>
  <c r="Z1682" i="33"/>
  <c r="Y1682" i="33"/>
  <c r="X1682" i="33"/>
  <c r="W1682" i="33"/>
  <c r="V1682" i="33"/>
  <c r="U1682" i="33"/>
  <c r="T1682" i="33"/>
  <c r="S1682" i="33"/>
  <c r="AD1681" i="33"/>
  <c r="AC1681" i="33"/>
  <c r="AB1681" i="33"/>
  <c r="AA1681" i="33"/>
  <c r="Z1681" i="33"/>
  <c r="Y1681" i="33"/>
  <c r="X1681" i="33"/>
  <c r="W1681" i="33"/>
  <c r="V1681" i="33"/>
  <c r="U1681" i="33"/>
  <c r="T1681" i="33"/>
  <c r="S1681" i="33"/>
  <c r="AD1680" i="33"/>
  <c r="AC1680" i="33"/>
  <c r="AB1680" i="33"/>
  <c r="AA1680" i="33"/>
  <c r="Z1680" i="33"/>
  <c r="Y1680" i="33"/>
  <c r="X1680" i="33"/>
  <c r="W1680" i="33"/>
  <c r="V1680" i="33"/>
  <c r="U1680" i="33"/>
  <c r="T1680" i="33"/>
  <c r="S1680" i="33"/>
  <c r="AD1679" i="33"/>
  <c r="AC1679" i="33"/>
  <c r="AB1679" i="33"/>
  <c r="AA1679" i="33"/>
  <c r="Z1679" i="33"/>
  <c r="Y1679" i="33"/>
  <c r="X1679" i="33"/>
  <c r="W1679" i="33"/>
  <c r="V1679" i="33"/>
  <c r="U1679" i="33"/>
  <c r="T1679" i="33"/>
  <c r="S1679" i="33"/>
  <c r="AD1678" i="33"/>
  <c r="AC1678" i="33"/>
  <c r="AB1678" i="33"/>
  <c r="AA1678" i="33"/>
  <c r="Z1678" i="33"/>
  <c r="Y1678" i="33"/>
  <c r="X1678" i="33"/>
  <c r="W1678" i="33"/>
  <c r="V1678" i="33"/>
  <c r="U1678" i="33"/>
  <c r="T1678" i="33"/>
  <c r="S1678" i="33"/>
  <c r="AD1677" i="33"/>
  <c r="AC1677" i="33"/>
  <c r="AB1677" i="33"/>
  <c r="AA1677" i="33"/>
  <c r="Z1677" i="33"/>
  <c r="Y1677" i="33"/>
  <c r="X1677" i="33"/>
  <c r="W1677" i="33"/>
  <c r="V1677" i="33"/>
  <c r="U1677" i="33"/>
  <c r="T1677" i="33"/>
  <c r="S1677" i="33"/>
  <c r="AD1676" i="33"/>
  <c r="AC1676" i="33"/>
  <c r="AB1676" i="33"/>
  <c r="AA1676" i="33"/>
  <c r="Z1676" i="33"/>
  <c r="Y1676" i="33"/>
  <c r="X1676" i="33"/>
  <c r="W1676" i="33"/>
  <c r="V1676" i="33"/>
  <c r="U1676" i="33"/>
  <c r="T1676" i="33"/>
  <c r="S1676" i="33"/>
  <c r="AD1675" i="33"/>
  <c r="AC1675" i="33"/>
  <c r="AB1675" i="33"/>
  <c r="AA1675" i="33"/>
  <c r="Z1675" i="33"/>
  <c r="Y1675" i="33"/>
  <c r="X1675" i="33"/>
  <c r="W1675" i="33"/>
  <c r="V1675" i="33"/>
  <c r="U1675" i="33"/>
  <c r="T1675" i="33"/>
  <c r="S1675" i="33"/>
  <c r="AD1674" i="33"/>
  <c r="AC1674" i="33"/>
  <c r="AB1674" i="33"/>
  <c r="AA1674" i="33"/>
  <c r="Z1674" i="33"/>
  <c r="Y1674" i="33"/>
  <c r="X1674" i="33"/>
  <c r="W1674" i="33"/>
  <c r="V1674" i="33"/>
  <c r="U1674" i="33"/>
  <c r="T1674" i="33"/>
  <c r="S1674" i="33"/>
  <c r="AD1673" i="33"/>
  <c r="AC1673" i="33"/>
  <c r="AB1673" i="33"/>
  <c r="AA1673" i="33"/>
  <c r="Z1673" i="33"/>
  <c r="Y1673" i="33"/>
  <c r="X1673" i="33"/>
  <c r="W1673" i="33"/>
  <c r="V1673" i="33"/>
  <c r="U1673" i="33"/>
  <c r="T1673" i="33"/>
  <c r="S1673" i="33"/>
  <c r="AD1672" i="33"/>
  <c r="AC1672" i="33"/>
  <c r="AB1672" i="33"/>
  <c r="AA1672" i="33"/>
  <c r="Z1672" i="33"/>
  <c r="Y1672" i="33"/>
  <c r="X1672" i="33"/>
  <c r="W1672" i="33"/>
  <c r="V1672" i="33"/>
  <c r="U1672" i="33"/>
  <c r="T1672" i="33"/>
  <c r="S1672" i="33"/>
  <c r="AD1671" i="33"/>
  <c r="AC1671" i="33"/>
  <c r="AB1671" i="33"/>
  <c r="AA1671" i="33"/>
  <c r="Z1671" i="33"/>
  <c r="Y1671" i="33"/>
  <c r="X1671" i="33"/>
  <c r="W1671" i="33"/>
  <c r="V1671" i="33"/>
  <c r="U1671" i="33"/>
  <c r="T1671" i="33"/>
  <c r="S1671" i="33"/>
  <c r="AD1670" i="33"/>
  <c r="AC1670" i="33"/>
  <c r="AB1670" i="33"/>
  <c r="AA1670" i="33"/>
  <c r="Z1670" i="33"/>
  <c r="Y1670" i="33"/>
  <c r="X1670" i="33"/>
  <c r="W1670" i="33"/>
  <c r="V1670" i="33"/>
  <c r="U1670" i="33"/>
  <c r="T1670" i="33"/>
  <c r="S1670" i="33"/>
  <c r="AD1669" i="33"/>
  <c r="AC1669" i="33"/>
  <c r="AB1669" i="33"/>
  <c r="AA1669" i="33"/>
  <c r="Z1669" i="33"/>
  <c r="Y1669" i="33"/>
  <c r="X1669" i="33"/>
  <c r="W1669" i="33"/>
  <c r="V1669" i="33"/>
  <c r="U1669" i="33"/>
  <c r="T1669" i="33"/>
  <c r="S1669" i="33"/>
  <c r="AD1668" i="33"/>
  <c r="AC1668" i="33"/>
  <c r="AB1668" i="33"/>
  <c r="AA1668" i="33"/>
  <c r="Z1668" i="33"/>
  <c r="Y1668" i="33"/>
  <c r="X1668" i="33"/>
  <c r="W1668" i="33"/>
  <c r="V1668" i="33"/>
  <c r="U1668" i="33"/>
  <c r="T1668" i="33"/>
  <c r="S1668" i="33"/>
  <c r="AD1667" i="33"/>
  <c r="AC1667" i="33"/>
  <c r="AB1667" i="33"/>
  <c r="AA1667" i="33"/>
  <c r="Z1667" i="33"/>
  <c r="Y1667" i="33"/>
  <c r="X1667" i="33"/>
  <c r="W1667" i="33"/>
  <c r="V1667" i="33"/>
  <c r="U1667" i="33"/>
  <c r="T1667" i="33"/>
  <c r="S1667" i="33"/>
  <c r="AD1666" i="33"/>
  <c r="AC1666" i="33"/>
  <c r="AB1666" i="33"/>
  <c r="AA1666" i="33"/>
  <c r="Z1666" i="33"/>
  <c r="Y1666" i="33"/>
  <c r="X1666" i="33"/>
  <c r="W1666" i="33"/>
  <c r="V1666" i="33"/>
  <c r="U1666" i="33"/>
  <c r="T1666" i="33"/>
  <c r="S1666" i="33"/>
  <c r="AD1665" i="33"/>
  <c r="AC1665" i="33"/>
  <c r="AB1665" i="33"/>
  <c r="AA1665" i="33"/>
  <c r="Z1665" i="33"/>
  <c r="Y1665" i="33"/>
  <c r="X1665" i="33"/>
  <c r="W1665" i="33"/>
  <c r="V1665" i="33"/>
  <c r="U1665" i="33"/>
  <c r="T1665" i="33"/>
  <c r="S1665" i="33"/>
  <c r="AD1664" i="33"/>
  <c r="AC1664" i="33"/>
  <c r="AB1664" i="33"/>
  <c r="AA1664" i="33"/>
  <c r="Z1664" i="33"/>
  <c r="Y1664" i="33"/>
  <c r="X1664" i="33"/>
  <c r="W1664" i="33"/>
  <c r="V1664" i="33"/>
  <c r="U1664" i="33"/>
  <c r="T1664" i="33"/>
  <c r="S1664" i="33"/>
  <c r="AD1663" i="33"/>
  <c r="AC1663" i="33"/>
  <c r="AB1663" i="33"/>
  <c r="AA1663" i="33"/>
  <c r="Z1663" i="33"/>
  <c r="Y1663" i="33"/>
  <c r="X1663" i="33"/>
  <c r="W1663" i="33"/>
  <c r="V1663" i="33"/>
  <c r="U1663" i="33"/>
  <c r="T1663" i="33"/>
  <c r="S1663" i="33"/>
  <c r="AD1662" i="33"/>
  <c r="AC1662" i="33"/>
  <c r="AB1662" i="33"/>
  <c r="AA1662" i="33"/>
  <c r="Z1662" i="33"/>
  <c r="Y1662" i="33"/>
  <c r="X1662" i="33"/>
  <c r="W1662" i="33"/>
  <c r="V1662" i="33"/>
  <c r="U1662" i="33"/>
  <c r="T1662" i="33"/>
  <c r="S1662" i="33"/>
  <c r="AD1661" i="33"/>
  <c r="AC1661" i="33"/>
  <c r="AB1661" i="33"/>
  <c r="AA1661" i="33"/>
  <c r="Z1661" i="33"/>
  <c r="Y1661" i="33"/>
  <c r="X1661" i="33"/>
  <c r="W1661" i="33"/>
  <c r="V1661" i="33"/>
  <c r="U1661" i="33"/>
  <c r="T1661" i="33"/>
  <c r="S1661" i="33"/>
  <c r="AD1660" i="33"/>
  <c r="AC1660" i="33"/>
  <c r="AB1660" i="33"/>
  <c r="AA1660" i="33"/>
  <c r="Z1660" i="33"/>
  <c r="Y1660" i="33"/>
  <c r="X1660" i="33"/>
  <c r="W1660" i="33"/>
  <c r="V1660" i="33"/>
  <c r="U1660" i="33"/>
  <c r="T1660" i="33"/>
  <c r="S1660" i="33"/>
  <c r="AD1659" i="33"/>
  <c r="AC1659" i="33"/>
  <c r="AB1659" i="33"/>
  <c r="AA1659" i="33"/>
  <c r="Z1659" i="33"/>
  <c r="Y1659" i="33"/>
  <c r="X1659" i="33"/>
  <c r="W1659" i="33"/>
  <c r="V1659" i="33"/>
  <c r="U1659" i="33"/>
  <c r="T1659" i="33"/>
  <c r="S1659" i="33"/>
  <c r="AD1658" i="33"/>
  <c r="AC1658" i="33"/>
  <c r="AB1658" i="33"/>
  <c r="AA1658" i="33"/>
  <c r="Z1658" i="33"/>
  <c r="Y1658" i="33"/>
  <c r="X1658" i="33"/>
  <c r="W1658" i="33"/>
  <c r="V1658" i="33"/>
  <c r="U1658" i="33"/>
  <c r="T1658" i="33"/>
  <c r="S1658" i="33"/>
  <c r="AD1657" i="33"/>
  <c r="AC1657" i="33"/>
  <c r="AB1657" i="33"/>
  <c r="AA1657" i="33"/>
  <c r="Z1657" i="33"/>
  <c r="Y1657" i="33"/>
  <c r="X1657" i="33"/>
  <c r="W1657" i="33"/>
  <c r="V1657" i="33"/>
  <c r="U1657" i="33"/>
  <c r="T1657" i="33"/>
  <c r="S1657" i="33"/>
  <c r="AD1656" i="33"/>
  <c r="AC1656" i="33"/>
  <c r="AB1656" i="33"/>
  <c r="AA1656" i="33"/>
  <c r="Z1656" i="33"/>
  <c r="Y1656" i="33"/>
  <c r="X1656" i="33"/>
  <c r="W1656" i="33"/>
  <c r="V1656" i="33"/>
  <c r="U1656" i="33"/>
  <c r="T1656" i="33"/>
  <c r="S1656" i="33"/>
  <c r="AD1655" i="33"/>
  <c r="AC1655" i="33"/>
  <c r="AB1655" i="33"/>
  <c r="AA1655" i="33"/>
  <c r="Z1655" i="33"/>
  <c r="Y1655" i="33"/>
  <c r="X1655" i="33"/>
  <c r="W1655" i="33"/>
  <c r="V1655" i="33"/>
  <c r="U1655" i="33"/>
  <c r="T1655" i="33"/>
  <c r="S1655" i="33"/>
  <c r="AD1654" i="33"/>
  <c r="AC1654" i="33"/>
  <c r="AB1654" i="33"/>
  <c r="AA1654" i="33"/>
  <c r="Z1654" i="33"/>
  <c r="Y1654" i="33"/>
  <c r="X1654" i="33"/>
  <c r="W1654" i="33"/>
  <c r="V1654" i="33"/>
  <c r="U1654" i="33"/>
  <c r="T1654" i="33"/>
  <c r="S1654" i="33"/>
  <c r="AD1653" i="33"/>
  <c r="AC1653" i="33"/>
  <c r="AB1653" i="33"/>
  <c r="AA1653" i="33"/>
  <c r="Z1653" i="33"/>
  <c r="Y1653" i="33"/>
  <c r="X1653" i="33"/>
  <c r="W1653" i="33"/>
  <c r="V1653" i="33"/>
  <c r="U1653" i="33"/>
  <c r="T1653" i="33"/>
  <c r="S1653" i="33"/>
  <c r="AD1652" i="33"/>
  <c r="AC1652" i="33"/>
  <c r="AB1652" i="33"/>
  <c r="AA1652" i="33"/>
  <c r="Z1652" i="33"/>
  <c r="Y1652" i="33"/>
  <c r="X1652" i="33"/>
  <c r="W1652" i="33"/>
  <c r="V1652" i="33"/>
  <c r="U1652" i="33"/>
  <c r="T1652" i="33"/>
  <c r="S1652" i="33"/>
  <c r="AD1651" i="33"/>
  <c r="AC1651" i="33"/>
  <c r="AB1651" i="33"/>
  <c r="AA1651" i="33"/>
  <c r="Z1651" i="33"/>
  <c r="Y1651" i="33"/>
  <c r="X1651" i="33"/>
  <c r="W1651" i="33"/>
  <c r="V1651" i="33"/>
  <c r="U1651" i="33"/>
  <c r="T1651" i="33"/>
  <c r="S1651" i="33"/>
  <c r="AD1650" i="33"/>
  <c r="AC1650" i="33"/>
  <c r="AB1650" i="33"/>
  <c r="AA1650" i="33"/>
  <c r="Z1650" i="33"/>
  <c r="Y1650" i="33"/>
  <c r="X1650" i="33"/>
  <c r="W1650" i="33"/>
  <c r="V1650" i="33"/>
  <c r="U1650" i="33"/>
  <c r="T1650" i="33"/>
  <c r="S1650" i="33"/>
  <c r="AD1649" i="33"/>
  <c r="AC1649" i="33"/>
  <c r="AB1649" i="33"/>
  <c r="AA1649" i="33"/>
  <c r="Z1649" i="33"/>
  <c r="Y1649" i="33"/>
  <c r="X1649" i="33"/>
  <c r="W1649" i="33"/>
  <c r="V1649" i="33"/>
  <c r="U1649" i="33"/>
  <c r="T1649" i="33"/>
  <c r="S1649" i="33"/>
  <c r="AD1648" i="33"/>
  <c r="AC1648" i="33"/>
  <c r="AB1648" i="33"/>
  <c r="AA1648" i="33"/>
  <c r="Z1648" i="33"/>
  <c r="Y1648" i="33"/>
  <c r="X1648" i="33"/>
  <c r="W1648" i="33"/>
  <c r="V1648" i="33"/>
  <c r="U1648" i="33"/>
  <c r="T1648" i="33"/>
  <c r="S1648" i="33"/>
  <c r="AD1647" i="33"/>
  <c r="AC1647" i="33"/>
  <c r="AB1647" i="33"/>
  <c r="AA1647" i="33"/>
  <c r="Z1647" i="33"/>
  <c r="Y1647" i="33"/>
  <c r="X1647" i="33"/>
  <c r="W1647" i="33"/>
  <c r="V1647" i="33"/>
  <c r="U1647" i="33"/>
  <c r="T1647" i="33"/>
  <c r="S1647" i="33"/>
  <c r="AD1646" i="33"/>
  <c r="AC1646" i="33"/>
  <c r="AB1646" i="33"/>
  <c r="AA1646" i="33"/>
  <c r="Z1646" i="33"/>
  <c r="Y1646" i="33"/>
  <c r="X1646" i="33"/>
  <c r="W1646" i="33"/>
  <c r="V1646" i="33"/>
  <c r="U1646" i="33"/>
  <c r="T1646" i="33"/>
  <c r="S1646" i="33"/>
  <c r="AD1645" i="33"/>
  <c r="AC1645" i="33"/>
  <c r="AB1645" i="33"/>
  <c r="AA1645" i="33"/>
  <c r="Z1645" i="33"/>
  <c r="Y1645" i="33"/>
  <c r="X1645" i="33"/>
  <c r="W1645" i="33"/>
  <c r="V1645" i="33"/>
  <c r="U1645" i="33"/>
  <c r="T1645" i="33"/>
  <c r="S1645" i="33"/>
  <c r="AD1644" i="33"/>
  <c r="AC1644" i="33"/>
  <c r="AB1644" i="33"/>
  <c r="AA1644" i="33"/>
  <c r="Z1644" i="33"/>
  <c r="Y1644" i="33"/>
  <c r="X1644" i="33"/>
  <c r="W1644" i="33"/>
  <c r="V1644" i="33"/>
  <c r="U1644" i="33"/>
  <c r="T1644" i="33"/>
  <c r="S1644" i="33"/>
  <c r="AD1643" i="33"/>
  <c r="AC1643" i="33"/>
  <c r="AB1643" i="33"/>
  <c r="AA1643" i="33"/>
  <c r="Z1643" i="33"/>
  <c r="Y1643" i="33"/>
  <c r="X1643" i="33"/>
  <c r="W1643" i="33"/>
  <c r="V1643" i="33"/>
  <c r="U1643" i="33"/>
  <c r="T1643" i="33"/>
  <c r="S1643" i="33"/>
  <c r="AD1642" i="33"/>
  <c r="AC1642" i="33"/>
  <c r="AB1642" i="33"/>
  <c r="AA1642" i="33"/>
  <c r="Z1642" i="33"/>
  <c r="Y1642" i="33"/>
  <c r="X1642" i="33"/>
  <c r="W1642" i="33"/>
  <c r="V1642" i="33"/>
  <c r="U1642" i="33"/>
  <c r="T1642" i="33"/>
  <c r="S1642" i="33"/>
  <c r="AD1641" i="33"/>
  <c r="AC1641" i="33"/>
  <c r="AB1641" i="33"/>
  <c r="AA1641" i="33"/>
  <c r="Z1641" i="33"/>
  <c r="Y1641" i="33"/>
  <c r="X1641" i="33"/>
  <c r="W1641" i="33"/>
  <c r="V1641" i="33"/>
  <c r="U1641" i="33"/>
  <c r="T1641" i="33"/>
  <c r="S1641" i="33"/>
  <c r="AD1640" i="33"/>
  <c r="AC1640" i="33"/>
  <c r="AB1640" i="33"/>
  <c r="AA1640" i="33"/>
  <c r="Z1640" i="33"/>
  <c r="Y1640" i="33"/>
  <c r="X1640" i="33"/>
  <c r="W1640" i="33"/>
  <c r="V1640" i="33"/>
  <c r="U1640" i="33"/>
  <c r="T1640" i="33"/>
  <c r="S1640" i="33"/>
  <c r="AD1639" i="33"/>
  <c r="AC1639" i="33"/>
  <c r="AB1639" i="33"/>
  <c r="AA1639" i="33"/>
  <c r="Z1639" i="33"/>
  <c r="Y1639" i="33"/>
  <c r="X1639" i="33"/>
  <c r="W1639" i="33"/>
  <c r="V1639" i="33"/>
  <c r="U1639" i="33"/>
  <c r="T1639" i="33"/>
  <c r="S1639" i="33"/>
  <c r="AD1638" i="33"/>
  <c r="AC1638" i="33"/>
  <c r="AB1638" i="33"/>
  <c r="AA1638" i="33"/>
  <c r="Z1638" i="33"/>
  <c r="Y1638" i="33"/>
  <c r="X1638" i="33"/>
  <c r="W1638" i="33"/>
  <c r="V1638" i="33"/>
  <c r="U1638" i="33"/>
  <c r="T1638" i="33"/>
  <c r="S1638" i="33"/>
  <c r="AD1637" i="33"/>
  <c r="AC1637" i="33"/>
  <c r="AB1637" i="33"/>
  <c r="AA1637" i="33"/>
  <c r="Z1637" i="33"/>
  <c r="Y1637" i="33"/>
  <c r="X1637" i="33"/>
  <c r="W1637" i="33"/>
  <c r="V1637" i="33"/>
  <c r="U1637" i="33"/>
  <c r="T1637" i="33"/>
  <c r="S1637" i="33"/>
  <c r="AD1636" i="33"/>
  <c r="AC1636" i="33"/>
  <c r="AB1636" i="33"/>
  <c r="AA1636" i="33"/>
  <c r="Z1636" i="33"/>
  <c r="Y1636" i="33"/>
  <c r="X1636" i="33"/>
  <c r="W1636" i="33"/>
  <c r="V1636" i="33"/>
  <c r="U1636" i="33"/>
  <c r="T1636" i="33"/>
  <c r="S1636" i="33"/>
  <c r="AD1635" i="33"/>
  <c r="AC1635" i="33"/>
  <c r="AB1635" i="33"/>
  <c r="AA1635" i="33"/>
  <c r="Z1635" i="33"/>
  <c r="Y1635" i="33"/>
  <c r="X1635" i="33"/>
  <c r="W1635" i="33"/>
  <c r="V1635" i="33"/>
  <c r="U1635" i="33"/>
  <c r="T1635" i="33"/>
  <c r="S1635" i="33"/>
  <c r="AD1634" i="33"/>
  <c r="AC1634" i="33"/>
  <c r="AB1634" i="33"/>
  <c r="AA1634" i="33"/>
  <c r="Z1634" i="33"/>
  <c r="Y1634" i="33"/>
  <c r="X1634" i="33"/>
  <c r="W1634" i="33"/>
  <c r="V1634" i="33"/>
  <c r="U1634" i="33"/>
  <c r="T1634" i="33"/>
  <c r="S1634" i="33"/>
  <c r="AD1633" i="33"/>
  <c r="AC1633" i="33"/>
  <c r="AB1633" i="33"/>
  <c r="AA1633" i="33"/>
  <c r="Z1633" i="33"/>
  <c r="Y1633" i="33"/>
  <c r="X1633" i="33"/>
  <c r="W1633" i="33"/>
  <c r="V1633" i="33"/>
  <c r="U1633" i="33"/>
  <c r="T1633" i="33"/>
  <c r="S1633" i="33"/>
  <c r="AD1632" i="33"/>
  <c r="AC1632" i="33"/>
  <c r="AB1632" i="33"/>
  <c r="AA1632" i="33"/>
  <c r="Z1632" i="33"/>
  <c r="Y1632" i="33"/>
  <c r="X1632" i="33"/>
  <c r="W1632" i="33"/>
  <c r="V1632" i="33"/>
  <c r="U1632" i="33"/>
  <c r="T1632" i="33"/>
  <c r="S1632" i="33"/>
  <c r="AD1631" i="33"/>
  <c r="AC1631" i="33"/>
  <c r="AB1631" i="33"/>
  <c r="AA1631" i="33"/>
  <c r="Z1631" i="33"/>
  <c r="Y1631" i="33"/>
  <c r="X1631" i="33"/>
  <c r="W1631" i="33"/>
  <c r="V1631" i="33"/>
  <c r="U1631" i="33"/>
  <c r="T1631" i="33"/>
  <c r="S1631" i="33"/>
  <c r="AD1630" i="33"/>
  <c r="AC1630" i="33"/>
  <c r="AB1630" i="33"/>
  <c r="AA1630" i="33"/>
  <c r="Z1630" i="33"/>
  <c r="Y1630" i="33"/>
  <c r="X1630" i="33"/>
  <c r="W1630" i="33"/>
  <c r="V1630" i="33"/>
  <c r="U1630" i="33"/>
  <c r="T1630" i="33"/>
  <c r="S1630" i="33"/>
  <c r="AD1629" i="33"/>
  <c r="AC1629" i="33"/>
  <c r="AB1629" i="33"/>
  <c r="AA1629" i="33"/>
  <c r="Z1629" i="33"/>
  <c r="Y1629" i="33"/>
  <c r="X1629" i="33"/>
  <c r="W1629" i="33"/>
  <c r="V1629" i="33"/>
  <c r="U1629" i="33"/>
  <c r="T1629" i="33"/>
  <c r="S1629" i="33"/>
  <c r="AD1628" i="33"/>
  <c r="AC1628" i="33"/>
  <c r="AB1628" i="33"/>
  <c r="AA1628" i="33"/>
  <c r="Z1628" i="33"/>
  <c r="Y1628" i="33"/>
  <c r="X1628" i="33"/>
  <c r="W1628" i="33"/>
  <c r="V1628" i="33"/>
  <c r="U1628" i="33"/>
  <c r="T1628" i="33"/>
  <c r="S1628" i="33"/>
  <c r="AD1627" i="33"/>
  <c r="AC1627" i="33"/>
  <c r="AB1627" i="33"/>
  <c r="AA1627" i="33"/>
  <c r="Z1627" i="33"/>
  <c r="Y1627" i="33"/>
  <c r="X1627" i="33"/>
  <c r="W1627" i="33"/>
  <c r="V1627" i="33"/>
  <c r="U1627" i="33"/>
  <c r="T1627" i="33"/>
  <c r="S1627" i="33"/>
  <c r="AD1626" i="33"/>
  <c r="AC1626" i="33"/>
  <c r="AB1626" i="33"/>
  <c r="AA1626" i="33"/>
  <c r="Z1626" i="33"/>
  <c r="Y1626" i="33"/>
  <c r="X1626" i="33"/>
  <c r="W1626" i="33"/>
  <c r="V1626" i="33"/>
  <c r="U1626" i="33"/>
  <c r="T1626" i="33"/>
  <c r="S1626" i="33"/>
  <c r="AD1625" i="33"/>
  <c r="AC1625" i="33"/>
  <c r="AB1625" i="33"/>
  <c r="AA1625" i="33"/>
  <c r="Z1625" i="33"/>
  <c r="Y1625" i="33"/>
  <c r="X1625" i="33"/>
  <c r="W1625" i="33"/>
  <c r="V1625" i="33"/>
  <c r="U1625" i="33"/>
  <c r="T1625" i="33"/>
  <c r="S1625" i="33"/>
  <c r="AD1624" i="33"/>
  <c r="AC1624" i="33"/>
  <c r="AB1624" i="33"/>
  <c r="AA1624" i="33"/>
  <c r="Z1624" i="33"/>
  <c r="Y1624" i="33"/>
  <c r="X1624" i="33"/>
  <c r="W1624" i="33"/>
  <c r="V1624" i="33"/>
  <c r="U1624" i="33"/>
  <c r="T1624" i="33"/>
  <c r="S1624" i="33"/>
  <c r="AD1623" i="33"/>
  <c r="AC1623" i="33"/>
  <c r="AB1623" i="33"/>
  <c r="AA1623" i="33"/>
  <c r="Z1623" i="33"/>
  <c r="Y1623" i="33"/>
  <c r="X1623" i="33"/>
  <c r="W1623" i="33"/>
  <c r="V1623" i="33"/>
  <c r="U1623" i="33"/>
  <c r="T1623" i="33"/>
  <c r="S1623" i="33"/>
  <c r="AD1622" i="33"/>
  <c r="AC1622" i="33"/>
  <c r="AB1622" i="33"/>
  <c r="AA1622" i="33"/>
  <c r="Z1622" i="33"/>
  <c r="Y1622" i="33"/>
  <c r="X1622" i="33"/>
  <c r="W1622" i="33"/>
  <c r="V1622" i="33"/>
  <c r="U1622" i="33"/>
  <c r="T1622" i="33"/>
  <c r="S1622" i="33"/>
  <c r="AD1621" i="33"/>
  <c r="AC1621" i="33"/>
  <c r="AB1621" i="33"/>
  <c r="AA1621" i="33"/>
  <c r="Z1621" i="33"/>
  <c r="Y1621" i="33"/>
  <c r="X1621" i="33"/>
  <c r="W1621" i="33"/>
  <c r="V1621" i="33"/>
  <c r="U1621" i="33"/>
  <c r="T1621" i="33"/>
  <c r="S1621" i="33"/>
  <c r="AD1620" i="33"/>
  <c r="AC1620" i="33"/>
  <c r="AB1620" i="33"/>
  <c r="AA1620" i="33"/>
  <c r="Z1620" i="33"/>
  <c r="Y1620" i="33"/>
  <c r="X1620" i="33"/>
  <c r="W1620" i="33"/>
  <c r="V1620" i="33"/>
  <c r="U1620" i="33"/>
  <c r="T1620" i="33"/>
  <c r="S1620" i="33"/>
  <c r="AD1619" i="33"/>
  <c r="AC1619" i="33"/>
  <c r="AB1619" i="33"/>
  <c r="AA1619" i="33"/>
  <c r="Z1619" i="33"/>
  <c r="Y1619" i="33"/>
  <c r="X1619" i="33"/>
  <c r="W1619" i="33"/>
  <c r="V1619" i="33"/>
  <c r="U1619" i="33"/>
  <c r="T1619" i="33"/>
  <c r="S1619" i="33"/>
  <c r="AD1618" i="33"/>
  <c r="AC1618" i="33"/>
  <c r="AB1618" i="33"/>
  <c r="AA1618" i="33"/>
  <c r="Z1618" i="33"/>
  <c r="Y1618" i="33"/>
  <c r="X1618" i="33"/>
  <c r="W1618" i="33"/>
  <c r="V1618" i="33"/>
  <c r="U1618" i="33"/>
  <c r="T1618" i="33"/>
  <c r="S1618" i="33"/>
  <c r="AD1617" i="33"/>
  <c r="AC1617" i="33"/>
  <c r="AB1617" i="33"/>
  <c r="AA1617" i="33"/>
  <c r="Z1617" i="33"/>
  <c r="Y1617" i="33"/>
  <c r="X1617" i="33"/>
  <c r="W1617" i="33"/>
  <c r="V1617" i="33"/>
  <c r="U1617" i="33"/>
  <c r="T1617" i="33"/>
  <c r="S1617" i="33"/>
  <c r="AD1616" i="33"/>
  <c r="AC1616" i="33"/>
  <c r="AB1616" i="33"/>
  <c r="AA1616" i="33"/>
  <c r="Z1616" i="33"/>
  <c r="Y1616" i="33"/>
  <c r="X1616" i="33"/>
  <c r="W1616" i="33"/>
  <c r="V1616" i="33"/>
  <c r="U1616" i="33"/>
  <c r="T1616" i="33"/>
  <c r="S1616" i="33"/>
  <c r="AD1615" i="33"/>
  <c r="AC1615" i="33"/>
  <c r="AB1615" i="33"/>
  <c r="AA1615" i="33"/>
  <c r="Z1615" i="33"/>
  <c r="Y1615" i="33"/>
  <c r="X1615" i="33"/>
  <c r="W1615" i="33"/>
  <c r="V1615" i="33"/>
  <c r="U1615" i="33"/>
  <c r="T1615" i="33"/>
  <c r="S1615" i="33"/>
  <c r="AD1614" i="33"/>
  <c r="AC1614" i="33"/>
  <c r="AB1614" i="33"/>
  <c r="AA1614" i="33"/>
  <c r="Z1614" i="33"/>
  <c r="Y1614" i="33"/>
  <c r="X1614" i="33"/>
  <c r="W1614" i="33"/>
  <c r="V1614" i="33"/>
  <c r="U1614" i="33"/>
  <c r="T1614" i="33"/>
  <c r="S1614" i="33"/>
  <c r="AD1613" i="33"/>
  <c r="AC1613" i="33"/>
  <c r="AB1613" i="33"/>
  <c r="AA1613" i="33"/>
  <c r="Z1613" i="33"/>
  <c r="Y1613" i="33"/>
  <c r="X1613" i="33"/>
  <c r="W1613" i="33"/>
  <c r="V1613" i="33"/>
  <c r="U1613" i="33"/>
  <c r="T1613" i="33"/>
  <c r="S1613" i="33"/>
  <c r="AD1612" i="33"/>
  <c r="AC1612" i="33"/>
  <c r="AB1612" i="33"/>
  <c r="AA1612" i="33"/>
  <c r="Z1612" i="33"/>
  <c r="Y1612" i="33"/>
  <c r="X1612" i="33"/>
  <c r="W1612" i="33"/>
  <c r="V1612" i="33"/>
  <c r="U1612" i="33"/>
  <c r="T1612" i="33"/>
  <c r="S1612" i="33"/>
  <c r="AD1611" i="33"/>
  <c r="AC1611" i="33"/>
  <c r="AB1611" i="33"/>
  <c r="AA1611" i="33"/>
  <c r="Z1611" i="33"/>
  <c r="Y1611" i="33"/>
  <c r="X1611" i="33"/>
  <c r="W1611" i="33"/>
  <c r="V1611" i="33"/>
  <c r="U1611" i="33"/>
  <c r="T1611" i="33"/>
  <c r="S1611" i="33"/>
  <c r="AD1610" i="33"/>
  <c r="AC1610" i="33"/>
  <c r="AB1610" i="33"/>
  <c r="AA1610" i="33"/>
  <c r="Z1610" i="33"/>
  <c r="Y1610" i="33"/>
  <c r="X1610" i="33"/>
  <c r="W1610" i="33"/>
  <c r="V1610" i="33"/>
  <c r="U1610" i="33"/>
  <c r="T1610" i="33"/>
  <c r="S1610" i="33"/>
  <c r="AD1609" i="33"/>
  <c r="AC1609" i="33"/>
  <c r="AB1609" i="33"/>
  <c r="AA1609" i="33"/>
  <c r="Z1609" i="33"/>
  <c r="Y1609" i="33"/>
  <c r="X1609" i="33"/>
  <c r="W1609" i="33"/>
  <c r="V1609" i="33"/>
  <c r="U1609" i="33"/>
  <c r="T1609" i="33"/>
  <c r="S1609" i="33"/>
  <c r="AD1608" i="33"/>
  <c r="AC1608" i="33"/>
  <c r="AB1608" i="33"/>
  <c r="AA1608" i="33"/>
  <c r="Z1608" i="33"/>
  <c r="Y1608" i="33"/>
  <c r="X1608" i="33"/>
  <c r="W1608" i="33"/>
  <c r="V1608" i="33"/>
  <c r="U1608" i="33"/>
  <c r="T1608" i="33"/>
  <c r="S1608" i="33"/>
  <c r="AD1607" i="33"/>
  <c r="AC1607" i="33"/>
  <c r="AB1607" i="33"/>
  <c r="AA1607" i="33"/>
  <c r="Z1607" i="33"/>
  <c r="Y1607" i="33"/>
  <c r="X1607" i="33"/>
  <c r="W1607" i="33"/>
  <c r="V1607" i="33"/>
  <c r="U1607" i="33"/>
  <c r="T1607" i="33"/>
  <c r="S1607" i="33"/>
  <c r="AD1606" i="33"/>
  <c r="AC1606" i="33"/>
  <c r="AB1606" i="33"/>
  <c r="AA1606" i="33"/>
  <c r="Z1606" i="33"/>
  <c r="Y1606" i="33"/>
  <c r="X1606" i="33"/>
  <c r="W1606" i="33"/>
  <c r="V1606" i="33"/>
  <c r="U1606" i="33"/>
  <c r="T1606" i="33"/>
  <c r="S1606" i="33"/>
  <c r="AD1605" i="33"/>
  <c r="AC1605" i="33"/>
  <c r="AB1605" i="33"/>
  <c r="AA1605" i="33"/>
  <c r="Z1605" i="33"/>
  <c r="Y1605" i="33"/>
  <c r="X1605" i="33"/>
  <c r="W1605" i="33"/>
  <c r="V1605" i="33"/>
  <c r="U1605" i="33"/>
  <c r="T1605" i="33"/>
  <c r="S1605" i="33"/>
  <c r="AD1604" i="33"/>
  <c r="AC1604" i="33"/>
  <c r="AB1604" i="33"/>
  <c r="AA1604" i="33"/>
  <c r="Z1604" i="33"/>
  <c r="Y1604" i="33"/>
  <c r="X1604" i="33"/>
  <c r="W1604" i="33"/>
  <c r="V1604" i="33"/>
  <c r="U1604" i="33"/>
  <c r="T1604" i="33"/>
  <c r="S1604" i="33"/>
  <c r="AD1603" i="33"/>
  <c r="AC1603" i="33"/>
  <c r="AB1603" i="33"/>
  <c r="AA1603" i="33"/>
  <c r="Z1603" i="33"/>
  <c r="Y1603" i="33"/>
  <c r="X1603" i="33"/>
  <c r="W1603" i="33"/>
  <c r="V1603" i="33"/>
  <c r="U1603" i="33"/>
  <c r="T1603" i="33"/>
  <c r="S1603" i="33"/>
  <c r="AD1602" i="33"/>
  <c r="AC1602" i="33"/>
  <c r="AB1602" i="33"/>
  <c r="AA1602" i="33"/>
  <c r="Z1602" i="33"/>
  <c r="Y1602" i="33"/>
  <c r="X1602" i="33"/>
  <c r="W1602" i="33"/>
  <c r="V1602" i="33"/>
  <c r="U1602" i="33"/>
  <c r="T1602" i="33"/>
  <c r="S1602" i="33"/>
  <c r="AD1601" i="33"/>
  <c r="AC1601" i="33"/>
  <c r="AB1601" i="33"/>
  <c r="AA1601" i="33"/>
  <c r="Z1601" i="33"/>
  <c r="Y1601" i="33"/>
  <c r="X1601" i="33"/>
  <c r="W1601" i="33"/>
  <c r="V1601" i="33"/>
  <c r="U1601" i="33"/>
  <c r="T1601" i="33"/>
  <c r="S1601" i="33"/>
  <c r="AD1600" i="33"/>
  <c r="AC1600" i="33"/>
  <c r="AB1600" i="33"/>
  <c r="AA1600" i="33"/>
  <c r="Z1600" i="33"/>
  <c r="Y1600" i="33"/>
  <c r="X1600" i="33"/>
  <c r="W1600" i="33"/>
  <c r="V1600" i="33"/>
  <c r="U1600" i="33"/>
  <c r="T1600" i="33"/>
  <c r="S1600" i="33"/>
  <c r="AD1599" i="33"/>
  <c r="AC1599" i="33"/>
  <c r="AB1599" i="33"/>
  <c r="AA1599" i="33"/>
  <c r="Z1599" i="33"/>
  <c r="Y1599" i="33"/>
  <c r="X1599" i="33"/>
  <c r="W1599" i="33"/>
  <c r="V1599" i="33"/>
  <c r="U1599" i="33"/>
  <c r="T1599" i="33"/>
  <c r="S1599" i="33"/>
  <c r="AD1598" i="33"/>
  <c r="AC1598" i="33"/>
  <c r="AB1598" i="33"/>
  <c r="AA1598" i="33"/>
  <c r="Z1598" i="33"/>
  <c r="Y1598" i="33"/>
  <c r="X1598" i="33"/>
  <c r="W1598" i="33"/>
  <c r="V1598" i="33"/>
  <c r="U1598" i="33"/>
  <c r="T1598" i="33"/>
  <c r="S1598" i="33"/>
  <c r="AD1597" i="33"/>
  <c r="AC1597" i="33"/>
  <c r="AB1597" i="33"/>
  <c r="AA1597" i="33"/>
  <c r="Z1597" i="33"/>
  <c r="Y1597" i="33"/>
  <c r="X1597" i="33"/>
  <c r="W1597" i="33"/>
  <c r="V1597" i="33"/>
  <c r="U1597" i="33"/>
  <c r="T1597" i="33"/>
  <c r="S1597" i="33"/>
  <c r="AD1596" i="33"/>
  <c r="AC1596" i="33"/>
  <c r="AB1596" i="33"/>
  <c r="AA1596" i="33"/>
  <c r="Z1596" i="33"/>
  <c r="Y1596" i="33"/>
  <c r="X1596" i="33"/>
  <c r="W1596" i="33"/>
  <c r="V1596" i="33"/>
  <c r="U1596" i="33"/>
  <c r="T1596" i="33"/>
  <c r="S1596" i="33"/>
  <c r="AD1595" i="33"/>
  <c r="AC1595" i="33"/>
  <c r="AB1595" i="33"/>
  <c r="AA1595" i="33"/>
  <c r="Z1595" i="33"/>
  <c r="Y1595" i="33"/>
  <c r="X1595" i="33"/>
  <c r="W1595" i="33"/>
  <c r="V1595" i="33"/>
  <c r="U1595" i="33"/>
  <c r="T1595" i="33"/>
  <c r="S1595" i="33"/>
  <c r="AD1594" i="33"/>
  <c r="AC1594" i="33"/>
  <c r="AB1594" i="33"/>
  <c r="AA1594" i="33"/>
  <c r="Z1594" i="33"/>
  <c r="Y1594" i="33"/>
  <c r="X1594" i="33"/>
  <c r="W1594" i="33"/>
  <c r="V1594" i="33"/>
  <c r="U1594" i="33"/>
  <c r="T1594" i="33"/>
  <c r="S1594" i="33"/>
  <c r="AD1593" i="33"/>
  <c r="AC1593" i="33"/>
  <c r="AB1593" i="33"/>
  <c r="AA1593" i="33"/>
  <c r="Z1593" i="33"/>
  <c r="Y1593" i="33"/>
  <c r="X1593" i="33"/>
  <c r="W1593" i="33"/>
  <c r="V1593" i="33"/>
  <c r="U1593" i="33"/>
  <c r="T1593" i="33"/>
  <c r="S1593" i="33"/>
  <c r="AD1592" i="33"/>
  <c r="AC1592" i="33"/>
  <c r="AB1592" i="33"/>
  <c r="AA1592" i="33"/>
  <c r="Z1592" i="33"/>
  <c r="Y1592" i="33"/>
  <c r="X1592" i="33"/>
  <c r="W1592" i="33"/>
  <c r="V1592" i="33"/>
  <c r="U1592" i="33"/>
  <c r="T1592" i="33"/>
  <c r="S1592" i="33"/>
  <c r="AD1591" i="33"/>
  <c r="AC1591" i="33"/>
  <c r="AB1591" i="33"/>
  <c r="AA1591" i="33"/>
  <c r="Z1591" i="33"/>
  <c r="Y1591" i="33"/>
  <c r="X1591" i="33"/>
  <c r="W1591" i="33"/>
  <c r="V1591" i="33"/>
  <c r="U1591" i="33"/>
  <c r="T1591" i="33"/>
  <c r="S1591" i="33"/>
  <c r="AD1590" i="33"/>
  <c r="AC1590" i="33"/>
  <c r="AB1590" i="33"/>
  <c r="AA1590" i="33"/>
  <c r="Z1590" i="33"/>
  <c r="Y1590" i="33"/>
  <c r="X1590" i="33"/>
  <c r="W1590" i="33"/>
  <c r="V1590" i="33"/>
  <c r="U1590" i="33"/>
  <c r="T1590" i="33"/>
  <c r="S1590" i="33"/>
  <c r="AD1589" i="33"/>
  <c r="AC1589" i="33"/>
  <c r="AB1589" i="33"/>
  <c r="AA1589" i="33"/>
  <c r="Z1589" i="33"/>
  <c r="Y1589" i="33"/>
  <c r="X1589" i="33"/>
  <c r="W1589" i="33"/>
  <c r="V1589" i="33"/>
  <c r="U1589" i="33"/>
  <c r="T1589" i="33"/>
  <c r="S1589" i="33"/>
  <c r="AD1588" i="33"/>
  <c r="AC1588" i="33"/>
  <c r="AB1588" i="33"/>
  <c r="AA1588" i="33"/>
  <c r="Z1588" i="33"/>
  <c r="Y1588" i="33"/>
  <c r="X1588" i="33"/>
  <c r="W1588" i="33"/>
  <c r="V1588" i="33"/>
  <c r="U1588" i="33"/>
  <c r="T1588" i="33"/>
  <c r="S1588" i="33"/>
  <c r="AD1587" i="33"/>
  <c r="AC1587" i="33"/>
  <c r="AB1587" i="33"/>
  <c r="AA1587" i="33"/>
  <c r="Z1587" i="33"/>
  <c r="Y1587" i="33"/>
  <c r="X1587" i="33"/>
  <c r="W1587" i="33"/>
  <c r="V1587" i="33"/>
  <c r="U1587" i="33"/>
  <c r="T1587" i="33"/>
  <c r="S1587" i="33"/>
  <c r="AD1586" i="33"/>
  <c r="AC1586" i="33"/>
  <c r="AB1586" i="33"/>
  <c r="AA1586" i="33"/>
  <c r="Z1586" i="33"/>
  <c r="Y1586" i="33"/>
  <c r="X1586" i="33"/>
  <c r="W1586" i="33"/>
  <c r="V1586" i="33"/>
  <c r="U1586" i="33"/>
  <c r="T1586" i="33"/>
  <c r="S1586" i="33"/>
  <c r="AD1585" i="33"/>
  <c r="AC1585" i="33"/>
  <c r="AB1585" i="33"/>
  <c r="AA1585" i="33"/>
  <c r="Z1585" i="33"/>
  <c r="Y1585" i="33"/>
  <c r="X1585" i="33"/>
  <c r="W1585" i="33"/>
  <c r="V1585" i="33"/>
  <c r="U1585" i="33"/>
  <c r="T1585" i="33"/>
  <c r="S1585" i="33"/>
  <c r="AD1584" i="33"/>
  <c r="AC1584" i="33"/>
  <c r="AB1584" i="33"/>
  <c r="AA1584" i="33"/>
  <c r="Z1584" i="33"/>
  <c r="Y1584" i="33"/>
  <c r="X1584" i="33"/>
  <c r="W1584" i="33"/>
  <c r="V1584" i="33"/>
  <c r="U1584" i="33"/>
  <c r="T1584" i="33"/>
  <c r="S1584" i="33"/>
  <c r="AD1583" i="33"/>
  <c r="AC1583" i="33"/>
  <c r="AB1583" i="33"/>
  <c r="AA1583" i="33"/>
  <c r="Z1583" i="33"/>
  <c r="Y1583" i="33"/>
  <c r="X1583" i="33"/>
  <c r="W1583" i="33"/>
  <c r="V1583" i="33"/>
  <c r="U1583" i="33"/>
  <c r="T1583" i="33"/>
  <c r="S1583" i="33"/>
  <c r="AD1582" i="33"/>
  <c r="AC1582" i="33"/>
  <c r="AB1582" i="33"/>
  <c r="AA1582" i="33"/>
  <c r="Z1582" i="33"/>
  <c r="Y1582" i="33"/>
  <c r="X1582" i="33"/>
  <c r="W1582" i="33"/>
  <c r="V1582" i="33"/>
  <c r="U1582" i="33"/>
  <c r="T1582" i="33"/>
  <c r="S1582" i="33"/>
  <c r="AD1581" i="33"/>
  <c r="AC1581" i="33"/>
  <c r="AB1581" i="33"/>
  <c r="AA1581" i="33"/>
  <c r="Z1581" i="33"/>
  <c r="Y1581" i="33"/>
  <c r="X1581" i="33"/>
  <c r="W1581" i="33"/>
  <c r="V1581" i="33"/>
  <c r="U1581" i="33"/>
  <c r="T1581" i="33"/>
  <c r="S1581" i="33"/>
  <c r="AD1580" i="33"/>
  <c r="AC1580" i="33"/>
  <c r="AB1580" i="33"/>
  <c r="AA1580" i="33"/>
  <c r="Z1580" i="33"/>
  <c r="Y1580" i="33"/>
  <c r="X1580" i="33"/>
  <c r="W1580" i="33"/>
  <c r="V1580" i="33"/>
  <c r="U1580" i="33"/>
  <c r="T1580" i="33"/>
  <c r="S1580" i="33"/>
  <c r="AD1579" i="33"/>
  <c r="AC1579" i="33"/>
  <c r="AB1579" i="33"/>
  <c r="AA1579" i="33"/>
  <c r="Z1579" i="33"/>
  <c r="Y1579" i="33"/>
  <c r="X1579" i="33"/>
  <c r="W1579" i="33"/>
  <c r="V1579" i="33"/>
  <c r="U1579" i="33"/>
  <c r="T1579" i="33"/>
  <c r="S1579" i="33"/>
  <c r="AD1578" i="33"/>
  <c r="AC1578" i="33"/>
  <c r="AB1578" i="33"/>
  <c r="AA1578" i="33"/>
  <c r="Z1578" i="33"/>
  <c r="Y1578" i="33"/>
  <c r="X1578" i="33"/>
  <c r="W1578" i="33"/>
  <c r="V1578" i="33"/>
  <c r="U1578" i="33"/>
  <c r="T1578" i="33"/>
  <c r="S1578" i="33"/>
  <c r="AD1577" i="33"/>
  <c r="AC1577" i="33"/>
  <c r="AB1577" i="33"/>
  <c r="AA1577" i="33"/>
  <c r="Z1577" i="33"/>
  <c r="Y1577" i="33"/>
  <c r="X1577" i="33"/>
  <c r="W1577" i="33"/>
  <c r="V1577" i="33"/>
  <c r="U1577" i="33"/>
  <c r="T1577" i="33"/>
  <c r="S1577" i="33"/>
  <c r="AD1576" i="33"/>
  <c r="AC1576" i="33"/>
  <c r="AB1576" i="33"/>
  <c r="AA1576" i="33"/>
  <c r="Z1576" i="33"/>
  <c r="Y1576" i="33"/>
  <c r="X1576" i="33"/>
  <c r="W1576" i="33"/>
  <c r="V1576" i="33"/>
  <c r="U1576" i="33"/>
  <c r="T1576" i="33"/>
  <c r="S1576" i="33"/>
  <c r="AD1575" i="33"/>
  <c r="AC1575" i="33"/>
  <c r="AB1575" i="33"/>
  <c r="AA1575" i="33"/>
  <c r="Z1575" i="33"/>
  <c r="Y1575" i="33"/>
  <c r="X1575" i="33"/>
  <c r="W1575" i="33"/>
  <c r="V1575" i="33"/>
  <c r="U1575" i="33"/>
  <c r="T1575" i="33"/>
  <c r="S1575" i="33"/>
  <c r="AD1574" i="33"/>
  <c r="AC1574" i="33"/>
  <c r="AB1574" i="33"/>
  <c r="AA1574" i="33"/>
  <c r="Z1574" i="33"/>
  <c r="Y1574" i="33"/>
  <c r="X1574" i="33"/>
  <c r="W1574" i="33"/>
  <c r="V1574" i="33"/>
  <c r="U1574" i="33"/>
  <c r="T1574" i="33"/>
  <c r="S1574" i="33"/>
  <c r="AD1573" i="33"/>
  <c r="AC1573" i="33"/>
  <c r="AB1573" i="33"/>
  <c r="AA1573" i="33"/>
  <c r="Z1573" i="33"/>
  <c r="Y1573" i="33"/>
  <c r="X1573" i="33"/>
  <c r="W1573" i="33"/>
  <c r="V1573" i="33"/>
  <c r="U1573" i="33"/>
  <c r="T1573" i="33"/>
  <c r="S1573" i="33"/>
  <c r="AD1572" i="33"/>
  <c r="AC1572" i="33"/>
  <c r="AB1572" i="33"/>
  <c r="AA1572" i="33"/>
  <c r="Z1572" i="33"/>
  <c r="Y1572" i="33"/>
  <c r="X1572" i="33"/>
  <c r="W1572" i="33"/>
  <c r="V1572" i="33"/>
  <c r="U1572" i="33"/>
  <c r="T1572" i="33"/>
  <c r="S1572" i="33"/>
  <c r="AD1571" i="33"/>
  <c r="AC1571" i="33"/>
  <c r="AB1571" i="33"/>
  <c r="AA1571" i="33"/>
  <c r="Z1571" i="33"/>
  <c r="Y1571" i="33"/>
  <c r="X1571" i="33"/>
  <c r="W1571" i="33"/>
  <c r="V1571" i="33"/>
  <c r="U1571" i="33"/>
  <c r="T1571" i="33"/>
  <c r="S1571" i="33"/>
  <c r="AD1570" i="33"/>
  <c r="AC1570" i="33"/>
  <c r="AB1570" i="33"/>
  <c r="AA1570" i="33"/>
  <c r="Z1570" i="33"/>
  <c r="Y1570" i="33"/>
  <c r="X1570" i="33"/>
  <c r="W1570" i="33"/>
  <c r="V1570" i="33"/>
  <c r="U1570" i="33"/>
  <c r="T1570" i="33"/>
  <c r="S1570" i="33"/>
  <c r="AD1569" i="33"/>
  <c r="AC1569" i="33"/>
  <c r="AB1569" i="33"/>
  <c r="AA1569" i="33"/>
  <c r="Z1569" i="33"/>
  <c r="Y1569" i="33"/>
  <c r="X1569" i="33"/>
  <c r="W1569" i="33"/>
  <c r="V1569" i="33"/>
  <c r="U1569" i="33"/>
  <c r="T1569" i="33"/>
  <c r="S1569" i="33"/>
  <c r="AD1568" i="33"/>
  <c r="AC1568" i="33"/>
  <c r="AB1568" i="33"/>
  <c r="AA1568" i="33"/>
  <c r="Z1568" i="33"/>
  <c r="Y1568" i="33"/>
  <c r="X1568" i="33"/>
  <c r="W1568" i="33"/>
  <c r="V1568" i="33"/>
  <c r="U1568" i="33"/>
  <c r="T1568" i="33"/>
  <c r="S1568" i="33"/>
  <c r="AD1567" i="33"/>
  <c r="AC1567" i="33"/>
  <c r="AB1567" i="33"/>
  <c r="AA1567" i="33"/>
  <c r="Z1567" i="33"/>
  <c r="Y1567" i="33"/>
  <c r="X1567" i="33"/>
  <c r="W1567" i="33"/>
  <c r="V1567" i="33"/>
  <c r="U1567" i="33"/>
  <c r="T1567" i="33"/>
  <c r="S1567" i="33"/>
  <c r="AD1566" i="33"/>
  <c r="AC1566" i="33"/>
  <c r="AB1566" i="33"/>
  <c r="AA1566" i="33"/>
  <c r="Z1566" i="33"/>
  <c r="Y1566" i="33"/>
  <c r="X1566" i="33"/>
  <c r="W1566" i="33"/>
  <c r="V1566" i="33"/>
  <c r="U1566" i="33"/>
  <c r="T1566" i="33"/>
  <c r="S1566" i="33"/>
  <c r="AD1565" i="33"/>
  <c r="AC1565" i="33"/>
  <c r="AB1565" i="33"/>
  <c r="AA1565" i="33"/>
  <c r="Z1565" i="33"/>
  <c r="Y1565" i="33"/>
  <c r="X1565" i="33"/>
  <c r="W1565" i="33"/>
  <c r="V1565" i="33"/>
  <c r="U1565" i="33"/>
  <c r="T1565" i="33"/>
  <c r="S1565" i="33"/>
  <c r="AD1564" i="33"/>
  <c r="AC1564" i="33"/>
  <c r="AB1564" i="33"/>
  <c r="AA1564" i="33"/>
  <c r="Z1564" i="33"/>
  <c r="Y1564" i="33"/>
  <c r="X1564" i="33"/>
  <c r="W1564" i="33"/>
  <c r="V1564" i="33"/>
  <c r="U1564" i="33"/>
  <c r="T1564" i="33"/>
  <c r="S1564" i="33"/>
  <c r="AD1563" i="33"/>
  <c r="AC1563" i="33"/>
  <c r="AB1563" i="33"/>
  <c r="AA1563" i="33"/>
  <c r="Z1563" i="33"/>
  <c r="Y1563" i="33"/>
  <c r="X1563" i="33"/>
  <c r="W1563" i="33"/>
  <c r="V1563" i="33"/>
  <c r="U1563" i="33"/>
  <c r="T1563" i="33"/>
  <c r="S1563" i="33"/>
  <c r="AD1562" i="33"/>
  <c r="AC1562" i="33"/>
  <c r="AB1562" i="33"/>
  <c r="AA1562" i="33"/>
  <c r="Z1562" i="33"/>
  <c r="Y1562" i="33"/>
  <c r="X1562" i="33"/>
  <c r="W1562" i="33"/>
  <c r="V1562" i="33"/>
  <c r="U1562" i="33"/>
  <c r="T1562" i="33"/>
  <c r="S1562" i="33"/>
  <c r="AD1561" i="33"/>
  <c r="AC1561" i="33"/>
  <c r="AB1561" i="33"/>
  <c r="AA1561" i="33"/>
  <c r="Z1561" i="33"/>
  <c r="Y1561" i="33"/>
  <c r="X1561" i="33"/>
  <c r="W1561" i="33"/>
  <c r="V1561" i="33"/>
  <c r="U1561" i="33"/>
  <c r="T1561" i="33"/>
  <c r="S1561" i="33"/>
  <c r="AD1560" i="33"/>
  <c r="AC1560" i="33"/>
  <c r="AB1560" i="33"/>
  <c r="AA1560" i="33"/>
  <c r="Z1560" i="33"/>
  <c r="Y1560" i="33"/>
  <c r="X1560" i="33"/>
  <c r="W1560" i="33"/>
  <c r="V1560" i="33"/>
  <c r="U1560" i="33"/>
  <c r="T1560" i="33"/>
  <c r="S1560" i="33"/>
  <c r="AD1559" i="33"/>
  <c r="AC1559" i="33"/>
  <c r="AB1559" i="33"/>
  <c r="AA1559" i="33"/>
  <c r="Z1559" i="33"/>
  <c r="Y1559" i="33"/>
  <c r="X1559" i="33"/>
  <c r="W1559" i="33"/>
  <c r="V1559" i="33"/>
  <c r="U1559" i="33"/>
  <c r="T1559" i="33"/>
  <c r="S1559" i="33"/>
  <c r="AD1558" i="33"/>
  <c r="AC1558" i="33"/>
  <c r="AB1558" i="33"/>
  <c r="AA1558" i="33"/>
  <c r="Z1558" i="33"/>
  <c r="Y1558" i="33"/>
  <c r="X1558" i="33"/>
  <c r="W1558" i="33"/>
  <c r="V1558" i="33"/>
  <c r="U1558" i="33"/>
  <c r="T1558" i="33"/>
  <c r="S1558" i="33"/>
  <c r="AD1557" i="33"/>
  <c r="AC1557" i="33"/>
  <c r="AB1557" i="33"/>
  <c r="AA1557" i="33"/>
  <c r="Z1557" i="33"/>
  <c r="Y1557" i="33"/>
  <c r="X1557" i="33"/>
  <c r="W1557" i="33"/>
  <c r="V1557" i="33"/>
  <c r="U1557" i="33"/>
  <c r="T1557" i="33"/>
  <c r="S1557" i="33"/>
  <c r="AD1556" i="33"/>
  <c r="AC1556" i="33"/>
  <c r="AB1556" i="33"/>
  <c r="AA1556" i="33"/>
  <c r="Z1556" i="33"/>
  <c r="Y1556" i="33"/>
  <c r="X1556" i="33"/>
  <c r="W1556" i="33"/>
  <c r="V1556" i="33"/>
  <c r="U1556" i="33"/>
  <c r="T1556" i="33"/>
  <c r="S1556" i="33"/>
  <c r="AD1555" i="33"/>
  <c r="AC1555" i="33"/>
  <c r="AB1555" i="33"/>
  <c r="AA1555" i="33"/>
  <c r="Z1555" i="33"/>
  <c r="Y1555" i="33"/>
  <c r="X1555" i="33"/>
  <c r="W1555" i="33"/>
  <c r="V1555" i="33"/>
  <c r="U1555" i="33"/>
  <c r="T1555" i="33"/>
  <c r="S1555" i="33"/>
  <c r="AD1554" i="33"/>
  <c r="AC1554" i="33"/>
  <c r="AB1554" i="33"/>
  <c r="AA1554" i="33"/>
  <c r="Z1554" i="33"/>
  <c r="Y1554" i="33"/>
  <c r="X1554" i="33"/>
  <c r="W1554" i="33"/>
  <c r="V1554" i="33"/>
  <c r="U1554" i="33"/>
  <c r="T1554" i="33"/>
  <c r="S1554" i="33"/>
  <c r="AD1553" i="33"/>
  <c r="AC1553" i="33"/>
  <c r="AB1553" i="33"/>
  <c r="AA1553" i="33"/>
  <c r="Z1553" i="33"/>
  <c r="Y1553" i="33"/>
  <c r="X1553" i="33"/>
  <c r="W1553" i="33"/>
  <c r="V1553" i="33"/>
  <c r="U1553" i="33"/>
  <c r="T1553" i="33"/>
  <c r="S1553" i="33"/>
  <c r="AD1552" i="33"/>
  <c r="AC1552" i="33"/>
  <c r="AB1552" i="33"/>
  <c r="AA1552" i="33"/>
  <c r="Z1552" i="33"/>
  <c r="Y1552" i="33"/>
  <c r="X1552" i="33"/>
  <c r="W1552" i="33"/>
  <c r="V1552" i="33"/>
  <c r="U1552" i="33"/>
  <c r="T1552" i="33"/>
  <c r="S1552" i="33"/>
  <c r="AD1551" i="33"/>
  <c r="AC1551" i="33"/>
  <c r="AB1551" i="33"/>
  <c r="AA1551" i="33"/>
  <c r="Z1551" i="33"/>
  <c r="Y1551" i="33"/>
  <c r="X1551" i="33"/>
  <c r="W1551" i="33"/>
  <c r="V1551" i="33"/>
  <c r="U1551" i="33"/>
  <c r="T1551" i="33"/>
  <c r="S1551" i="33"/>
  <c r="AD1550" i="33"/>
  <c r="AC1550" i="33"/>
  <c r="AB1550" i="33"/>
  <c r="AA1550" i="33"/>
  <c r="Z1550" i="33"/>
  <c r="Y1550" i="33"/>
  <c r="X1550" i="33"/>
  <c r="W1550" i="33"/>
  <c r="V1550" i="33"/>
  <c r="U1550" i="33"/>
  <c r="T1550" i="33"/>
  <c r="S1550" i="33"/>
  <c r="AD1549" i="33"/>
  <c r="AC1549" i="33"/>
  <c r="AB1549" i="33"/>
  <c r="AA1549" i="33"/>
  <c r="Z1549" i="33"/>
  <c r="Y1549" i="33"/>
  <c r="X1549" i="33"/>
  <c r="W1549" i="33"/>
  <c r="V1549" i="33"/>
  <c r="U1549" i="33"/>
  <c r="T1549" i="33"/>
  <c r="S1549" i="33"/>
  <c r="AD1548" i="33"/>
  <c r="AC1548" i="33"/>
  <c r="AB1548" i="33"/>
  <c r="AA1548" i="33"/>
  <c r="Z1548" i="33"/>
  <c r="Y1548" i="33"/>
  <c r="X1548" i="33"/>
  <c r="W1548" i="33"/>
  <c r="V1548" i="33"/>
  <c r="U1548" i="33"/>
  <c r="T1548" i="33"/>
  <c r="S1548" i="33"/>
  <c r="AD1547" i="33"/>
  <c r="AC1547" i="33"/>
  <c r="AB1547" i="33"/>
  <c r="AA1547" i="33"/>
  <c r="Z1547" i="33"/>
  <c r="Y1547" i="33"/>
  <c r="X1547" i="33"/>
  <c r="W1547" i="33"/>
  <c r="V1547" i="33"/>
  <c r="U1547" i="33"/>
  <c r="T1547" i="33"/>
  <c r="S1547" i="33"/>
  <c r="AD1546" i="33"/>
  <c r="AC1546" i="33"/>
  <c r="AB1546" i="33"/>
  <c r="AA1546" i="33"/>
  <c r="Z1546" i="33"/>
  <c r="Y1546" i="33"/>
  <c r="X1546" i="33"/>
  <c r="W1546" i="33"/>
  <c r="V1546" i="33"/>
  <c r="U1546" i="33"/>
  <c r="T1546" i="33"/>
  <c r="S1546" i="33"/>
  <c r="AD1545" i="33"/>
  <c r="AC1545" i="33"/>
  <c r="AB1545" i="33"/>
  <c r="AA1545" i="33"/>
  <c r="Z1545" i="33"/>
  <c r="Y1545" i="33"/>
  <c r="X1545" i="33"/>
  <c r="W1545" i="33"/>
  <c r="V1545" i="33"/>
  <c r="U1545" i="33"/>
  <c r="T1545" i="33"/>
  <c r="S1545" i="33"/>
  <c r="AD1544" i="33"/>
  <c r="AC1544" i="33"/>
  <c r="AB1544" i="33"/>
  <c r="AA1544" i="33"/>
  <c r="Z1544" i="33"/>
  <c r="Y1544" i="33"/>
  <c r="X1544" i="33"/>
  <c r="W1544" i="33"/>
  <c r="V1544" i="33"/>
  <c r="U1544" i="33"/>
  <c r="T1544" i="33"/>
  <c r="S1544" i="33"/>
  <c r="AD1543" i="33"/>
  <c r="AC1543" i="33"/>
  <c r="AB1543" i="33"/>
  <c r="AA1543" i="33"/>
  <c r="Z1543" i="33"/>
  <c r="Y1543" i="33"/>
  <c r="X1543" i="33"/>
  <c r="W1543" i="33"/>
  <c r="V1543" i="33"/>
  <c r="U1543" i="33"/>
  <c r="T1543" i="33"/>
  <c r="S1543" i="33"/>
  <c r="AD1542" i="33"/>
  <c r="AC1542" i="33"/>
  <c r="AB1542" i="33"/>
  <c r="AA1542" i="33"/>
  <c r="Z1542" i="33"/>
  <c r="Y1542" i="33"/>
  <c r="X1542" i="33"/>
  <c r="W1542" i="33"/>
  <c r="V1542" i="33"/>
  <c r="U1542" i="33"/>
  <c r="T1542" i="33"/>
  <c r="S1542" i="33"/>
  <c r="AD1541" i="33"/>
  <c r="AC1541" i="33"/>
  <c r="AB1541" i="33"/>
  <c r="AA1541" i="33"/>
  <c r="Z1541" i="33"/>
  <c r="Y1541" i="33"/>
  <c r="X1541" i="33"/>
  <c r="W1541" i="33"/>
  <c r="V1541" i="33"/>
  <c r="U1541" i="33"/>
  <c r="T1541" i="33"/>
  <c r="S1541" i="33"/>
  <c r="AD1540" i="33"/>
  <c r="AC1540" i="33"/>
  <c r="AB1540" i="33"/>
  <c r="AA1540" i="33"/>
  <c r="Z1540" i="33"/>
  <c r="Y1540" i="33"/>
  <c r="X1540" i="33"/>
  <c r="W1540" i="33"/>
  <c r="V1540" i="33"/>
  <c r="U1540" i="33"/>
  <c r="T1540" i="33"/>
  <c r="S1540" i="33"/>
  <c r="AD1539" i="33"/>
  <c r="AC1539" i="33"/>
  <c r="AB1539" i="33"/>
  <c r="AA1539" i="33"/>
  <c r="Z1539" i="33"/>
  <c r="Y1539" i="33"/>
  <c r="X1539" i="33"/>
  <c r="W1539" i="33"/>
  <c r="V1539" i="33"/>
  <c r="U1539" i="33"/>
  <c r="T1539" i="33"/>
  <c r="S1539" i="33"/>
  <c r="AD1538" i="33"/>
  <c r="AC1538" i="33"/>
  <c r="AB1538" i="33"/>
  <c r="AA1538" i="33"/>
  <c r="Z1538" i="33"/>
  <c r="Y1538" i="33"/>
  <c r="X1538" i="33"/>
  <c r="W1538" i="33"/>
  <c r="V1538" i="33"/>
  <c r="U1538" i="33"/>
  <c r="T1538" i="33"/>
  <c r="S1538" i="33"/>
  <c r="AD1537" i="33"/>
  <c r="AC1537" i="33"/>
  <c r="AB1537" i="33"/>
  <c r="AA1537" i="33"/>
  <c r="Z1537" i="33"/>
  <c r="Y1537" i="33"/>
  <c r="X1537" i="33"/>
  <c r="W1537" i="33"/>
  <c r="V1537" i="33"/>
  <c r="U1537" i="33"/>
  <c r="T1537" i="33"/>
  <c r="S1537" i="33"/>
  <c r="AD1536" i="33"/>
  <c r="AC1536" i="33"/>
  <c r="AB1536" i="33"/>
  <c r="AA1536" i="33"/>
  <c r="Z1536" i="33"/>
  <c r="Y1536" i="33"/>
  <c r="X1536" i="33"/>
  <c r="W1536" i="33"/>
  <c r="V1536" i="33"/>
  <c r="U1536" i="33"/>
  <c r="T1536" i="33"/>
  <c r="S1536" i="33"/>
  <c r="AD1535" i="33"/>
  <c r="AC1535" i="33"/>
  <c r="AB1535" i="33"/>
  <c r="AA1535" i="33"/>
  <c r="Z1535" i="33"/>
  <c r="Y1535" i="33"/>
  <c r="X1535" i="33"/>
  <c r="W1535" i="33"/>
  <c r="V1535" i="33"/>
  <c r="U1535" i="33"/>
  <c r="T1535" i="33"/>
  <c r="S1535" i="33"/>
  <c r="AD1534" i="33"/>
  <c r="AC1534" i="33"/>
  <c r="AB1534" i="33"/>
  <c r="AA1534" i="33"/>
  <c r="Z1534" i="33"/>
  <c r="Y1534" i="33"/>
  <c r="X1534" i="33"/>
  <c r="W1534" i="33"/>
  <c r="V1534" i="33"/>
  <c r="U1534" i="33"/>
  <c r="T1534" i="33"/>
  <c r="S1534" i="33"/>
  <c r="AD1533" i="33"/>
  <c r="AC1533" i="33"/>
  <c r="AB1533" i="33"/>
  <c r="AA1533" i="33"/>
  <c r="Z1533" i="33"/>
  <c r="Y1533" i="33"/>
  <c r="X1533" i="33"/>
  <c r="W1533" i="33"/>
  <c r="V1533" i="33"/>
  <c r="U1533" i="33"/>
  <c r="T1533" i="33"/>
  <c r="S1533" i="33"/>
  <c r="AD1532" i="33"/>
  <c r="AC1532" i="33"/>
  <c r="AB1532" i="33"/>
  <c r="AA1532" i="33"/>
  <c r="Z1532" i="33"/>
  <c r="Y1532" i="33"/>
  <c r="X1532" i="33"/>
  <c r="W1532" i="33"/>
  <c r="V1532" i="33"/>
  <c r="U1532" i="33"/>
  <c r="T1532" i="33"/>
  <c r="S1532" i="33"/>
  <c r="AD1531" i="33"/>
  <c r="AC1531" i="33"/>
  <c r="AB1531" i="33"/>
  <c r="AA1531" i="33"/>
  <c r="Z1531" i="33"/>
  <c r="Y1531" i="33"/>
  <c r="X1531" i="33"/>
  <c r="W1531" i="33"/>
  <c r="V1531" i="33"/>
  <c r="U1531" i="33"/>
  <c r="T1531" i="33"/>
  <c r="S1531" i="33"/>
  <c r="AD1530" i="33"/>
  <c r="AC1530" i="33"/>
  <c r="AB1530" i="33"/>
  <c r="AA1530" i="33"/>
  <c r="Z1530" i="33"/>
  <c r="Y1530" i="33"/>
  <c r="X1530" i="33"/>
  <c r="W1530" i="33"/>
  <c r="V1530" i="33"/>
  <c r="U1530" i="33"/>
  <c r="T1530" i="33"/>
  <c r="S1530" i="33"/>
  <c r="AD1529" i="33"/>
  <c r="AC1529" i="33"/>
  <c r="AB1529" i="33"/>
  <c r="AA1529" i="33"/>
  <c r="Z1529" i="33"/>
  <c r="Y1529" i="33"/>
  <c r="X1529" i="33"/>
  <c r="W1529" i="33"/>
  <c r="V1529" i="33"/>
  <c r="U1529" i="33"/>
  <c r="T1529" i="33"/>
  <c r="S1529" i="33"/>
  <c r="AD1528" i="33"/>
  <c r="AC1528" i="33"/>
  <c r="AB1528" i="33"/>
  <c r="AA1528" i="33"/>
  <c r="Z1528" i="33"/>
  <c r="Y1528" i="33"/>
  <c r="X1528" i="33"/>
  <c r="W1528" i="33"/>
  <c r="V1528" i="33"/>
  <c r="U1528" i="33"/>
  <c r="T1528" i="33"/>
  <c r="S1528" i="33"/>
  <c r="AD1527" i="33"/>
  <c r="AC1527" i="33"/>
  <c r="AB1527" i="33"/>
  <c r="AA1527" i="33"/>
  <c r="Z1527" i="33"/>
  <c r="Y1527" i="33"/>
  <c r="X1527" i="33"/>
  <c r="W1527" i="33"/>
  <c r="V1527" i="33"/>
  <c r="U1527" i="33"/>
  <c r="T1527" i="33"/>
  <c r="S1527" i="33"/>
  <c r="AD1526" i="33"/>
  <c r="AC1526" i="33"/>
  <c r="AB1526" i="33"/>
  <c r="AA1526" i="33"/>
  <c r="Z1526" i="33"/>
  <c r="Y1526" i="33"/>
  <c r="X1526" i="33"/>
  <c r="W1526" i="33"/>
  <c r="V1526" i="33"/>
  <c r="U1526" i="33"/>
  <c r="T1526" i="33"/>
  <c r="S1526" i="33"/>
  <c r="AD1525" i="33"/>
  <c r="AC1525" i="33"/>
  <c r="AB1525" i="33"/>
  <c r="AA1525" i="33"/>
  <c r="Z1525" i="33"/>
  <c r="Y1525" i="33"/>
  <c r="X1525" i="33"/>
  <c r="W1525" i="33"/>
  <c r="V1525" i="33"/>
  <c r="U1525" i="33"/>
  <c r="T1525" i="33"/>
  <c r="S1525" i="33"/>
  <c r="AD1524" i="33"/>
  <c r="AC1524" i="33"/>
  <c r="AB1524" i="33"/>
  <c r="AA1524" i="33"/>
  <c r="Z1524" i="33"/>
  <c r="Y1524" i="33"/>
  <c r="X1524" i="33"/>
  <c r="W1524" i="33"/>
  <c r="V1524" i="33"/>
  <c r="U1524" i="33"/>
  <c r="T1524" i="33"/>
  <c r="S1524" i="33"/>
  <c r="AD1523" i="33"/>
  <c r="AC1523" i="33"/>
  <c r="AB1523" i="33"/>
  <c r="AA1523" i="33"/>
  <c r="Z1523" i="33"/>
  <c r="Y1523" i="33"/>
  <c r="X1523" i="33"/>
  <c r="W1523" i="33"/>
  <c r="V1523" i="33"/>
  <c r="U1523" i="33"/>
  <c r="T1523" i="33"/>
  <c r="S1523" i="33"/>
  <c r="AD1522" i="33"/>
  <c r="AC1522" i="33"/>
  <c r="AB1522" i="33"/>
  <c r="AA1522" i="33"/>
  <c r="Z1522" i="33"/>
  <c r="Y1522" i="33"/>
  <c r="X1522" i="33"/>
  <c r="W1522" i="33"/>
  <c r="V1522" i="33"/>
  <c r="U1522" i="33"/>
  <c r="T1522" i="33"/>
  <c r="S1522" i="33"/>
  <c r="AD1521" i="33"/>
  <c r="AC1521" i="33"/>
  <c r="AB1521" i="33"/>
  <c r="AA1521" i="33"/>
  <c r="Z1521" i="33"/>
  <c r="Y1521" i="33"/>
  <c r="X1521" i="33"/>
  <c r="W1521" i="33"/>
  <c r="V1521" i="33"/>
  <c r="U1521" i="33"/>
  <c r="T1521" i="33"/>
  <c r="S1521" i="33"/>
  <c r="AD1520" i="33"/>
  <c r="AC1520" i="33"/>
  <c r="AB1520" i="33"/>
  <c r="AA1520" i="33"/>
  <c r="Z1520" i="33"/>
  <c r="Y1520" i="33"/>
  <c r="X1520" i="33"/>
  <c r="W1520" i="33"/>
  <c r="V1520" i="33"/>
  <c r="U1520" i="33"/>
  <c r="T1520" i="33"/>
  <c r="S1520" i="33"/>
  <c r="AD1519" i="33"/>
  <c r="AC1519" i="33"/>
  <c r="AB1519" i="33"/>
  <c r="AA1519" i="33"/>
  <c r="Z1519" i="33"/>
  <c r="Y1519" i="33"/>
  <c r="X1519" i="33"/>
  <c r="W1519" i="33"/>
  <c r="V1519" i="33"/>
  <c r="U1519" i="33"/>
  <c r="T1519" i="33"/>
  <c r="S1519" i="33"/>
  <c r="AD1518" i="33"/>
  <c r="AC1518" i="33"/>
  <c r="AB1518" i="33"/>
  <c r="AA1518" i="33"/>
  <c r="Z1518" i="33"/>
  <c r="Y1518" i="33"/>
  <c r="X1518" i="33"/>
  <c r="W1518" i="33"/>
  <c r="V1518" i="33"/>
  <c r="U1518" i="33"/>
  <c r="T1518" i="33"/>
  <c r="S1518" i="33"/>
  <c r="AD1517" i="33"/>
  <c r="AC1517" i="33"/>
  <c r="AB1517" i="33"/>
  <c r="AA1517" i="33"/>
  <c r="Z1517" i="33"/>
  <c r="Y1517" i="33"/>
  <c r="X1517" i="33"/>
  <c r="W1517" i="33"/>
  <c r="V1517" i="33"/>
  <c r="U1517" i="33"/>
  <c r="T1517" i="33"/>
  <c r="S1517" i="33"/>
  <c r="AD1516" i="33"/>
  <c r="AC1516" i="33"/>
  <c r="AB1516" i="33"/>
  <c r="AA1516" i="33"/>
  <c r="Z1516" i="33"/>
  <c r="Y1516" i="33"/>
  <c r="X1516" i="33"/>
  <c r="W1516" i="33"/>
  <c r="V1516" i="33"/>
  <c r="U1516" i="33"/>
  <c r="T1516" i="33"/>
  <c r="S1516" i="33"/>
  <c r="AD1515" i="33"/>
  <c r="AC1515" i="33"/>
  <c r="AB1515" i="33"/>
  <c r="AA1515" i="33"/>
  <c r="Z1515" i="33"/>
  <c r="Y1515" i="33"/>
  <c r="X1515" i="33"/>
  <c r="W1515" i="33"/>
  <c r="V1515" i="33"/>
  <c r="U1515" i="33"/>
  <c r="T1515" i="33"/>
  <c r="S1515" i="33"/>
  <c r="AD1514" i="33"/>
  <c r="AC1514" i="33"/>
  <c r="AB1514" i="33"/>
  <c r="AA1514" i="33"/>
  <c r="Z1514" i="33"/>
  <c r="Y1514" i="33"/>
  <c r="X1514" i="33"/>
  <c r="W1514" i="33"/>
  <c r="V1514" i="33"/>
  <c r="U1514" i="33"/>
  <c r="T1514" i="33"/>
  <c r="S1514" i="33"/>
  <c r="AD1513" i="33"/>
  <c r="AC1513" i="33"/>
  <c r="AB1513" i="33"/>
  <c r="AA1513" i="33"/>
  <c r="Z1513" i="33"/>
  <c r="Y1513" i="33"/>
  <c r="X1513" i="33"/>
  <c r="W1513" i="33"/>
  <c r="V1513" i="33"/>
  <c r="U1513" i="33"/>
  <c r="T1513" i="33"/>
  <c r="S1513" i="33"/>
  <c r="AD1512" i="33"/>
  <c r="AC1512" i="33"/>
  <c r="AB1512" i="33"/>
  <c r="AA1512" i="33"/>
  <c r="Z1512" i="33"/>
  <c r="Y1512" i="33"/>
  <c r="X1512" i="33"/>
  <c r="W1512" i="33"/>
  <c r="V1512" i="33"/>
  <c r="U1512" i="33"/>
  <c r="T1512" i="33"/>
  <c r="S1512" i="33"/>
  <c r="AD1511" i="33"/>
  <c r="AC1511" i="33"/>
  <c r="AB1511" i="33"/>
  <c r="AA1511" i="33"/>
  <c r="Z1511" i="33"/>
  <c r="Y1511" i="33"/>
  <c r="X1511" i="33"/>
  <c r="W1511" i="33"/>
  <c r="V1511" i="33"/>
  <c r="U1511" i="33"/>
  <c r="T1511" i="33"/>
  <c r="S1511" i="33"/>
  <c r="AD1510" i="33"/>
  <c r="AC1510" i="33"/>
  <c r="AB1510" i="33"/>
  <c r="AA1510" i="33"/>
  <c r="Z1510" i="33"/>
  <c r="Y1510" i="33"/>
  <c r="X1510" i="33"/>
  <c r="W1510" i="33"/>
  <c r="V1510" i="33"/>
  <c r="U1510" i="33"/>
  <c r="T1510" i="33"/>
  <c r="S1510" i="33"/>
  <c r="AD1509" i="33"/>
  <c r="AC1509" i="33"/>
  <c r="AB1509" i="33"/>
  <c r="AA1509" i="33"/>
  <c r="Z1509" i="33"/>
  <c r="Y1509" i="33"/>
  <c r="X1509" i="33"/>
  <c r="W1509" i="33"/>
  <c r="V1509" i="33"/>
  <c r="U1509" i="33"/>
  <c r="T1509" i="33"/>
  <c r="S1509" i="33"/>
  <c r="AD1508" i="33"/>
  <c r="AC1508" i="33"/>
  <c r="AB1508" i="33"/>
  <c r="AA1508" i="33"/>
  <c r="Z1508" i="33"/>
  <c r="Y1508" i="33"/>
  <c r="X1508" i="33"/>
  <c r="W1508" i="33"/>
  <c r="V1508" i="33"/>
  <c r="U1508" i="33"/>
  <c r="T1508" i="33"/>
  <c r="S1508" i="33"/>
  <c r="AD1507" i="33"/>
  <c r="AC1507" i="33"/>
  <c r="AB1507" i="33"/>
  <c r="AA1507" i="33"/>
  <c r="Z1507" i="33"/>
  <c r="Y1507" i="33"/>
  <c r="X1507" i="33"/>
  <c r="W1507" i="33"/>
  <c r="V1507" i="33"/>
  <c r="U1507" i="33"/>
  <c r="T1507" i="33"/>
  <c r="S1507" i="33"/>
  <c r="AD1506" i="33"/>
  <c r="AC1506" i="33"/>
  <c r="AB1506" i="33"/>
  <c r="AA1506" i="33"/>
  <c r="Z1506" i="33"/>
  <c r="Y1506" i="33"/>
  <c r="X1506" i="33"/>
  <c r="W1506" i="33"/>
  <c r="V1506" i="33"/>
  <c r="U1506" i="33"/>
  <c r="T1506" i="33"/>
  <c r="S1506" i="33"/>
  <c r="AD1505" i="33"/>
  <c r="AC1505" i="33"/>
  <c r="AB1505" i="33"/>
  <c r="AA1505" i="33"/>
  <c r="Z1505" i="33"/>
  <c r="Y1505" i="33"/>
  <c r="X1505" i="33"/>
  <c r="W1505" i="33"/>
  <c r="V1505" i="33"/>
  <c r="U1505" i="33"/>
  <c r="T1505" i="33"/>
  <c r="S1505" i="33"/>
  <c r="AD1504" i="33"/>
  <c r="AC1504" i="33"/>
  <c r="AB1504" i="33"/>
  <c r="AA1504" i="33"/>
  <c r="Z1504" i="33"/>
  <c r="Y1504" i="33"/>
  <c r="X1504" i="33"/>
  <c r="W1504" i="33"/>
  <c r="V1504" i="33"/>
  <c r="U1504" i="33"/>
  <c r="T1504" i="33"/>
  <c r="S1504" i="33"/>
  <c r="AD1503" i="33"/>
  <c r="AC1503" i="33"/>
  <c r="AB1503" i="33"/>
  <c r="AA1503" i="33"/>
  <c r="Z1503" i="33"/>
  <c r="Y1503" i="33"/>
  <c r="X1503" i="33"/>
  <c r="W1503" i="33"/>
  <c r="V1503" i="33"/>
  <c r="U1503" i="33"/>
  <c r="T1503" i="33"/>
  <c r="S1503" i="33"/>
  <c r="AD1502" i="33"/>
  <c r="AC1502" i="33"/>
  <c r="AB1502" i="33"/>
  <c r="AA1502" i="33"/>
  <c r="Z1502" i="33"/>
  <c r="Y1502" i="33"/>
  <c r="X1502" i="33"/>
  <c r="W1502" i="33"/>
  <c r="V1502" i="33"/>
  <c r="U1502" i="33"/>
  <c r="T1502" i="33"/>
  <c r="S1502" i="33"/>
  <c r="AD1501" i="33"/>
  <c r="AC1501" i="33"/>
  <c r="AB1501" i="33"/>
  <c r="AA1501" i="33"/>
  <c r="Z1501" i="33"/>
  <c r="Y1501" i="33"/>
  <c r="X1501" i="33"/>
  <c r="W1501" i="33"/>
  <c r="V1501" i="33"/>
  <c r="U1501" i="33"/>
  <c r="T1501" i="33"/>
  <c r="S1501" i="33"/>
  <c r="AD1500" i="33"/>
  <c r="AC1500" i="33"/>
  <c r="AB1500" i="33"/>
  <c r="AA1500" i="33"/>
  <c r="Z1500" i="33"/>
  <c r="Y1500" i="33"/>
  <c r="X1500" i="33"/>
  <c r="W1500" i="33"/>
  <c r="V1500" i="33"/>
  <c r="U1500" i="33"/>
  <c r="T1500" i="33"/>
  <c r="S1500" i="33"/>
  <c r="AD1499" i="33"/>
  <c r="AC1499" i="33"/>
  <c r="AB1499" i="33"/>
  <c r="AA1499" i="33"/>
  <c r="Z1499" i="33"/>
  <c r="Y1499" i="33"/>
  <c r="X1499" i="33"/>
  <c r="W1499" i="33"/>
  <c r="V1499" i="33"/>
  <c r="U1499" i="33"/>
  <c r="T1499" i="33"/>
  <c r="S1499" i="33"/>
  <c r="AD1498" i="33"/>
  <c r="AC1498" i="33"/>
  <c r="AB1498" i="33"/>
  <c r="AA1498" i="33"/>
  <c r="Z1498" i="33"/>
  <c r="Y1498" i="33"/>
  <c r="X1498" i="33"/>
  <c r="W1498" i="33"/>
  <c r="V1498" i="33"/>
  <c r="U1498" i="33"/>
  <c r="T1498" i="33"/>
  <c r="S1498" i="33"/>
  <c r="AD1497" i="33"/>
  <c r="AC1497" i="33"/>
  <c r="AB1497" i="33"/>
  <c r="AA1497" i="33"/>
  <c r="Z1497" i="33"/>
  <c r="Y1497" i="33"/>
  <c r="X1497" i="33"/>
  <c r="W1497" i="33"/>
  <c r="V1497" i="33"/>
  <c r="U1497" i="33"/>
  <c r="T1497" i="33"/>
  <c r="S1497" i="33"/>
  <c r="AD1496" i="33"/>
  <c r="AC1496" i="33"/>
  <c r="AB1496" i="33"/>
  <c r="AA1496" i="33"/>
  <c r="Z1496" i="33"/>
  <c r="Y1496" i="33"/>
  <c r="X1496" i="33"/>
  <c r="W1496" i="33"/>
  <c r="V1496" i="33"/>
  <c r="U1496" i="33"/>
  <c r="T1496" i="33"/>
  <c r="S1496" i="33"/>
  <c r="AD1495" i="33"/>
  <c r="AC1495" i="33"/>
  <c r="AB1495" i="33"/>
  <c r="AA1495" i="33"/>
  <c r="Z1495" i="33"/>
  <c r="Y1495" i="33"/>
  <c r="X1495" i="33"/>
  <c r="W1495" i="33"/>
  <c r="V1495" i="33"/>
  <c r="U1495" i="33"/>
  <c r="T1495" i="33"/>
  <c r="S1495" i="33"/>
  <c r="AD1494" i="33"/>
  <c r="AC1494" i="33"/>
  <c r="AB1494" i="33"/>
  <c r="AA1494" i="33"/>
  <c r="Z1494" i="33"/>
  <c r="Y1494" i="33"/>
  <c r="X1494" i="33"/>
  <c r="W1494" i="33"/>
  <c r="V1494" i="33"/>
  <c r="U1494" i="33"/>
  <c r="T1494" i="33"/>
  <c r="S1494" i="33"/>
  <c r="AD1493" i="33"/>
  <c r="AC1493" i="33"/>
  <c r="AB1493" i="33"/>
  <c r="AA1493" i="33"/>
  <c r="Z1493" i="33"/>
  <c r="Y1493" i="33"/>
  <c r="X1493" i="33"/>
  <c r="W1493" i="33"/>
  <c r="V1493" i="33"/>
  <c r="U1493" i="33"/>
  <c r="T1493" i="33"/>
  <c r="S1493" i="33"/>
  <c r="AD1492" i="33"/>
  <c r="AC1492" i="33"/>
  <c r="AB1492" i="33"/>
  <c r="AA1492" i="33"/>
  <c r="Z1492" i="33"/>
  <c r="Y1492" i="33"/>
  <c r="X1492" i="33"/>
  <c r="W1492" i="33"/>
  <c r="V1492" i="33"/>
  <c r="U1492" i="33"/>
  <c r="T1492" i="33"/>
  <c r="S1492" i="33"/>
  <c r="AD1491" i="33"/>
  <c r="AC1491" i="33"/>
  <c r="AB1491" i="33"/>
  <c r="AA1491" i="33"/>
  <c r="Z1491" i="33"/>
  <c r="Y1491" i="33"/>
  <c r="X1491" i="33"/>
  <c r="W1491" i="33"/>
  <c r="V1491" i="33"/>
  <c r="U1491" i="33"/>
  <c r="T1491" i="33"/>
  <c r="S1491" i="33"/>
  <c r="AD1490" i="33"/>
  <c r="AC1490" i="33"/>
  <c r="AB1490" i="33"/>
  <c r="AA1490" i="33"/>
  <c r="Z1490" i="33"/>
  <c r="Y1490" i="33"/>
  <c r="X1490" i="33"/>
  <c r="W1490" i="33"/>
  <c r="V1490" i="33"/>
  <c r="U1490" i="33"/>
  <c r="T1490" i="33"/>
  <c r="S1490" i="33"/>
  <c r="AD1489" i="33"/>
  <c r="AC1489" i="33"/>
  <c r="AB1489" i="33"/>
  <c r="AA1489" i="33"/>
  <c r="Z1489" i="33"/>
  <c r="Y1489" i="33"/>
  <c r="X1489" i="33"/>
  <c r="W1489" i="33"/>
  <c r="V1489" i="33"/>
  <c r="U1489" i="33"/>
  <c r="T1489" i="33"/>
  <c r="S1489" i="33"/>
  <c r="AD1488" i="33"/>
  <c r="AC1488" i="33"/>
  <c r="AB1488" i="33"/>
  <c r="AA1488" i="33"/>
  <c r="Z1488" i="33"/>
  <c r="Y1488" i="33"/>
  <c r="X1488" i="33"/>
  <c r="W1488" i="33"/>
  <c r="V1488" i="33"/>
  <c r="U1488" i="33"/>
  <c r="T1488" i="33"/>
  <c r="S1488" i="33"/>
  <c r="AD1487" i="33"/>
  <c r="AC1487" i="33"/>
  <c r="AB1487" i="33"/>
  <c r="AA1487" i="33"/>
  <c r="Z1487" i="33"/>
  <c r="Y1487" i="33"/>
  <c r="X1487" i="33"/>
  <c r="W1487" i="33"/>
  <c r="V1487" i="33"/>
  <c r="U1487" i="33"/>
  <c r="T1487" i="33"/>
  <c r="S1487" i="33"/>
  <c r="AD1486" i="33"/>
  <c r="AC1486" i="33"/>
  <c r="AB1486" i="33"/>
  <c r="AA1486" i="33"/>
  <c r="Z1486" i="33"/>
  <c r="Y1486" i="33"/>
  <c r="X1486" i="33"/>
  <c r="W1486" i="33"/>
  <c r="V1486" i="33"/>
  <c r="U1486" i="33"/>
  <c r="T1486" i="33"/>
  <c r="S1486" i="33"/>
  <c r="AD1485" i="33"/>
  <c r="AC1485" i="33"/>
  <c r="AB1485" i="33"/>
  <c r="AA1485" i="33"/>
  <c r="Z1485" i="33"/>
  <c r="Y1485" i="33"/>
  <c r="X1485" i="33"/>
  <c r="W1485" i="33"/>
  <c r="V1485" i="33"/>
  <c r="U1485" i="33"/>
  <c r="T1485" i="33"/>
  <c r="S1485" i="33"/>
  <c r="AD1484" i="33"/>
  <c r="AC1484" i="33"/>
  <c r="AB1484" i="33"/>
  <c r="AA1484" i="33"/>
  <c r="Z1484" i="33"/>
  <c r="Y1484" i="33"/>
  <c r="X1484" i="33"/>
  <c r="W1484" i="33"/>
  <c r="V1484" i="33"/>
  <c r="U1484" i="33"/>
  <c r="T1484" i="33"/>
  <c r="S1484" i="33"/>
  <c r="AD1483" i="33"/>
  <c r="AC1483" i="33"/>
  <c r="AB1483" i="33"/>
  <c r="AA1483" i="33"/>
  <c r="Z1483" i="33"/>
  <c r="Y1483" i="33"/>
  <c r="X1483" i="33"/>
  <c r="W1483" i="33"/>
  <c r="V1483" i="33"/>
  <c r="U1483" i="33"/>
  <c r="T1483" i="33"/>
  <c r="S1483" i="33"/>
  <c r="AD1482" i="33"/>
  <c r="AC1482" i="33"/>
  <c r="AB1482" i="33"/>
  <c r="AA1482" i="33"/>
  <c r="Z1482" i="33"/>
  <c r="Y1482" i="33"/>
  <c r="X1482" i="33"/>
  <c r="W1482" i="33"/>
  <c r="V1482" i="33"/>
  <c r="U1482" i="33"/>
  <c r="T1482" i="33"/>
  <c r="S1482" i="33"/>
  <c r="AD1481" i="33"/>
  <c r="AC1481" i="33"/>
  <c r="AB1481" i="33"/>
  <c r="AA1481" i="33"/>
  <c r="Z1481" i="33"/>
  <c r="Y1481" i="33"/>
  <c r="X1481" i="33"/>
  <c r="W1481" i="33"/>
  <c r="V1481" i="33"/>
  <c r="U1481" i="33"/>
  <c r="T1481" i="33"/>
  <c r="S1481" i="33"/>
  <c r="AD1480" i="33"/>
  <c r="AC1480" i="33"/>
  <c r="AB1480" i="33"/>
  <c r="AA1480" i="33"/>
  <c r="Z1480" i="33"/>
  <c r="Y1480" i="33"/>
  <c r="X1480" i="33"/>
  <c r="W1480" i="33"/>
  <c r="V1480" i="33"/>
  <c r="U1480" i="33"/>
  <c r="T1480" i="33"/>
  <c r="S1480" i="33"/>
  <c r="AD1479" i="33"/>
  <c r="AC1479" i="33"/>
  <c r="AB1479" i="33"/>
  <c r="AA1479" i="33"/>
  <c r="Z1479" i="33"/>
  <c r="Y1479" i="33"/>
  <c r="X1479" i="33"/>
  <c r="W1479" i="33"/>
  <c r="V1479" i="33"/>
  <c r="U1479" i="33"/>
  <c r="T1479" i="33"/>
  <c r="S1479" i="33"/>
  <c r="AD1478" i="33"/>
  <c r="AC1478" i="33"/>
  <c r="AB1478" i="33"/>
  <c r="AA1478" i="33"/>
  <c r="Z1478" i="33"/>
  <c r="Y1478" i="33"/>
  <c r="X1478" i="33"/>
  <c r="W1478" i="33"/>
  <c r="V1478" i="33"/>
  <c r="U1478" i="33"/>
  <c r="T1478" i="33"/>
  <c r="S1478" i="33"/>
  <c r="AD1477" i="33"/>
  <c r="AC1477" i="33"/>
  <c r="AB1477" i="33"/>
  <c r="AA1477" i="33"/>
  <c r="Z1477" i="33"/>
  <c r="Y1477" i="33"/>
  <c r="X1477" i="33"/>
  <c r="W1477" i="33"/>
  <c r="V1477" i="33"/>
  <c r="U1477" i="33"/>
  <c r="T1477" i="33"/>
  <c r="S1477" i="33"/>
  <c r="AD1476" i="33"/>
  <c r="AC1476" i="33"/>
  <c r="AB1476" i="33"/>
  <c r="AA1476" i="33"/>
  <c r="Z1476" i="33"/>
  <c r="Y1476" i="33"/>
  <c r="X1476" i="33"/>
  <c r="W1476" i="33"/>
  <c r="V1476" i="33"/>
  <c r="U1476" i="33"/>
  <c r="T1476" i="33"/>
  <c r="S1476" i="33"/>
  <c r="AD1475" i="33"/>
  <c r="AC1475" i="33"/>
  <c r="AB1475" i="33"/>
  <c r="AA1475" i="33"/>
  <c r="Z1475" i="33"/>
  <c r="Y1475" i="33"/>
  <c r="X1475" i="33"/>
  <c r="W1475" i="33"/>
  <c r="V1475" i="33"/>
  <c r="U1475" i="33"/>
  <c r="T1475" i="33"/>
  <c r="S1475" i="33"/>
  <c r="AD1474" i="33"/>
  <c r="AC1474" i="33"/>
  <c r="AB1474" i="33"/>
  <c r="AA1474" i="33"/>
  <c r="Z1474" i="33"/>
  <c r="Y1474" i="33"/>
  <c r="X1474" i="33"/>
  <c r="W1474" i="33"/>
  <c r="V1474" i="33"/>
  <c r="U1474" i="33"/>
  <c r="T1474" i="33"/>
  <c r="S1474" i="33"/>
  <c r="AD1473" i="33"/>
  <c r="AC1473" i="33"/>
  <c r="AB1473" i="33"/>
  <c r="AA1473" i="33"/>
  <c r="Z1473" i="33"/>
  <c r="Y1473" i="33"/>
  <c r="X1473" i="33"/>
  <c r="W1473" i="33"/>
  <c r="V1473" i="33"/>
  <c r="U1473" i="33"/>
  <c r="T1473" i="33"/>
  <c r="S1473" i="33"/>
  <c r="AD1472" i="33"/>
  <c r="AC1472" i="33"/>
  <c r="AB1472" i="33"/>
  <c r="AA1472" i="33"/>
  <c r="Z1472" i="33"/>
  <c r="Y1472" i="33"/>
  <c r="X1472" i="33"/>
  <c r="W1472" i="33"/>
  <c r="V1472" i="33"/>
  <c r="U1472" i="33"/>
  <c r="T1472" i="33"/>
  <c r="S1472" i="33"/>
  <c r="AD1471" i="33"/>
  <c r="AC1471" i="33"/>
  <c r="AB1471" i="33"/>
  <c r="AA1471" i="33"/>
  <c r="Z1471" i="33"/>
  <c r="Y1471" i="33"/>
  <c r="X1471" i="33"/>
  <c r="W1471" i="33"/>
  <c r="V1471" i="33"/>
  <c r="U1471" i="33"/>
  <c r="T1471" i="33"/>
  <c r="S1471" i="33"/>
  <c r="AD1470" i="33"/>
  <c r="AC1470" i="33"/>
  <c r="AB1470" i="33"/>
  <c r="AA1470" i="33"/>
  <c r="Z1470" i="33"/>
  <c r="Y1470" i="33"/>
  <c r="X1470" i="33"/>
  <c r="W1470" i="33"/>
  <c r="V1470" i="33"/>
  <c r="U1470" i="33"/>
  <c r="T1470" i="33"/>
  <c r="S1470" i="33"/>
  <c r="AD1469" i="33"/>
  <c r="AC1469" i="33"/>
  <c r="AB1469" i="33"/>
  <c r="AA1469" i="33"/>
  <c r="Z1469" i="33"/>
  <c r="Y1469" i="33"/>
  <c r="X1469" i="33"/>
  <c r="W1469" i="33"/>
  <c r="V1469" i="33"/>
  <c r="U1469" i="33"/>
  <c r="T1469" i="33"/>
  <c r="S1469" i="33"/>
  <c r="AD1468" i="33"/>
  <c r="AC1468" i="33"/>
  <c r="AB1468" i="33"/>
  <c r="AA1468" i="33"/>
  <c r="Z1468" i="33"/>
  <c r="Y1468" i="33"/>
  <c r="X1468" i="33"/>
  <c r="W1468" i="33"/>
  <c r="V1468" i="33"/>
  <c r="U1468" i="33"/>
  <c r="T1468" i="33"/>
  <c r="S1468" i="33"/>
  <c r="AD1467" i="33"/>
  <c r="AC1467" i="33"/>
  <c r="AB1467" i="33"/>
  <c r="AA1467" i="33"/>
  <c r="Z1467" i="33"/>
  <c r="Y1467" i="33"/>
  <c r="X1467" i="33"/>
  <c r="W1467" i="33"/>
  <c r="V1467" i="33"/>
  <c r="U1467" i="33"/>
  <c r="T1467" i="33"/>
  <c r="S1467" i="33"/>
  <c r="AD1466" i="33"/>
  <c r="AC1466" i="33"/>
  <c r="AB1466" i="33"/>
  <c r="AA1466" i="33"/>
  <c r="Z1466" i="33"/>
  <c r="Y1466" i="33"/>
  <c r="X1466" i="33"/>
  <c r="W1466" i="33"/>
  <c r="V1466" i="33"/>
  <c r="U1466" i="33"/>
  <c r="T1466" i="33"/>
  <c r="S1466" i="33"/>
  <c r="AD1465" i="33"/>
  <c r="AC1465" i="33"/>
  <c r="AB1465" i="33"/>
  <c r="AA1465" i="33"/>
  <c r="Z1465" i="33"/>
  <c r="Y1465" i="33"/>
  <c r="X1465" i="33"/>
  <c r="W1465" i="33"/>
  <c r="V1465" i="33"/>
  <c r="U1465" i="33"/>
  <c r="T1465" i="33"/>
  <c r="S1465" i="33"/>
  <c r="AD1464" i="33"/>
  <c r="AC1464" i="33"/>
  <c r="AB1464" i="33"/>
  <c r="AA1464" i="33"/>
  <c r="Z1464" i="33"/>
  <c r="Y1464" i="33"/>
  <c r="X1464" i="33"/>
  <c r="W1464" i="33"/>
  <c r="V1464" i="33"/>
  <c r="U1464" i="33"/>
  <c r="T1464" i="33"/>
  <c r="S1464" i="33"/>
  <c r="AD1463" i="33"/>
  <c r="AC1463" i="33"/>
  <c r="AB1463" i="33"/>
  <c r="AA1463" i="33"/>
  <c r="Z1463" i="33"/>
  <c r="Y1463" i="33"/>
  <c r="X1463" i="33"/>
  <c r="W1463" i="33"/>
  <c r="V1463" i="33"/>
  <c r="U1463" i="33"/>
  <c r="T1463" i="33"/>
  <c r="S1463" i="33"/>
  <c r="AD1462" i="33"/>
  <c r="AC1462" i="33"/>
  <c r="AB1462" i="33"/>
  <c r="AA1462" i="33"/>
  <c r="Z1462" i="33"/>
  <c r="Y1462" i="33"/>
  <c r="X1462" i="33"/>
  <c r="W1462" i="33"/>
  <c r="V1462" i="33"/>
  <c r="U1462" i="33"/>
  <c r="T1462" i="33"/>
  <c r="S1462" i="33"/>
  <c r="AD1461" i="33"/>
  <c r="AC1461" i="33"/>
  <c r="AB1461" i="33"/>
  <c r="AA1461" i="33"/>
  <c r="Z1461" i="33"/>
  <c r="Y1461" i="33"/>
  <c r="X1461" i="33"/>
  <c r="W1461" i="33"/>
  <c r="V1461" i="33"/>
  <c r="U1461" i="33"/>
  <c r="T1461" i="33"/>
  <c r="S1461" i="33"/>
  <c r="AD1460" i="33"/>
  <c r="AC1460" i="33"/>
  <c r="AB1460" i="33"/>
  <c r="AA1460" i="33"/>
  <c r="Z1460" i="33"/>
  <c r="Y1460" i="33"/>
  <c r="X1460" i="33"/>
  <c r="W1460" i="33"/>
  <c r="V1460" i="33"/>
  <c r="U1460" i="33"/>
  <c r="T1460" i="33"/>
  <c r="S1460" i="33"/>
  <c r="AD1459" i="33"/>
  <c r="AC1459" i="33"/>
  <c r="AB1459" i="33"/>
  <c r="AA1459" i="33"/>
  <c r="Z1459" i="33"/>
  <c r="Y1459" i="33"/>
  <c r="X1459" i="33"/>
  <c r="W1459" i="33"/>
  <c r="V1459" i="33"/>
  <c r="U1459" i="33"/>
  <c r="T1459" i="33"/>
  <c r="S1459" i="33"/>
  <c r="AD1458" i="33"/>
  <c r="AC1458" i="33"/>
  <c r="AB1458" i="33"/>
  <c r="AA1458" i="33"/>
  <c r="Z1458" i="33"/>
  <c r="Y1458" i="33"/>
  <c r="X1458" i="33"/>
  <c r="W1458" i="33"/>
  <c r="V1458" i="33"/>
  <c r="U1458" i="33"/>
  <c r="T1458" i="33"/>
  <c r="S1458" i="33"/>
  <c r="AD1457" i="33"/>
  <c r="AC1457" i="33"/>
  <c r="AB1457" i="33"/>
  <c r="AA1457" i="33"/>
  <c r="Z1457" i="33"/>
  <c r="Y1457" i="33"/>
  <c r="X1457" i="33"/>
  <c r="W1457" i="33"/>
  <c r="V1457" i="33"/>
  <c r="U1457" i="33"/>
  <c r="T1457" i="33"/>
  <c r="S1457" i="33"/>
  <c r="AD1456" i="33"/>
  <c r="AC1456" i="33"/>
  <c r="AB1456" i="33"/>
  <c r="AA1456" i="33"/>
  <c r="Z1456" i="33"/>
  <c r="Y1456" i="33"/>
  <c r="X1456" i="33"/>
  <c r="W1456" i="33"/>
  <c r="V1456" i="33"/>
  <c r="U1456" i="33"/>
  <c r="T1456" i="33"/>
  <c r="S1456" i="33"/>
  <c r="AD1455" i="33"/>
  <c r="AC1455" i="33"/>
  <c r="AB1455" i="33"/>
  <c r="AA1455" i="33"/>
  <c r="Z1455" i="33"/>
  <c r="Y1455" i="33"/>
  <c r="X1455" i="33"/>
  <c r="W1455" i="33"/>
  <c r="V1455" i="33"/>
  <c r="U1455" i="33"/>
  <c r="T1455" i="33"/>
  <c r="S1455" i="33"/>
  <c r="AD1454" i="33"/>
  <c r="AC1454" i="33"/>
  <c r="AB1454" i="33"/>
  <c r="AA1454" i="33"/>
  <c r="Z1454" i="33"/>
  <c r="Y1454" i="33"/>
  <c r="X1454" i="33"/>
  <c r="W1454" i="33"/>
  <c r="V1454" i="33"/>
  <c r="U1454" i="33"/>
  <c r="T1454" i="33"/>
  <c r="S1454" i="33"/>
  <c r="AD1453" i="33"/>
  <c r="AC1453" i="33"/>
  <c r="AB1453" i="33"/>
  <c r="AA1453" i="33"/>
  <c r="Z1453" i="33"/>
  <c r="Y1453" i="33"/>
  <c r="X1453" i="33"/>
  <c r="W1453" i="33"/>
  <c r="V1453" i="33"/>
  <c r="U1453" i="33"/>
  <c r="T1453" i="33"/>
  <c r="S1453" i="33"/>
  <c r="AD1452" i="33"/>
  <c r="AC1452" i="33"/>
  <c r="AB1452" i="33"/>
  <c r="AA1452" i="33"/>
  <c r="Z1452" i="33"/>
  <c r="Y1452" i="33"/>
  <c r="X1452" i="33"/>
  <c r="W1452" i="33"/>
  <c r="V1452" i="33"/>
  <c r="U1452" i="33"/>
  <c r="T1452" i="33"/>
  <c r="S1452" i="33"/>
  <c r="AD1451" i="33"/>
  <c r="AC1451" i="33"/>
  <c r="AB1451" i="33"/>
  <c r="AA1451" i="33"/>
  <c r="Z1451" i="33"/>
  <c r="Y1451" i="33"/>
  <c r="X1451" i="33"/>
  <c r="W1451" i="33"/>
  <c r="V1451" i="33"/>
  <c r="U1451" i="33"/>
  <c r="T1451" i="33"/>
  <c r="S1451" i="33"/>
  <c r="AD1450" i="33"/>
  <c r="AC1450" i="33"/>
  <c r="AB1450" i="33"/>
  <c r="AA1450" i="33"/>
  <c r="Z1450" i="33"/>
  <c r="Y1450" i="33"/>
  <c r="X1450" i="33"/>
  <c r="W1450" i="33"/>
  <c r="V1450" i="33"/>
  <c r="U1450" i="33"/>
  <c r="T1450" i="33"/>
  <c r="S1450" i="33"/>
  <c r="AD1449" i="33"/>
  <c r="AC1449" i="33"/>
  <c r="AB1449" i="33"/>
  <c r="AA1449" i="33"/>
  <c r="Z1449" i="33"/>
  <c r="Y1449" i="33"/>
  <c r="X1449" i="33"/>
  <c r="W1449" i="33"/>
  <c r="V1449" i="33"/>
  <c r="U1449" i="33"/>
  <c r="T1449" i="33"/>
  <c r="S1449" i="33"/>
  <c r="AD1448" i="33"/>
  <c r="AC1448" i="33"/>
  <c r="AB1448" i="33"/>
  <c r="AA1448" i="33"/>
  <c r="Z1448" i="33"/>
  <c r="Y1448" i="33"/>
  <c r="X1448" i="33"/>
  <c r="W1448" i="33"/>
  <c r="V1448" i="33"/>
  <c r="U1448" i="33"/>
  <c r="T1448" i="33"/>
  <c r="S1448" i="33"/>
  <c r="AD1447" i="33"/>
  <c r="AC1447" i="33"/>
  <c r="AB1447" i="33"/>
  <c r="AA1447" i="33"/>
  <c r="Z1447" i="33"/>
  <c r="Y1447" i="33"/>
  <c r="X1447" i="33"/>
  <c r="W1447" i="33"/>
  <c r="V1447" i="33"/>
  <c r="U1447" i="33"/>
  <c r="T1447" i="33"/>
  <c r="S1447" i="33"/>
  <c r="AD1446" i="33"/>
  <c r="AC1446" i="33"/>
  <c r="AB1446" i="33"/>
  <c r="AA1446" i="33"/>
  <c r="Z1446" i="33"/>
  <c r="Y1446" i="33"/>
  <c r="X1446" i="33"/>
  <c r="W1446" i="33"/>
  <c r="V1446" i="33"/>
  <c r="U1446" i="33"/>
  <c r="T1446" i="33"/>
  <c r="S1446" i="33"/>
  <c r="AD1445" i="33"/>
  <c r="AC1445" i="33"/>
  <c r="AB1445" i="33"/>
  <c r="AA1445" i="33"/>
  <c r="Z1445" i="33"/>
  <c r="Y1445" i="33"/>
  <c r="X1445" i="33"/>
  <c r="W1445" i="33"/>
  <c r="V1445" i="33"/>
  <c r="U1445" i="33"/>
  <c r="T1445" i="33"/>
  <c r="S1445" i="33"/>
  <c r="AD1444" i="33"/>
  <c r="AC1444" i="33"/>
  <c r="AB1444" i="33"/>
  <c r="AA1444" i="33"/>
  <c r="Z1444" i="33"/>
  <c r="Y1444" i="33"/>
  <c r="X1444" i="33"/>
  <c r="W1444" i="33"/>
  <c r="V1444" i="33"/>
  <c r="U1444" i="33"/>
  <c r="T1444" i="33"/>
  <c r="S1444" i="33"/>
  <c r="AD1443" i="33"/>
  <c r="AC1443" i="33"/>
  <c r="AB1443" i="33"/>
  <c r="AA1443" i="33"/>
  <c r="Z1443" i="33"/>
  <c r="Y1443" i="33"/>
  <c r="X1443" i="33"/>
  <c r="W1443" i="33"/>
  <c r="V1443" i="33"/>
  <c r="U1443" i="33"/>
  <c r="T1443" i="33"/>
  <c r="S1443" i="33"/>
  <c r="AD1442" i="33"/>
  <c r="AC1442" i="33"/>
  <c r="AB1442" i="33"/>
  <c r="AA1442" i="33"/>
  <c r="Z1442" i="33"/>
  <c r="Y1442" i="33"/>
  <c r="X1442" i="33"/>
  <c r="W1442" i="33"/>
  <c r="V1442" i="33"/>
  <c r="U1442" i="33"/>
  <c r="T1442" i="33"/>
  <c r="S1442" i="33"/>
  <c r="AD1441" i="33"/>
  <c r="AC1441" i="33"/>
  <c r="AB1441" i="33"/>
  <c r="AA1441" i="33"/>
  <c r="Z1441" i="33"/>
  <c r="Y1441" i="33"/>
  <c r="X1441" i="33"/>
  <c r="W1441" i="33"/>
  <c r="V1441" i="33"/>
  <c r="U1441" i="33"/>
  <c r="T1441" i="33"/>
  <c r="S1441" i="33"/>
  <c r="AD1440" i="33"/>
  <c r="AC1440" i="33"/>
  <c r="AB1440" i="33"/>
  <c r="AA1440" i="33"/>
  <c r="Z1440" i="33"/>
  <c r="Y1440" i="33"/>
  <c r="X1440" i="33"/>
  <c r="W1440" i="33"/>
  <c r="V1440" i="33"/>
  <c r="U1440" i="33"/>
  <c r="T1440" i="33"/>
  <c r="S1440" i="33"/>
  <c r="AD1439" i="33"/>
  <c r="AC1439" i="33"/>
  <c r="AB1439" i="33"/>
  <c r="AA1439" i="33"/>
  <c r="Z1439" i="33"/>
  <c r="Y1439" i="33"/>
  <c r="X1439" i="33"/>
  <c r="W1439" i="33"/>
  <c r="V1439" i="33"/>
  <c r="U1439" i="33"/>
  <c r="T1439" i="33"/>
  <c r="S1439" i="33"/>
  <c r="AD1438" i="33"/>
  <c r="AC1438" i="33"/>
  <c r="AB1438" i="33"/>
  <c r="AA1438" i="33"/>
  <c r="Z1438" i="33"/>
  <c r="Y1438" i="33"/>
  <c r="X1438" i="33"/>
  <c r="W1438" i="33"/>
  <c r="V1438" i="33"/>
  <c r="U1438" i="33"/>
  <c r="T1438" i="33"/>
  <c r="S1438" i="33"/>
  <c r="AD1437" i="33"/>
  <c r="AC1437" i="33"/>
  <c r="AB1437" i="33"/>
  <c r="AA1437" i="33"/>
  <c r="Z1437" i="33"/>
  <c r="Y1437" i="33"/>
  <c r="X1437" i="33"/>
  <c r="W1437" i="33"/>
  <c r="V1437" i="33"/>
  <c r="U1437" i="33"/>
  <c r="T1437" i="33"/>
  <c r="S1437" i="33"/>
  <c r="AD1436" i="33"/>
  <c r="AC1436" i="33"/>
  <c r="AB1436" i="33"/>
  <c r="AA1436" i="33"/>
  <c r="Z1436" i="33"/>
  <c r="Y1436" i="33"/>
  <c r="X1436" i="33"/>
  <c r="W1436" i="33"/>
  <c r="V1436" i="33"/>
  <c r="U1436" i="33"/>
  <c r="T1436" i="33"/>
  <c r="S1436" i="33"/>
  <c r="AD1435" i="33"/>
  <c r="AC1435" i="33"/>
  <c r="AB1435" i="33"/>
  <c r="AA1435" i="33"/>
  <c r="Z1435" i="33"/>
  <c r="Y1435" i="33"/>
  <c r="X1435" i="33"/>
  <c r="W1435" i="33"/>
  <c r="V1435" i="33"/>
  <c r="U1435" i="33"/>
  <c r="T1435" i="33"/>
  <c r="S1435" i="33"/>
  <c r="AD1434" i="33"/>
  <c r="AC1434" i="33"/>
  <c r="AB1434" i="33"/>
  <c r="AA1434" i="33"/>
  <c r="Z1434" i="33"/>
  <c r="Y1434" i="33"/>
  <c r="X1434" i="33"/>
  <c r="W1434" i="33"/>
  <c r="V1434" i="33"/>
  <c r="U1434" i="33"/>
  <c r="T1434" i="33"/>
  <c r="S1434" i="33"/>
  <c r="AD1433" i="33"/>
  <c r="AC1433" i="33"/>
  <c r="AB1433" i="33"/>
  <c r="AA1433" i="33"/>
  <c r="Z1433" i="33"/>
  <c r="Y1433" i="33"/>
  <c r="X1433" i="33"/>
  <c r="W1433" i="33"/>
  <c r="V1433" i="33"/>
  <c r="U1433" i="33"/>
  <c r="T1433" i="33"/>
  <c r="S1433" i="33"/>
  <c r="AD1432" i="33"/>
  <c r="AC1432" i="33"/>
  <c r="AB1432" i="33"/>
  <c r="AA1432" i="33"/>
  <c r="Z1432" i="33"/>
  <c r="Y1432" i="33"/>
  <c r="X1432" i="33"/>
  <c r="W1432" i="33"/>
  <c r="V1432" i="33"/>
  <c r="U1432" i="33"/>
  <c r="T1432" i="33"/>
  <c r="S1432" i="33"/>
  <c r="AD1431" i="33"/>
  <c r="AC1431" i="33"/>
  <c r="AB1431" i="33"/>
  <c r="AA1431" i="33"/>
  <c r="Z1431" i="33"/>
  <c r="Y1431" i="33"/>
  <c r="X1431" i="33"/>
  <c r="W1431" i="33"/>
  <c r="V1431" i="33"/>
  <c r="U1431" i="33"/>
  <c r="T1431" i="33"/>
  <c r="S1431" i="33"/>
  <c r="AD1430" i="33"/>
  <c r="AC1430" i="33"/>
  <c r="AB1430" i="33"/>
  <c r="AA1430" i="33"/>
  <c r="Z1430" i="33"/>
  <c r="Y1430" i="33"/>
  <c r="X1430" i="33"/>
  <c r="W1430" i="33"/>
  <c r="V1430" i="33"/>
  <c r="U1430" i="33"/>
  <c r="T1430" i="33"/>
  <c r="S1430" i="33"/>
  <c r="AD1429" i="33"/>
  <c r="AC1429" i="33"/>
  <c r="AB1429" i="33"/>
  <c r="AA1429" i="33"/>
  <c r="Z1429" i="33"/>
  <c r="Y1429" i="33"/>
  <c r="X1429" i="33"/>
  <c r="W1429" i="33"/>
  <c r="V1429" i="33"/>
  <c r="U1429" i="33"/>
  <c r="T1429" i="33"/>
  <c r="S1429" i="33"/>
  <c r="AD1428" i="33"/>
  <c r="AC1428" i="33"/>
  <c r="AB1428" i="33"/>
  <c r="AA1428" i="33"/>
  <c r="Z1428" i="33"/>
  <c r="Y1428" i="33"/>
  <c r="X1428" i="33"/>
  <c r="W1428" i="33"/>
  <c r="V1428" i="33"/>
  <c r="U1428" i="33"/>
  <c r="T1428" i="33"/>
  <c r="S1428" i="33"/>
  <c r="AD1427" i="33"/>
  <c r="AC1427" i="33"/>
  <c r="AB1427" i="33"/>
  <c r="AA1427" i="33"/>
  <c r="Z1427" i="33"/>
  <c r="Y1427" i="33"/>
  <c r="X1427" i="33"/>
  <c r="W1427" i="33"/>
  <c r="V1427" i="33"/>
  <c r="U1427" i="33"/>
  <c r="T1427" i="33"/>
  <c r="S1427" i="33"/>
  <c r="AD1426" i="33"/>
  <c r="AC1426" i="33"/>
  <c r="AB1426" i="33"/>
  <c r="AA1426" i="33"/>
  <c r="Z1426" i="33"/>
  <c r="Y1426" i="33"/>
  <c r="X1426" i="33"/>
  <c r="W1426" i="33"/>
  <c r="V1426" i="33"/>
  <c r="U1426" i="33"/>
  <c r="T1426" i="33"/>
  <c r="S1426" i="33"/>
  <c r="AD1425" i="33"/>
  <c r="AC1425" i="33"/>
  <c r="AB1425" i="33"/>
  <c r="AA1425" i="33"/>
  <c r="Z1425" i="33"/>
  <c r="Y1425" i="33"/>
  <c r="X1425" i="33"/>
  <c r="W1425" i="33"/>
  <c r="V1425" i="33"/>
  <c r="U1425" i="33"/>
  <c r="T1425" i="33"/>
  <c r="S1425" i="33"/>
  <c r="AD1424" i="33"/>
  <c r="AC1424" i="33"/>
  <c r="AB1424" i="33"/>
  <c r="AA1424" i="33"/>
  <c r="Z1424" i="33"/>
  <c r="Y1424" i="33"/>
  <c r="X1424" i="33"/>
  <c r="W1424" i="33"/>
  <c r="V1424" i="33"/>
  <c r="U1424" i="33"/>
  <c r="T1424" i="33"/>
  <c r="S1424" i="33"/>
  <c r="AD1423" i="33"/>
  <c r="AC1423" i="33"/>
  <c r="AB1423" i="33"/>
  <c r="AA1423" i="33"/>
  <c r="Z1423" i="33"/>
  <c r="Y1423" i="33"/>
  <c r="X1423" i="33"/>
  <c r="W1423" i="33"/>
  <c r="V1423" i="33"/>
  <c r="U1423" i="33"/>
  <c r="T1423" i="33"/>
  <c r="S1423" i="33"/>
  <c r="AD1422" i="33"/>
  <c r="AC1422" i="33"/>
  <c r="AB1422" i="33"/>
  <c r="AA1422" i="33"/>
  <c r="Z1422" i="33"/>
  <c r="Y1422" i="33"/>
  <c r="X1422" i="33"/>
  <c r="W1422" i="33"/>
  <c r="V1422" i="33"/>
  <c r="U1422" i="33"/>
  <c r="T1422" i="33"/>
  <c r="S1422" i="33"/>
  <c r="AD1421" i="33"/>
  <c r="AC1421" i="33"/>
  <c r="AB1421" i="33"/>
  <c r="AA1421" i="33"/>
  <c r="Z1421" i="33"/>
  <c r="Y1421" i="33"/>
  <c r="X1421" i="33"/>
  <c r="W1421" i="33"/>
  <c r="V1421" i="33"/>
  <c r="U1421" i="33"/>
  <c r="T1421" i="33"/>
  <c r="S1421" i="33"/>
  <c r="AD1420" i="33"/>
  <c r="AC1420" i="33"/>
  <c r="AB1420" i="33"/>
  <c r="AA1420" i="33"/>
  <c r="Z1420" i="33"/>
  <c r="Y1420" i="33"/>
  <c r="X1420" i="33"/>
  <c r="W1420" i="33"/>
  <c r="V1420" i="33"/>
  <c r="U1420" i="33"/>
  <c r="T1420" i="33"/>
  <c r="S1420" i="33"/>
  <c r="AD1419" i="33"/>
  <c r="AC1419" i="33"/>
  <c r="AB1419" i="33"/>
  <c r="AA1419" i="33"/>
  <c r="Z1419" i="33"/>
  <c r="Y1419" i="33"/>
  <c r="X1419" i="33"/>
  <c r="W1419" i="33"/>
  <c r="V1419" i="33"/>
  <c r="U1419" i="33"/>
  <c r="T1419" i="33"/>
  <c r="S1419" i="33"/>
  <c r="AD1418" i="33"/>
  <c r="AC1418" i="33"/>
  <c r="AB1418" i="33"/>
  <c r="AA1418" i="33"/>
  <c r="Z1418" i="33"/>
  <c r="Y1418" i="33"/>
  <c r="X1418" i="33"/>
  <c r="W1418" i="33"/>
  <c r="V1418" i="33"/>
  <c r="U1418" i="33"/>
  <c r="T1418" i="33"/>
  <c r="S1418" i="33"/>
  <c r="AD1417" i="33"/>
  <c r="AC1417" i="33"/>
  <c r="AB1417" i="33"/>
  <c r="AA1417" i="33"/>
  <c r="Z1417" i="33"/>
  <c r="Y1417" i="33"/>
  <c r="X1417" i="33"/>
  <c r="W1417" i="33"/>
  <c r="V1417" i="33"/>
  <c r="U1417" i="33"/>
  <c r="T1417" i="33"/>
  <c r="S1417" i="33"/>
  <c r="AD1416" i="33"/>
  <c r="AC1416" i="33"/>
  <c r="AB1416" i="33"/>
  <c r="AA1416" i="33"/>
  <c r="Z1416" i="33"/>
  <c r="Y1416" i="33"/>
  <c r="X1416" i="33"/>
  <c r="W1416" i="33"/>
  <c r="V1416" i="33"/>
  <c r="U1416" i="33"/>
  <c r="T1416" i="33"/>
  <c r="S1416" i="33"/>
  <c r="AD1415" i="33"/>
  <c r="AC1415" i="33"/>
  <c r="AB1415" i="33"/>
  <c r="AA1415" i="33"/>
  <c r="Z1415" i="33"/>
  <c r="Y1415" i="33"/>
  <c r="X1415" i="33"/>
  <c r="W1415" i="33"/>
  <c r="V1415" i="33"/>
  <c r="U1415" i="33"/>
  <c r="T1415" i="33"/>
  <c r="S1415" i="33"/>
  <c r="AD1414" i="33"/>
  <c r="AC1414" i="33"/>
  <c r="AB1414" i="33"/>
  <c r="AA1414" i="33"/>
  <c r="Z1414" i="33"/>
  <c r="Y1414" i="33"/>
  <c r="X1414" i="33"/>
  <c r="W1414" i="33"/>
  <c r="V1414" i="33"/>
  <c r="U1414" i="33"/>
  <c r="T1414" i="33"/>
  <c r="S1414" i="33"/>
  <c r="AD1413" i="33"/>
  <c r="AC1413" i="33"/>
  <c r="AB1413" i="33"/>
  <c r="AA1413" i="33"/>
  <c r="Z1413" i="33"/>
  <c r="Y1413" i="33"/>
  <c r="X1413" i="33"/>
  <c r="W1413" i="33"/>
  <c r="V1413" i="33"/>
  <c r="U1413" i="33"/>
  <c r="T1413" i="33"/>
  <c r="S1413" i="33"/>
  <c r="AD1412" i="33"/>
  <c r="AC1412" i="33"/>
  <c r="AB1412" i="33"/>
  <c r="AA1412" i="33"/>
  <c r="Z1412" i="33"/>
  <c r="Y1412" i="33"/>
  <c r="X1412" i="33"/>
  <c r="W1412" i="33"/>
  <c r="V1412" i="33"/>
  <c r="U1412" i="33"/>
  <c r="T1412" i="33"/>
  <c r="S1412" i="33"/>
  <c r="AD1411" i="33"/>
  <c r="AC1411" i="33"/>
  <c r="AB1411" i="33"/>
  <c r="AA1411" i="33"/>
  <c r="Z1411" i="33"/>
  <c r="Y1411" i="33"/>
  <c r="X1411" i="33"/>
  <c r="W1411" i="33"/>
  <c r="V1411" i="33"/>
  <c r="U1411" i="33"/>
  <c r="T1411" i="33"/>
  <c r="S1411" i="33"/>
  <c r="AD1410" i="33"/>
  <c r="AC1410" i="33"/>
  <c r="AB1410" i="33"/>
  <c r="AA1410" i="33"/>
  <c r="Z1410" i="33"/>
  <c r="Y1410" i="33"/>
  <c r="X1410" i="33"/>
  <c r="W1410" i="33"/>
  <c r="V1410" i="33"/>
  <c r="U1410" i="33"/>
  <c r="T1410" i="33"/>
  <c r="S1410" i="33"/>
  <c r="AD1409" i="33"/>
  <c r="AC1409" i="33"/>
  <c r="AB1409" i="33"/>
  <c r="AA1409" i="33"/>
  <c r="Z1409" i="33"/>
  <c r="Y1409" i="33"/>
  <c r="X1409" i="33"/>
  <c r="W1409" i="33"/>
  <c r="V1409" i="33"/>
  <c r="U1409" i="33"/>
  <c r="T1409" i="33"/>
  <c r="S1409" i="33"/>
  <c r="AD1408" i="33"/>
  <c r="AC1408" i="33"/>
  <c r="AB1408" i="33"/>
  <c r="AA1408" i="33"/>
  <c r="Z1408" i="33"/>
  <c r="Y1408" i="33"/>
  <c r="X1408" i="33"/>
  <c r="W1408" i="33"/>
  <c r="V1408" i="33"/>
  <c r="U1408" i="33"/>
  <c r="T1408" i="33"/>
  <c r="S1408" i="33"/>
  <c r="AD1407" i="33"/>
  <c r="AC1407" i="33"/>
  <c r="AB1407" i="33"/>
  <c r="AA1407" i="33"/>
  <c r="Z1407" i="33"/>
  <c r="Y1407" i="33"/>
  <c r="X1407" i="33"/>
  <c r="W1407" i="33"/>
  <c r="V1407" i="33"/>
  <c r="U1407" i="33"/>
  <c r="T1407" i="33"/>
  <c r="S1407" i="33"/>
  <c r="AD1406" i="33"/>
  <c r="AC1406" i="33"/>
  <c r="AB1406" i="33"/>
  <c r="AA1406" i="33"/>
  <c r="Z1406" i="33"/>
  <c r="Y1406" i="33"/>
  <c r="X1406" i="33"/>
  <c r="W1406" i="33"/>
  <c r="V1406" i="33"/>
  <c r="U1406" i="33"/>
  <c r="T1406" i="33"/>
  <c r="S1406" i="33"/>
  <c r="AD1405" i="33"/>
  <c r="AC1405" i="33"/>
  <c r="AB1405" i="33"/>
  <c r="AA1405" i="33"/>
  <c r="Z1405" i="33"/>
  <c r="Y1405" i="33"/>
  <c r="X1405" i="33"/>
  <c r="W1405" i="33"/>
  <c r="V1405" i="33"/>
  <c r="U1405" i="33"/>
  <c r="T1405" i="33"/>
  <c r="S1405" i="33"/>
  <c r="AD1404" i="33"/>
  <c r="AC1404" i="33"/>
  <c r="AB1404" i="33"/>
  <c r="AA1404" i="33"/>
  <c r="Z1404" i="33"/>
  <c r="Y1404" i="33"/>
  <c r="X1404" i="33"/>
  <c r="W1404" i="33"/>
  <c r="V1404" i="33"/>
  <c r="U1404" i="33"/>
  <c r="T1404" i="33"/>
  <c r="S1404" i="33"/>
  <c r="AD1403" i="33"/>
  <c r="AC1403" i="33"/>
  <c r="AB1403" i="33"/>
  <c r="AA1403" i="33"/>
  <c r="Z1403" i="33"/>
  <c r="Y1403" i="33"/>
  <c r="X1403" i="33"/>
  <c r="W1403" i="33"/>
  <c r="V1403" i="33"/>
  <c r="U1403" i="33"/>
  <c r="T1403" i="33"/>
  <c r="S1403" i="33"/>
  <c r="AD1402" i="33"/>
  <c r="AC1402" i="33"/>
  <c r="AB1402" i="33"/>
  <c r="AA1402" i="33"/>
  <c r="Z1402" i="33"/>
  <c r="Y1402" i="33"/>
  <c r="X1402" i="33"/>
  <c r="W1402" i="33"/>
  <c r="V1402" i="33"/>
  <c r="U1402" i="33"/>
  <c r="T1402" i="33"/>
  <c r="S1402" i="33"/>
  <c r="AD1401" i="33"/>
  <c r="AC1401" i="33"/>
  <c r="AB1401" i="33"/>
  <c r="AA1401" i="33"/>
  <c r="Z1401" i="33"/>
  <c r="Y1401" i="33"/>
  <c r="X1401" i="33"/>
  <c r="W1401" i="33"/>
  <c r="V1401" i="33"/>
  <c r="U1401" i="33"/>
  <c r="T1401" i="33"/>
  <c r="S1401" i="33"/>
  <c r="AD1400" i="33"/>
  <c r="AC1400" i="33"/>
  <c r="AB1400" i="33"/>
  <c r="AA1400" i="33"/>
  <c r="Z1400" i="33"/>
  <c r="Y1400" i="33"/>
  <c r="X1400" i="33"/>
  <c r="W1400" i="33"/>
  <c r="V1400" i="33"/>
  <c r="U1400" i="33"/>
  <c r="T1400" i="33"/>
  <c r="S1400" i="33"/>
  <c r="AD1399" i="33"/>
  <c r="AC1399" i="33"/>
  <c r="AB1399" i="33"/>
  <c r="AA1399" i="33"/>
  <c r="Z1399" i="33"/>
  <c r="Y1399" i="33"/>
  <c r="X1399" i="33"/>
  <c r="W1399" i="33"/>
  <c r="V1399" i="33"/>
  <c r="U1399" i="33"/>
  <c r="T1399" i="33"/>
  <c r="S1399" i="33"/>
  <c r="AD1398" i="33"/>
  <c r="AC1398" i="33"/>
  <c r="AB1398" i="33"/>
  <c r="AA1398" i="33"/>
  <c r="Z1398" i="33"/>
  <c r="Y1398" i="33"/>
  <c r="X1398" i="33"/>
  <c r="W1398" i="33"/>
  <c r="V1398" i="33"/>
  <c r="U1398" i="33"/>
  <c r="T1398" i="33"/>
  <c r="S1398" i="33"/>
  <c r="AD1397" i="33"/>
  <c r="AC1397" i="33"/>
  <c r="AB1397" i="33"/>
  <c r="AA1397" i="33"/>
  <c r="Z1397" i="33"/>
  <c r="Y1397" i="33"/>
  <c r="X1397" i="33"/>
  <c r="W1397" i="33"/>
  <c r="V1397" i="33"/>
  <c r="U1397" i="33"/>
  <c r="T1397" i="33"/>
  <c r="S1397" i="33"/>
  <c r="AD1396" i="33"/>
  <c r="AC1396" i="33"/>
  <c r="AB1396" i="33"/>
  <c r="AA1396" i="33"/>
  <c r="Z1396" i="33"/>
  <c r="Y1396" i="33"/>
  <c r="X1396" i="33"/>
  <c r="W1396" i="33"/>
  <c r="V1396" i="33"/>
  <c r="U1396" i="33"/>
  <c r="T1396" i="33"/>
  <c r="S1396" i="33"/>
  <c r="AD1395" i="33"/>
  <c r="AC1395" i="33"/>
  <c r="AB1395" i="33"/>
  <c r="AA1395" i="33"/>
  <c r="Z1395" i="33"/>
  <c r="Y1395" i="33"/>
  <c r="X1395" i="33"/>
  <c r="W1395" i="33"/>
  <c r="V1395" i="33"/>
  <c r="U1395" i="33"/>
  <c r="T1395" i="33"/>
  <c r="S1395" i="33"/>
  <c r="AD1394" i="33"/>
  <c r="AC1394" i="33"/>
  <c r="AB1394" i="33"/>
  <c r="AA1394" i="33"/>
  <c r="Z1394" i="33"/>
  <c r="Y1394" i="33"/>
  <c r="X1394" i="33"/>
  <c r="W1394" i="33"/>
  <c r="V1394" i="33"/>
  <c r="U1394" i="33"/>
  <c r="T1394" i="33"/>
  <c r="S1394" i="33"/>
  <c r="AD1393" i="33"/>
  <c r="AC1393" i="33"/>
  <c r="AB1393" i="33"/>
  <c r="AA1393" i="33"/>
  <c r="Z1393" i="33"/>
  <c r="Y1393" i="33"/>
  <c r="X1393" i="33"/>
  <c r="W1393" i="33"/>
  <c r="V1393" i="33"/>
  <c r="U1393" i="33"/>
  <c r="T1393" i="33"/>
  <c r="S1393" i="33"/>
  <c r="AD1392" i="33"/>
  <c r="AC1392" i="33"/>
  <c r="AB1392" i="33"/>
  <c r="AA1392" i="33"/>
  <c r="Z1392" i="33"/>
  <c r="Y1392" i="33"/>
  <c r="X1392" i="33"/>
  <c r="W1392" i="33"/>
  <c r="V1392" i="33"/>
  <c r="U1392" i="33"/>
  <c r="T1392" i="33"/>
  <c r="S1392" i="33"/>
  <c r="AD1391" i="33"/>
  <c r="AC1391" i="33"/>
  <c r="AB1391" i="33"/>
  <c r="AA1391" i="33"/>
  <c r="Z1391" i="33"/>
  <c r="Y1391" i="33"/>
  <c r="X1391" i="33"/>
  <c r="W1391" i="33"/>
  <c r="V1391" i="33"/>
  <c r="U1391" i="33"/>
  <c r="T1391" i="33"/>
  <c r="S1391" i="33"/>
  <c r="AD1390" i="33"/>
  <c r="AC1390" i="33"/>
  <c r="AB1390" i="33"/>
  <c r="AA1390" i="33"/>
  <c r="Z1390" i="33"/>
  <c r="Y1390" i="33"/>
  <c r="X1390" i="33"/>
  <c r="W1390" i="33"/>
  <c r="V1390" i="33"/>
  <c r="U1390" i="33"/>
  <c r="T1390" i="33"/>
  <c r="S1390" i="33"/>
  <c r="AD1389" i="33"/>
  <c r="AC1389" i="33"/>
  <c r="AB1389" i="33"/>
  <c r="AA1389" i="33"/>
  <c r="Z1389" i="33"/>
  <c r="Y1389" i="33"/>
  <c r="X1389" i="33"/>
  <c r="W1389" i="33"/>
  <c r="V1389" i="33"/>
  <c r="U1389" i="33"/>
  <c r="T1389" i="33"/>
  <c r="S1389" i="33"/>
  <c r="AD1388" i="33"/>
  <c r="AC1388" i="33"/>
  <c r="AB1388" i="33"/>
  <c r="AA1388" i="33"/>
  <c r="Z1388" i="33"/>
  <c r="Y1388" i="33"/>
  <c r="X1388" i="33"/>
  <c r="W1388" i="33"/>
  <c r="V1388" i="33"/>
  <c r="U1388" i="33"/>
  <c r="T1388" i="33"/>
  <c r="S1388" i="33"/>
  <c r="AD1387" i="33"/>
  <c r="AC1387" i="33"/>
  <c r="AB1387" i="33"/>
  <c r="AA1387" i="33"/>
  <c r="Z1387" i="33"/>
  <c r="Y1387" i="33"/>
  <c r="X1387" i="33"/>
  <c r="W1387" i="33"/>
  <c r="V1387" i="33"/>
  <c r="U1387" i="33"/>
  <c r="T1387" i="33"/>
  <c r="S1387" i="33"/>
  <c r="AD1386" i="33"/>
  <c r="AC1386" i="33"/>
  <c r="AB1386" i="33"/>
  <c r="AA1386" i="33"/>
  <c r="Z1386" i="33"/>
  <c r="Y1386" i="33"/>
  <c r="X1386" i="33"/>
  <c r="W1386" i="33"/>
  <c r="V1386" i="33"/>
  <c r="U1386" i="33"/>
  <c r="T1386" i="33"/>
  <c r="S1386" i="33"/>
  <c r="AD1385" i="33"/>
  <c r="AC1385" i="33"/>
  <c r="AB1385" i="33"/>
  <c r="AA1385" i="33"/>
  <c r="Z1385" i="33"/>
  <c r="Y1385" i="33"/>
  <c r="X1385" i="33"/>
  <c r="W1385" i="33"/>
  <c r="V1385" i="33"/>
  <c r="U1385" i="33"/>
  <c r="T1385" i="33"/>
  <c r="S1385" i="33"/>
  <c r="AD1384" i="33"/>
  <c r="AC1384" i="33"/>
  <c r="AB1384" i="33"/>
  <c r="AA1384" i="33"/>
  <c r="Z1384" i="33"/>
  <c r="Y1384" i="33"/>
  <c r="X1384" i="33"/>
  <c r="W1384" i="33"/>
  <c r="V1384" i="33"/>
  <c r="U1384" i="33"/>
  <c r="T1384" i="33"/>
  <c r="S1384" i="33"/>
  <c r="AD1383" i="33"/>
  <c r="AC1383" i="33"/>
  <c r="AB1383" i="33"/>
  <c r="AA1383" i="33"/>
  <c r="Z1383" i="33"/>
  <c r="Y1383" i="33"/>
  <c r="X1383" i="33"/>
  <c r="W1383" i="33"/>
  <c r="V1383" i="33"/>
  <c r="U1383" i="33"/>
  <c r="T1383" i="33"/>
  <c r="S1383" i="33"/>
  <c r="AD1382" i="33"/>
  <c r="AC1382" i="33"/>
  <c r="AB1382" i="33"/>
  <c r="AA1382" i="33"/>
  <c r="Z1382" i="33"/>
  <c r="Y1382" i="33"/>
  <c r="X1382" i="33"/>
  <c r="W1382" i="33"/>
  <c r="V1382" i="33"/>
  <c r="U1382" i="33"/>
  <c r="T1382" i="33"/>
  <c r="S1382" i="33"/>
  <c r="AD1381" i="33"/>
  <c r="AC1381" i="33"/>
  <c r="AB1381" i="33"/>
  <c r="AA1381" i="33"/>
  <c r="Z1381" i="33"/>
  <c r="Y1381" i="33"/>
  <c r="X1381" i="33"/>
  <c r="W1381" i="33"/>
  <c r="V1381" i="33"/>
  <c r="U1381" i="33"/>
  <c r="T1381" i="33"/>
  <c r="S1381" i="33"/>
  <c r="AD1380" i="33"/>
  <c r="AC1380" i="33"/>
  <c r="AB1380" i="33"/>
  <c r="AA1380" i="33"/>
  <c r="Z1380" i="33"/>
  <c r="Y1380" i="33"/>
  <c r="X1380" i="33"/>
  <c r="W1380" i="33"/>
  <c r="V1380" i="33"/>
  <c r="U1380" i="33"/>
  <c r="T1380" i="33"/>
  <c r="S1380" i="33"/>
  <c r="AD1379" i="33"/>
  <c r="AC1379" i="33"/>
  <c r="AB1379" i="33"/>
  <c r="AA1379" i="33"/>
  <c r="Z1379" i="33"/>
  <c r="Y1379" i="33"/>
  <c r="X1379" i="33"/>
  <c r="W1379" i="33"/>
  <c r="V1379" i="33"/>
  <c r="U1379" i="33"/>
  <c r="T1379" i="33"/>
  <c r="S1379" i="33"/>
  <c r="AD1378" i="33"/>
  <c r="AC1378" i="33"/>
  <c r="AB1378" i="33"/>
  <c r="AA1378" i="33"/>
  <c r="Z1378" i="33"/>
  <c r="Y1378" i="33"/>
  <c r="X1378" i="33"/>
  <c r="W1378" i="33"/>
  <c r="V1378" i="33"/>
  <c r="U1378" i="33"/>
  <c r="T1378" i="33"/>
  <c r="S1378" i="33"/>
  <c r="AD1377" i="33"/>
  <c r="AC1377" i="33"/>
  <c r="AB1377" i="33"/>
  <c r="AA1377" i="33"/>
  <c r="Z1377" i="33"/>
  <c r="Y1377" i="33"/>
  <c r="X1377" i="33"/>
  <c r="W1377" i="33"/>
  <c r="V1377" i="33"/>
  <c r="U1377" i="33"/>
  <c r="T1377" i="33"/>
  <c r="S1377" i="33"/>
  <c r="AD1376" i="33"/>
  <c r="AC1376" i="33"/>
  <c r="AB1376" i="33"/>
  <c r="AA1376" i="33"/>
  <c r="Z1376" i="33"/>
  <c r="Y1376" i="33"/>
  <c r="X1376" i="33"/>
  <c r="W1376" i="33"/>
  <c r="V1376" i="33"/>
  <c r="U1376" i="33"/>
  <c r="T1376" i="33"/>
  <c r="S1376" i="33"/>
  <c r="AD1375" i="33"/>
  <c r="AC1375" i="33"/>
  <c r="AB1375" i="33"/>
  <c r="AA1375" i="33"/>
  <c r="Z1375" i="33"/>
  <c r="Y1375" i="33"/>
  <c r="X1375" i="33"/>
  <c r="W1375" i="33"/>
  <c r="V1375" i="33"/>
  <c r="U1375" i="33"/>
  <c r="T1375" i="33"/>
  <c r="S1375" i="33"/>
  <c r="AD1374" i="33"/>
  <c r="AC1374" i="33"/>
  <c r="AB1374" i="33"/>
  <c r="AA1374" i="33"/>
  <c r="Z1374" i="33"/>
  <c r="Y1374" i="33"/>
  <c r="X1374" i="33"/>
  <c r="W1374" i="33"/>
  <c r="V1374" i="33"/>
  <c r="U1374" i="33"/>
  <c r="T1374" i="33"/>
  <c r="S1374" i="33"/>
  <c r="AD1373" i="33"/>
  <c r="AC1373" i="33"/>
  <c r="AB1373" i="33"/>
  <c r="AA1373" i="33"/>
  <c r="Z1373" i="33"/>
  <c r="Y1373" i="33"/>
  <c r="X1373" i="33"/>
  <c r="W1373" i="33"/>
  <c r="V1373" i="33"/>
  <c r="U1373" i="33"/>
  <c r="T1373" i="33"/>
  <c r="S1373" i="33"/>
  <c r="AD1372" i="33"/>
  <c r="AC1372" i="33"/>
  <c r="AB1372" i="33"/>
  <c r="AA1372" i="33"/>
  <c r="Z1372" i="33"/>
  <c r="Y1372" i="33"/>
  <c r="X1372" i="33"/>
  <c r="W1372" i="33"/>
  <c r="V1372" i="33"/>
  <c r="U1372" i="33"/>
  <c r="T1372" i="33"/>
  <c r="S1372" i="33"/>
  <c r="AD1371" i="33"/>
  <c r="AC1371" i="33"/>
  <c r="AB1371" i="33"/>
  <c r="AA1371" i="33"/>
  <c r="Z1371" i="33"/>
  <c r="Y1371" i="33"/>
  <c r="X1371" i="33"/>
  <c r="W1371" i="33"/>
  <c r="V1371" i="33"/>
  <c r="U1371" i="33"/>
  <c r="T1371" i="33"/>
  <c r="S1371" i="33"/>
  <c r="AD1370" i="33"/>
  <c r="AC1370" i="33"/>
  <c r="AB1370" i="33"/>
  <c r="AA1370" i="33"/>
  <c r="Z1370" i="33"/>
  <c r="Y1370" i="33"/>
  <c r="X1370" i="33"/>
  <c r="W1370" i="33"/>
  <c r="V1370" i="33"/>
  <c r="U1370" i="33"/>
  <c r="T1370" i="33"/>
  <c r="S1370" i="33"/>
  <c r="AD1369" i="33"/>
  <c r="AC1369" i="33"/>
  <c r="AB1369" i="33"/>
  <c r="AA1369" i="33"/>
  <c r="Z1369" i="33"/>
  <c r="Y1369" i="33"/>
  <c r="X1369" i="33"/>
  <c r="W1369" i="33"/>
  <c r="V1369" i="33"/>
  <c r="U1369" i="33"/>
  <c r="T1369" i="33"/>
  <c r="S1369" i="33"/>
  <c r="AD1368" i="33"/>
  <c r="AC1368" i="33"/>
  <c r="AB1368" i="33"/>
  <c r="AA1368" i="33"/>
  <c r="Z1368" i="33"/>
  <c r="Y1368" i="33"/>
  <c r="X1368" i="33"/>
  <c r="W1368" i="33"/>
  <c r="V1368" i="33"/>
  <c r="U1368" i="33"/>
  <c r="T1368" i="33"/>
  <c r="S1368" i="33"/>
  <c r="AD1367" i="33"/>
  <c r="AC1367" i="33"/>
  <c r="AB1367" i="33"/>
  <c r="AA1367" i="33"/>
  <c r="Z1367" i="33"/>
  <c r="Y1367" i="33"/>
  <c r="X1367" i="33"/>
  <c r="W1367" i="33"/>
  <c r="V1367" i="33"/>
  <c r="U1367" i="33"/>
  <c r="T1367" i="33"/>
  <c r="S1367" i="33"/>
  <c r="AD1366" i="33"/>
  <c r="AC1366" i="33"/>
  <c r="AB1366" i="33"/>
  <c r="AA1366" i="33"/>
  <c r="Z1366" i="33"/>
  <c r="Y1366" i="33"/>
  <c r="X1366" i="33"/>
  <c r="W1366" i="33"/>
  <c r="V1366" i="33"/>
  <c r="U1366" i="33"/>
  <c r="T1366" i="33"/>
  <c r="S1366" i="33"/>
  <c r="AD1365" i="33"/>
  <c r="AC1365" i="33"/>
  <c r="AB1365" i="33"/>
  <c r="AA1365" i="33"/>
  <c r="Z1365" i="33"/>
  <c r="Y1365" i="33"/>
  <c r="X1365" i="33"/>
  <c r="W1365" i="33"/>
  <c r="V1365" i="33"/>
  <c r="U1365" i="33"/>
  <c r="T1365" i="33"/>
  <c r="S1365" i="33"/>
  <c r="AD1364" i="33"/>
  <c r="AC1364" i="33"/>
  <c r="AB1364" i="33"/>
  <c r="AA1364" i="33"/>
  <c r="Z1364" i="33"/>
  <c r="Y1364" i="33"/>
  <c r="X1364" i="33"/>
  <c r="W1364" i="33"/>
  <c r="V1364" i="33"/>
  <c r="U1364" i="33"/>
  <c r="T1364" i="33"/>
  <c r="S1364" i="33"/>
  <c r="AD1363" i="33"/>
  <c r="AC1363" i="33"/>
  <c r="AB1363" i="33"/>
  <c r="AA1363" i="33"/>
  <c r="Z1363" i="33"/>
  <c r="Y1363" i="33"/>
  <c r="X1363" i="33"/>
  <c r="W1363" i="33"/>
  <c r="V1363" i="33"/>
  <c r="U1363" i="33"/>
  <c r="T1363" i="33"/>
  <c r="S1363" i="33"/>
  <c r="AD1362" i="33"/>
  <c r="AC1362" i="33"/>
  <c r="AB1362" i="33"/>
  <c r="AA1362" i="33"/>
  <c r="Z1362" i="33"/>
  <c r="Y1362" i="33"/>
  <c r="X1362" i="33"/>
  <c r="W1362" i="33"/>
  <c r="V1362" i="33"/>
  <c r="U1362" i="33"/>
  <c r="T1362" i="33"/>
  <c r="S1362" i="33"/>
  <c r="AD1361" i="33"/>
  <c r="AC1361" i="33"/>
  <c r="AB1361" i="33"/>
  <c r="AA1361" i="33"/>
  <c r="Z1361" i="33"/>
  <c r="Y1361" i="33"/>
  <c r="X1361" i="33"/>
  <c r="W1361" i="33"/>
  <c r="V1361" i="33"/>
  <c r="U1361" i="33"/>
  <c r="T1361" i="33"/>
  <c r="S1361" i="33"/>
  <c r="AD1360" i="33"/>
  <c r="AC1360" i="33"/>
  <c r="AB1360" i="33"/>
  <c r="AA1360" i="33"/>
  <c r="Z1360" i="33"/>
  <c r="Y1360" i="33"/>
  <c r="X1360" i="33"/>
  <c r="W1360" i="33"/>
  <c r="V1360" i="33"/>
  <c r="U1360" i="33"/>
  <c r="T1360" i="33"/>
  <c r="S1360" i="33"/>
  <c r="AD1359" i="33"/>
  <c r="AC1359" i="33"/>
  <c r="AB1359" i="33"/>
  <c r="AA1359" i="33"/>
  <c r="Z1359" i="33"/>
  <c r="Y1359" i="33"/>
  <c r="X1359" i="33"/>
  <c r="W1359" i="33"/>
  <c r="V1359" i="33"/>
  <c r="U1359" i="33"/>
  <c r="T1359" i="33"/>
  <c r="S1359" i="33"/>
  <c r="AD1358" i="33"/>
  <c r="AC1358" i="33"/>
  <c r="AB1358" i="33"/>
  <c r="AA1358" i="33"/>
  <c r="Z1358" i="33"/>
  <c r="Y1358" i="33"/>
  <c r="X1358" i="33"/>
  <c r="W1358" i="33"/>
  <c r="V1358" i="33"/>
  <c r="U1358" i="33"/>
  <c r="T1358" i="33"/>
  <c r="S1358" i="33"/>
  <c r="AD1357" i="33"/>
  <c r="AC1357" i="33"/>
  <c r="AB1357" i="33"/>
  <c r="AA1357" i="33"/>
  <c r="Z1357" i="33"/>
  <c r="Y1357" i="33"/>
  <c r="X1357" i="33"/>
  <c r="W1357" i="33"/>
  <c r="V1357" i="33"/>
  <c r="U1357" i="33"/>
  <c r="T1357" i="33"/>
  <c r="S1357" i="33"/>
  <c r="AD1356" i="33"/>
  <c r="AC1356" i="33"/>
  <c r="AB1356" i="33"/>
  <c r="AA1356" i="33"/>
  <c r="Z1356" i="33"/>
  <c r="Y1356" i="33"/>
  <c r="X1356" i="33"/>
  <c r="W1356" i="33"/>
  <c r="V1356" i="33"/>
  <c r="U1356" i="33"/>
  <c r="T1356" i="33"/>
  <c r="S1356" i="33"/>
  <c r="AD1355" i="33"/>
  <c r="AC1355" i="33"/>
  <c r="AB1355" i="33"/>
  <c r="AA1355" i="33"/>
  <c r="Z1355" i="33"/>
  <c r="Y1355" i="33"/>
  <c r="X1355" i="33"/>
  <c r="W1355" i="33"/>
  <c r="V1355" i="33"/>
  <c r="U1355" i="33"/>
  <c r="T1355" i="33"/>
  <c r="S1355" i="33"/>
  <c r="AD1354" i="33"/>
  <c r="AC1354" i="33"/>
  <c r="AB1354" i="33"/>
  <c r="AA1354" i="33"/>
  <c r="Z1354" i="33"/>
  <c r="Y1354" i="33"/>
  <c r="X1354" i="33"/>
  <c r="W1354" i="33"/>
  <c r="V1354" i="33"/>
  <c r="U1354" i="33"/>
  <c r="T1354" i="33"/>
  <c r="S1354" i="33"/>
  <c r="AD1353" i="33"/>
  <c r="AC1353" i="33"/>
  <c r="AB1353" i="33"/>
  <c r="AA1353" i="33"/>
  <c r="Z1353" i="33"/>
  <c r="Y1353" i="33"/>
  <c r="X1353" i="33"/>
  <c r="W1353" i="33"/>
  <c r="V1353" i="33"/>
  <c r="U1353" i="33"/>
  <c r="T1353" i="33"/>
  <c r="S1353" i="33"/>
  <c r="AD1352" i="33"/>
  <c r="AC1352" i="33"/>
  <c r="AB1352" i="33"/>
  <c r="AA1352" i="33"/>
  <c r="Z1352" i="33"/>
  <c r="Y1352" i="33"/>
  <c r="X1352" i="33"/>
  <c r="W1352" i="33"/>
  <c r="V1352" i="33"/>
  <c r="U1352" i="33"/>
  <c r="T1352" i="33"/>
  <c r="S1352" i="33"/>
  <c r="AD1351" i="33"/>
  <c r="AC1351" i="33"/>
  <c r="AB1351" i="33"/>
  <c r="AA1351" i="33"/>
  <c r="Z1351" i="33"/>
  <c r="Y1351" i="33"/>
  <c r="X1351" i="33"/>
  <c r="W1351" i="33"/>
  <c r="V1351" i="33"/>
  <c r="U1351" i="33"/>
  <c r="T1351" i="33"/>
  <c r="S1351" i="33"/>
  <c r="AD1350" i="33"/>
  <c r="AC1350" i="33"/>
  <c r="AB1350" i="33"/>
  <c r="AA1350" i="33"/>
  <c r="Z1350" i="33"/>
  <c r="Y1350" i="33"/>
  <c r="X1350" i="33"/>
  <c r="W1350" i="33"/>
  <c r="V1350" i="33"/>
  <c r="U1350" i="33"/>
  <c r="T1350" i="33"/>
  <c r="S1350" i="33"/>
  <c r="AD1349" i="33"/>
  <c r="AC1349" i="33"/>
  <c r="AB1349" i="33"/>
  <c r="AA1349" i="33"/>
  <c r="Z1349" i="33"/>
  <c r="Y1349" i="33"/>
  <c r="X1349" i="33"/>
  <c r="W1349" i="33"/>
  <c r="V1349" i="33"/>
  <c r="U1349" i="33"/>
  <c r="T1349" i="33"/>
  <c r="S1349" i="33"/>
  <c r="AD1348" i="33"/>
  <c r="AC1348" i="33"/>
  <c r="AB1348" i="33"/>
  <c r="AA1348" i="33"/>
  <c r="Z1348" i="33"/>
  <c r="Y1348" i="33"/>
  <c r="X1348" i="33"/>
  <c r="W1348" i="33"/>
  <c r="V1348" i="33"/>
  <c r="U1348" i="33"/>
  <c r="T1348" i="33"/>
  <c r="S1348" i="33"/>
  <c r="AD1347" i="33"/>
  <c r="AC1347" i="33"/>
  <c r="AB1347" i="33"/>
  <c r="AA1347" i="33"/>
  <c r="Z1347" i="33"/>
  <c r="Y1347" i="33"/>
  <c r="X1347" i="33"/>
  <c r="W1347" i="33"/>
  <c r="V1347" i="33"/>
  <c r="U1347" i="33"/>
  <c r="T1347" i="33"/>
  <c r="S1347" i="33"/>
  <c r="AD1346" i="33"/>
  <c r="AC1346" i="33"/>
  <c r="AB1346" i="33"/>
  <c r="AA1346" i="33"/>
  <c r="Z1346" i="33"/>
  <c r="Y1346" i="33"/>
  <c r="X1346" i="33"/>
  <c r="W1346" i="33"/>
  <c r="V1346" i="33"/>
  <c r="U1346" i="33"/>
  <c r="T1346" i="33"/>
  <c r="S1346" i="33"/>
  <c r="AD1345" i="33"/>
  <c r="AC1345" i="33"/>
  <c r="AB1345" i="33"/>
  <c r="AA1345" i="33"/>
  <c r="Z1345" i="33"/>
  <c r="Y1345" i="33"/>
  <c r="X1345" i="33"/>
  <c r="W1345" i="33"/>
  <c r="V1345" i="33"/>
  <c r="U1345" i="33"/>
  <c r="T1345" i="33"/>
  <c r="S1345" i="33"/>
  <c r="AD1344" i="33"/>
  <c r="AC1344" i="33"/>
  <c r="AB1344" i="33"/>
  <c r="AA1344" i="33"/>
  <c r="Z1344" i="33"/>
  <c r="Y1344" i="33"/>
  <c r="X1344" i="33"/>
  <c r="W1344" i="33"/>
  <c r="V1344" i="33"/>
  <c r="U1344" i="33"/>
  <c r="T1344" i="33"/>
  <c r="S1344" i="33"/>
  <c r="AD1343" i="33"/>
  <c r="AC1343" i="33"/>
  <c r="AB1343" i="33"/>
  <c r="AA1343" i="33"/>
  <c r="Z1343" i="33"/>
  <c r="Y1343" i="33"/>
  <c r="X1343" i="33"/>
  <c r="W1343" i="33"/>
  <c r="V1343" i="33"/>
  <c r="U1343" i="33"/>
  <c r="T1343" i="33"/>
  <c r="S1343" i="33"/>
  <c r="AD1342" i="33"/>
  <c r="AC1342" i="33"/>
  <c r="AB1342" i="33"/>
  <c r="AA1342" i="33"/>
  <c r="Z1342" i="33"/>
  <c r="Y1342" i="33"/>
  <c r="X1342" i="33"/>
  <c r="W1342" i="33"/>
  <c r="V1342" i="33"/>
  <c r="U1342" i="33"/>
  <c r="T1342" i="33"/>
  <c r="S1342" i="33"/>
  <c r="AD1341" i="33"/>
  <c r="AC1341" i="33"/>
  <c r="AB1341" i="33"/>
  <c r="AA1341" i="33"/>
  <c r="Z1341" i="33"/>
  <c r="Y1341" i="33"/>
  <c r="X1341" i="33"/>
  <c r="W1341" i="33"/>
  <c r="V1341" i="33"/>
  <c r="U1341" i="33"/>
  <c r="T1341" i="33"/>
  <c r="S1341" i="33"/>
  <c r="AD1340" i="33"/>
  <c r="AC1340" i="33"/>
  <c r="AB1340" i="33"/>
  <c r="AA1340" i="33"/>
  <c r="Z1340" i="33"/>
  <c r="Y1340" i="33"/>
  <c r="X1340" i="33"/>
  <c r="W1340" i="33"/>
  <c r="V1340" i="33"/>
  <c r="U1340" i="33"/>
  <c r="T1340" i="33"/>
  <c r="S1340" i="33"/>
  <c r="AD1339" i="33"/>
  <c r="AC1339" i="33"/>
  <c r="AB1339" i="33"/>
  <c r="AA1339" i="33"/>
  <c r="Z1339" i="33"/>
  <c r="Y1339" i="33"/>
  <c r="X1339" i="33"/>
  <c r="W1339" i="33"/>
  <c r="V1339" i="33"/>
  <c r="U1339" i="33"/>
  <c r="T1339" i="33"/>
  <c r="S1339" i="33"/>
  <c r="AD1338" i="33"/>
  <c r="AC1338" i="33"/>
  <c r="AB1338" i="33"/>
  <c r="AA1338" i="33"/>
  <c r="Z1338" i="33"/>
  <c r="Y1338" i="33"/>
  <c r="X1338" i="33"/>
  <c r="W1338" i="33"/>
  <c r="V1338" i="33"/>
  <c r="U1338" i="33"/>
  <c r="T1338" i="33"/>
  <c r="S1338" i="33"/>
  <c r="AD1337" i="33"/>
  <c r="AC1337" i="33"/>
  <c r="AB1337" i="33"/>
  <c r="AA1337" i="33"/>
  <c r="Z1337" i="33"/>
  <c r="Y1337" i="33"/>
  <c r="X1337" i="33"/>
  <c r="W1337" i="33"/>
  <c r="V1337" i="33"/>
  <c r="U1337" i="33"/>
  <c r="T1337" i="33"/>
  <c r="S1337" i="33"/>
  <c r="AD1336" i="33"/>
  <c r="AC1336" i="33"/>
  <c r="AB1336" i="33"/>
  <c r="AA1336" i="33"/>
  <c r="Z1336" i="33"/>
  <c r="Y1336" i="33"/>
  <c r="X1336" i="33"/>
  <c r="W1336" i="33"/>
  <c r="V1336" i="33"/>
  <c r="U1336" i="33"/>
  <c r="T1336" i="33"/>
  <c r="S1336" i="33"/>
  <c r="AD1335" i="33"/>
  <c r="AC1335" i="33"/>
  <c r="AB1335" i="33"/>
  <c r="AA1335" i="33"/>
  <c r="Z1335" i="33"/>
  <c r="Y1335" i="33"/>
  <c r="X1335" i="33"/>
  <c r="W1335" i="33"/>
  <c r="V1335" i="33"/>
  <c r="U1335" i="33"/>
  <c r="T1335" i="33"/>
  <c r="S1335" i="33"/>
  <c r="AD1334" i="33"/>
  <c r="AC1334" i="33"/>
  <c r="AB1334" i="33"/>
  <c r="AA1334" i="33"/>
  <c r="Z1334" i="33"/>
  <c r="Y1334" i="33"/>
  <c r="X1334" i="33"/>
  <c r="W1334" i="33"/>
  <c r="V1334" i="33"/>
  <c r="U1334" i="33"/>
  <c r="T1334" i="33"/>
  <c r="S1334" i="33"/>
  <c r="AD1333" i="33"/>
  <c r="AC1333" i="33"/>
  <c r="AB1333" i="33"/>
  <c r="AA1333" i="33"/>
  <c r="Z1333" i="33"/>
  <c r="Y1333" i="33"/>
  <c r="X1333" i="33"/>
  <c r="W1333" i="33"/>
  <c r="V1333" i="33"/>
  <c r="U1333" i="33"/>
  <c r="T1333" i="33"/>
  <c r="S1333" i="33"/>
  <c r="AD1332" i="33"/>
  <c r="AC1332" i="33"/>
  <c r="AB1332" i="33"/>
  <c r="AA1332" i="33"/>
  <c r="Z1332" i="33"/>
  <c r="Y1332" i="33"/>
  <c r="X1332" i="33"/>
  <c r="W1332" i="33"/>
  <c r="V1332" i="33"/>
  <c r="U1332" i="33"/>
  <c r="T1332" i="33"/>
  <c r="S1332" i="33"/>
  <c r="AD1331" i="33"/>
  <c r="AC1331" i="33"/>
  <c r="AB1331" i="33"/>
  <c r="AA1331" i="33"/>
  <c r="Z1331" i="33"/>
  <c r="Y1331" i="33"/>
  <c r="X1331" i="33"/>
  <c r="W1331" i="33"/>
  <c r="V1331" i="33"/>
  <c r="U1331" i="33"/>
  <c r="T1331" i="33"/>
  <c r="S1331" i="33"/>
  <c r="AD1330" i="33"/>
  <c r="AC1330" i="33"/>
  <c r="AB1330" i="33"/>
  <c r="AA1330" i="33"/>
  <c r="Z1330" i="33"/>
  <c r="Y1330" i="33"/>
  <c r="X1330" i="33"/>
  <c r="W1330" i="33"/>
  <c r="V1330" i="33"/>
  <c r="U1330" i="33"/>
  <c r="T1330" i="33"/>
  <c r="S1330" i="33"/>
  <c r="AD1329" i="33"/>
  <c r="AC1329" i="33"/>
  <c r="AB1329" i="33"/>
  <c r="AA1329" i="33"/>
  <c r="Z1329" i="33"/>
  <c r="Y1329" i="33"/>
  <c r="X1329" i="33"/>
  <c r="W1329" i="33"/>
  <c r="V1329" i="33"/>
  <c r="U1329" i="33"/>
  <c r="T1329" i="33"/>
  <c r="S1329" i="33"/>
  <c r="AD1328" i="33"/>
  <c r="AC1328" i="33"/>
  <c r="AB1328" i="33"/>
  <c r="AA1328" i="33"/>
  <c r="Z1328" i="33"/>
  <c r="Y1328" i="33"/>
  <c r="X1328" i="33"/>
  <c r="W1328" i="33"/>
  <c r="V1328" i="33"/>
  <c r="U1328" i="33"/>
  <c r="T1328" i="33"/>
  <c r="S1328" i="33"/>
  <c r="AD1327" i="33"/>
  <c r="AC1327" i="33"/>
  <c r="AB1327" i="33"/>
  <c r="AA1327" i="33"/>
  <c r="Z1327" i="33"/>
  <c r="Y1327" i="33"/>
  <c r="X1327" i="33"/>
  <c r="W1327" i="33"/>
  <c r="V1327" i="33"/>
  <c r="U1327" i="33"/>
  <c r="T1327" i="33"/>
  <c r="S1327" i="33"/>
  <c r="AD1326" i="33"/>
  <c r="AC1326" i="33"/>
  <c r="AB1326" i="33"/>
  <c r="AA1326" i="33"/>
  <c r="Z1326" i="33"/>
  <c r="Y1326" i="33"/>
  <c r="X1326" i="33"/>
  <c r="W1326" i="33"/>
  <c r="V1326" i="33"/>
  <c r="U1326" i="33"/>
  <c r="T1326" i="33"/>
  <c r="S1326" i="33"/>
  <c r="AD1325" i="33"/>
  <c r="AC1325" i="33"/>
  <c r="AB1325" i="33"/>
  <c r="AA1325" i="33"/>
  <c r="Z1325" i="33"/>
  <c r="Y1325" i="33"/>
  <c r="X1325" i="33"/>
  <c r="W1325" i="33"/>
  <c r="V1325" i="33"/>
  <c r="U1325" i="33"/>
  <c r="T1325" i="33"/>
  <c r="S1325" i="33"/>
  <c r="AD1324" i="33"/>
  <c r="AC1324" i="33"/>
  <c r="AB1324" i="33"/>
  <c r="AA1324" i="33"/>
  <c r="Z1324" i="33"/>
  <c r="Y1324" i="33"/>
  <c r="X1324" i="33"/>
  <c r="W1324" i="33"/>
  <c r="V1324" i="33"/>
  <c r="U1324" i="33"/>
  <c r="T1324" i="33"/>
  <c r="S1324" i="33"/>
  <c r="AD1323" i="33"/>
  <c r="AC1323" i="33"/>
  <c r="AB1323" i="33"/>
  <c r="AA1323" i="33"/>
  <c r="Z1323" i="33"/>
  <c r="Y1323" i="33"/>
  <c r="X1323" i="33"/>
  <c r="W1323" i="33"/>
  <c r="V1323" i="33"/>
  <c r="U1323" i="33"/>
  <c r="T1323" i="33"/>
  <c r="S1323" i="33"/>
  <c r="AD1322" i="33"/>
  <c r="AC1322" i="33"/>
  <c r="AB1322" i="33"/>
  <c r="AA1322" i="33"/>
  <c r="Z1322" i="33"/>
  <c r="Y1322" i="33"/>
  <c r="X1322" i="33"/>
  <c r="W1322" i="33"/>
  <c r="V1322" i="33"/>
  <c r="U1322" i="33"/>
  <c r="T1322" i="33"/>
  <c r="S1322" i="33"/>
  <c r="AD1321" i="33"/>
  <c r="AC1321" i="33"/>
  <c r="AB1321" i="33"/>
  <c r="AA1321" i="33"/>
  <c r="Z1321" i="33"/>
  <c r="Y1321" i="33"/>
  <c r="X1321" i="33"/>
  <c r="W1321" i="33"/>
  <c r="V1321" i="33"/>
  <c r="U1321" i="33"/>
  <c r="T1321" i="33"/>
  <c r="S1321" i="33"/>
  <c r="AD1320" i="33"/>
  <c r="AC1320" i="33"/>
  <c r="AB1320" i="33"/>
  <c r="AA1320" i="33"/>
  <c r="Z1320" i="33"/>
  <c r="Y1320" i="33"/>
  <c r="X1320" i="33"/>
  <c r="W1320" i="33"/>
  <c r="V1320" i="33"/>
  <c r="U1320" i="33"/>
  <c r="T1320" i="33"/>
  <c r="S1320" i="33"/>
  <c r="AD1319" i="33"/>
  <c r="AC1319" i="33"/>
  <c r="AB1319" i="33"/>
  <c r="AA1319" i="33"/>
  <c r="Z1319" i="33"/>
  <c r="Y1319" i="33"/>
  <c r="X1319" i="33"/>
  <c r="W1319" i="33"/>
  <c r="V1319" i="33"/>
  <c r="U1319" i="33"/>
  <c r="T1319" i="33"/>
  <c r="S1319" i="33"/>
  <c r="AD1318" i="33"/>
  <c r="AC1318" i="33"/>
  <c r="AB1318" i="33"/>
  <c r="AA1318" i="33"/>
  <c r="Z1318" i="33"/>
  <c r="Y1318" i="33"/>
  <c r="X1318" i="33"/>
  <c r="W1318" i="33"/>
  <c r="V1318" i="33"/>
  <c r="U1318" i="33"/>
  <c r="T1318" i="33"/>
  <c r="S1318" i="33"/>
  <c r="AD1317" i="33"/>
  <c r="AC1317" i="33"/>
  <c r="AB1317" i="33"/>
  <c r="AA1317" i="33"/>
  <c r="Z1317" i="33"/>
  <c r="Y1317" i="33"/>
  <c r="X1317" i="33"/>
  <c r="W1317" i="33"/>
  <c r="V1317" i="33"/>
  <c r="U1317" i="33"/>
  <c r="T1317" i="33"/>
  <c r="S1317" i="33"/>
  <c r="AD1316" i="33"/>
  <c r="AC1316" i="33"/>
  <c r="AB1316" i="33"/>
  <c r="AA1316" i="33"/>
  <c r="Z1316" i="33"/>
  <c r="Y1316" i="33"/>
  <c r="X1316" i="33"/>
  <c r="W1316" i="33"/>
  <c r="V1316" i="33"/>
  <c r="U1316" i="33"/>
  <c r="T1316" i="33"/>
  <c r="S1316" i="33"/>
  <c r="AD1315" i="33"/>
  <c r="AC1315" i="33"/>
  <c r="AB1315" i="33"/>
  <c r="AA1315" i="33"/>
  <c r="Z1315" i="33"/>
  <c r="Y1315" i="33"/>
  <c r="X1315" i="33"/>
  <c r="W1315" i="33"/>
  <c r="V1315" i="33"/>
  <c r="U1315" i="33"/>
  <c r="T1315" i="33"/>
  <c r="S1315" i="33"/>
  <c r="AD1314" i="33"/>
  <c r="AC1314" i="33"/>
  <c r="AB1314" i="33"/>
  <c r="AA1314" i="33"/>
  <c r="Z1314" i="33"/>
  <c r="Y1314" i="33"/>
  <c r="X1314" i="33"/>
  <c r="W1314" i="33"/>
  <c r="V1314" i="33"/>
  <c r="U1314" i="33"/>
  <c r="T1314" i="33"/>
  <c r="S1314" i="33"/>
  <c r="AD1313" i="33"/>
  <c r="AC1313" i="33"/>
  <c r="AB1313" i="33"/>
  <c r="AA1313" i="33"/>
  <c r="Z1313" i="33"/>
  <c r="Y1313" i="33"/>
  <c r="X1313" i="33"/>
  <c r="W1313" i="33"/>
  <c r="V1313" i="33"/>
  <c r="U1313" i="33"/>
  <c r="T1313" i="33"/>
  <c r="S1313" i="33"/>
  <c r="AD1312" i="33"/>
  <c r="AC1312" i="33"/>
  <c r="AB1312" i="33"/>
  <c r="AA1312" i="33"/>
  <c r="Z1312" i="33"/>
  <c r="Y1312" i="33"/>
  <c r="X1312" i="33"/>
  <c r="W1312" i="33"/>
  <c r="V1312" i="33"/>
  <c r="U1312" i="33"/>
  <c r="T1312" i="33"/>
  <c r="S1312" i="33"/>
  <c r="AD1311" i="33"/>
  <c r="AC1311" i="33"/>
  <c r="AB1311" i="33"/>
  <c r="AA1311" i="33"/>
  <c r="Z1311" i="33"/>
  <c r="Y1311" i="33"/>
  <c r="X1311" i="33"/>
  <c r="W1311" i="33"/>
  <c r="V1311" i="33"/>
  <c r="U1311" i="33"/>
  <c r="T1311" i="33"/>
  <c r="S1311" i="33"/>
  <c r="AD1310" i="33"/>
  <c r="AC1310" i="33"/>
  <c r="AB1310" i="33"/>
  <c r="AA1310" i="33"/>
  <c r="Z1310" i="33"/>
  <c r="Y1310" i="33"/>
  <c r="X1310" i="33"/>
  <c r="W1310" i="33"/>
  <c r="V1310" i="33"/>
  <c r="U1310" i="33"/>
  <c r="T1310" i="33"/>
  <c r="S1310" i="33"/>
  <c r="AD1309" i="33"/>
  <c r="AC1309" i="33"/>
  <c r="AB1309" i="33"/>
  <c r="AA1309" i="33"/>
  <c r="Z1309" i="33"/>
  <c r="Y1309" i="33"/>
  <c r="X1309" i="33"/>
  <c r="W1309" i="33"/>
  <c r="V1309" i="33"/>
  <c r="U1309" i="33"/>
  <c r="T1309" i="33"/>
  <c r="S1309" i="33"/>
  <c r="AD1308" i="33"/>
  <c r="AC1308" i="33"/>
  <c r="AB1308" i="33"/>
  <c r="AA1308" i="33"/>
  <c r="Z1308" i="33"/>
  <c r="Y1308" i="33"/>
  <c r="X1308" i="33"/>
  <c r="W1308" i="33"/>
  <c r="V1308" i="33"/>
  <c r="U1308" i="33"/>
  <c r="T1308" i="33"/>
  <c r="S1308" i="33"/>
  <c r="AD1307" i="33"/>
  <c r="AC1307" i="33"/>
  <c r="AB1307" i="33"/>
  <c r="AA1307" i="33"/>
  <c r="Z1307" i="33"/>
  <c r="Y1307" i="33"/>
  <c r="X1307" i="33"/>
  <c r="W1307" i="33"/>
  <c r="V1307" i="33"/>
  <c r="U1307" i="33"/>
  <c r="T1307" i="33"/>
  <c r="S1307" i="33"/>
  <c r="AD1306" i="33"/>
  <c r="AC1306" i="33"/>
  <c r="AB1306" i="33"/>
  <c r="AA1306" i="33"/>
  <c r="Z1306" i="33"/>
  <c r="Y1306" i="33"/>
  <c r="X1306" i="33"/>
  <c r="W1306" i="33"/>
  <c r="V1306" i="33"/>
  <c r="U1306" i="33"/>
  <c r="T1306" i="33"/>
  <c r="S1306" i="33"/>
  <c r="AD1305" i="33"/>
  <c r="AC1305" i="33"/>
  <c r="AB1305" i="33"/>
  <c r="AA1305" i="33"/>
  <c r="Z1305" i="33"/>
  <c r="Y1305" i="33"/>
  <c r="X1305" i="33"/>
  <c r="W1305" i="33"/>
  <c r="V1305" i="33"/>
  <c r="U1305" i="33"/>
  <c r="T1305" i="33"/>
  <c r="S1305" i="33"/>
  <c r="AD1304" i="33"/>
  <c r="AC1304" i="33"/>
  <c r="AB1304" i="33"/>
  <c r="AA1304" i="33"/>
  <c r="Z1304" i="33"/>
  <c r="Y1304" i="33"/>
  <c r="X1304" i="33"/>
  <c r="W1304" i="33"/>
  <c r="V1304" i="33"/>
  <c r="U1304" i="33"/>
  <c r="T1304" i="33"/>
  <c r="S1304" i="33"/>
  <c r="AD1303" i="33"/>
  <c r="AC1303" i="33"/>
  <c r="AB1303" i="33"/>
  <c r="AA1303" i="33"/>
  <c r="Z1303" i="33"/>
  <c r="Y1303" i="33"/>
  <c r="X1303" i="33"/>
  <c r="W1303" i="33"/>
  <c r="V1303" i="33"/>
  <c r="U1303" i="33"/>
  <c r="T1303" i="33"/>
  <c r="S1303" i="33"/>
  <c r="AD1302" i="33"/>
  <c r="AC1302" i="33"/>
  <c r="AB1302" i="33"/>
  <c r="AA1302" i="33"/>
  <c r="Z1302" i="33"/>
  <c r="Y1302" i="33"/>
  <c r="X1302" i="33"/>
  <c r="W1302" i="33"/>
  <c r="V1302" i="33"/>
  <c r="U1302" i="33"/>
  <c r="T1302" i="33"/>
  <c r="S1302" i="33"/>
  <c r="AD1301" i="33"/>
  <c r="AC1301" i="33"/>
  <c r="AB1301" i="33"/>
  <c r="AA1301" i="33"/>
  <c r="Z1301" i="33"/>
  <c r="Y1301" i="33"/>
  <c r="X1301" i="33"/>
  <c r="W1301" i="33"/>
  <c r="V1301" i="33"/>
  <c r="U1301" i="33"/>
  <c r="T1301" i="33"/>
  <c r="S1301" i="33"/>
  <c r="AD1300" i="33"/>
  <c r="AC1300" i="33"/>
  <c r="AB1300" i="33"/>
  <c r="AA1300" i="33"/>
  <c r="Z1300" i="33"/>
  <c r="Y1300" i="33"/>
  <c r="X1300" i="33"/>
  <c r="W1300" i="33"/>
  <c r="V1300" i="33"/>
  <c r="U1300" i="33"/>
  <c r="T1300" i="33"/>
  <c r="S1300" i="33"/>
  <c r="AD1299" i="33"/>
  <c r="AC1299" i="33"/>
  <c r="AB1299" i="33"/>
  <c r="AA1299" i="33"/>
  <c r="Z1299" i="33"/>
  <c r="Y1299" i="33"/>
  <c r="X1299" i="33"/>
  <c r="W1299" i="33"/>
  <c r="V1299" i="33"/>
  <c r="U1299" i="33"/>
  <c r="T1299" i="33"/>
  <c r="S1299" i="33"/>
  <c r="AD1298" i="33"/>
  <c r="AC1298" i="33"/>
  <c r="AB1298" i="33"/>
  <c r="AA1298" i="33"/>
  <c r="Z1298" i="33"/>
  <c r="Y1298" i="33"/>
  <c r="X1298" i="33"/>
  <c r="W1298" i="33"/>
  <c r="V1298" i="33"/>
  <c r="U1298" i="33"/>
  <c r="T1298" i="33"/>
  <c r="S1298" i="33"/>
  <c r="AD1297" i="33"/>
  <c r="AC1297" i="33"/>
  <c r="AB1297" i="33"/>
  <c r="AA1297" i="33"/>
  <c r="Z1297" i="33"/>
  <c r="Y1297" i="33"/>
  <c r="X1297" i="33"/>
  <c r="W1297" i="33"/>
  <c r="V1297" i="33"/>
  <c r="U1297" i="33"/>
  <c r="T1297" i="33"/>
  <c r="S1297" i="33"/>
  <c r="AD1296" i="33"/>
  <c r="AC1296" i="33"/>
  <c r="AB1296" i="33"/>
  <c r="AA1296" i="33"/>
  <c r="Z1296" i="33"/>
  <c r="Y1296" i="33"/>
  <c r="X1296" i="33"/>
  <c r="W1296" i="33"/>
  <c r="V1296" i="33"/>
  <c r="U1296" i="33"/>
  <c r="T1296" i="33"/>
  <c r="S1296" i="33"/>
  <c r="AD1295" i="33"/>
  <c r="AC1295" i="33"/>
  <c r="AB1295" i="33"/>
  <c r="AA1295" i="33"/>
  <c r="Z1295" i="33"/>
  <c r="Y1295" i="33"/>
  <c r="X1295" i="33"/>
  <c r="W1295" i="33"/>
  <c r="V1295" i="33"/>
  <c r="U1295" i="33"/>
  <c r="T1295" i="33"/>
  <c r="S1295" i="33"/>
  <c r="AD1294" i="33"/>
  <c r="AC1294" i="33"/>
  <c r="AB1294" i="33"/>
  <c r="AA1294" i="33"/>
  <c r="Z1294" i="33"/>
  <c r="Y1294" i="33"/>
  <c r="X1294" i="33"/>
  <c r="W1294" i="33"/>
  <c r="V1294" i="33"/>
  <c r="U1294" i="33"/>
  <c r="T1294" i="33"/>
  <c r="S1294" i="33"/>
  <c r="AD1293" i="33"/>
  <c r="AC1293" i="33"/>
  <c r="AB1293" i="33"/>
  <c r="AA1293" i="33"/>
  <c r="Z1293" i="33"/>
  <c r="Y1293" i="33"/>
  <c r="X1293" i="33"/>
  <c r="W1293" i="33"/>
  <c r="V1293" i="33"/>
  <c r="U1293" i="33"/>
  <c r="T1293" i="33"/>
  <c r="S1293" i="33"/>
  <c r="AD1292" i="33"/>
  <c r="AC1292" i="33"/>
  <c r="AB1292" i="33"/>
  <c r="AA1292" i="33"/>
  <c r="Z1292" i="33"/>
  <c r="Y1292" i="33"/>
  <c r="X1292" i="33"/>
  <c r="W1292" i="33"/>
  <c r="V1292" i="33"/>
  <c r="U1292" i="33"/>
  <c r="T1292" i="33"/>
  <c r="S1292" i="33"/>
  <c r="AD1291" i="33"/>
  <c r="AC1291" i="33"/>
  <c r="AB1291" i="33"/>
  <c r="AA1291" i="33"/>
  <c r="Z1291" i="33"/>
  <c r="Y1291" i="33"/>
  <c r="X1291" i="33"/>
  <c r="W1291" i="33"/>
  <c r="V1291" i="33"/>
  <c r="U1291" i="33"/>
  <c r="T1291" i="33"/>
  <c r="S1291" i="33"/>
  <c r="AD1290" i="33"/>
  <c r="AC1290" i="33"/>
  <c r="AB1290" i="33"/>
  <c r="AA1290" i="33"/>
  <c r="Z1290" i="33"/>
  <c r="Y1290" i="33"/>
  <c r="X1290" i="33"/>
  <c r="W1290" i="33"/>
  <c r="V1290" i="33"/>
  <c r="U1290" i="33"/>
  <c r="T1290" i="33"/>
  <c r="S1290" i="33"/>
  <c r="AD1289" i="33"/>
  <c r="AC1289" i="33"/>
  <c r="AB1289" i="33"/>
  <c r="AA1289" i="33"/>
  <c r="Z1289" i="33"/>
  <c r="Y1289" i="33"/>
  <c r="X1289" i="33"/>
  <c r="W1289" i="33"/>
  <c r="V1289" i="33"/>
  <c r="U1289" i="33"/>
  <c r="T1289" i="33"/>
  <c r="S1289" i="33"/>
  <c r="AD1288" i="33"/>
  <c r="AC1288" i="33"/>
  <c r="AB1288" i="33"/>
  <c r="AA1288" i="33"/>
  <c r="Z1288" i="33"/>
  <c r="Y1288" i="33"/>
  <c r="X1288" i="33"/>
  <c r="W1288" i="33"/>
  <c r="V1288" i="33"/>
  <c r="U1288" i="33"/>
  <c r="T1288" i="33"/>
  <c r="S1288" i="33"/>
  <c r="AD1287" i="33"/>
  <c r="AC1287" i="33"/>
  <c r="AB1287" i="33"/>
  <c r="AA1287" i="33"/>
  <c r="Z1287" i="33"/>
  <c r="Y1287" i="33"/>
  <c r="X1287" i="33"/>
  <c r="W1287" i="33"/>
  <c r="V1287" i="33"/>
  <c r="U1287" i="33"/>
  <c r="T1287" i="33"/>
  <c r="S1287" i="33"/>
  <c r="AD1286" i="33"/>
  <c r="AC1286" i="33"/>
  <c r="AB1286" i="33"/>
  <c r="AA1286" i="33"/>
  <c r="Z1286" i="33"/>
  <c r="Y1286" i="33"/>
  <c r="X1286" i="33"/>
  <c r="W1286" i="33"/>
  <c r="V1286" i="33"/>
  <c r="U1286" i="33"/>
  <c r="T1286" i="33"/>
  <c r="S1286" i="33"/>
  <c r="AD1285" i="33"/>
  <c r="AC1285" i="33"/>
  <c r="AB1285" i="33"/>
  <c r="AA1285" i="33"/>
  <c r="Z1285" i="33"/>
  <c r="Y1285" i="33"/>
  <c r="X1285" i="33"/>
  <c r="W1285" i="33"/>
  <c r="V1285" i="33"/>
  <c r="U1285" i="33"/>
  <c r="T1285" i="33"/>
  <c r="S1285" i="33"/>
  <c r="AD1284" i="33"/>
  <c r="AC1284" i="33"/>
  <c r="AB1284" i="33"/>
  <c r="AA1284" i="33"/>
  <c r="Z1284" i="33"/>
  <c r="Y1284" i="33"/>
  <c r="X1284" i="33"/>
  <c r="W1284" i="33"/>
  <c r="V1284" i="33"/>
  <c r="U1284" i="33"/>
  <c r="T1284" i="33"/>
  <c r="S1284" i="33"/>
  <c r="AD1283" i="33"/>
  <c r="AC1283" i="33"/>
  <c r="AB1283" i="33"/>
  <c r="AA1283" i="33"/>
  <c r="Z1283" i="33"/>
  <c r="Y1283" i="33"/>
  <c r="X1283" i="33"/>
  <c r="W1283" i="33"/>
  <c r="V1283" i="33"/>
  <c r="U1283" i="33"/>
  <c r="T1283" i="33"/>
  <c r="S1283" i="33"/>
  <c r="AD1282" i="33"/>
  <c r="AC1282" i="33"/>
  <c r="AB1282" i="33"/>
  <c r="AA1282" i="33"/>
  <c r="Z1282" i="33"/>
  <c r="Y1282" i="33"/>
  <c r="X1282" i="33"/>
  <c r="W1282" i="33"/>
  <c r="V1282" i="33"/>
  <c r="U1282" i="33"/>
  <c r="T1282" i="33"/>
  <c r="S1282" i="33"/>
  <c r="AD1281" i="33"/>
  <c r="AC1281" i="33"/>
  <c r="AB1281" i="33"/>
  <c r="AA1281" i="33"/>
  <c r="Z1281" i="33"/>
  <c r="Y1281" i="33"/>
  <c r="X1281" i="33"/>
  <c r="W1281" i="33"/>
  <c r="V1281" i="33"/>
  <c r="U1281" i="33"/>
  <c r="T1281" i="33"/>
  <c r="S1281" i="33"/>
  <c r="AD1280" i="33"/>
  <c r="AC1280" i="33"/>
  <c r="AB1280" i="33"/>
  <c r="AA1280" i="33"/>
  <c r="Z1280" i="33"/>
  <c r="Y1280" i="33"/>
  <c r="X1280" i="33"/>
  <c r="W1280" i="33"/>
  <c r="V1280" i="33"/>
  <c r="U1280" i="33"/>
  <c r="T1280" i="33"/>
  <c r="S1280" i="33"/>
  <c r="AD1279" i="33"/>
  <c r="AC1279" i="33"/>
  <c r="AB1279" i="33"/>
  <c r="AA1279" i="33"/>
  <c r="Z1279" i="33"/>
  <c r="Y1279" i="33"/>
  <c r="X1279" i="33"/>
  <c r="W1279" i="33"/>
  <c r="V1279" i="33"/>
  <c r="U1279" i="33"/>
  <c r="T1279" i="33"/>
  <c r="S1279" i="33"/>
  <c r="AD1278" i="33"/>
  <c r="AC1278" i="33"/>
  <c r="AB1278" i="33"/>
  <c r="AA1278" i="33"/>
  <c r="Z1278" i="33"/>
  <c r="Y1278" i="33"/>
  <c r="X1278" i="33"/>
  <c r="W1278" i="33"/>
  <c r="V1278" i="33"/>
  <c r="U1278" i="33"/>
  <c r="T1278" i="33"/>
  <c r="S1278" i="33"/>
  <c r="AD1277" i="33"/>
  <c r="AC1277" i="33"/>
  <c r="AB1277" i="33"/>
  <c r="AA1277" i="33"/>
  <c r="Z1277" i="33"/>
  <c r="Y1277" i="33"/>
  <c r="X1277" i="33"/>
  <c r="W1277" i="33"/>
  <c r="V1277" i="33"/>
  <c r="U1277" i="33"/>
  <c r="T1277" i="33"/>
  <c r="S1277" i="33"/>
  <c r="AD1276" i="33"/>
  <c r="AC1276" i="33"/>
  <c r="AB1276" i="33"/>
  <c r="AA1276" i="33"/>
  <c r="Z1276" i="33"/>
  <c r="Y1276" i="33"/>
  <c r="X1276" i="33"/>
  <c r="W1276" i="33"/>
  <c r="V1276" i="33"/>
  <c r="U1276" i="33"/>
  <c r="T1276" i="33"/>
  <c r="S1276" i="33"/>
  <c r="AD1275" i="33"/>
  <c r="AC1275" i="33"/>
  <c r="AB1275" i="33"/>
  <c r="AA1275" i="33"/>
  <c r="Z1275" i="33"/>
  <c r="Y1275" i="33"/>
  <c r="X1275" i="33"/>
  <c r="W1275" i="33"/>
  <c r="V1275" i="33"/>
  <c r="U1275" i="33"/>
  <c r="T1275" i="33"/>
  <c r="S1275" i="33"/>
  <c r="AD1274" i="33"/>
  <c r="AC1274" i="33"/>
  <c r="AB1274" i="33"/>
  <c r="AA1274" i="33"/>
  <c r="Z1274" i="33"/>
  <c r="Y1274" i="33"/>
  <c r="X1274" i="33"/>
  <c r="W1274" i="33"/>
  <c r="V1274" i="33"/>
  <c r="U1274" i="33"/>
  <c r="T1274" i="33"/>
  <c r="S1274" i="33"/>
  <c r="AD1273" i="33"/>
  <c r="AC1273" i="33"/>
  <c r="AB1273" i="33"/>
  <c r="AA1273" i="33"/>
  <c r="Z1273" i="33"/>
  <c r="Y1273" i="33"/>
  <c r="X1273" i="33"/>
  <c r="W1273" i="33"/>
  <c r="V1273" i="33"/>
  <c r="U1273" i="33"/>
  <c r="T1273" i="33"/>
  <c r="S1273" i="33"/>
  <c r="AD1272" i="33"/>
  <c r="AC1272" i="33"/>
  <c r="AB1272" i="33"/>
  <c r="AA1272" i="33"/>
  <c r="Z1272" i="33"/>
  <c r="Y1272" i="33"/>
  <c r="X1272" i="33"/>
  <c r="W1272" i="33"/>
  <c r="V1272" i="33"/>
  <c r="U1272" i="33"/>
  <c r="T1272" i="33"/>
  <c r="S1272" i="33"/>
  <c r="AD1271" i="33"/>
  <c r="AC1271" i="33"/>
  <c r="AB1271" i="33"/>
  <c r="AA1271" i="33"/>
  <c r="Z1271" i="33"/>
  <c r="Y1271" i="33"/>
  <c r="X1271" i="33"/>
  <c r="W1271" i="33"/>
  <c r="V1271" i="33"/>
  <c r="U1271" i="33"/>
  <c r="T1271" i="33"/>
  <c r="S1271" i="33"/>
  <c r="AD1270" i="33"/>
  <c r="AC1270" i="33"/>
  <c r="AB1270" i="33"/>
  <c r="AA1270" i="33"/>
  <c r="Z1270" i="33"/>
  <c r="Y1270" i="33"/>
  <c r="X1270" i="33"/>
  <c r="W1270" i="33"/>
  <c r="V1270" i="33"/>
  <c r="U1270" i="33"/>
  <c r="T1270" i="33"/>
  <c r="S1270" i="33"/>
  <c r="AD1269" i="33"/>
  <c r="AC1269" i="33"/>
  <c r="AB1269" i="33"/>
  <c r="AA1269" i="33"/>
  <c r="Z1269" i="33"/>
  <c r="Y1269" i="33"/>
  <c r="X1269" i="33"/>
  <c r="W1269" i="33"/>
  <c r="V1269" i="33"/>
  <c r="U1269" i="33"/>
  <c r="T1269" i="33"/>
  <c r="S1269" i="33"/>
  <c r="AD1268" i="33"/>
  <c r="AC1268" i="33"/>
  <c r="AB1268" i="33"/>
  <c r="AA1268" i="33"/>
  <c r="Z1268" i="33"/>
  <c r="Y1268" i="33"/>
  <c r="X1268" i="33"/>
  <c r="W1268" i="33"/>
  <c r="V1268" i="33"/>
  <c r="U1268" i="33"/>
  <c r="T1268" i="33"/>
  <c r="S1268" i="33"/>
  <c r="AD1267" i="33"/>
  <c r="AC1267" i="33"/>
  <c r="AB1267" i="33"/>
  <c r="AA1267" i="33"/>
  <c r="Z1267" i="33"/>
  <c r="Y1267" i="33"/>
  <c r="X1267" i="33"/>
  <c r="W1267" i="33"/>
  <c r="V1267" i="33"/>
  <c r="U1267" i="33"/>
  <c r="T1267" i="33"/>
  <c r="S1267" i="33"/>
  <c r="AD1266" i="33"/>
  <c r="AC1266" i="33"/>
  <c r="AB1266" i="33"/>
  <c r="AA1266" i="33"/>
  <c r="Z1266" i="33"/>
  <c r="Y1266" i="33"/>
  <c r="X1266" i="33"/>
  <c r="W1266" i="33"/>
  <c r="V1266" i="33"/>
  <c r="U1266" i="33"/>
  <c r="T1266" i="33"/>
  <c r="S1266" i="33"/>
  <c r="AD1265" i="33"/>
  <c r="AC1265" i="33"/>
  <c r="AB1265" i="33"/>
  <c r="AA1265" i="33"/>
  <c r="Z1265" i="33"/>
  <c r="Y1265" i="33"/>
  <c r="X1265" i="33"/>
  <c r="W1265" i="33"/>
  <c r="V1265" i="33"/>
  <c r="U1265" i="33"/>
  <c r="T1265" i="33"/>
  <c r="S1265" i="33"/>
  <c r="AD1264" i="33"/>
  <c r="AC1264" i="33"/>
  <c r="AB1264" i="33"/>
  <c r="AA1264" i="33"/>
  <c r="Z1264" i="33"/>
  <c r="Y1264" i="33"/>
  <c r="X1264" i="33"/>
  <c r="W1264" i="33"/>
  <c r="V1264" i="33"/>
  <c r="U1264" i="33"/>
  <c r="T1264" i="33"/>
  <c r="S1264" i="33"/>
  <c r="AD1263" i="33"/>
  <c r="AC1263" i="33"/>
  <c r="AB1263" i="33"/>
  <c r="AA1263" i="33"/>
  <c r="Z1263" i="33"/>
  <c r="Y1263" i="33"/>
  <c r="X1263" i="33"/>
  <c r="W1263" i="33"/>
  <c r="V1263" i="33"/>
  <c r="U1263" i="33"/>
  <c r="T1263" i="33"/>
  <c r="S1263" i="33"/>
  <c r="AD1262" i="33"/>
  <c r="AC1262" i="33"/>
  <c r="AB1262" i="33"/>
  <c r="AA1262" i="33"/>
  <c r="Z1262" i="33"/>
  <c r="Y1262" i="33"/>
  <c r="X1262" i="33"/>
  <c r="W1262" i="33"/>
  <c r="V1262" i="33"/>
  <c r="U1262" i="33"/>
  <c r="T1262" i="33"/>
  <c r="S1262" i="33"/>
  <c r="AD1261" i="33"/>
  <c r="AC1261" i="33"/>
  <c r="AB1261" i="33"/>
  <c r="AA1261" i="33"/>
  <c r="Z1261" i="33"/>
  <c r="Y1261" i="33"/>
  <c r="X1261" i="33"/>
  <c r="W1261" i="33"/>
  <c r="V1261" i="33"/>
  <c r="U1261" i="33"/>
  <c r="T1261" i="33"/>
  <c r="S1261" i="33"/>
  <c r="AD1260" i="33"/>
  <c r="AC1260" i="33"/>
  <c r="AB1260" i="33"/>
  <c r="AA1260" i="33"/>
  <c r="Z1260" i="33"/>
  <c r="Y1260" i="33"/>
  <c r="X1260" i="33"/>
  <c r="W1260" i="33"/>
  <c r="V1260" i="33"/>
  <c r="U1260" i="33"/>
  <c r="T1260" i="33"/>
  <c r="S1260" i="33"/>
  <c r="AD1259" i="33"/>
  <c r="AC1259" i="33"/>
  <c r="AB1259" i="33"/>
  <c r="AA1259" i="33"/>
  <c r="Z1259" i="33"/>
  <c r="Y1259" i="33"/>
  <c r="X1259" i="33"/>
  <c r="W1259" i="33"/>
  <c r="V1259" i="33"/>
  <c r="U1259" i="33"/>
  <c r="T1259" i="33"/>
  <c r="S1259" i="33"/>
  <c r="AD1258" i="33"/>
  <c r="AC1258" i="33"/>
  <c r="AB1258" i="33"/>
  <c r="AA1258" i="33"/>
  <c r="Z1258" i="33"/>
  <c r="Y1258" i="33"/>
  <c r="X1258" i="33"/>
  <c r="W1258" i="33"/>
  <c r="V1258" i="33"/>
  <c r="U1258" i="33"/>
  <c r="T1258" i="33"/>
  <c r="S1258" i="33"/>
  <c r="AD1257" i="33"/>
  <c r="AC1257" i="33"/>
  <c r="AB1257" i="33"/>
  <c r="AA1257" i="33"/>
  <c r="Z1257" i="33"/>
  <c r="Y1257" i="33"/>
  <c r="X1257" i="33"/>
  <c r="W1257" i="33"/>
  <c r="V1257" i="33"/>
  <c r="U1257" i="33"/>
  <c r="T1257" i="33"/>
  <c r="S1257" i="33"/>
  <c r="AD1256" i="33"/>
  <c r="AC1256" i="33"/>
  <c r="AB1256" i="33"/>
  <c r="AA1256" i="33"/>
  <c r="Z1256" i="33"/>
  <c r="Y1256" i="33"/>
  <c r="X1256" i="33"/>
  <c r="W1256" i="33"/>
  <c r="V1256" i="33"/>
  <c r="U1256" i="33"/>
  <c r="T1256" i="33"/>
  <c r="S1256" i="33"/>
  <c r="AD1255" i="33"/>
  <c r="AC1255" i="33"/>
  <c r="AB1255" i="33"/>
  <c r="AA1255" i="33"/>
  <c r="Z1255" i="33"/>
  <c r="Y1255" i="33"/>
  <c r="X1255" i="33"/>
  <c r="W1255" i="33"/>
  <c r="V1255" i="33"/>
  <c r="U1255" i="33"/>
  <c r="T1255" i="33"/>
  <c r="S1255" i="33"/>
  <c r="AD1254" i="33"/>
  <c r="AC1254" i="33"/>
  <c r="AB1254" i="33"/>
  <c r="AA1254" i="33"/>
  <c r="Z1254" i="33"/>
  <c r="Y1254" i="33"/>
  <c r="X1254" i="33"/>
  <c r="W1254" i="33"/>
  <c r="V1254" i="33"/>
  <c r="U1254" i="33"/>
  <c r="T1254" i="33"/>
  <c r="S1254" i="33"/>
  <c r="AD1253" i="33"/>
  <c r="AC1253" i="33"/>
  <c r="AB1253" i="33"/>
  <c r="AA1253" i="33"/>
  <c r="Z1253" i="33"/>
  <c r="Y1253" i="33"/>
  <c r="X1253" i="33"/>
  <c r="W1253" i="33"/>
  <c r="V1253" i="33"/>
  <c r="U1253" i="33"/>
  <c r="T1253" i="33"/>
  <c r="S1253" i="33"/>
  <c r="AD1252" i="33"/>
  <c r="AC1252" i="33"/>
  <c r="AB1252" i="33"/>
  <c r="AA1252" i="33"/>
  <c r="Z1252" i="33"/>
  <c r="Y1252" i="33"/>
  <c r="X1252" i="33"/>
  <c r="W1252" i="33"/>
  <c r="V1252" i="33"/>
  <c r="U1252" i="33"/>
  <c r="T1252" i="33"/>
  <c r="S1252" i="33"/>
  <c r="AD1251" i="33"/>
  <c r="AC1251" i="33"/>
  <c r="AB1251" i="33"/>
  <c r="AA1251" i="33"/>
  <c r="Z1251" i="33"/>
  <c r="Y1251" i="33"/>
  <c r="X1251" i="33"/>
  <c r="W1251" i="33"/>
  <c r="V1251" i="33"/>
  <c r="U1251" i="33"/>
  <c r="T1251" i="33"/>
  <c r="S1251" i="33"/>
  <c r="AD1250" i="33"/>
  <c r="AC1250" i="33"/>
  <c r="AB1250" i="33"/>
  <c r="AA1250" i="33"/>
  <c r="Z1250" i="33"/>
  <c r="Y1250" i="33"/>
  <c r="X1250" i="33"/>
  <c r="W1250" i="33"/>
  <c r="V1250" i="33"/>
  <c r="U1250" i="33"/>
  <c r="T1250" i="33"/>
  <c r="S1250" i="33"/>
  <c r="AD1249" i="33"/>
  <c r="AC1249" i="33"/>
  <c r="AB1249" i="33"/>
  <c r="AA1249" i="33"/>
  <c r="Z1249" i="33"/>
  <c r="Y1249" i="33"/>
  <c r="X1249" i="33"/>
  <c r="W1249" i="33"/>
  <c r="V1249" i="33"/>
  <c r="U1249" i="33"/>
  <c r="T1249" i="33"/>
  <c r="S1249" i="33"/>
  <c r="AD1248" i="33"/>
  <c r="AC1248" i="33"/>
  <c r="AB1248" i="33"/>
  <c r="AA1248" i="33"/>
  <c r="Z1248" i="33"/>
  <c r="Y1248" i="33"/>
  <c r="X1248" i="33"/>
  <c r="W1248" i="33"/>
  <c r="V1248" i="33"/>
  <c r="U1248" i="33"/>
  <c r="T1248" i="33"/>
  <c r="S1248" i="33"/>
  <c r="AD1247" i="33"/>
  <c r="AC1247" i="33"/>
  <c r="AB1247" i="33"/>
  <c r="AA1247" i="33"/>
  <c r="Z1247" i="33"/>
  <c r="Y1247" i="33"/>
  <c r="X1247" i="33"/>
  <c r="W1247" i="33"/>
  <c r="V1247" i="33"/>
  <c r="U1247" i="33"/>
  <c r="T1247" i="33"/>
  <c r="S1247" i="33"/>
  <c r="AD1246" i="33"/>
  <c r="AC1246" i="33"/>
  <c r="AB1246" i="33"/>
  <c r="AA1246" i="33"/>
  <c r="Z1246" i="33"/>
  <c r="Y1246" i="33"/>
  <c r="X1246" i="33"/>
  <c r="W1246" i="33"/>
  <c r="V1246" i="33"/>
  <c r="U1246" i="33"/>
  <c r="T1246" i="33"/>
  <c r="S1246" i="33"/>
  <c r="AD1245" i="33"/>
  <c r="AC1245" i="33"/>
  <c r="AB1245" i="33"/>
  <c r="AA1245" i="33"/>
  <c r="Z1245" i="33"/>
  <c r="Y1245" i="33"/>
  <c r="X1245" i="33"/>
  <c r="W1245" i="33"/>
  <c r="V1245" i="33"/>
  <c r="U1245" i="33"/>
  <c r="T1245" i="33"/>
  <c r="S1245" i="33"/>
  <c r="AD1244" i="33"/>
  <c r="AC1244" i="33"/>
  <c r="AB1244" i="33"/>
  <c r="AA1244" i="33"/>
  <c r="Z1244" i="33"/>
  <c r="Y1244" i="33"/>
  <c r="X1244" i="33"/>
  <c r="W1244" i="33"/>
  <c r="V1244" i="33"/>
  <c r="U1244" i="33"/>
  <c r="T1244" i="33"/>
  <c r="S1244" i="33"/>
  <c r="AD1243" i="33"/>
  <c r="AC1243" i="33"/>
  <c r="AB1243" i="33"/>
  <c r="AA1243" i="33"/>
  <c r="Z1243" i="33"/>
  <c r="Y1243" i="33"/>
  <c r="X1243" i="33"/>
  <c r="W1243" i="33"/>
  <c r="V1243" i="33"/>
  <c r="U1243" i="33"/>
  <c r="T1243" i="33"/>
  <c r="S1243" i="33"/>
  <c r="AD1242" i="33"/>
  <c r="AC1242" i="33"/>
  <c r="AB1242" i="33"/>
  <c r="AA1242" i="33"/>
  <c r="Z1242" i="33"/>
  <c r="Y1242" i="33"/>
  <c r="X1242" i="33"/>
  <c r="W1242" i="33"/>
  <c r="V1242" i="33"/>
  <c r="U1242" i="33"/>
  <c r="T1242" i="33"/>
  <c r="S1242" i="33"/>
  <c r="AD1241" i="33"/>
  <c r="AC1241" i="33"/>
  <c r="AB1241" i="33"/>
  <c r="AA1241" i="33"/>
  <c r="Z1241" i="33"/>
  <c r="Y1241" i="33"/>
  <c r="X1241" i="33"/>
  <c r="W1241" i="33"/>
  <c r="V1241" i="33"/>
  <c r="U1241" i="33"/>
  <c r="T1241" i="33"/>
  <c r="S1241" i="33"/>
  <c r="AD1240" i="33"/>
  <c r="AC1240" i="33"/>
  <c r="AB1240" i="33"/>
  <c r="AA1240" i="33"/>
  <c r="Z1240" i="33"/>
  <c r="Y1240" i="33"/>
  <c r="X1240" i="33"/>
  <c r="W1240" i="33"/>
  <c r="V1240" i="33"/>
  <c r="U1240" i="33"/>
  <c r="T1240" i="33"/>
  <c r="S1240" i="33"/>
  <c r="AD1239" i="33"/>
  <c r="AC1239" i="33"/>
  <c r="AB1239" i="33"/>
  <c r="AA1239" i="33"/>
  <c r="Z1239" i="33"/>
  <c r="Y1239" i="33"/>
  <c r="X1239" i="33"/>
  <c r="W1239" i="33"/>
  <c r="V1239" i="33"/>
  <c r="U1239" i="33"/>
  <c r="T1239" i="33"/>
  <c r="S1239" i="33"/>
  <c r="AD1238" i="33"/>
  <c r="AC1238" i="33"/>
  <c r="AB1238" i="33"/>
  <c r="AA1238" i="33"/>
  <c r="Z1238" i="33"/>
  <c r="Y1238" i="33"/>
  <c r="X1238" i="33"/>
  <c r="W1238" i="33"/>
  <c r="V1238" i="33"/>
  <c r="U1238" i="33"/>
  <c r="T1238" i="33"/>
  <c r="S1238" i="33"/>
  <c r="AD1237" i="33"/>
  <c r="AC1237" i="33"/>
  <c r="AB1237" i="33"/>
  <c r="AA1237" i="33"/>
  <c r="Z1237" i="33"/>
  <c r="Y1237" i="33"/>
  <c r="X1237" i="33"/>
  <c r="W1237" i="33"/>
  <c r="V1237" i="33"/>
  <c r="U1237" i="33"/>
  <c r="T1237" i="33"/>
  <c r="S1237" i="33"/>
  <c r="AD1236" i="33"/>
  <c r="AC1236" i="33"/>
  <c r="AB1236" i="33"/>
  <c r="AA1236" i="33"/>
  <c r="Z1236" i="33"/>
  <c r="Y1236" i="33"/>
  <c r="X1236" i="33"/>
  <c r="W1236" i="33"/>
  <c r="V1236" i="33"/>
  <c r="U1236" i="33"/>
  <c r="T1236" i="33"/>
  <c r="S1236" i="33"/>
  <c r="AD1235" i="33"/>
  <c r="AC1235" i="33"/>
  <c r="AB1235" i="33"/>
  <c r="AA1235" i="33"/>
  <c r="Z1235" i="33"/>
  <c r="Y1235" i="33"/>
  <c r="X1235" i="33"/>
  <c r="W1235" i="33"/>
  <c r="V1235" i="33"/>
  <c r="U1235" i="33"/>
  <c r="T1235" i="33"/>
  <c r="S1235" i="33"/>
  <c r="AD1234" i="33"/>
  <c r="AC1234" i="33"/>
  <c r="AB1234" i="33"/>
  <c r="AA1234" i="33"/>
  <c r="Z1234" i="33"/>
  <c r="Y1234" i="33"/>
  <c r="X1234" i="33"/>
  <c r="W1234" i="33"/>
  <c r="V1234" i="33"/>
  <c r="U1234" i="33"/>
  <c r="T1234" i="33"/>
  <c r="S1234" i="33"/>
  <c r="AD1233" i="33"/>
  <c r="AC1233" i="33"/>
  <c r="AB1233" i="33"/>
  <c r="AA1233" i="33"/>
  <c r="Z1233" i="33"/>
  <c r="Y1233" i="33"/>
  <c r="X1233" i="33"/>
  <c r="W1233" i="33"/>
  <c r="V1233" i="33"/>
  <c r="U1233" i="33"/>
  <c r="T1233" i="33"/>
  <c r="S1233" i="33"/>
  <c r="AD1232" i="33"/>
  <c r="AC1232" i="33"/>
  <c r="AB1232" i="33"/>
  <c r="AA1232" i="33"/>
  <c r="Z1232" i="33"/>
  <c r="Y1232" i="33"/>
  <c r="X1232" i="33"/>
  <c r="W1232" i="33"/>
  <c r="V1232" i="33"/>
  <c r="U1232" i="33"/>
  <c r="T1232" i="33"/>
  <c r="S1232" i="33"/>
  <c r="AD1231" i="33"/>
  <c r="AC1231" i="33"/>
  <c r="AB1231" i="33"/>
  <c r="AA1231" i="33"/>
  <c r="Z1231" i="33"/>
  <c r="Y1231" i="33"/>
  <c r="X1231" i="33"/>
  <c r="W1231" i="33"/>
  <c r="V1231" i="33"/>
  <c r="U1231" i="33"/>
  <c r="T1231" i="33"/>
  <c r="S1231" i="33"/>
  <c r="AD1230" i="33"/>
  <c r="AC1230" i="33"/>
  <c r="AB1230" i="33"/>
  <c r="AA1230" i="33"/>
  <c r="Z1230" i="33"/>
  <c r="Y1230" i="33"/>
  <c r="X1230" i="33"/>
  <c r="W1230" i="33"/>
  <c r="V1230" i="33"/>
  <c r="U1230" i="33"/>
  <c r="T1230" i="33"/>
  <c r="S1230" i="33"/>
  <c r="AD1229" i="33"/>
  <c r="AC1229" i="33"/>
  <c r="AB1229" i="33"/>
  <c r="AA1229" i="33"/>
  <c r="Z1229" i="33"/>
  <c r="Y1229" i="33"/>
  <c r="X1229" i="33"/>
  <c r="W1229" i="33"/>
  <c r="V1229" i="33"/>
  <c r="U1229" i="33"/>
  <c r="T1229" i="33"/>
  <c r="S1229" i="33"/>
  <c r="AD1228" i="33"/>
  <c r="AC1228" i="33"/>
  <c r="AB1228" i="33"/>
  <c r="AA1228" i="33"/>
  <c r="Z1228" i="33"/>
  <c r="Y1228" i="33"/>
  <c r="X1228" i="33"/>
  <c r="W1228" i="33"/>
  <c r="V1228" i="33"/>
  <c r="U1228" i="33"/>
  <c r="T1228" i="33"/>
  <c r="S1228" i="33"/>
  <c r="AD1227" i="33"/>
  <c r="AC1227" i="33"/>
  <c r="AB1227" i="33"/>
  <c r="AA1227" i="33"/>
  <c r="Z1227" i="33"/>
  <c r="Y1227" i="33"/>
  <c r="X1227" i="33"/>
  <c r="W1227" i="33"/>
  <c r="V1227" i="33"/>
  <c r="U1227" i="33"/>
  <c r="T1227" i="33"/>
  <c r="S1227" i="33"/>
  <c r="AD1226" i="33"/>
  <c r="AC1226" i="33"/>
  <c r="AB1226" i="33"/>
  <c r="AA1226" i="33"/>
  <c r="Z1226" i="33"/>
  <c r="Y1226" i="33"/>
  <c r="X1226" i="33"/>
  <c r="W1226" i="33"/>
  <c r="V1226" i="33"/>
  <c r="U1226" i="33"/>
  <c r="T1226" i="33"/>
  <c r="S1226" i="33"/>
  <c r="AD1225" i="33"/>
  <c r="AC1225" i="33"/>
  <c r="AB1225" i="33"/>
  <c r="AA1225" i="33"/>
  <c r="Z1225" i="33"/>
  <c r="Y1225" i="33"/>
  <c r="X1225" i="33"/>
  <c r="W1225" i="33"/>
  <c r="V1225" i="33"/>
  <c r="U1225" i="33"/>
  <c r="T1225" i="33"/>
  <c r="S1225" i="33"/>
  <c r="AD1224" i="33"/>
  <c r="AC1224" i="33"/>
  <c r="AB1224" i="33"/>
  <c r="AA1224" i="33"/>
  <c r="Z1224" i="33"/>
  <c r="Y1224" i="33"/>
  <c r="X1224" i="33"/>
  <c r="W1224" i="33"/>
  <c r="V1224" i="33"/>
  <c r="U1224" i="33"/>
  <c r="T1224" i="33"/>
  <c r="S1224" i="33"/>
  <c r="AD1223" i="33"/>
  <c r="AC1223" i="33"/>
  <c r="AB1223" i="33"/>
  <c r="AA1223" i="33"/>
  <c r="Z1223" i="33"/>
  <c r="Y1223" i="33"/>
  <c r="X1223" i="33"/>
  <c r="W1223" i="33"/>
  <c r="V1223" i="33"/>
  <c r="U1223" i="33"/>
  <c r="T1223" i="33"/>
  <c r="S1223" i="33"/>
  <c r="AD1222" i="33"/>
  <c r="AC1222" i="33"/>
  <c r="AB1222" i="33"/>
  <c r="AA1222" i="33"/>
  <c r="Z1222" i="33"/>
  <c r="Y1222" i="33"/>
  <c r="X1222" i="33"/>
  <c r="W1222" i="33"/>
  <c r="V1222" i="33"/>
  <c r="U1222" i="33"/>
  <c r="T1222" i="33"/>
  <c r="S1222" i="33"/>
  <c r="AD1221" i="33"/>
  <c r="AC1221" i="33"/>
  <c r="AB1221" i="33"/>
  <c r="AA1221" i="33"/>
  <c r="Z1221" i="33"/>
  <c r="Y1221" i="33"/>
  <c r="X1221" i="33"/>
  <c r="W1221" i="33"/>
  <c r="V1221" i="33"/>
  <c r="U1221" i="33"/>
  <c r="T1221" i="33"/>
  <c r="S1221" i="33"/>
  <c r="AD1220" i="33"/>
  <c r="AC1220" i="33"/>
  <c r="AB1220" i="33"/>
  <c r="AA1220" i="33"/>
  <c r="Z1220" i="33"/>
  <c r="Y1220" i="33"/>
  <c r="X1220" i="33"/>
  <c r="W1220" i="33"/>
  <c r="V1220" i="33"/>
  <c r="U1220" i="33"/>
  <c r="T1220" i="33"/>
  <c r="S1220" i="33"/>
  <c r="AD1219" i="33"/>
  <c r="AC1219" i="33"/>
  <c r="AB1219" i="33"/>
  <c r="AA1219" i="33"/>
  <c r="Z1219" i="33"/>
  <c r="Y1219" i="33"/>
  <c r="X1219" i="33"/>
  <c r="W1219" i="33"/>
  <c r="V1219" i="33"/>
  <c r="U1219" i="33"/>
  <c r="T1219" i="33"/>
  <c r="S1219" i="33"/>
  <c r="AD1218" i="33"/>
  <c r="AC1218" i="33"/>
  <c r="AB1218" i="33"/>
  <c r="AA1218" i="33"/>
  <c r="Z1218" i="33"/>
  <c r="Y1218" i="33"/>
  <c r="X1218" i="33"/>
  <c r="W1218" i="33"/>
  <c r="V1218" i="33"/>
  <c r="U1218" i="33"/>
  <c r="T1218" i="33"/>
  <c r="S1218" i="33"/>
  <c r="AD1217" i="33"/>
  <c r="AC1217" i="33"/>
  <c r="AB1217" i="33"/>
  <c r="AA1217" i="33"/>
  <c r="Z1217" i="33"/>
  <c r="Y1217" i="33"/>
  <c r="X1217" i="33"/>
  <c r="W1217" i="33"/>
  <c r="V1217" i="33"/>
  <c r="U1217" i="33"/>
  <c r="T1217" i="33"/>
  <c r="S1217" i="33"/>
  <c r="AD1216" i="33"/>
  <c r="AC1216" i="33"/>
  <c r="AB1216" i="33"/>
  <c r="AA1216" i="33"/>
  <c r="Z1216" i="33"/>
  <c r="Y1216" i="33"/>
  <c r="X1216" i="33"/>
  <c r="W1216" i="33"/>
  <c r="V1216" i="33"/>
  <c r="U1216" i="33"/>
  <c r="T1216" i="33"/>
  <c r="S1216" i="33"/>
  <c r="AD1215" i="33"/>
  <c r="AC1215" i="33"/>
  <c r="AB1215" i="33"/>
  <c r="AA1215" i="33"/>
  <c r="Z1215" i="33"/>
  <c r="Y1215" i="33"/>
  <c r="X1215" i="33"/>
  <c r="W1215" i="33"/>
  <c r="V1215" i="33"/>
  <c r="U1215" i="33"/>
  <c r="T1215" i="33"/>
  <c r="S1215" i="33"/>
  <c r="AD1214" i="33"/>
  <c r="AC1214" i="33"/>
  <c r="AB1214" i="33"/>
  <c r="AA1214" i="33"/>
  <c r="Z1214" i="33"/>
  <c r="Y1214" i="33"/>
  <c r="X1214" i="33"/>
  <c r="W1214" i="33"/>
  <c r="V1214" i="33"/>
  <c r="U1214" i="33"/>
  <c r="T1214" i="33"/>
  <c r="S1214" i="33"/>
  <c r="AD1213" i="33"/>
  <c r="AC1213" i="33"/>
  <c r="AB1213" i="33"/>
  <c r="AA1213" i="33"/>
  <c r="Z1213" i="33"/>
  <c r="Y1213" i="33"/>
  <c r="X1213" i="33"/>
  <c r="W1213" i="33"/>
  <c r="V1213" i="33"/>
  <c r="U1213" i="33"/>
  <c r="T1213" i="33"/>
  <c r="S1213" i="33"/>
  <c r="AD1212" i="33"/>
  <c r="AC1212" i="33"/>
  <c r="AB1212" i="33"/>
  <c r="AA1212" i="33"/>
  <c r="Z1212" i="33"/>
  <c r="Y1212" i="33"/>
  <c r="X1212" i="33"/>
  <c r="W1212" i="33"/>
  <c r="V1212" i="33"/>
  <c r="U1212" i="33"/>
  <c r="T1212" i="33"/>
  <c r="S1212" i="33"/>
  <c r="AD1211" i="33"/>
  <c r="AC1211" i="33"/>
  <c r="AB1211" i="33"/>
  <c r="AA1211" i="33"/>
  <c r="Z1211" i="33"/>
  <c r="Y1211" i="33"/>
  <c r="X1211" i="33"/>
  <c r="W1211" i="33"/>
  <c r="V1211" i="33"/>
  <c r="U1211" i="33"/>
  <c r="T1211" i="33"/>
  <c r="S1211" i="33"/>
  <c r="AD1210" i="33"/>
  <c r="AC1210" i="33"/>
  <c r="AB1210" i="33"/>
  <c r="AA1210" i="33"/>
  <c r="Z1210" i="33"/>
  <c r="Y1210" i="33"/>
  <c r="X1210" i="33"/>
  <c r="W1210" i="33"/>
  <c r="V1210" i="33"/>
  <c r="U1210" i="33"/>
  <c r="T1210" i="33"/>
  <c r="S1210" i="33"/>
  <c r="AD1209" i="33"/>
  <c r="AC1209" i="33"/>
  <c r="AB1209" i="33"/>
  <c r="AA1209" i="33"/>
  <c r="Z1209" i="33"/>
  <c r="Y1209" i="33"/>
  <c r="X1209" i="33"/>
  <c r="W1209" i="33"/>
  <c r="V1209" i="33"/>
  <c r="U1209" i="33"/>
  <c r="T1209" i="33"/>
  <c r="S1209" i="33"/>
  <c r="AD1208" i="33"/>
  <c r="AC1208" i="33"/>
  <c r="AB1208" i="33"/>
  <c r="AA1208" i="33"/>
  <c r="Z1208" i="33"/>
  <c r="Y1208" i="33"/>
  <c r="X1208" i="33"/>
  <c r="W1208" i="33"/>
  <c r="V1208" i="33"/>
  <c r="U1208" i="33"/>
  <c r="T1208" i="33"/>
  <c r="S1208" i="33"/>
  <c r="AD1207" i="33"/>
  <c r="AC1207" i="33"/>
  <c r="AB1207" i="33"/>
  <c r="AA1207" i="33"/>
  <c r="Z1207" i="33"/>
  <c r="Y1207" i="33"/>
  <c r="X1207" i="33"/>
  <c r="W1207" i="33"/>
  <c r="V1207" i="33"/>
  <c r="U1207" i="33"/>
  <c r="T1207" i="33"/>
  <c r="S1207" i="33"/>
  <c r="AD1206" i="33"/>
  <c r="AC1206" i="33"/>
  <c r="AB1206" i="33"/>
  <c r="AA1206" i="33"/>
  <c r="Z1206" i="33"/>
  <c r="Y1206" i="33"/>
  <c r="X1206" i="33"/>
  <c r="W1206" i="33"/>
  <c r="V1206" i="33"/>
  <c r="U1206" i="33"/>
  <c r="T1206" i="33"/>
  <c r="S1206" i="33"/>
  <c r="AD1205" i="33"/>
  <c r="AC1205" i="33"/>
  <c r="AB1205" i="33"/>
  <c r="AA1205" i="33"/>
  <c r="Z1205" i="33"/>
  <c r="Y1205" i="33"/>
  <c r="X1205" i="33"/>
  <c r="W1205" i="33"/>
  <c r="V1205" i="33"/>
  <c r="U1205" i="33"/>
  <c r="T1205" i="33"/>
  <c r="S1205" i="33"/>
  <c r="AD1204" i="33"/>
  <c r="AC1204" i="33"/>
  <c r="AB1204" i="33"/>
  <c r="AA1204" i="33"/>
  <c r="Z1204" i="33"/>
  <c r="Y1204" i="33"/>
  <c r="X1204" i="33"/>
  <c r="W1204" i="33"/>
  <c r="V1204" i="33"/>
  <c r="U1204" i="33"/>
  <c r="T1204" i="33"/>
  <c r="S1204" i="33"/>
  <c r="AD1203" i="33"/>
  <c r="AC1203" i="33"/>
  <c r="AB1203" i="33"/>
  <c r="AA1203" i="33"/>
  <c r="Z1203" i="33"/>
  <c r="Y1203" i="33"/>
  <c r="X1203" i="33"/>
  <c r="W1203" i="33"/>
  <c r="V1203" i="33"/>
  <c r="U1203" i="33"/>
  <c r="T1203" i="33"/>
  <c r="S1203" i="33"/>
  <c r="AD1202" i="33"/>
  <c r="AC1202" i="33"/>
  <c r="AB1202" i="33"/>
  <c r="AA1202" i="33"/>
  <c r="Z1202" i="33"/>
  <c r="Y1202" i="33"/>
  <c r="X1202" i="33"/>
  <c r="W1202" i="33"/>
  <c r="V1202" i="33"/>
  <c r="U1202" i="33"/>
  <c r="T1202" i="33"/>
  <c r="S1202" i="33"/>
  <c r="AD1201" i="33"/>
  <c r="AC1201" i="33"/>
  <c r="AB1201" i="33"/>
  <c r="AA1201" i="33"/>
  <c r="Z1201" i="33"/>
  <c r="Y1201" i="33"/>
  <c r="X1201" i="33"/>
  <c r="W1201" i="33"/>
  <c r="V1201" i="33"/>
  <c r="U1201" i="33"/>
  <c r="T1201" i="33"/>
  <c r="S1201" i="33"/>
  <c r="AD1200" i="33"/>
  <c r="AC1200" i="33"/>
  <c r="AB1200" i="33"/>
  <c r="AA1200" i="33"/>
  <c r="Z1200" i="33"/>
  <c r="Y1200" i="33"/>
  <c r="X1200" i="33"/>
  <c r="W1200" i="33"/>
  <c r="V1200" i="33"/>
  <c r="U1200" i="33"/>
  <c r="T1200" i="33"/>
  <c r="S1200" i="33"/>
  <c r="AD1199" i="33"/>
  <c r="AC1199" i="33"/>
  <c r="AB1199" i="33"/>
  <c r="AA1199" i="33"/>
  <c r="Z1199" i="33"/>
  <c r="Y1199" i="33"/>
  <c r="X1199" i="33"/>
  <c r="W1199" i="33"/>
  <c r="V1199" i="33"/>
  <c r="U1199" i="33"/>
  <c r="T1199" i="33"/>
  <c r="S1199" i="33"/>
  <c r="AD1198" i="33"/>
  <c r="AC1198" i="33"/>
  <c r="AB1198" i="33"/>
  <c r="AA1198" i="33"/>
  <c r="Z1198" i="33"/>
  <c r="Y1198" i="33"/>
  <c r="X1198" i="33"/>
  <c r="W1198" i="33"/>
  <c r="V1198" i="33"/>
  <c r="U1198" i="33"/>
  <c r="T1198" i="33"/>
  <c r="S1198" i="33"/>
  <c r="AD1197" i="33"/>
  <c r="AC1197" i="33"/>
  <c r="AB1197" i="33"/>
  <c r="AA1197" i="33"/>
  <c r="Z1197" i="33"/>
  <c r="Y1197" i="33"/>
  <c r="X1197" i="33"/>
  <c r="W1197" i="33"/>
  <c r="V1197" i="33"/>
  <c r="U1197" i="33"/>
  <c r="T1197" i="33"/>
  <c r="S1197" i="33"/>
  <c r="AD1196" i="33"/>
  <c r="AC1196" i="33"/>
  <c r="AB1196" i="33"/>
  <c r="AA1196" i="33"/>
  <c r="Z1196" i="33"/>
  <c r="Y1196" i="33"/>
  <c r="X1196" i="33"/>
  <c r="W1196" i="33"/>
  <c r="V1196" i="33"/>
  <c r="U1196" i="33"/>
  <c r="T1196" i="33"/>
  <c r="S1196" i="33"/>
  <c r="AD1195" i="33"/>
  <c r="AC1195" i="33"/>
  <c r="AB1195" i="33"/>
  <c r="AA1195" i="33"/>
  <c r="Z1195" i="33"/>
  <c r="Y1195" i="33"/>
  <c r="X1195" i="33"/>
  <c r="W1195" i="33"/>
  <c r="V1195" i="33"/>
  <c r="U1195" i="33"/>
  <c r="T1195" i="33"/>
  <c r="S1195" i="33"/>
  <c r="AD1194" i="33"/>
  <c r="AC1194" i="33"/>
  <c r="AB1194" i="33"/>
  <c r="AA1194" i="33"/>
  <c r="Z1194" i="33"/>
  <c r="Y1194" i="33"/>
  <c r="X1194" i="33"/>
  <c r="W1194" i="33"/>
  <c r="V1194" i="33"/>
  <c r="U1194" i="33"/>
  <c r="T1194" i="33"/>
  <c r="S1194" i="33"/>
  <c r="AD1193" i="33"/>
  <c r="AC1193" i="33"/>
  <c r="AB1193" i="33"/>
  <c r="AA1193" i="33"/>
  <c r="Z1193" i="33"/>
  <c r="Y1193" i="33"/>
  <c r="X1193" i="33"/>
  <c r="W1193" i="33"/>
  <c r="V1193" i="33"/>
  <c r="U1193" i="33"/>
  <c r="T1193" i="33"/>
  <c r="S1193" i="33"/>
  <c r="AD1192" i="33"/>
  <c r="AC1192" i="33"/>
  <c r="AB1192" i="33"/>
  <c r="AA1192" i="33"/>
  <c r="Z1192" i="33"/>
  <c r="Y1192" i="33"/>
  <c r="X1192" i="33"/>
  <c r="W1192" i="33"/>
  <c r="V1192" i="33"/>
  <c r="U1192" i="33"/>
  <c r="T1192" i="33"/>
  <c r="S1192" i="33"/>
  <c r="AD1191" i="33"/>
  <c r="AC1191" i="33"/>
  <c r="AB1191" i="33"/>
  <c r="AA1191" i="33"/>
  <c r="Z1191" i="33"/>
  <c r="Y1191" i="33"/>
  <c r="X1191" i="33"/>
  <c r="W1191" i="33"/>
  <c r="V1191" i="33"/>
  <c r="U1191" i="33"/>
  <c r="T1191" i="33"/>
  <c r="S1191" i="33"/>
  <c r="AD1190" i="33"/>
  <c r="AC1190" i="33"/>
  <c r="AB1190" i="33"/>
  <c r="AA1190" i="33"/>
  <c r="Z1190" i="33"/>
  <c r="Y1190" i="33"/>
  <c r="X1190" i="33"/>
  <c r="W1190" i="33"/>
  <c r="V1190" i="33"/>
  <c r="U1190" i="33"/>
  <c r="T1190" i="33"/>
  <c r="S1190" i="33"/>
  <c r="AD1189" i="33"/>
  <c r="AC1189" i="33"/>
  <c r="AB1189" i="33"/>
  <c r="AA1189" i="33"/>
  <c r="Z1189" i="33"/>
  <c r="Y1189" i="33"/>
  <c r="X1189" i="33"/>
  <c r="W1189" i="33"/>
  <c r="V1189" i="33"/>
  <c r="U1189" i="33"/>
  <c r="T1189" i="33"/>
  <c r="S1189" i="33"/>
  <c r="AD1188" i="33"/>
  <c r="AC1188" i="33"/>
  <c r="AB1188" i="33"/>
  <c r="AA1188" i="33"/>
  <c r="Z1188" i="33"/>
  <c r="Y1188" i="33"/>
  <c r="X1188" i="33"/>
  <c r="W1188" i="33"/>
  <c r="V1188" i="33"/>
  <c r="U1188" i="33"/>
  <c r="T1188" i="33"/>
  <c r="S1188" i="33"/>
  <c r="AD1187" i="33"/>
  <c r="AC1187" i="33"/>
  <c r="AB1187" i="33"/>
  <c r="AA1187" i="33"/>
  <c r="Z1187" i="33"/>
  <c r="Y1187" i="33"/>
  <c r="X1187" i="33"/>
  <c r="W1187" i="33"/>
  <c r="V1187" i="33"/>
  <c r="U1187" i="33"/>
  <c r="T1187" i="33"/>
  <c r="S1187" i="33"/>
  <c r="AD1186" i="33"/>
  <c r="AC1186" i="33"/>
  <c r="AB1186" i="33"/>
  <c r="AA1186" i="33"/>
  <c r="Z1186" i="33"/>
  <c r="Y1186" i="33"/>
  <c r="X1186" i="33"/>
  <c r="W1186" i="33"/>
  <c r="V1186" i="33"/>
  <c r="U1186" i="33"/>
  <c r="T1186" i="33"/>
  <c r="S1186" i="33"/>
  <c r="AD1185" i="33"/>
  <c r="AC1185" i="33"/>
  <c r="AB1185" i="33"/>
  <c r="AA1185" i="33"/>
  <c r="Z1185" i="33"/>
  <c r="Y1185" i="33"/>
  <c r="X1185" i="33"/>
  <c r="W1185" i="33"/>
  <c r="V1185" i="33"/>
  <c r="U1185" i="33"/>
  <c r="T1185" i="33"/>
  <c r="S1185" i="33"/>
  <c r="AD1184" i="33"/>
  <c r="AC1184" i="33"/>
  <c r="AB1184" i="33"/>
  <c r="AA1184" i="33"/>
  <c r="Z1184" i="33"/>
  <c r="Y1184" i="33"/>
  <c r="X1184" i="33"/>
  <c r="W1184" i="33"/>
  <c r="V1184" i="33"/>
  <c r="U1184" i="33"/>
  <c r="T1184" i="33"/>
  <c r="S1184" i="33"/>
  <c r="AD1183" i="33"/>
  <c r="AC1183" i="33"/>
  <c r="AB1183" i="33"/>
  <c r="AA1183" i="33"/>
  <c r="Z1183" i="33"/>
  <c r="Y1183" i="33"/>
  <c r="X1183" i="33"/>
  <c r="W1183" i="33"/>
  <c r="V1183" i="33"/>
  <c r="U1183" i="33"/>
  <c r="T1183" i="33"/>
  <c r="S1183" i="33"/>
  <c r="AD1182" i="33"/>
  <c r="AC1182" i="33"/>
  <c r="AB1182" i="33"/>
  <c r="AA1182" i="33"/>
  <c r="Z1182" i="33"/>
  <c r="Y1182" i="33"/>
  <c r="X1182" i="33"/>
  <c r="W1182" i="33"/>
  <c r="V1182" i="33"/>
  <c r="U1182" i="33"/>
  <c r="T1182" i="33"/>
  <c r="S1182" i="33"/>
  <c r="AD1181" i="33"/>
  <c r="AC1181" i="33"/>
  <c r="AB1181" i="33"/>
  <c r="AA1181" i="33"/>
  <c r="Z1181" i="33"/>
  <c r="Y1181" i="33"/>
  <c r="X1181" i="33"/>
  <c r="W1181" i="33"/>
  <c r="V1181" i="33"/>
  <c r="U1181" i="33"/>
  <c r="T1181" i="33"/>
  <c r="S1181" i="33"/>
  <c r="AD1180" i="33"/>
  <c r="AC1180" i="33"/>
  <c r="AB1180" i="33"/>
  <c r="AA1180" i="33"/>
  <c r="Z1180" i="33"/>
  <c r="Y1180" i="33"/>
  <c r="X1180" i="33"/>
  <c r="W1180" i="33"/>
  <c r="V1180" i="33"/>
  <c r="U1180" i="33"/>
  <c r="T1180" i="33"/>
  <c r="S1180" i="33"/>
  <c r="AD1179" i="33"/>
  <c r="AC1179" i="33"/>
  <c r="AB1179" i="33"/>
  <c r="AA1179" i="33"/>
  <c r="Z1179" i="33"/>
  <c r="Y1179" i="33"/>
  <c r="X1179" i="33"/>
  <c r="W1179" i="33"/>
  <c r="V1179" i="33"/>
  <c r="U1179" i="33"/>
  <c r="T1179" i="33"/>
  <c r="S1179" i="33"/>
  <c r="AD1178" i="33"/>
  <c r="AC1178" i="33"/>
  <c r="AB1178" i="33"/>
  <c r="AA1178" i="33"/>
  <c r="Z1178" i="33"/>
  <c r="Y1178" i="33"/>
  <c r="X1178" i="33"/>
  <c r="W1178" i="33"/>
  <c r="V1178" i="33"/>
  <c r="U1178" i="33"/>
  <c r="T1178" i="33"/>
  <c r="S1178" i="33"/>
  <c r="AD1177" i="33"/>
  <c r="AC1177" i="33"/>
  <c r="AB1177" i="33"/>
  <c r="AA1177" i="33"/>
  <c r="Z1177" i="33"/>
  <c r="Y1177" i="33"/>
  <c r="X1177" i="33"/>
  <c r="W1177" i="33"/>
  <c r="V1177" i="33"/>
  <c r="U1177" i="33"/>
  <c r="T1177" i="33"/>
  <c r="S1177" i="33"/>
  <c r="AD1176" i="33"/>
  <c r="AC1176" i="33"/>
  <c r="AB1176" i="33"/>
  <c r="AA1176" i="33"/>
  <c r="Z1176" i="33"/>
  <c r="Y1176" i="33"/>
  <c r="X1176" i="33"/>
  <c r="W1176" i="33"/>
  <c r="V1176" i="33"/>
  <c r="U1176" i="33"/>
  <c r="T1176" i="33"/>
  <c r="S1176" i="33"/>
  <c r="AD1175" i="33"/>
  <c r="AC1175" i="33"/>
  <c r="AB1175" i="33"/>
  <c r="AA1175" i="33"/>
  <c r="Z1175" i="33"/>
  <c r="Y1175" i="33"/>
  <c r="X1175" i="33"/>
  <c r="W1175" i="33"/>
  <c r="V1175" i="33"/>
  <c r="U1175" i="33"/>
  <c r="T1175" i="33"/>
  <c r="S1175" i="33"/>
  <c r="AD1174" i="33"/>
  <c r="AC1174" i="33"/>
  <c r="AB1174" i="33"/>
  <c r="AA1174" i="33"/>
  <c r="Z1174" i="33"/>
  <c r="Y1174" i="33"/>
  <c r="X1174" i="33"/>
  <c r="W1174" i="33"/>
  <c r="V1174" i="33"/>
  <c r="U1174" i="33"/>
  <c r="T1174" i="33"/>
  <c r="S1174" i="33"/>
  <c r="AD1173" i="33"/>
  <c r="AC1173" i="33"/>
  <c r="AB1173" i="33"/>
  <c r="AA1173" i="33"/>
  <c r="Z1173" i="33"/>
  <c r="Y1173" i="33"/>
  <c r="X1173" i="33"/>
  <c r="W1173" i="33"/>
  <c r="V1173" i="33"/>
  <c r="U1173" i="33"/>
  <c r="T1173" i="33"/>
  <c r="S1173" i="33"/>
  <c r="AD1172" i="33"/>
  <c r="AC1172" i="33"/>
  <c r="AB1172" i="33"/>
  <c r="AA1172" i="33"/>
  <c r="Z1172" i="33"/>
  <c r="Y1172" i="33"/>
  <c r="X1172" i="33"/>
  <c r="W1172" i="33"/>
  <c r="V1172" i="33"/>
  <c r="U1172" i="33"/>
  <c r="T1172" i="33"/>
  <c r="S1172" i="33"/>
  <c r="AD1171" i="33"/>
  <c r="AC1171" i="33"/>
  <c r="AB1171" i="33"/>
  <c r="AA1171" i="33"/>
  <c r="Z1171" i="33"/>
  <c r="Y1171" i="33"/>
  <c r="X1171" i="33"/>
  <c r="W1171" i="33"/>
  <c r="V1171" i="33"/>
  <c r="U1171" i="33"/>
  <c r="T1171" i="33"/>
  <c r="S1171" i="33"/>
  <c r="AD1170" i="33"/>
  <c r="AC1170" i="33"/>
  <c r="AB1170" i="33"/>
  <c r="AA1170" i="33"/>
  <c r="Z1170" i="33"/>
  <c r="Y1170" i="33"/>
  <c r="X1170" i="33"/>
  <c r="W1170" i="33"/>
  <c r="V1170" i="33"/>
  <c r="U1170" i="33"/>
  <c r="T1170" i="33"/>
  <c r="S1170" i="33"/>
  <c r="AD1169" i="33"/>
  <c r="AC1169" i="33"/>
  <c r="AB1169" i="33"/>
  <c r="AA1169" i="33"/>
  <c r="Z1169" i="33"/>
  <c r="Y1169" i="33"/>
  <c r="X1169" i="33"/>
  <c r="W1169" i="33"/>
  <c r="V1169" i="33"/>
  <c r="U1169" i="33"/>
  <c r="T1169" i="33"/>
  <c r="S1169" i="33"/>
  <c r="AD1168" i="33"/>
  <c r="AC1168" i="33"/>
  <c r="AB1168" i="33"/>
  <c r="AA1168" i="33"/>
  <c r="Z1168" i="33"/>
  <c r="Y1168" i="33"/>
  <c r="X1168" i="33"/>
  <c r="W1168" i="33"/>
  <c r="V1168" i="33"/>
  <c r="U1168" i="33"/>
  <c r="T1168" i="33"/>
  <c r="S1168" i="33"/>
  <c r="AD1167" i="33"/>
  <c r="AC1167" i="33"/>
  <c r="AB1167" i="33"/>
  <c r="AA1167" i="33"/>
  <c r="Z1167" i="33"/>
  <c r="Y1167" i="33"/>
  <c r="X1167" i="33"/>
  <c r="W1167" i="33"/>
  <c r="V1167" i="33"/>
  <c r="U1167" i="33"/>
  <c r="T1167" i="33"/>
  <c r="S1167" i="33"/>
  <c r="AD1166" i="33"/>
  <c r="AC1166" i="33"/>
  <c r="AB1166" i="33"/>
  <c r="AA1166" i="33"/>
  <c r="Z1166" i="33"/>
  <c r="Y1166" i="33"/>
  <c r="X1166" i="33"/>
  <c r="W1166" i="33"/>
  <c r="V1166" i="33"/>
  <c r="U1166" i="33"/>
  <c r="T1166" i="33"/>
  <c r="S1166" i="33"/>
  <c r="AD1165" i="33"/>
  <c r="AC1165" i="33"/>
  <c r="AB1165" i="33"/>
  <c r="AA1165" i="33"/>
  <c r="Z1165" i="33"/>
  <c r="Y1165" i="33"/>
  <c r="X1165" i="33"/>
  <c r="W1165" i="33"/>
  <c r="V1165" i="33"/>
  <c r="U1165" i="33"/>
  <c r="T1165" i="33"/>
  <c r="S1165" i="33"/>
  <c r="AD1164" i="33"/>
  <c r="AC1164" i="33"/>
  <c r="AB1164" i="33"/>
  <c r="AA1164" i="33"/>
  <c r="Z1164" i="33"/>
  <c r="Y1164" i="33"/>
  <c r="X1164" i="33"/>
  <c r="W1164" i="33"/>
  <c r="V1164" i="33"/>
  <c r="U1164" i="33"/>
  <c r="T1164" i="33"/>
  <c r="S1164" i="33"/>
  <c r="AD1163" i="33"/>
  <c r="AC1163" i="33"/>
  <c r="AB1163" i="33"/>
  <c r="AA1163" i="33"/>
  <c r="Z1163" i="33"/>
  <c r="Y1163" i="33"/>
  <c r="X1163" i="33"/>
  <c r="W1163" i="33"/>
  <c r="V1163" i="33"/>
  <c r="U1163" i="33"/>
  <c r="T1163" i="33"/>
  <c r="S1163" i="33"/>
  <c r="AD1162" i="33"/>
  <c r="AC1162" i="33"/>
  <c r="AB1162" i="33"/>
  <c r="AA1162" i="33"/>
  <c r="Z1162" i="33"/>
  <c r="Y1162" i="33"/>
  <c r="X1162" i="33"/>
  <c r="W1162" i="33"/>
  <c r="V1162" i="33"/>
  <c r="U1162" i="33"/>
  <c r="T1162" i="33"/>
  <c r="S1162" i="33"/>
  <c r="AD1161" i="33"/>
  <c r="AC1161" i="33"/>
  <c r="AB1161" i="33"/>
  <c r="AA1161" i="33"/>
  <c r="Z1161" i="33"/>
  <c r="Y1161" i="33"/>
  <c r="X1161" i="33"/>
  <c r="W1161" i="33"/>
  <c r="V1161" i="33"/>
  <c r="U1161" i="33"/>
  <c r="T1161" i="33"/>
  <c r="S1161" i="33"/>
  <c r="AD1160" i="33"/>
  <c r="AC1160" i="33"/>
  <c r="AB1160" i="33"/>
  <c r="AA1160" i="33"/>
  <c r="Z1160" i="33"/>
  <c r="Y1160" i="33"/>
  <c r="X1160" i="33"/>
  <c r="W1160" i="33"/>
  <c r="V1160" i="33"/>
  <c r="U1160" i="33"/>
  <c r="T1160" i="33"/>
  <c r="S1160" i="33"/>
  <c r="AD1159" i="33"/>
  <c r="AC1159" i="33"/>
  <c r="AB1159" i="33"/>
  <c r="AA1159" i="33"/>
  <c r="Z1159" i="33"/>
  <c r="Y1159" i="33"/>
  <c r="X1159" i="33"/>
  <c r="W1159" i="33"/>
  <c r="V1159" i="33"/>
  <c r="U1159" i="33"/>
  <c r="T1159" i="33"/>
  <c r="S1159" i="33"/>
  <c r="AD1158" i="33"/>
  <c r="AC1158" i="33"/>
  <c r="AB1158" i="33"/>
  <c r="AA1158" i="33"/>
  <c r="Z1158" i="33"/>
  <c r="Y1158" i="33"/>
  <c r="X1158" i="33"/>
  <c r="W1158" i="33"/>
  <c r="V1158" i="33"/>
  <c r="U1158" i="33"/>
  <c r="T1158" i="33"/>
  <c r="S1158" i="33"/>
  <c r="AD1157" i="33"/>
  <c r="AC1157" i="33"/>
  <c r="AB1157" i="33"/>
  <c r="AA1157" i="33"/>
  <c r="Z1157" i="33"/>
  <c r="Y1157" i="33"/>
  <c r="X1157" i="33"/>
  <c r="W1157" i="33"/>
  <c r="V1157" i="33"/>
  <c r="U1157" i="33"/>
  <c r="T1157" i="33"/>
  <c r="S1157" i="33"/>
  <c r="AD1156" i="33"/>
  <c r="AC1156" i="33"/>
  <c r="AB1156" i="33"/>
  <c r="AA1156" i="33"/>
  <c r="Z1156" i="33"/>
  <c r="Y1156" i="33"/>
  <c r="X1156" i="33"/>
  <c r="W1156" i="33"/>
  <c r="V1156" i="33"/>
  <c r="U1156" i="33"/>
  <c r="T1156" i="33"/>
  <c r="S1156" i="33"/>
  <c r="AD1155" i="33"/>
  <c r="AC1155" i="33"/>
  <c r="AB1155" i="33"/>
  <c r="AA1155" i="33"/>
  <c r="Z1155" i="33"/>
  <c r="Y1155" i="33"/>
  <c r="X1155" i="33"/>
  <c r="W1155" i="33"/>
  <c r="V1155" i="33"/>
  <c r="U1155" i="33"/>
  <c r="T1155" i="33"/>
  <c r="S1155" i="33"/>
  <c r="AD1154" i="33"/>
  <c r="AC1154" i="33"/>
  <c r="AB1154" i="33"/>
  <c r="AA1154" i="33"/>
  <c r="Z1154" i="33"/>
  <c r="Y1154" i="33"/>
  <c r="X1154" i="33"/>
  <c r="W1154" i="33"/>
  <c r="V1154" i="33"/>
  <c r="U1154" i="33"/>
  <c r="T1154" i="33"/>
  <c r="S1154" i="33"/>
  <c r="AD1153" i="33"/>
  <c r="AC1153" i="33"/>
  <c r="AB1153" i="33"/>
  <c r="AA1153" i="33"/>
  <c r="Z1153" i="33"/>
  <c r="Y1153" i="33"/>
  <c r="X1153" i="33"/>
  <c r="W1153" i="33"/>
  <c r="V1153" i="33"/>
  <c r="U1153" i="33"/>
  <c r="T1153" i="33"/>
  <c r="S1153" i="33"/>
  <c r="AD1152" i="33"/>
  <c r="AC1152" i="33"/>
  <c r="AB1152" i="33"/>
  <c r="AA1152" i="33"/>
  <c r="Z1152" i="33"/>
  <c r="Y1152" i="33"/>
  <c r="X1152" i="33"/>
  <c r="W1152" i="33"/>
  <c r="V1152" i="33"/>
  <c r="U1152" i="33"/>
  <c r="T1152" i="33"/>
  <c r="S1152" i="33"/>
  <c r="AD1151" i="33"/>
  <c r="AC1151" i="33"/>
  <c r="AB1151" i="33"/>
  <c r="AA1151" i="33"/>
  <c r="Z1151" i="33"/>
  <c r="Y1151" i="33"/>
  <c r="X1151" i="33"/>
  <c r="W1151" i="33"/>
  <c r="V1151" i="33"/>
  <c r="U1151" i="33"/>
  <c r="T1151" i="33"/>
  <c r="S1151" i="33"/>
  <c r="AD1150" i="33"/>
  <c r="AC1150" i="33"/>
  <c r="AB1150" i="33"/>
  <c r="AA1150" i="33"/>
  <c r="Z1150" i="33"/>
  <c r="Y1150" i="33"/>
  <c r="X1150" i="33"/>
  <c r="W1150" i="33"/>
  <c r="V1150" i="33"/>
  <c r="U1150" i="33"/>
  <c r="T1150" i="33"/>
  <c r="S1150" i="33"/>
  <c r="AD1149" i="33"/>
  <c r="AC1149" i="33"/>
  <c r="AB1149" i="33"/>
  <c r="AA1149" i="33"/>
  <c r="Z1149" i="33"/>
  <c r="Y1149" i="33"/>
  <c r="X1149" i="33"/>
  <c r="W1149" i="33"/>
  <c r="V1149" i="33"/>
  <c r="U1149" i="33"/>
  <c r="T1149" i="33"/>
  <c r="S1149" i="33"/>
  <c r="AD1148" i="33"/>
  <c r="AC1148" i="33"/>
  <c r="AB1148" i="33"/>
  <c r="AA1148" i="33"/>
  <c r="Z1148" i="33"/>
  <c r="Y1148" i="33"/>
  <c r="X1148" i="33"/>
  <c r="W1148" i="33"/>
  <c r="V1148" i="33"/>
  <c r="U1148" i="33"/>
  <c r="T1148" i="33"/>
  <c r="S1148" i="33"/>
  <c r="AD1147" i="33"/>
  <c r="AC1147" i="33"/>
  <c r="AB1147" i="33"/>
  <c r="AA1147" i="33"/>
  <c r="Z1147" i="33"/>
  <c r="Y1147" i="33"/>
  <c r="X1147" i="33"/>
  <c r="W1147" i="33"/>
  <c r="V1147" i="33"/>
  <c r="U1147" i="33"/>
  <c r="T1147" i="33"/>
  <c r="S1147" i="33"/>
  <c r="AD1146" i="33"/>
  <c r="AC1146" i="33"/>
  <c r="AB1146" i="33"/>
  <c r="AA1146" i="33"/>
  <c r="Z1146" i="33"/>
  <c r="Y1146" i="33"/>
  <c r="X1146" i="33"/>
  <c r="W1146" i="33"/>
  <c r="V1146" i="33"/>
  <c r="U1146" i="33"/>
  <c r="T1146" i="33"/>
  <c r="S1146" i="33"/>
  <c r="AD1145" i="33"/>
  <c r="AC1145" i="33"/>
  <c r="AB1145" i="33"/>
  <c r="AA1145" i="33"/>
  <c r="Z1145" i="33"/>
  <c r="Y1145" i="33"/>
  <c r="X1145" i="33"/>
  <c r="W1145" i="33"/>
  <c r="V1145" i="33"/>
  <c r="U1145" i="33"/>
  <c r="T1145" i="33"/>
  <c r="S1145" i="33"/>
  <c r="AD1144" i="33"/>
  <c r="AC1144" i="33"/>
  <c r="AB1144" i="33"/>
  <c r="AA1144" i="33"/>
  <c r="Z1144" i="33"/>
  <c r="Y1144" i="33"/>
  <c r="X1144" i="33"/>
  <c r="W1144" i="33"/>
  <c r="V1144" i="33"/>
  <c r="U1144" i="33"/>
  <c r="T1144" i="33"/>
  <c r="S1144" i="33"/>
  <c r="AD1143" i="33"/>
  <c r="AC1143" i="33"/>
  <c r="AB1143" i="33"/>
  <c r="AA1143" i="33"/>
  <c r="Z1143" i="33"/>
  <c r="Y1143" i="33"/>
  <c r="X1143" i="33"/>
  <c r="W1143" i="33"/>
  <c r="V1143" i="33"/>
  <c r="U1143" i="33"/>
  <c r="T1143" i="33"/>
  <c r="S1143" i="33"/>
  <c r="AD1142" i="33"/>
  <c r="AC1142" i="33"/>
  <c r="AB1142" i="33"/>
  <c r="AA1142" i="33"/>
  <c r="Z1142" i="33"/>
  <c r="Y1142" i="33"/>
  <c r="X1142" i="33"/>
  <c r="W1142" i="33"/>
  <c r="V1142" i="33"/>
  <c r="U1142" i="33"/>
  <c r="T1142" i="33"/>
  <c r="S1142" i="33"/>
  <c r="AD1141" i="33"/>
  <c r="AC1141" i="33"/>
  <c r="AB1141" i="33"/>
  <c r="AA1141" i="33"/>
  <c r="Z1141" i="33"/>
  <c r="Y1141" i="33"/>
  <c r="X1141" i="33"/>
  <c r="W1141" i="33"/>
  <c r="V1141" i="33"/>
  <c r="U1141" i="33"/>
  <c r="T1141" i="33"/>
  <c r="S1141" i="33"/>
  <c r="AD1140" i="33"/>
  <c r="AC1140" i="33"/>
  <c r="AB1140" i="33"/>
  <c r="AA1140" i="33"/>
  <c r="Z1140" i="33"/>
  <c r="Y1140" i="33"/>
  <c r="X1140" i="33"/>
  <c r="W1140" i="33"/>
  <c r="V1140" i="33"/>
  <c r="U1140" i="33"/>
  <c r="T1140" i="33"/>
  <c r="S1140" i="33"/>
  <c r="AD1139" i="33"/>
  <c r="AC1139" i="33"/>
  <c r="AB1139" i="33"/>
  <c r="AA1139" i="33"/>
  <c r="Z1139" i="33"/>
  <c r="Y1139" i="33"/>
  <c r="X1139" i="33"/>
  <c r="W1139" i="33"/>
  <c r="V1139" i="33"/>
  <c r="U1139" i="33"/>
  <c r="T1139" i="33"/>
  <c r="S1139" i="33"/>
  <c r="AD1138" i="33"/>
  <c r="AC1138" i="33"/>
  <c r="AB1138" i="33"/>
  <c r="AA1138" i="33"/>
  <c r="Z1138" i="33"/>
  <c r="Y1138" i="33"/>
  <c r="X1138" i="33"/>
  <c r="W1138" i="33"/>
  <c r="V1138" i="33"/>
  <c r="U1138" i="33"/>
  <c r="T1138" i="33"/>
  <c r="S1138" i="33"/>
  <c r="AD1137" i="33"/>
  <c r="AC1137" i="33"/>
  <c r="AB1137" i="33"/>
  <c r="AA1137" i="33"/>
  <c r="Z1137" i="33"/>
  <c r="Y1137" i="33"/>
  <c r="X1137" i="33"/>
  <c r="W1137" i="33"/>
  <c r="V1137" i="33"/>
  <c r="U1137" i="33"/>
  <c r="T1137" i="33"/>
  <c r="S1137" i="33"/>
  <c r="AD1136" i="33"/>
  <c r="AC1136" i="33"/>
  <c r="AB1136" i="33"/>
  <c r="AA1136" i="33"/>
  <c r="Z1136" i="33"/>
  <c r="Y1136" i="33"/>
  <c r="X1136" i="33"/>
  <c r="W1136" i="33"/>
  <c r="V1136" i="33"/>
  <c r="U1136" i="33"/>
  <c r="T1136" i="33"/>
  <c r="S1136" i="33"/>
  <c r="AD1135" i="33"/>
  <c r="AC1135" i="33"/>
  <c r="AB1135" i="33"/>
  <c r="AA1135" i="33"/>
  <c r="Z1135" i="33"/>
  <c r="Y1135" i="33"/>
  <c r="X1135" i="33"/>
  <c r="W1135" i="33"/>
  <c r="V1135" i="33"/>
  <c r="U1135" i="33"/>
  <c r="T1135" i="33"/>
  <c r="S1135" i="33"/>
  <c r="AD1134" i="33"/>
  <c r="AC1134" i="33"/>
  <c r="AB1134" i="33"/>
  <c r="AA1134" i="33"/>
  <c r="Z1134" i="33"/>
  <c r="Y1134" i="33"/>
  <c r="X1134" i="33"/>
  <c r="W1134" i="33"/>
  <c r="V1134" i="33"/>
  <c r="U1134" i="33"/>
  <c r="T1134" i="33"/>
  <c r="S1134" i="33"/>
  <c r="AD1133" i="33"/>
  <c r="AC1133" i="33"/>
  <c r="AB1133" i="33"/>
  <c r="AA1133" i="33"/>
  <c r="Z1133" i="33"/>
  <c r="Y1133" i="33"/>
  <c r="X1133" i="33"/>
  <c r="W1133" i="33"/>
  <c r="V1133" i="33"/>
  <c r="U1133" i="33"/>
  <c r="T1133" i="33"/>
  <c r="S1133" i="33"/>
  <c r="AD1132" i="33"/>
  <c r="AC1132" i="33"/>
  <c r="AB1132" i="33"/>
  <c r="AA1132" i="33"/>
  <c r="Z1132" i="33"/>
  <c r="Y1132" i="33"/>
  <c r="X1132" i="33"/>
  <c r="W1132" i="33"/>
  <c r="V1132" i="33"/>
  <c r="U1132" i="33"/>
  <c r="T1132" i="33"/>
  <c r="S1132" i="33"/>
  <c r="AD1131" i="33"/>
  <c r="AC1131" i="33"/>
  <c r="AB1131" i="33"/>
  <c r="AA1131" i="33"/>
  <c r="Z1131" i="33"/>
  <c r="Y1131" i="33"/>
  <c r="X1131" i="33"/>
  <c r="W1131" i="33"/>
  <c r="V1131" i="33"/>
  <c r="U1131" i="33"/>
  <c r="T1131" i="33"/>
  <c r="S1131" i="33"/>
  <c r="AD1130" i="33"/>
  <c r="AC1130" i="33"/>
  <c r="AB1130" i="33"/>
  <c r="AA1130" i="33"/>
  <c r="Z1130" i="33"/>
  <c r="Y1130" i="33"/>
  <c r="X1130" i="33"/>
  <c r="W1130" i="33"/>
  <c r="V1130" i="33"/>
  <c r="U1130" i="33"/>
  <c r="T1130" i="33"/>
  <c r="S1130" i="33"/>
  <c r="AD1129" i="33"/>
  <c r="AC1129" i="33"/>
  <c r="AB1129" i="33"/>
  <c r="AA1129" i="33"/>
  <c r="Z1129" i="33"/>
  <c r="Y1129" i="33"/>
  <c r="X1129" i="33"/>
  <c r="W1129" i="33"/>
  <c r="V1129" i="33"/>
  <c r="U1129" i="33"/>
  <c r="T1129" i="33"/>
  <c r="S1129" i="33"/>
  <c r="AD1128" i="33"/>
  <c r="AC1128" i="33"/>
  <c r="AB1128" i="33"/>
  <c r="AA1128" i="33"/>
  <c r="Z1128" i="33"/>
  <c r="Y1128" i="33"/>
  <c r="X1128" i="33"/>
  <c r="W1128" i="33"/>
  <c r="V1128" i="33"/>
  <c r="U1128" i="33"/>
  <c r="T1128" i="33"/>
  <c r="S1128" i="33"/>
  <c r="AD1127" i="33"/>
  <c r="AC1127" i="33"/>
  <c r="AB1127" i="33"/>
  <c r="AA1127" i="33"/>
  <c r="Z1127" i="33"/>
  <c r="Y1127" i="33"/>
  <c r="X1127" i="33"/>
  <c r="W1127" i="33"/>
  <c r="V1127" i="33"/>
  <c r="U1127" i="33"/>
  <c r="T1127" i="33"/>
  <c r="S1127" i="33"/>
  <c r="AD1126" i="33"/>
  <c r="AC1126" i="33"/>
  <c r="AB1126" i="33"/>
  <c r="AA1126" i="33"/>
  <c r="Z1126" i="33"/>
  <c r="Y1126" i="33"/>
  <c r="X1126" i="33"/>
  <c r="W1126" i="33"/>
  <c r="V1126" i="33"/>
  <c r="U1126" i="33"/>
  <c r="T1126" i="33"/>
  <c r="S1126" i="33"/>
  <c r="AD1125" i="33"/>
  <c r="AC1125" i="33"/>
  <c r="AB1125" i="33"/>
  <c r="AA1125" i="33"/>
  <c r="Z1125" i="33"/>
  <c r="Y1125" i="33"/>
  <c r="X1125" i="33"/>
  <c r="W1125" i="33"/>
  <c r="V1125" i="33"/>
  <c r="U1125" i="33"/>
  <c r="T1125" i="33"/>
  <c r="S1125" i="33"/>
  <c r="AD1124" i="33"/>
  <c r="AC1124" i="33"/>
  <c r="AB1124" i="33"/>
  <c r="AA1124" i="33"/>
  <c r="Z1124" i="33"/>
  <c r="Y1124" i="33"/>
  <c r="X1124" i="33"/>
  <c r="W1124" i="33"/>
  <c r="V1124" i="33"/>
  <c r="U1124" i="33"/>
  <c r="T1124" i="33"/>
  <c r="S1124" i="33"/>
  <c r="AD1123" i="33"/>
  <c r="AC1123" i="33"/>
  <c r="AB1123" i="33"/>
  <c r="AA1123" i="33"/>
  <c r="Z1123" i="33"/>
  <c r="Y1123" i="33"/>
  <c r="X1123" i="33"/>
  <c r="W1123" i="33"/>
  <c r="V1123" i="33"/>
  <c r="U1123" i="33"/>
  <c r="T1123" i="33"/>
  <c r="S1123" i="33"/>
  <c r="AD1122" i="33"/>
  <c r="AC1122" i="33"/>
  <c r="AB1122" i="33"/>
  <c r="AA1122" i="33"/>
  <c r="Z1122" i="33"/>
  <c r="Y1122" i="33"/>
  <c r="X1122" i="33"/>
  <c r="W1122" i="33"/>
  <c r="V1122" i="33"/>
  <c r="U1122" i="33"/>
  <c r="T1122" i="33"/>
  <c r="S1122" i="33"/>
  <c r="AD1121" i="33"/>
  <c r="AC1121" i="33"/>
  <c r="AB1121" i="33"/>
  <c r="AA1121" i="33"/>
  <c r="Z1121" i="33"/>
  <c r="Y1121" i="33"/>
  <c r="X1121" i="33"/>
  <c r="W1121" i="33"/>
  <c r="V1121" i="33"/>
  <c r="U1121" i="33"/>
  <c r="T1121" i="33"/>
  <c r="S1121" i="33"/>
  <c r="AD1120" i="33"/>
  <c r="AC1120" i="33"/>
  <c r="AB1120" i="33"/>
  <c r="AA1120" i="33"/>
  <c r="Z1120" i="33"/>
  <c r="Y1120" i="33"/>
  <c r="X1120" i="33"/>
  <c r="W1120" i="33"/>
  <c r="V1120" i="33"/>
  <c r="U1120" i="33"/>
  <c r="T1120" i="33"/>
  <c r="S1120" i="33"/>
  <c r="AD1119" i="33"/>
  <c r="AC1119" i="33"/>
  <c r="AB1119" i="33"/>
  <c r="AA1119" i="33"/>
  <c r="Z1119" i="33"/>
  <c r="Y1119" i="33"/>
  <c r="X1119" i="33"/>
  <c r="W1119" i="33"/>
  <c r="V1119" i="33"/>
  <c r="U1119" i="33"/>
  <c r="T1119" i="33"/>
  <c r="S1119" i="33"/>
  <c r="AD1118" i="33"/>
  <c r="AC1118" i="33"/>
  <c r="AB1118" i="33"/>
  <c r="AA1118" i="33"/>
  <c r="Z1118" i="33"/>
  <c r="Y1118" i="33"/>
  <c r="X1118" i="33"/>
  <c r="W1118" i="33"/>
  <c r="V1118" i="33"/>
  <c r="U1118" i="33"/>
  <c r="T1118" i="33"/>
  <c r="S1118" i="33"/>
  <c r="AD1117" i="33"/>
  <c r="AC1117" i="33"/>
  <c r="AB1117" i="33"/>
  <c r="AA1117" i="33"/>
  <c r="Z1117" i="33"/>
  <c r="Y1117" i="33"/>
  <c r="X1117" i="33"/>
  <c r="W1117" i="33"/>
  <c r="V1117" i="33"/>
  <c r="U1117" i="33"/>
  <c r="T1117" i="33"/>
  <c r="S1117" i="33"/>
  <c r="AD1116" i="33"/>
  <c r="AC1116" i="33"/>
  <c r="AB1116" i="33"/>
  <c r="AA1116" i="33"/>
  <c r="Z1116" i="33"/>
  <c r="Y1116" i="33"/>
  <c r="X1116" i="33"/>
  <c r="W1116" i="33"/>
  <c r="V1116" i="33"/>
  <c r="U1116" i="33"/>
  <c r="T1116" i="33"/>
  <c r="S1116" i="33"/>
  <c r="AD1115" i="33"/>
  <c r="AC1115" i="33"/>
  <c r="AB1115" i="33"/>
  <c r="AA1115" i="33"/>
  <c r="Z1115" i="33"/>
  <c r="Y1115" i="33"/>
  <c r="X1115" i="33"/>
  <c r="W1115" i="33"/>
  <c r="V1115" i="33"/>
  <c r="U1115" i="33"/>
  <c r="T1115" i="33"/>
  <c r="S1115" i="33"/>
  <c r="AD1114" i="33"/>
  <c r="AC1114" i="33"/>
  <c r="AB1114" i="33"/>
  <c r="AA1114" i="33"/>
  <c r="Z1114" i="33"/>
  <c r="Y1114" i="33"/>
  <c r="X1114" i="33"/>
  <c r="W1114" i="33"/>
  <c r="V1114" i="33"/>
  <c r="U1114" i="33"/>
  <c r="T1114" i="33"/>
  <c r="S1114" i="33"/>
  <c r="AD1113" i="33"/>
  <c r="AC1113" i="33"/>
  <c r="AB1113" i="33"/>
  <c r="AA1113" i="33"/>
  <c r="Z1113" i="33"/>
  <c r="Y1113" i="33"/>
  <c r="X1113" i="33"/>
  <c r="W1113" i="33"/>
  <c r="V1113" i="33"/>
  <c r="U1113" i="33"/>
  <c r="T1113" i="33"/>
  <c r="S1113" i="33"/>
  <c r="AD1112" i="33"/>
  <c r="AC1112" i="33"/>
  <c r="AB1112" i="33"/>
  <c r="AA1112" i="33"/>
  <c r="Z1112" i="33"/>
  <c r="Y1112" i="33"/>
  <c r="X1112" i="33"/>
  <c r="W1112" i="33"/>
  <c r="V1112" i="33"/>
  <c r="U1112" i="33"/>
  <c r="T1112" i="33"/>
  <c r="S1112" i="33"/>
  <c r="AD1111" i="33"/>
  <c r="AC1111" i="33"/>
  <c r="AB1111" i="33"/>
  <c r="AA1111" i="33"/>
  <c r="Z1111" i="33"/>
  <c r="Y1111" i="33"/>
  <c r="X1111" i="33"/>
  <c r="W1111" i="33"/>
  <c r="V1111" i="33"/>
  <c r="U1111" i="33"/>
  <c r="T1111" i="33"/>
  <c r="S1111" i="33"/>
  <c r="AD1110" i="33"/>
  <c r="AC1110" i="33"/>
  <c r="AB1110" i="33"/>
  <c r="AA1110" i="33"/>
  <c r="Z1110" i="33"/>
  <c r="Y1110" i="33"/>
  <c r="X1110" i="33"/>
  <c r="W1110" i="33"/>
  <c r="V1110" i="33"/>
  <c r="U1110" i="33"/>
  <c r="T1110" i="33"/>
  <c r="S1110" i="33"/>
  <c r="AD1109" i="33"/>
  <c r="AC1109" i="33"/>
  <c r="AB1109" i="33"/>
  <c r="AA1109" i="33"/>
  <c r="Z1109" i="33"/>
  <c r="Y1109" i="33"/>
  <c r="X1109" i="33"/>
  <c r="W1109" i="33"/>
  <c r="V1109" i="33"/>
  <c r="U1109" i="33"/>
  <c r="T1109" i="33"/>
  <c r="S1109" i="33"/>
  <c r="AD1108" i="33"/>
  <c r="AC1108" i="33"/>
  <c r="AB1108" i="33"/>
  <c r="AA1108" i="33"/>
  <c r="Z1108" i="33"/>
  <c r="Y1108" i="33"/>
  <c r="X1108" i="33"/>
  <c r="W1108" i="33"/>
  <c r="V1108" i="33"/>
  <c r="U1108" i="33"/>
  <c r="T1108" i="33"/>
  <c r="S1108" i="33"/>
  <c r="AD1107" i="33"/>
  <c r="AC1107" i="33"/>
  <c r="AB1107" i="33"/>
  <c r="AA1107" i="33"/>
  <c r="Z1107" i="33"/>
  <c r="Y1107" i="33"/>
  <c r="X1107" i="33"/>
  <c r="W1107" i="33"/>
  <c r="V1107" i="33"/>
  <c r="U1107" i="33"/>
  <c r="T1107" i="33"/>
  <c r="S1107" i="33"/>
  <c r="AD1106" i="33"/>
  <c r="AC1106" i="33"/>
  <c r="AB1106" i="33"/>
  <c r="AA1106" i="33"/>
  <c r="Z1106" i="33"/>
  <c r="Y1106" i="33"/>
  <c r="X1106" i="33"/>
  <c r="W1106" i="33"/>
  <c r="V1106" i="33"/>
  <c r="U1106" i="33"/>
  <c r="T1106" i="33"/>
  <c r="S1106" i="33"/>
  <c r="AD1105" i="33"/>
  <c r="AC1105" i="33"/>
  <c r="AB1105" i="33"/>
  <c r="AA1105" i="33"/>
  <c r="Z1105" i="33"/>
  <c r="Y1105" i="33"/>
  <c r="X1105" i="33"/>
  <c r="W1105" i="33"/>
  <c r="V1105" i="33"/>
  <c r="U1105" i="33"/>
  <c r="T1105" i="33"/>
  <c r="S1105" i="33"/>
  <c r="AD1104" i="33"/>
  <c r="AC1104" i="33"/>
  <c r="AB1104" i="33"/>
  <c r="AA1104" i="33"/>
  <c r="Z1104" i="33"/>
  <c r="Y1104" i="33"/>
  <c r="X1104" i="33"/>
  <c r="W1104" i="33"/>
  <c r="V1104" i="33"/>
  <c r="U1104" i="33"/>
  <c r="T1104" i="33"/>
  <c r="S1104" i="33"/>
  <c r="AD1103" i="33"/>
  <c r="AC1103" i="33"/>
  <c r="AB1103" i="33"/>
  <c r="AA1103" i="33"/>
  <c r="Z1103" i="33"/>
  <c r="Y1103" i="33"/>
  <c r="X1103" i="33"/>
  <c r="W1103" i="33"/>
  <c r="V1103" i="33"/>
  <c r="U1103" i="33"/>
  <c r="T1103" i="33"/>
  <c r="S1103" i="33"/>
  <c r="AD1102" i="33"/>
  <c r="AC1102" i="33"/>
  <c r="AB1102" i="33"/>
  <c r="AA1102" i="33"/>
  <c r="Z1102" i="33"/>
  <c r="Y1102" i="33"/>
  <c r="X1102" i="33"/>
  <c r="W1102" i="33"/>
  <c r="V1102" i="33"/>
  <c r="U1102" i="33"/>
  <c r="T1102" i="33"/>
  <c r="S1102" i="33"/>
  <c r="AD1101" i="33"/>
  <c r="AC1101" i="33"/>
  <c r="AB1101" i="33"/>
  <c r="AA1101" i="33"/>
  <c r="Z1101" i="33"/>
  <c r="Y1101" i="33"/>
  <c r="X1101" i="33"/>
  <c r="W1101" i="33"/>
  <c r="V1101" i="33"/>
  <c r="U1101" i="33"/>
  <c r="T1101" i="33"/>
  <c r="S1101" i="33"/>
  <c r="AD1100" i="33"/>
  <c r="AC1100" i="33"/>
  <c r="AB1100" i="33"/>
  <c r="AA1100" i="33"/>
  <c r="Z1100" i="33"/>
  <c r="Y1100" i="33"/>
  <c r="X1100" i="33"/>
  <c r="W1100" i="33"/>
  <c r="V1100" i="33"/>
  <c r="U1100" i="33"/>
  <c r="T1100" i="33"/>
  <c r="S1100" i="33"/>
  <c r="AD1099" i="33"/>
  <c r="AC1099" i="33"/>
  <c r="AB1099" i="33"/>
  <c r="AA1099" i="33"/>
  <c r="Z1099" i="33"/>
  <c r="Y1099" i="33"/>
  <c r="X1099" i="33"/>
  <c r="W1099" i="33"/>
  <c r="V1099" i="33"/>
  <c r="U1099" i="33"/>
  <c r="T1099" i="33"/>
  <c r="S1099" i="33"/>
  <c r="AD1098" i="33"/>
  <c r="AC1098" i="33"/>
  <c r="AB1098" i="33"/>
  <c r="AA1098" i="33"/>
  <c r="Z1098" i="33"/>
  <c r="Y1098" i="33"/>
  <c r="X1098" i="33"/>
  <c r="W1098" i="33"/>
  <c r="V1098" i="33"/>
  <c r="U1098" i="33"/>
  <c r="T1098" i="33"/>
  <c r="S1098" i="33"/>
  <c r="AD1097" i="33"/>
  <c r="AC1097" i="33"/>
  <c r="AB1097" i="33"/>
  <c r="AA1097" i="33"/>
  <c r="Z1097" i="33"/>
  <c r="Y1097" i="33"/>
  <c r="X1097" i="33"/>
  <c r="W1097" i="33"/>
  <c r="V1097" i="33"/>
  <c r="U1097" i="33"/>
  <c r="T1097" i="33"/>
  <c r="S1097" i="33"/>
  <c r="AD1096" i="33"/>
  <c r="AC1096" i="33"/>
  <c r="AB1096" i="33"/>
  <c r="AA1096" i="33"/>
  <c r="Z1096" i="33"/>
  <c r="Y1096" i="33"/>
  <c r="X1096" i="33"/>
  <c r="W1096" i="33"/>
  <c r="V1096" i="33"/>
  <c r="U1096" i="33"/>
  <c r="T1096" i="33"/>
  <c r="S1096" i="33"/>
  <c r="AD1095" i="33"/>
  <c r="AC1095" i="33"/>
  <c r="AB1095" i="33"/>
  <c r="AA1095" i="33"/>
  <c r="Z1095" i="33"/>
  <c r="Y1095" i="33"/>
  <c r="X1095" i="33"/>
  <c r="W1095" i="33"/>
  <c r="V1095" i="33"/>
  <c r="U1095" i="33"/>
  <c r="T1095" i="33"/>
  <c r="S1095" i="33"/>
  <c r="AD1094" i="33"/>
  <c r="AC1094" i="33"/>
  <c r="AB1094" i="33"/>
  <c r="AA1094" i="33"/>
  <c r="Z1094" i="33"/>
  <c r="Y1094" i="33"/>
  <c r="X1094" i="33"/>
  <c r="W1094" i="33"/>
  <c r="V1094" i="33"/>
  <c r="U1094" i="33"/>
  <c r="T1094" i="33"/>
  <c r="S1094" i="33"/>
  <c r="AD1093" i="33"/>
  <c r="AC1093" i="33"/>
  <c r="AB1093" i="33"/>
  <c r="AA1093" i="33"/>
  <c r="Z1093" i="33"/>
  <c r="Y1093" i="33"/>
  <c r="X1093" i="33"/>
  <c r="W1093" i="33"/>
  <c r="V1093" i="33"/>
  <c r="U1093" i="33"/>
  <c r="T1093" i="33"/>
  <c r="S1093" i="33"/>
  <c r="AD1092" i="33"/>
  <c r="AC1092" i="33"/>
  <c r="AB1092" i="33"/>
  <c r="AA1092" i="33"/>
  <c r="Z1092" i="33"/>
  <c r="Y1092" i="33"/>
  <c r="X1092" i="33"/>
  <c r="W1092" i="33"/>
  <c r="V1092" i="33"/>
  <c r="U1092" i="33"/>
  <c r="T1092" i="33"/>
  <c r="S1092" i="33"/>
  <c r="AD1091" i="33"/>
  <c r="AC1091" i="33"/>
  <c r="AB1091" i="33"/>
  <c r="AA1091" i="33"/>
  <c r="Z1091" i="33"/>
  <c r="Y1091" i="33"/>
  <c r="X1091" i="33"/>
  <c r="W1091" i="33"/>
  <c r="V1091" i="33"/>
  <c r="U1091" i="33"/>
  <c r="T1091" i="33"/>
  <c r="S1091" i="33"/>
  <c r="AD1090" i="33"/>
  <c r="AC1090" i="33"/>
  <c r="AB1090" i="33"/>
  <c r="AA1090" i="33"/>
  <c r="Z1090" i="33"/>
  <c r="Y1090" i="33"/>
  <c r="X1090" i="33"/>
  <c r="W1090" i="33"/>
  <c r="V1090" i="33"/>
  <c r="U1090" i="33"/>
  <c r="T1090" i="33"/>
  <c r="S1090" i="33"/>
  <c r="AD1089" i="33"/>
  <c r="AC1089" i="33"/>
  <c r="AB1089" i="33"/>
  <c r="AA1089" i="33"/>
  <c r="Z1089" i="33"/>
  <c r="Y1089" i="33"/>
  <c r="X1089" i="33"/>
  <c r="W1089" i="33"/>
  <c r="V1089" i="33"/>
  <c r="U1089" i="33"/>
  <c r="T1089" i="33"/>
  <c r="S1089" i="33"/>
  <c r="AD1088" i="33"/>
  <c r="AC1088" i="33"/>
  <c r="AB1088" i="33"/>
  <c r="AA1088" i="33"/>
  <c r="Z1088" i="33"/>
  <c r="Y1088" i="33"/>
  <c r="X1088" i="33"/>
  <c r="W1088" i="33"/>
  <c r="V1088" i="33"/>
  <c r="U1088" i="33"/>
  <c r="T1088" i="33"/>
  <c r="S1088" i="33"/>
  <c r="AD1087" i="33"/>
  <c r="AC1087" i="33"/>
  <c r="AB1087" i="33"/>
  <c r="AA1087" i="33"/>
  <c r="Z1087" i="33"/>
  <c r="Y1087" i="33"/>
  <c r="X1087" i="33"/>
  <c r="W1087" i="33"/>
  <c r="V1087" i="33"/>
  <c r="U1087" i="33"/>
  <c r="T1087" i="33"/>
  <c r="S1087" i="33"/>
  <c r="AD1086" i="33"/>
  <c r="AC1086" i="33"/>
  <c r="AB1086" i="33"/>
  <c r="AA1086" i="33"/>
  <c r="Z1086" i="33"/>
  <c r="Y1086" i="33"/>
  <c r="X1086" i="33"/>
  <c r="W1086" i="33"/>
  <c r="V1086" i="33"/>
  <c r="U1086" i="33"/>
  <c r="T1086" i="33"/>
  <c r="S1086" i="33"/>
  <c r="AD1085" i="33"/>
  <c r="AC1085" i="33"/>
  <c r="AB1085" i="33"/>
  <c r="AA1085" i="33"/>
  <c r="Z1085" i="33"/>
  <c r="Y1085" i="33"/>
  <c r="X1085" i="33"/>
  <c r="W1085" i="33"/>
  <c r="V1085" i="33"/>
  <c r="U1085" i="33"/>
  <c r="T1085" i="33"/>
  <c r="S1085" i="33"/>
  <c r="AD1084" i="33"/>
  <c r="AC1084" i="33"/>
  <c r="AB1084" i="33"/>
  <c r="AA1084" i="33"/>
  <c r="Z1084" i="33"/>
  <c r="Y1084" i="33"/>
  <c r="X1084" i="33"/>
  <c r="W1084" i="33"/>
  <c r="V1084" i="33"/>
  <c r="U1084" i="33"/>
  <c r="T1084" i="33"/>
  <c r="S1084" i="33"/>
  <c r="AD1083" i="33"/>
  <c r="AC1083" i="33"/>
  <c r="AB1083" i="33"/>
  <c r="AA1083" i="33"/>
  <c r="Z1083" i="33"/>
  <c r="Y1083" i="33"/>
  <c r="X1083" i="33"/>
  <c r="W1083" i="33"/>
  <c r="V1083" i="33"/>
  <c r="U1083" i="33"/>
  <c r="T1083" i="33"/>
  <c r="S1083" i="33"/>
  <c r="AD1082" i="33"/>
  <c r="AC1082" i="33"/>
  <c r="AB1082" i="33"/>
  <c r="AA1082" i="33"/>
  <c r="Z1082" i="33"/>
  <c r="Y1082" i="33"/>
  <c r="X1082" i="33"/>
  <c r="W1082" i="33"/>
  <c r="V1082" i="33"/>
  <c r="U1082" i="33"/>
  <c r="T1082" i="33"/>
  <c r="S1082" i="33"/>
  <c r="AD1081" i="33"/>
  <c r="AC1081" i="33"/>
  <c r="AB1081" i="33"/>
  <c r="AA1081" i="33"/>
  <c r="Z1081" i="33"/>
  <c r="Y1081" i="33"/>
  <c r="X1081" i="33"/>
  <c r="W1081" i="33"/>
  <c r="V1081" i="33"/>
  <c r="U1081" i="33"/>
  <c r="T1081" i="33"/>
  <c r="S1081" i="33"/>
  <c r="AD1080" i="33"/>
  <c r="AC1080" i="33"/>
  <c r="AB1080" i="33"/>
  <c r="AA1080" i="33"/>
  <c r="Z1080" i="33"/>
  <c r="Y1080" i="33"/>
  <c r="X1080" i="33"/>
  <c r="W1080" i="33"/>
  <c r="V1080" i="33"/>
  <c r="U1080" i="33"/>
  <c r="T1080" i="33"/>
  <c r="S1080" i="33"/>
  <c r="AD1079" i="33"/>
  <c r="AC1079" i="33"/>
  <c r="AB1079" i="33"/>
  <c r="AA1079" i="33"/>
  <c r="Z1079" i="33"/>
  <c r="Y1079" i="33"/>
  <c r="X1079" i="33"/>
  <c r="W1079" i="33"/>
  <c r="V1079" i="33"/>
  <c r="U1079" i="33"/>
  <c r="T1079" i="33"/>
  <c r="S1079" i="33"/>
  <c r="AD1078" i="33"/>
  <c r="AC1078" i="33"/>
  <c r="AB1078" i="33"/>
  <c r="AA1078" i="33"/>
  <c r="Z1078" i="33"/>
  <c r="Y1078" i="33"/>
  <c r="X1078" i="33"/>
  <c r="W1078" i="33"/>
  <c r="V1078" i="33"/>
  <c r="U1078" i="33"/>
  <c r="T1078" i="33"/>
  <c r="S1078" i="33"/>
  <c r="AD1077" i="33"/>
  <c r="AC1077" i="33"/>
  <c r="AB1077" i="33"/>
  <c r="AA1077" i="33"/>
  <c r="Z1077" i="33"/>
  <c r="Y1077" i="33"/>
  <c r="X1077" i="33"/>
  <c r="W1077" i="33"/>
  <c r="V1077" i="33"/>
  <c r="U1077" i="33"/>
  <c r="T1077" i="33"/>
  <c r="S1077" i="33"/>
  <c r="AD1076" i="33"/>
  <c r="AC1076" i="33"/>
  <c r="AB1076" i="33"/>
  <c r="AA1076" i="33"/>
  <c r="Z1076" i="33"/>
  <c r="Y1076" i="33"/>
  <c r="X1076" i="33"/>
  <c r="W1076" i="33"/>
  <c r="V1076" i="33"/>
  <c r="U1076" i="33"/>
  <c r="T1076" i="33"/>
  <c r="S1076" i="33"/>
  <c r="AD1075" i="33"/>
  <c r="AC1075" i="33"/>
  <c r="AB1075" i="33"/>
  <c r="AA1075" i="33"/>
  <c r="Z1075" i="33"/>
  <c r="Y1075" i="33"/>
  <c r="X1075" i="33"/>
  <c r="W1075" i="33"/>
  <c r="V1075" i="33"/>
  <c r="U1075" i="33"/>
  <c r="T1075" i="33"/>
  <c r="S1075" i="33"/>
  <c r="AD1074" i="33"/>
  <c r="AC1074" i="33"/>
  <c r="AB1074" i="33"/>
  <c r="AA1074" i="33"/>
  <c r="Z1074" i="33"/>
  <c r="Y1074" i="33"/>
  <c r="X1074" i="33"/>
  <c r="W1074" i="33"/>
  <c r="V1074" i="33"/>
  <c r="U1074" i="33"/>
  <c r="T1074" i="33"/>
  <c r="S1074" i="33"/>
  <c r="AD1073" i="33"/>
  <c r="AC1073" i="33"/>
  <c r="AB1073" i="33"/>
  <c r="AA1073" i="33"/>
  <c r="Z1073" i="33"/>
  <c r="Y1073" i="33"/>
  <c r="X1073" i="33"/>
  <c r="W1073" i="33"/>
  <c r="V1073" i="33"/>
  <c r="U1073" i="33"/>
  <c r="T1073" i="33"/>
  <c r="S1073" i="33"/>
  <c r="AD1072" i="33"/>
  <c r="AC1072" i="33"/>
  <c r="AB1072" i="33"/>
  <c r="AA1072" i="33"/>
  <c r="Z1072" i="33"/>
  <c r="Y1072" i="33"/>
  <c r="X1072" i="33"/>
  <c r="W1072" i="33"/>
  <c r="V1072" i="33"/>
  <c r="U1072" i="33"/>
  <c r="T1072" i="33"/>
  <c r="S1072" i="33"/>
  <c r="AD1071" i="33"/>
  <c r="AC1071" i="33"/>
  <c r="AB1071" i="33"/>
  <c r="AA1071" i="33"/>
  <c r="Z1071" i="33"/>
  <c r="Y1071" i="33"/>
  <c r="X1071" i="33"/>
  <c r="W1071" i="33"/>
  <c r="V1071" i="33"/>
  <c r="U1071" i="33"/>
  <c r="T1071" i="33"/>
  <c r="S1071" i="33"/>
  <c r="AD1070" i="33"/>
  <c r="AC1070" i="33"/>
  <c r="AB1070" i="33"/>
  <c r="AA1070" i="33"/>
  <c r="Z1070" i="33"/>
  <c r="Y1070" i="33"/>
  <c r="X1070" i="33"/>
  <c r="W1070" i="33"/>
  <c r="V1070" i="33"/>
  <c r="U1070" i="33"/>
  <c r="T1070" i="33"/>
  <c r="S1070" i="33"/>
  <c r="AD1069" i="33"/>
  <c r="AC1069" i="33"/>
  <c r="AB1069" i="33"/>
  <c r="AA1069" i="33"/>
  <c r="Z1069" i="33"/>
  <c r="Y1069" i="33"/>
  <c r="X1069" i="33"/>
  <c r="W1069" i="33"/>
  <c r="V1069" i="33"/>
  <c r="U1069" i="33"/>
  <c r="T1069" i="33"/>
  <c r="S1069" i="33"/>
  <c r="AD1068" i="33"/>
  <c r="AC1068" i="33"/>
  <c r="AB1068" i="33"/>
  <c r="AA1068" i="33"/>
  <c r="Z1068" i="33"/>
  <c r="Y1068" i="33"/>
  <c r="X1068" i="33"/>
  <c r="W1068" i="33"/>
  <c r="V1068" i="33"/>
  <c r="U1068" i="33"/>
  <c r="T1068" i="33"/>
  <c r="S1068" i="33"/>
  <c r="AD1067" i="33"/>
  <c r="AC1067" i="33"/>
  <c r="AB1067" i="33"/>
  <c r="AA1067" i="33"/>
  <c r="Z1067" i="33"/>
  <c r="Y1067" i="33"/>
  <c r="X1067" i="33"/>
  <c r="W1067" i="33"/>
  <c r="V1067" i="33"/>
  <c r="U1067" i="33"/>
  <c r="T1067" i="33"/>
  <c r="S1067" i="33"/>
  <c r="AD1066" i="33"/>
  <c r="AC1066" i="33"/>
  <c r="AB1066" i="33"/>
  <c r="AA1066" i="33"/>
  <c r="Z1066" i="33"/>
  <c r="Y1066" i="33"/>
  <c r="X1066" i="33"/>
  <c r="W1066" i="33"/>
  <c r="V1066" i="33"/>
  <c r="U1066" i="33"/>
  <c r="T1066" i="33"/>
  <c r="S1066" i="33"/>
  <c r="AD1065" i="33"/>
  <c r="AC1065" i="33"/>
  <c r="AB1065" i="33"/>
  <c r="AA1065" i="33"/>
  <c r="Z1065" i="33"/>
  <c r="Y1065" i="33"/>
  <c r="X1065" i="33"/>
  <c r="W1065" i="33"/>
  <c r="V1065" i="33"/>
  <c r="U1065" i="33"/>
  <c r="T1065" i="33"/>
  <c r="S1065" i="33"/>
  <c r="AD1064" i="33"/>
  <c r="AC1064" i="33"/>
  <c r="AB1064" i="33"/>
  <c r="AA1064" i="33"/>
  <c r="Z1064" i="33"/>
  <c r="Y1064" i="33"/>
  <c r="X1064" i="33"/>
  <c r="W1064" i="33"/>
  <c r="V1064" i="33"/>
  <c r="U1064" i="33"/>
  <c r="T1064" i="33"/>
  <c r="S1064" i="33"/>
  <c r="AD1063" i="33"/>
  <c r="AC1063" i="33"/>
  <c r="AB1063" i="33"/>
  <c r="AA1063" i="33"/>
  <c r="Z1063" i="33"/>
  <c r="Y1063" i="33"/>
  <c r="X1063" i="33"/>
  <c r="W1063" i="33"/>
  <c r="V1063" i="33"/>
  <c r="U1063" i="33"/>
  <c r="T1063" i="33"/>
  <c r="S1063" i="33"/>
  <c r="AD1062" i="33"/>
  <c r="AC1062" i="33"/>
  <c r="AB1062" i="33"/>
  <c r="AA1062" i="33"/>
  <c r="Z1062" i="33"/>
  <c r="Y1062" i="33"/>
  <c r="X1062" i="33"/>
  <c r="W1062" i="33"/>
  <c r="V1062" i="33"/>
  <c r="U1062" i="33"/>
  <c r="T1062" i="33"/>
  <c r="S1062" i="33"/>
  <c r="AD1061" i="33"/>
  <c r="AC1061" i="33"/>
  <c r="AB1061" i="33"/>
  <c r="AA1061" i="33"/>
  <c r="Z1061" i="33"/>
  <c r="Y1061" i="33"/>
  <c r="X1061" i="33"/>
  <c r="W1061" i="33"/>
  <c r="V1061" i="33"/>
  <c r="U1061" i="33"/>
  <c r="T1061" i="33"/>
  <c r="S1061" i="33"/>
  <c r="AD1060" i="33"/>
  <c r="AC1060" i="33"/>
  <c r="AB1060" i="33"/>
  <c r="AA1060" i="33"/>
  <c r="Z1060" i="33"/>
  <c r="Y1060" i="33"/>
  <c r="X1060" i="33"/>
  <c r="W1060" i="33"/>
  <c r="V1060" i="33"/>
  <c r="U1060" i="33"/>
  <c r="T1060" i="33"/>
  <c r="S1060" i="33"/>
  <c r="AD1059" i="33"/>
  <c r="AC1059" i="33"/>
  <c r="AB1059" i="33"/>
  <c r="AA1059" i="33"/>
  <c r="Z1059" i="33"/>
  <c r="Y1059" i="33"/>
  <c r="X1059" i="33"/>
  <c r="W1059" i="33"/>
  <c r="V1059" i="33"/>
  <c r="U1059" i="33"/>
  <c r="T1059" i="33"/>
  <c r="S1059" i="33"/>
  <c r="AD1058" i="33"/>
  <c r="AC1058" i="33"/>
  <c r="AB1058" i="33"/>
  <c r="AA1058" i="33"/>
  <c r="Z1058" i="33"/>
  <c r="Y1058" i="33"/>
  <c r="X1058" i="33"/>
  <c r="W1058" i="33"/>
  <c r="V1058" i="33"/>
  <c r="U1058" i="33"/>
  <c r="T1058" i="33"/>
  <c r="S1058" i="33"/>
  <c r="AD1057" i="33"/>
  <c r="AC1057" i="33"/>
  <c r="AB1057" i="33"/>
  <c r="AA1057" i="33"/>
  <c r="Z1057" i="33"/>
  <c r="Y1057" i="33"/>
  <c r="X1057" i="33"/>
  <c r="W1057" i="33"/>
  <c r="V1057" i="33"/>
  <c r="U1057" i="33"/>
  <c r="T1057" i="33"/>
  <c r="S1057" i="33"/>
  <c r="AD1056" i="33"/>
  <c r="AC1056" i="33"/>
  <c r="AB1056" i="33"/>
  <c r="AA1056" i="33"/>
  <c r="Z1056" i="33"/>
  <c r="Y1056" i="33"/>
  <c r="X1056" i="33"/>
  <c r="W1056" i="33"/>
  <c r="V1056" i="33"/>
  <c r="U1056" i="33"/>
  <c r="T1056" i="33"/>
  <c r="S1056" i="33"/>
  <c r="AD1055" i="33"/>
  <c r="AC1055" i="33"/>
  <c r="AB1055" i="33"/>
  <c r="AA1055" i="33"/>
  <c r="Z1055" i="33"/>
  <c r="Y1055" i="33"/>
  <c r="X1055" i="33"/>
  <c r="W1055" i="33"/>
  <c r="V1055" i="33"/>
  <c r="U1055" i="33"/>
  <c r="T1055" i="33"/>
  <c r="S1055" i="33"/>
  <c r="AD1054" i="33"/>
  <c r="AC1054" i="33"/>
  <c r="AB1054" i="33"/>
  <c r="AA1054" i="33"/>
  <c r="Z1054" i="33"/>
  <c r="Y1054" i="33"/>
  <c r="X1054" i="33"/>
  <c r="W1054" i="33"/>
  <c r="V1054" i="33"/>
  <c r="U1054" i="33"/>
  <c r="T1054" i="33"/>
  <c r="S1054" i="33"/>
  <c r="AD1053" i="33"/>
  <c r="AC1053" i="33"/>
  <c r="AB1053" i="33"/>
  <c r="AA1053" i="33"/>
  <c r="Z1053" i="33"/>
  <c r="Y1053" i="33"/>
  <c r="X1053" i="33"/>
  <c r="W1053" i="33"/>
  <c r="V1053" i="33"/>
  <c r="U1053" i="33"/>
  <c r="T1053" i="33"/>
  <c r="S1053" i="33"/>
  <c r="AD1052" i="33"/>
  <c r="AC1052" i="33"/>
  <c r="AB1052" i="33"/>
  <c r="AA1052" i="33"/>
  <c r="Z1052" i="33"/>
  <c r="Y1052" i="33"/>
  <c r="X1052" i="33"/>
  <c r="W1052" i="33"/>
  <c r="V1052" i="33"/>
  <c r="U1052" i="33"/>
  <c r="T1052" i="33"/>
  <c r="S1052" i="33"/>
  <c r="AD1051" i="33"/>
  <c r="AC1051" i="33"/>
  <c r="AB1051" i="33"/>
  <c r="AA1051" i="33"/>
  <c r="Z1051" i="33"/>
  <c r="Y1051" i="33"/>
  <c r="X1051" i="33"/>
  <c r="W1051" i="33"/>
  <c r="V1051" i="33"/>
  <c r="U1051" i="33"/>
  <c r="T1051" i="33"/>
  <c r="S1051" i="33"/>
  <c r="AD1050" i="33"/>
  <c r="AC1050" i="33"/>
  <c r="AB1050" i="33"/>
  <c r="AA1050" i="33"/>
  <c r="Z1050" i="33"/>
  <c r="Y1050" i="33"/>
  <c r="X1050" i="33"/>
  <c r="W1050" i="33"/>
  <c r="V1050" i="33"/>
  <c r="U1050" i="33"/>
  <c r="T1050" i="33"/>
  <c r="S1050" i="33"/>
  <c r="AD1049" i="33"/>
  <c r="AC1049" i="33"/>
  <c r="AB1049" i="33"/>
  <c r="AA1049" i="33"/>
  <c r="Z1049" i="33"/>
  <c r="Y1049" i="33"/>
  <c r="X1049" i="33"/>
  <c r="W1049" i="33"/>
  <c r="V1049" i="33"/>
  <c r="U1049" i="33"/>
  <c r="T1049" i="33"/>
  <c r="S1049" i="33"/>
  <c r="AD1048" i="33"/>
  <c r="AC1048" i="33"/>
  <c r="AB1048" i="33"/>
  <c r="AA1048" i="33"/>
  <c r="Z1048" i="33"/>
  <c r="Y1048" i="33"/>
  <c r="X1048" i="33"/>
  <c r="W1048" i="33"/>
  <c r="V1048" i="33"/>
  <c r="U1048" i="33"/>
  <c r="T1048" i="33"/>
  <c r="S1048" i="33"/>
  <c r="AD1047" i="33"/>
  <c r="AC1047" i="33"/>
  <c r="AB1047" i="33"/>
  <c r="AA1047" i="33"/>
  <c r="Z1047" i="33"/>
  <c r="Y1047" i="33"/>
  <c r="X1047" i="33"/>
  <c r="W1047" i="33"/>
  <c r="V1047" i="33"/>
  <c r="U1047" i="33"/>
  <c r="T1047" i="33"/>
  <c r="S1047" i="33"/>
  <c r="AD1046" i="33"/>
  <c r="AC1046" i="33"/>
  <c r="AB1046" i="33"/>
  <c r="AA1046" i="33"/>
  <c r="Z1046" i="33"/>
  <c r="Y1046" i="33"/>
  <c r="X1046" i="33"/>
  <c r="W1046" i="33"/>
  <c r="V1046" i="33"/>
  <c r="U1046" i="33"/>
  <c r="T1046" i="33"/>
  <c r="S1046" i="33"/>
  <c r="AD1045" i="33"/>
  <c r="AC1045" i="33"/>
  <c r="AB1045" i="33"/>
  <c r="AA1045" i="33"/>
  <c r="Z1045" i="33"/>
  <c r="Y1045" i="33"/>
  <c r="X1045" i="33"/>
  <c r="W1045" i="33"/>
  <c r="V1045" i="33"/>
  <c r="U1045" i="33"/>
  <c r="T1045" i="33"/>
  <c r="S1045" i="33"/>
  <c r="AD1044" i="33"/>
  <c r="AC1044" i="33"/>
  <c r="AB1044" i="33"/>
  <c r="AA1044" i="33"/>
  <c r="Z1044" i="33"/>
  <c r="Y1044" i="33"/>
  <c r="X1044" i="33"/>
  <c r="W1044" i="33"/>
  <c r="V1044" i="33"/>
  <c r="U1044" i="33"/>
  <c r="T1044" i="33"/>
  <c r="S1044" i="33"/>
  <c r="AD1043" i="33"/>
  <c r="AC1043" i="33"/>
  <c r="AB1043" i="33"/>
  <c r="AA1043" i="33"/>
  <c r="Z1043" i="33"/>
  <c r="Y1043" i="33"/>
  <c r="X1043" i="33"/>
  <c r="W1043" i="33"/>
  <c r="V1043" i="33"/>
  <c r="U1043" i="33"/>
  <c r="T1043" i="33"/>
  <c r="S1043" i="33"/>
  <c r="AD1042" i="33"/>
  <c r="AC1042" i="33"/>
  <c r="AB1042" i="33"/>
  <c r="AA1042" i="33"/>
  <c r="Z1042" i="33"/>
  <c r="Y1042" i="33"/>
  <c r="X1042" i="33"/>
  <c r="W1042" i="33"/>
  <c r="V1042" i="33"/>
  <c r="U1042" i="33"/>
  <c r="T1042" i="33"/>
  <c r="S1042" i="33"/>
  <c r="AD1041" i="33"/>
  <c r="AC1041" i="33"/>
  <c r="AB1041" i="33"/>
  <c r="AA1041" i="33"/>
  <c r="Z1041" i="33"/>
  <c r="Y1041" i="33"/>
  <c r="X1041" i="33"/>
  <c r="W1041" i="33"/>
  <c r="V1041" i="33"/>
  <c r="U1041" i="33"/>
  <c r="T1041" i="33"/>
  <c r="S1041" i="33"/>
  <c r="AD1040" i="33"/>
  <c r="AC1040" i="33"/>
  <c r="AB1040" i="33"/>
  <c r="AA1040" i="33"/>
  <c r="Z1040" i="33"/>
  <c r="Y1040" i="33"/>
  <c r="X1040" i="33"/>
  <c r="W1040" i="33"/>
  <c r="V1040" i="33"/>
  <c r="U1040" i="33"/>
  <c r="T1040" i="33"/>
  <c r="S1040" i="33"/>
  <c r="AD1039" i="33"/>
  <c r="AC1039" i="33"/>
  <c r="AB1039" i="33"/>
  <c r="AA1039" i="33"/>
  <c r="Z1039" i="33"/>
  <c r="Y1039" i="33"/>
  <c r="X1039" i="33"/>
  <c r="W1039" i="33"/>
  <c r="V1039" i="33"/>
  <c r="U1039" i="33"/>
  <c r="T1039" i="33"/>
  <c r="S1039" i="33"/>
  <c r="AD1038" i="33"/>
  <c r="AC1038" i="33"/>
  <c r="AB1038" i="33"/>
  <c r="AA1038" i="33"/>
  <c r="Z1038" i="33"/>
  <c r="Y1038" i="33"/>
  <c r="X1038" i="33"/>
  <c r="W1038" i="33"/>
  <c r="V1038" i="33"/>
  <c r="U1038" i="33"/>
  <c r="T1038" i="33"/>
  <c r="S1038" i="33"/>
  <c r="AD1037" i="33"/>
  <c r="AC1037" i="33"/>
  <c r="AB1037" i="33"/>
  <c r="AA1037" i="33"/>
  <c r="Z1037" i="33"/>
  <c r="Y1037" i="33"/>
  <c r="X1037" i="33"/>
  <c r="W1037" i="33"/>
  <c r="V1037" i="33"/>
  <c r="U1037" i="33"/>
  <c r="T1037" i="33"/>
  <c r="S1037" i="33"/>
  <c r="AD1036" i="33"/>
  <c r="AC1036" i="33"/>
  <c r="AB1036" i="33"/>
  <c r="AA1036" i="33"/>
  <c r="Z1036" i="33"/>
  <c r="Y1036" i="33"/>
  <c r="X1036" i="33"/>
  <c r="W1036" i="33"/>
  <c r="V1036" i="33"/>
  <c r="U1036" i="33"/>
  <c r="T1036" i="33"/>
  <c r="S1036" i="33"/>
  <c r="AD1035" i="33"/>
  <c r="AC1035" i="33"/>
  <c r="AB1035" i="33"/>
  <c r="AA1035" i="33"/>
  <c r="Z1035" i="33"/>
  <c r="Y1035" i="33"/>
  <c r="X1035" i="33"/>
  <c r="W1035" i="33"/>
  <c r="V1035" i="33"/>
  <c r="U1035" i="33"/>
  <c r="T1035" i="33"/>
  <c r="S1035" i="33"/>
  <c r="AD1034" i="33"/>
  <c r="AC1034" i="33"/>
  <c r="AB1034" i="33"/>
  <c r="AA1034" i="33"/>
  <c r="Z1034" i="33"/>
  <c r="Y1034" i="33"/>
  <c r="X1034" i="33"/>
  <c r="W1034" i="33"/>
  <c r="V1034" i="33"/>
  <c r="U1034" i="33"/>
  <c r="T1034" i="33"/>
  <c r="S1034" i="33"/>
  <c r="AD1033" i="33"/>
  <c r="AC1033" i="33"/>
  <c r="AB1033" i="33"/>
  <c r="AA1033" i="33"/>
  <c r="Z1033" i="33"/>
  <c r="Y1033" i="33"/>
  <c r="X1033" i="33"/>
  <c r="W1033" i="33"/>
  <c r="V1033" i="33"/>
  <c r="U1033" i="33"/>
  <c r="T1033" i="33"/>
  <c r="S1033" i="33"/>
  <c r="AD1032" i="33"/>
  <c r="AC1032" i="33"/>
  <c r="AB1032" i="33"/>
  <c r="AA1032" i="33"/>
  <c r="Z1032" i="33"/>
  <c r="Y1032" i="33"/>
  <c r="X1032" i="33"/>
  <c r="W1032" i="33"/>
  <c r="V1032" i="33"/>
  <c r="U1032" i="33"/>
  <c r="T1032" i="33"/>
  <c r="S1032" i="33"/>
  <c r="AD1031" i="33"/>
  <c r="AC1031" i="33"/>
  <c r="AB1031" i="33"/>
  <c r="AA1031" i="33"/>
  <c r="Z1031" i="33"/>
  <c r="Y1031" i="33"/>
  <c r="X1031" i="33"/>
  <c r="W1031" i="33"/>
  <c r="V1031" i="33"/>
  <c r="U1031" i="33"/>
  <c r="T1031" i="33"/>
  <c r="S1031" i="33"/>
  <c r="AD1030" i="33"/>
  <c r="AC1030" i="33"/>
  <c r="AB1030" i="33"/>
  <c r="AA1030" i="33"/>
  <c r="Z1030" i="33"/>
  <c r="Y1030" i="33"/>
  <c r="X1030" i="33"/>
  <c r="W1030" i="33"/>
  <c r="V1030" i="33"/>
  <c r="U1030" i="33"/>
  <c r="T1030" i="33"/>
  <c r="S1030" i="33"/>
  <c r="AD1029" i="33"/>
  <c r="AC1029" i="33"/>
  <c r="AB1029" i="33"/>
  <c r="AA1029" i="33"/>
  <c r="Z1029" i="33"/>
  <c r="Y1029" i="33"/>
  <c r="X1029" i="33"/>
  <c r="W1029" i="33"/>
  <c r="V1029" i="33"/>
  <c r="U1029" i="33"/>
  <c r="T1029" i="33"/>
  <c r="S1029" i="33"/>
  <c r="AD1028" i="33"/>
  <c r="AC1028" i="33"/>
  <c r="AB1028" i="33"/>
  <c r="AA1028" i="33"/>
  <c r="Z1028" i="33"/>
  <c r="Y1028" i="33"/>
  <c r="X1028" i="33"/>
  <c r="W1028" i="33"/>
  <c r="V1028" i="33"/>
  <c r="U1028" i="33"/>
  <c r="T1028" i="33"/>
  <c r="S1028" i="33"/>
  <c r="AD1027" i="33"/>
  <c r="AC1027" i="33"/>
  <c r="AB1027" i="33"/>
  <c r="AA1027" i="33"/>
  <c r="Z1027" i="33"/>
  <c r="Y1027" i="33"/>
  <c r="X1027" i="33"/>
  <c r="W1027" i="33"/>
  <c r="V1027" i="33"/>
  <c r="U1027" i="33"/>
  <c r="T1027" i="33"/>
  <c r="S1027" i="33"/>
  <c r="AD1026" i="33"/>
  <c r="AC1026" i="33"/>
  <c r="AB1026" i="33"/>
  <c r="AA1026" i="33"/>
  <c r="Z1026" i="33"/>
  <c r="Y1026" i="33"/>
  <c r="X1026" i="33"/>
  <c r="W1026" i="33"/>
  <c r="V1026" i="33"/>
  <c r="U1026" i="33"/>
  <c r="T1026" i="33"/>
  <c r="S1026" i="33"/>
  <c r="AD1025" i="33"/>
  <c r="AC1025" i="33"/>
  <c r="AB1025" i="33"/>
  <c r="AA1025" i="33"/>
  <c r="Z1025" i="33"/>
  <c r="Y1025" i="33"/>
  <c r="X1025" i="33"/>
  <c r="W1025" i="33"/>
  <c r="V1025" i="33"/>
  <c r="U1025" i="33"/>
  <c r="T1025" i="33"/>
  <c r="S1025" i="33"/>
  <c r="AD1024" i="33"/>
  <c r="AC1024" i="33"/>
  <c r="AB1024" i="33"/>
  <c r="AA1024" i="33"/>
  <c r="Z1024" i="33"/>
  <c r="Y1024" i="33"/>
  <c r="X1024" i="33"/>
  <c r="W1024" i="33"/>
  <c r="V1024" i="33"/>
  <c r="U1024" i="33"/>
  <c r="T1024" i="33"/>
  <c r="S1024" i="33"/>
  <c r="AD1023" i="33"/>
  <c r="AC1023" i="33"/>
  <c r="AB1023" i="33"/>
  <c r="AA1023" i="33"/>
  <c r="Z1023" i="33"/>
  <c r="Y1023" i="33"/>
  <c r="X1023" i="33"/>
  <c r="W1023" i="33"/>
  <c r="V1023" i="33"/>
  <c r="U1023" i="33"/>
  <c r="T1023" i="33"/>
  <c r="S1023" i="33"/>
  <c r="AD1022" i="33"/>
  <c r="AC1022" i="33"/>
  <c r="AB1022" i="33"/>
  <c r="AA1022" i="33"/>
  <c r="Z1022" i="33"/>
  <c r="Y1022" i="33"/>
  <c r="X1022" i="33"/>
  <c r="W1022" i="33"/>
  <c r="V1022" i="33"/>
  <c r="U1022" i="33"/>
  <c r="T1022" i="33"/>
  <c r="S1022" i="33"/>
  <c r="AD1021" i="33"/>
  <c r="AC1021" i="33"/>
  <c r="AB1021" i="33"/>
  <c r="AA1021" i="33"/>
  <c r="Z1021" i="33"/>
  <c r="Y1021" i="33"/>
  <c r="X1021" i="33"/>
  <c r="W1021" i="33"/>
  <c r="V1021" i="33"/>
  <c r="U1021" i="33"/>
  <c r="T1021" i="33"/>
  <c r="S1021" i="33"/>
  <c r="AD1020" i="33"/>
  <c r="AC1020" i="33"/>
  <c r="AB1020" i="33"/>
  <c r="AA1020" i="33"/>
  <c r="Z1020" i="33"/>
  <c r="Y1020" i="33"/>
  <c r="X1020" i="33"/>
  <c r="W1020" i="33"/>
  <c r="V1020" i="33"/>
  <c r="U1020" i="33"/>
  <c r="T1020" i="33"/>
  <c r="S1020" i="33"/>
  <c r="AD1019" i="33"/>
  <c r="AC1019" i="33"/>
  <c r="AB1019" i="33"/>
  <c r="AA1019" i="33"/>
  <c r="Z1019" i="33"/>
  <c r="Y1019" i="33"/>
  <c r="X1019" i="33"/>
  <c r="W1019" i="33"/>
  <c r="V1019" i="33"/>
  <c r="U1019" i="33"/>
  <c r="T1019" i="33"/>
  <c r="S1019" i="33"/>
  <c r="AD1018" i="33"/>
  <c r="AC1018" i="33"/>
  <c r="AB1018" i="33"/>
  <c r="AA1018" i="33"/>
  <c r="Z1018" i="33"/>
  <c r="Y1018" i="33"/>
  <c r="X1018" i="33"/>
  <c r="W1018" i="33"/>
  <c r="V1018" i="33"/>
  <c r="U1018" i="33"/>
  <c r="T1018" i="33"/>
  <c r="S1018" i="33"/>
  <c r="AD1017" i="33"/>
  <c r="AC1017" i="33"/>
  <c r="AB1017" i="33"/>
  <c r="AA1017" i="33"/>
  <c r="Z1017" i="33"/>
  <c r="Y1017" i="33"/>
  <c r="X1017" i="33"/>
  <c r="W1017" i="33"/>
  <c r="V1017" i="33"/>
  <c r="U1017" i="33"/>
  <c r="T1017" i="33"/>
  <c r="S1017" i="33"/>
  <c r="AD1016" i="33"/>
  <c r="AC1016" i="33"/>
  <c r="AB1016" i="33"/>
  <c r="AA1016" i="33"/>
  <c r="Z1016" i="33"/>
  <c r="Y1016" i="33"/>
  <c r="X1016" i="33"/>
  <c r="W1016" i="33"/>
  <c r="V1016" i="33"/>
  <c r="U1016" i="33"/>
  <c r="T1016" i="33"/>
  <c r="S1016" i="33"/>
  <c r="AD1015" i="33"/>
  <c r="AC1015" i="33"/>
  <c r="AB1015" i="33"/>
  <c r="AA1015" i="33"/>
  <c r="Z1015" i="33"/>
  <c r="Y1015" i="33"/>
  <c r="X1015" i="33"/>
  <c r="W1015" i="33"/>
  <c r="V1015" i="33"/>
  <c r="U1015" i="33"/>
  <c r="T1015" i="33"/>
  <c r="S1015" i="33"/>
  <c r="AD1014" i="33"/>
  <c r="AC1014" i="33"/>
  <c r="AB1014" i="33"/>
  <c r="AA1014" i="33"/>
  <c r="Z1014" i="33"/>
  <c r="Y1014" i="33"/>
  <c r="X1014" i="33"/>
  <c r="W1014" i="33"/>
  <c r="V1014" i="33"/>
  <c r="U1014" i="33"/>
  <c r="T1014" i="33"/>
  <c r="S1014" i="33"/>
  <c r="AD1013" i="33"/>
  <c r="AC1013" i="33"/>
  <c r="AB1013" i="33"/>
  <c r="AA1013" i="33"/>
  <c r="Z1013" i="33"/>
  <c r="Y1013" i="33"/>
  <c r="X1013" i="33"/>
  <c r="W1013" i="33"/>
  <c r="V1013" i="33"/>
  <c r="U1013" i="33"/>
  <c r="T1013" i="33"/>
  <c r="S1013" i="33"/>
  <c r="AD1012" i="33"/>
  <c r="AC1012" i="33"/>
  <c r="AB1012" i="33"/>
  <c r="AA1012" i="33"/>
  <c r="Z1012" i="33"/>
  <c r="Y1012" i="33"/>
  <c r="X1012" i="33"/>
  <c r="W1012" i="33"/>
  <c r="V1012" i="33"/>
  <c r="U1012" i="33"/>
  <c r="T1012" i="33"/>
  <c r="S1012" i="33"/>
  <c r="AD1011" i="33"/>
  <c r="AC1011" i="33"/>
  <c r="AB1011" i="33"/>
  <c r="AA1011" i="33"/>
  <c r="Z1011" i="33"/>
  <c r="Y1011" i="33"/>
  <c r="X1011" i="33"/>
  <c r="W1011" i="33"/>
  <c r="V1011" i="33"/>
  <c r="U1011" i="33"/>
  <c r="T1011" i="33"/>
  <c r="S1011" i="33"/>
  <c r="AD1010" i="33"/>
  <c r="AC1010" i="33"/>
  <c r="AB1010" i="33"/>
  <c r="AA1010" i="33"/>
  <c r="Z1010" i="33"/>
  <c r="Y1010" i="33"/>
  <c r="X1010" i="33"/>
  <c r="W1010" i="33"/>
  <c r="V1010" i="33"/>
  <c r="U1010" i="33"/>
  <c r="T1010" i="33"/>
  <c r="S1010" i="33"/>
  <c r="AD1009" i="33"/>
  <c r="AC1009" i="33"/>
  <c r="AB1009" i="33"/>
  <c r="AA1009" i="33"/>
  <c r="Z1009" i="33"/>
  <c r="Y1009" i="33"/>
  <c r="X1009" i="33"/>
  <c r="W1009" i="33"/>
  <c r="V1009" i="33"/>
  <c r="U1009" i="33"/>
  <c r="T1009" i="33"/>
  <c r="S1009" i="33"/>
  <c r="AD1008" i="33"/>
  <c r="AC1008" i="33"/>
  <c r="AB1008" i="33"/>
  <c r="AA1008" i="33"/>
  <c r="Z1008" i="33"/>
  <c r="Y1008" i="33"/>
  <c r="X1008" i="33"/>
  <c r="W1008" i="33"/>
  <c r="V1008" i="33"/>
  <c r="U1008" i="33"/>
  <c r="T1008" i="33"/>
  <c r="S1008" i="33"/>
  <c r="AD1007" i="33"/>
  <c r="AC1007" i="33"/>
  <c r="AB1007" i="33"/>
  <c r="AA1007" i="33"/>
  <c r="Z1007" i="33"/>
  <c r="Y1007" i="33"/>
  <c r="X1007" i="33"/>
  <c r="W1007" i="33"/>
  <c r="V1007" i="33"/>
  <c r="U1007" i="33"/>
  <c r="T1007" i="33"/>
  <c r="S1007" i="33"/>
  <c r="AD1006" i="33"/>
  <c r="AC1006" i="33"/>
  <c r="AB1006" i="33"/>
  <c r="AA1006" i="33"/>
  <c r="Z1006" i="33"/>
  <c r="Y1006" i="33"/>
  <c r="X1006" i="33"/>
  <c r="W1006" i="33"/>
  <c r="V1006" i="33"/>
  <c r="U1006" i="33"/>
  <c r="T1006" i="33"/>
  <c r="S1006" i="33"/>
  <c r="AD1005" i="33"/>
  <c r="AC1005" i="33"/>
  <c r="AB1005" i="33"/>
  <c r="AA1005" i="33"/>
  <c r="Z1005" i="33"/>
  <c r="Y1005" i="33"/>
  <c r="X1005" i="33"/>
  <c r="W1005" i="33"/>
  <c r="V1005" i="33"/>
  <c r="U1005" i="33"/>
  <c r="T1005" i="33"/>
  <c r="S1005" i="33"/>
  <c r="AD1004" i="33"/>
  <c r="AC1004" i="33"/>
  <c r="AB1004" i="33"/>
  <c r="AA1004" i="33"/>
  <c r="Z1004" i="33"/>
  <c r="Y1004" i="33"/>
  <c r="X1004" i="33"/>
  <c r="W1004" i="33"/>
  <c r="V1004" i="33"/>
  <c r="U1004" i="33"/>
  <c r="T1004" i="33"/>
  <c r="S1004" i="33"/>
  <c r="AD1003" i="33"/>
  <c r="AC1003" i="33"/>
  <c r="AB1003" i="33"/>
  <c r="AA1003" i="33"/>
  <c r="Z1003" i="33"/>
  <c r="Y1003" i="33"/>
  <c r="X1003" i="33"/>
  <c r="W1003" i="33"/>
  <c r="V1003" i="33"/>
  <c r="U1003" i="33"/>
  <c r="T1003" i="33"/>
  <c r="S1003" i="33"/>
  <c r="AD1002" i="33"/>
  <c r="AC1002" i="33"/>
  <c r="AB1002" i="33"/>
  <c r="AA1002" i="33"/>
  <c r="Z1002" i="33"/>
  <c r="Y1002" i="33"/>
  <c r="X1002" i="33"/>
  <c r="W1002" i="33"/>
  <c r="V1002" i="33"/>
  <c r="U1002" i="33"/>
  <c r="T1002" i="33"/>
  <c r="S1002" i="33"/>
  <c r="AD1001" i="33"/>
  <c r="AC1001" i="33"/>
  <c r="AB1001" i="33"/>
  <c r="AA1001" i="33"/>
  <c r="Z1001" i="33"/>
  <c r="Y1001" i="33"/>
  <c r="X1001" i="33"/>
  <c r="W1001" i="33"/>
  <c r="V1001" i="33"/>
  <c r="U1001" i="33"/>
  <c r="T1001" i="33"/>
  <c r="S1001" i="33"/>
  <c r="AD1000" i="33"/>
  <c r="AC1000" i="33"/>
  <c r="AB1000" i="33"/>
  <c r="AA1000" i="33"/>
  <c r="Z1000" i="33"/>
  <c r="Y1000" i="33"/>
  <c r="X1000" i="33"/>
  <c r="W1000" i="33"/>
  <c r="V1000" i="33"/>
  <c r="U1000" i="33"/>
  <c r="T1000" i="33"/>
  <c r="S1000" i="33"/>
  <c r="AD999" i="33"/>
  <c r="AC999" i="33"/>
  <c r="AB999" i="33"/>
  <c r="AA999" i="33"/>
  <c r="Z999" i="33"/>
  <c r="Y999" i="33"/>
  <c r="X999" i="33"/>
  <c r="W999" i="33"/>
  <c r="V999" i="33"/>
  <c r="U999" i="33"/>
  <c r="T999" i="33"/>
  <c r="S999" i="33"/>
  <c r="AD998" i="33"/>
  <c r="AC998" i="33"/>
  <c r="AB998" i="33"/>
  <c r="AA998" i="33"/>
  <c r="Z998" i="33"/>
  <c r="Y998" i="33"/>
  <c r="X998" i="33"/>
  <c r="W998" i="33"/>
  <c r="V998" i="33"/>
  <c r="U998" i="33"/>
  <c r="T998" i="33"/>
  <c r="S998" i="33"/>
  <c r="AD997" i="33"/>
  <c r="AC997" i="33"/>
  <c r="AB997" i="33"/>
  <c r="AA997" i="33"/>
  <c r="Z997" i="33"/>
  <c r="Y997" i="33"/>
  <c r="X997" i="33"/>
  <c r="W997" i="33"/>
  <c r="V997" i="33"/>
  <c r="U997" i="33"/>
  <c r="T997" i="33"/>
  <c r="S997" i="33"/>
  <c r="AD996" i="33"/>
  <c r="AC996" i="33"/>
  <c r="AB996" i="33"/>
  <c r="AA996" i="33"/>
  <c r="Z996" i="33"/>
  <c r="Y996" i="33"/>
  <c r="X996" i="33"/>
  <c r="W996" i="33"/>
  <c r="V996" i="33"/>
  <c r="U996" i="33"/>
  <c r="T996" i="33"/>
  <c r="S996" i="33"/>
  <c r="AD995" i="33"/>
  <c r="AC995" i="33"/>
  <c r="AB995" i="33"/>
  <c r="AA995" i="33"/>
  <c r="Z995" i="33"/>
  <c r="Y995" i="33"/>
  <c r="X995" i="33"/>
  <c r="W995" i="33"/>
  <c r="V995" i="33"/>
  <c r="U995" i="33"/>
  <c r="T995" i="33"/>
  <c r="S995" i="33"/>
  <c r="AD994" i="33"/>
  <c r="AC994" i="33"/>
  <c r="AB994" i="33"/>
  <c r="AA994" i="33"/>
  <c r="Z994" i="33"/>
  <c r="Y994" i="33"/>
  <c r="X994" i="33"/>
  <c r="W994" i="33"/>
  <c r="V994" i="33"/>
  <c r="U994" i="33"/>
  <c r="T994" i="33"/>
  <c r="S994" i="33"/>
  <c r="AD993" i="33"/>
  <c r="AC993" i="33"/>
  <c r="AB993" i="33"/>
  <c r="AA993" i="33"/>
  <c r="Z993" i="33"/>
  <c r="Y993" i="33"/>
  <c r="X993" i="33"/>
  <c r="W993" i="33"/>
  <c r="V993" i="33"/>
  <c r="U993" i="33"/>
  <c r="T993" i="33"/>
  <c r="S993" i="33"/>
  <c r="AD992" i="33"/>
  <c r="AC992" i="33"/>
  <c r="AB992" i="33"/>
  <c r="AA992" i="33"/>
  <c r="Z992" i="33"/>
  <c r="Y992" i="33"/>
  <c r="X992" i="33"/>
  <c r="W992" i="33"/>
  <c r="V992" i="33"/>
  <c r="U992" i="33"/>
  <c r="T992" i="33"/>
  <c r="S992" i="33"/>
  <c r="AD991" i="33"/>
  <c r="AC991" i="33"/>
  <c r="AB991" i="33"/>
  <c r="AA991" i="33"/>
  <c r="Z991" i="33"/>
  <c r="Y991" i="33"/>
  <c r="X991" i="33"/>
  <c r="W991" i="33"/>
  <c r="V991" i="33"/>
  <c r="U991" i="33"/>
  <c r="T991" i="33"/>
  <c r="S991" i="33"/>
  <c r="AD990" i="33"/>
  <c r="AC990" i="33"/>
  <c r="AB990" i="33"/>
  <c r="AA990" i="33"/>
  <c r="Z990" i="33"/>
  <c r="Y990" i="33"/>
  <c r="X990" i="33"/>
  <c r="W990" i="33"/>
  <c r="V990" i="33"/>
  <c r="U990" i="33"/>
  <c r="T990" i="33"/>
  <c r="S990" i="33"/>
  <c r="AD989" i="33"/>
  <c r="AC989" i="33"/>
  <c r="AB989" i="33"/>
  <c r="AA989" i="33"/>
  <c r="Z989" i="33"/>
  <c r="Y989" i="33"/>
  <c r="X989" i="33"/>
  <c r="W989" i="33"/>
  <c r="V989" i="33"/>
  <c r="U989" i="33"/>
  <c r="T989" i="33"/>
  <c r="S989" i="33"/>
  <c r="AD988" i="33"/>
  <c r="AC988" i="33"/>
  <c r="AB988" i="33"/>
  <c r="AA988" i="33"/>
  <c r="Z988" i="33"/>
  <c r="Y988" i="33"/>
  <c r="X988" i="33"/>
  <c r="W988" i="33"/>
  <c r="V988" i="33"/>
  <c r="U988" i="33"/>
  <c r="T988" i="33"/>
  <c r="S988" i="33"/>
  <c r="AD987" i="33"/>
  <c r="AC987" i="33"/>
  <c r="AB987" i="33"/>
  <c r="AA987" i="33"/>
  <c r="Z987" i="33"/>
  <c r="Y987" i="33"/>
  <c r="X987" i="33"/>
  <c r="W987" i="33"/>
  <c r="V987" i="33"/>
  <c r="U987" i="33"/>
  <c r="T987" i="33"/>
  <c r="S987" i="33"/>
  <c r="AD986" i="33"/>
  <c r="AC986" i="33"/>
  <c r="AB986" i="33"/>
  <c r="AA986" i="33"/>
  <c r="Z986" i="33"/>
  <c r="Y986" i="33"/>
  <c r="X986" i="33"/>
  <c r="W986" i="33"/>
  <c r="V986" i="33"/>
  <c r="U986" i="33"/>
  <c r="T986" i="33"/>
  <c r="S986" i="33"/>
  <c r="AD985" i="33"/>
  <c r="AC985" i="33"/>
  <c r="AB985" i="33"/>
  <c r="AA985" i="33"/>
  <c r="Z985" i="33"/>
  <c r="Y985" i="33"/>
  <c r="X985" i="33"/>
  <c r="W985" i="33"/>
  <c r="V985" i="33"/>
  <c r="U985" i="33"/>
  <c r="T985" i="33"/>
  <c r="S985" i="33"/>
  <c r="AD984" i="33"/>
  <c r="AC984" i="33"/>
  <c r="AB984" i="33"/>
  <c r="AA984" i="33"/>
  <c r="Z984" i="33"/>
  <c r="Y984" i="33"/>
  <c r="X984" i="33"/>
  <c r="W984" i="33"/>
  <c r="V984" i="33"/>
  <c r="U984" i="33"/>
  <c r="T984" i="33"/>
  <c r="S984" i="33"/>
  <c r="AD983" i="33"/>
  <c r="AC983" i="33"/>
  <c r="AB983" i="33"/>
  <c r="AA983" i="33"/>
  <c r="Z983" i="33"/>
  <c r="Y983" i="33"/>
  <c r="X983" i="33"/>
  <c r="W983" i="33"/>
  <c r="V983" i="33"/>
  <c r="U983" i="33"/>
  <c r="T983" i="33"/>
  <c r="S983" i="33"/>
  <c r="AD982" i="33"/>
  <c r="AC982" i="33"/>
  <c r="AB982" i="33"/>
  <c r="AA982" i="33"/>
  <c r="Z982" i="33"/>
  <c r="Y982" i="33"/>
  <c r="X982" i="33"/>
  <c r="W982" i="33"/>
  <c r="V982" i="33"/>
  <c r="U982" i="33"/>
  <c r="T982" i="33"/>
  <c r="S982" i="33"/>
  <c r="AD981" i="33"/>
  <c r="AC981" i="33"/>
  <c r="AB981" i="33"/>
  <c r="AA981" i="33"/>
  <c r="Z981" i="33"/>
  <c r="Y981" i="33"/>
  <c r="X981" i="33"/>
  <c r="W981" i="33"/>
  <c r="V981" i="33"/>
  <c r="U981" i="33"/>
  <c r="T981" i="33"/>
  <c r="S981" i="33"/>
  <c r="AD980" i="33"/>
  <c r="AC980" i="33"/>
  <c r="AB980" i="33"/>
  <c r="AA980" i="33"/>
  <c r="Z980" i="33"/>
  <c r="Y980" i="33"/>
  <c r="X980" i="33"/>
  <c r="W980" i="33"/>
  <c r="V980" i="33"/>
  <c r="U980" i="33"/>
  <c r="T980" i="33"/>
  <c r="S980" i="33"/>
  <c r="AD979" i="33"/>
  <c r="AC979" i="33"/>
  <c r="AB979" i="33"/>
  <c r="AA979" i="33"/>
  <c r="Z979" i="33"/>
  <c r="Y979" i="33"/>
  <c r="X979" i="33"/>
  <c r="W979" i="33"/>
  <c r="V979" i="33"/>
  <c r="U979" i="33"/>
  <c r="T979" i="33"/>
  <c r="S979" i="33"/>
  <c r="AD978" i="33"/>
  <c r="AC978" i="33"/>
  <c r="AB978" i="33"/>
  <c r="AA978" i="33"/>
  <c r="Z978" i="33"/>
  <c r="Y978" i="33"/>
  <c r="X978" i="33"/>
  <c r="W978" i="33"/>
  <c r="V978" i="33"/>
  <c r="U978" i="33"/>
  <c r="T978" i="33"/>
  <c r="S978" i="33"/>
  <c r="AD977" i="33"/>
  <c r="AC977" i="33"/>
  <c r="AB977" i="33"/>
  <c r="AA977" i="33"/>
  <c r="Z977" i="33"/>
  <c r="Y977" i="33"/>
  <c r="X977" i="33"/>
  <c r="W977" i="33"/>
  <c r="V977" i="33"/>
  <c r="U977" i="33"/>
  <c r="T977" i="33"/>
  <c r="S977" i="33"/>
  <c r="AD976" i="33"/>
  <c r="AC976" i="33"/>
  <c r="AB976" i="33"/>
  <c r="AA976" i="33"/>
  <c r="Z976" i="33"/>
  <c r="Y976" i="33"/>
  <c r="X976" i="33"/>
  <c r="W976" i="33"/>
  <c r="V976" i="33"/>
  <c r="U976" i="33"/>
  <c r="T976" i="33"/>
  <c r="S976" i="33"/>
  <c r="AD975" i="33"/>
  <c r="AC975" i="33"/>
  <c r="AB975" i="33"/>
  <c r="AA975" i="33"/>
  <c r="Z975" i="33"/>
  <c r="Y975" i="33"/>
  <c r="X975" i="33"/>
  <c r="W975" i="33"/>
  <c r="V975" i="33"/>
  <c r="U975" i="33"/>
  <c r="T975" i="33"/>
  <c r="S975" i="33"/>
  <c r="AD974" i="33"/>
  <c r="AC974" i="33"/>
  <c r="AB974" i="33"/>
  <c r="AA974" i="33"/>
  <c r="Z974" i="33"/>
  <c r="Y974" i="33"/>
  <c r="X974" i="33"/>
  <c r="W974" i="33"/>
  <c r="V974" i="33"/>
  <c r="U974" i="33"/>
  <c r="T974" i="33"/>
  <c r="S974" i="33"/>
  <c r="AD973" i="33"/>
  <c r="AC973" i="33"/>
  <c r="AB973" i="33"/>
  <c r="AA973" i="33"/>
  <c r="Z973" i="33"/>
  <c r="Y973" i="33"/>
  <c r="X973" i="33"/>
  <c r="W973" i="33"/>
  <c r="V973" i="33"/>
  <c r="U973" i="33"/>
  <c r="T973" i="33"/>
  <c r="S973" i="33"/>
  <c r="AD972" i="33"/>
  <c r="AC972" i="33"/>
  <c r="AB972" i="33"/>
  <c r="AA972" i="33"/>
  <c r="Z972" i="33"/>
  <c r="Y972" i="33"/>
  <c r="X972" i="33"/>
  <c r="W972" i="33"/>
  <c r="V972" i="33"/>
  <c r="U972" i="33"/>
  <c r="T972" i="33"/>
  <c r="S972" i="33"/>
  <c r="AD971" i="33"/>
  <c r="AC971" i="33"/>
  <c r="AB971" i="33"/>
  <c r="AA971" i="33"/>
  <c r="Z971" i="33"/>
  <c r="Y971" i="33"/>
  <c r="X971" i="33"/>
  <c r="W971" i="33"/>
  <c r="V971" i="33"/>
  <c r="U971" i="33"/>
  <c r="T971" i="33"/>
  <c r="S971" i="33"/>
  <c r="AD970" i="33"/>
  <c r="AC970" i="33"/>
  <c r="AB970" i="33"/>
  <c r="AA970" i="33"/>
  <c r="Z970" i="33"/>
  <c r="Y970" i="33"/>
  <c r="X970" i="33"/>
  <c r="W970" i="33"/>
  <c r="V970" i="33"/>
  <c r="U970" i="33"/>
  <c r="T970" i="33"/>
  <c r="S970" i="33"/>
  <c r="AD969" i="33"/>
  <c r="AC969" i="33"/>
  <c r="AB969" i="33"/>
  <c r="AA969" i="33"/>
  <c r="Z969" i="33"/>
  <c r="Y969" i="33"/>
  <c r="X969" i="33"/>
  <c r="W969" i="33"/>
  <c r="V969" i="33"/>
  <c r="U969" i="33"/>
  <c r="T969" i="33"/>
  <c r="S969" i="33"/>
  <c r="AD968" i="33"/>
  <c r="AC968" i="33"/>
  <c r="AB968" i="33"/>
  <c r="AA968" i="33"/>
  <c r="Z968" i="33"/>
  <c r="Y968" i="33"/>
  <c r="X968" i="33"/>
  <c r="W968" i="33"/>
  <c r="V968" i="33"/>
  <c r="U968" i="33"/>
  <c r="T968" i="33"/>
  <c r="S968" i="33"/>
  <c r="AD967" i="33"/>
  <c r="AC967" i="33"/>
  <c r="AB967" i="33"/>
  <c r="AA967" i="33"/>
  <c r="Z967" i="33"/>
  <c r="Y967" i="33"/>
  <c r="X967" i="33"/>
  <c r="W967" i="33"/>
  <c r="V967" i="33"/>
  <c r="U967" i="33"/>
  <c r="T967" i="33"/>
  <c r="S967" i="33"/>
  <c r="AD966" i="33"/>
  <c r="AC966" i="33"/>
  <c r="AB966" i="33"/>
  <c r="AA966" i="33"/>
  <c r="Z966" i="33"/>
  <c r="Y966" i="33"/>
  <c r="X966" i="33"/>
  <c r="W966" i="33"/>
  <c r="V966" i="33"/>
  <c r="U966" i="33"/>
  <c r="T966" i="33"/>
  <c r="S966" i="33"/>
  <c r="AD965" i="33"/>
  <c r="AC965" i="33"/>
  <c r="AB965" i="33"/>
  <c r="AA965" i="33"/>
  <c r="Z965" i="33"/>
  <c r="Y965" i="33"/>
  <c r="X965" i="33"/>
  <c r="W965" i="33"/>
  <c r="V965" i="33"/>
  <c r="U965" i="33"/>
  <c r="T965" i="33"/>
  <c r="S965" i="33"/>
  <c r="AD964" i="33"/>
  <c r="AC964" i="33"/>
  <c r="AB964" i="33"/>
  <c r="AA964" i="33"/>
  <c r="Z964" i="33"/>
  <c r="Y964" i="33"/>
  <c r="X964" i="33"/>
  <c r="W964" i="33"/>
  <c r="V964" i="33"/>
  <c r="U964" i="33"/>
  <c r="T964" i="33"/>
  <c r="S964" i="33"/>
  <c r="AD963" i="33"/>
  <c r="AC963" i="33"/>
  <c r="AB963" i="33"/>
  <c r="AA963" i="33"/>
  <c r="Z963" i="33"/>
  <c r="Y963" i="33"/>
  <c r="X963" i="33"/>
  <c r="W963" i="33"/>
  <c r="V963" i="33"/>
  <c r="U963" i="33"/>
  <c r="T963" i="33"/>
  <c r="S963" i="33"/>
  <c r="AD962" i="33"/>
  <c r="AC962" i="33"/>
  <c r="AB962" i="33"/>
  <c r="AA962" i="33"/>
  <c r="Z962" i="33"/>
  <c r="Y962" i="33"/>
  <c r="X962" i="33"/>
  <c r="W962" i="33"/>
  <c r="V962" i="33"/>
  <c r="U962" i="33"/>
  <c r="T962" i="33"/>
  <c r="S962" i="33"/>
  <c r="AD961" i="33"/>
  <c r="AC961" i="33"/>
  <c r="AB961" i="33"/>
  <c r="AA961" i="33"/>
  <c r="Z961" i="33"/>
  <c r="Y961" i="33"/>
  <c r="X961" i="33"/>
  <c r="W961" i="33"/>
  <c r="V961" i="33"/>
  <c r="U961" i="33"/>
  <c r="T961" i="33"/>
  <c r="S961" i="33"/>
  <c r="AD960" i="33"/>
  <c r="AC960" i="33"/>
  <c r="AB960" i="33"/>
  <c r="AA960" i="33"/>
  <c r="Z960" i="33"/>
  <c r="Y960" i="33"/>
  <c r="X960" i="33"/>
  <c r="W960" i="33"/>
  <c r="V960" i="33"/>
  <c r="U960" i="33"/>
  <c r="T960" i="33"/>
  <c r="S960" i="33"/>
  <c r="AD959" i="33"/>
  <c r="AC959" i="33"/>
  <c r="AB959" i="33"/>
  <c r="AA959" i="33"/>
  <c r="Z959" i="33"/>
  <c r="Y959" i="33"/>
  <c r="X959" i="33"/>
  <c r="W959" i="33"/>
  <c r="V959" i="33"/>
  <c r="U959" i="33"/>
  <c r="T959" i="33"/>
  <c r="S959" i="33"/>
  <c r="AD958" i="33"/>
  <c r="AC958" i="33"/>
  <c r="AB958" i="33"/>
  <c r="AA958" i="33"/>
  <c r="Z958" i="33"/>
  <c r="Y958" i="33"/>
  <c r="X958" i="33"/>
  <c r="W958" i="33"/>
  <c r="V958" i="33"/>
  <c r="U958" i="33"/>
  <c r="T958" i="33"/>
  <c r="S958" i="33"/>
  <c r="AD957" i="33"/>
  <c r="AC957" i="33"/>
  <c r="AB957" i="33"/>
  <c r="AA957" i="33"/>
  <c r="Z957" i="33"/>
  <c r="Y957" i="33"/>
  <c r="X957" i="33"/>
  <c r="W957" i="33"/>
  <c r="V957" i="33"/>
  <c r="U957" i="33"/>
  <c r="T957" i="33"/>
  <c r="S957" i="33"/>
  <c r="AD956" i="33"/>
  <c r="AC956" i="33"/>
  <c r="AB956" i="33"/>
  <c r="AA956" i="33"/>
  <c r="Z956" i="33"/>
  <c r="Y956" i="33"/>
  <c r="X956" i="33"/>
  <c r="W956" i="33"/>
  <c r="V956" i="33"/>
  <c r="U956" i="33"/>
  <c r="T956" i="33"/>
  <c r="S956" i="33"/>
  <c r="AD955" i="33"/>
  <c r="AC955" i="33"/>
  <c r="AB955" i="33"/>
  <c r="AA955" i="33"/>
  <c r="Z955" i="33"/>
  <c r="Y955" i="33"/>
  <c r="X955" i="33"/>
  <c r="W955" i="33"/>
  <c r="V955" i="33"/>
  <c r="U955" i="33"/>
  <c r="T955" i="33"/>
  <c r="S955" i="33"/>
  <c r="AD954" i="33"/>
  <c r="AC954" i="33"/>
  <c r="AB954" i="33"/>
  <c r="AA954" i="33"/>
  <c r="Z954" i="33"/>
  <c r="Y954" i="33"/>
  <c r="X954" i="33"/>
  <c r="W954" i="33"/>
  <c r="V954" i="33"/>
  <c r="U954" i="33"/>
  <c r="T954" i="33"/>
  <c r="S954" i="33"/>
  <c r="AD953" i="33"/>
  <c r="AC953" i="33"/>
  <c r="AB953" i="33"/>
  <c r="AA953" i="33"/>
  <c r="Z953" i="33"/>
  <c r="Y953" i="33"/>
  <c r="X953" i="33"/>
  <c r="W953" i="33"/>
  <c r="V953" i="33"/>
  <c r="U953" i="33"/>
  <c r="T953" i="33"/>
  <c r="S953" i="33"/>
  <c r="AD952" i="33"/>
  <c r="AC952" i="33"/>
  <c r="AB952" i="33"/>
  <c r="AA952" i="33"/>
  <c r="Z952" i="33"/>
  <c r="Y952" i="33"/>
  <c r="X952" i="33"/>
  <c r="W952" i="33"/>
  <c r="V952" i="33"/>
  <c r="U952" i="33"/>
  <c r="T952" i="33"/>
  <c r="S952" i="33"/>
  <c r="AD951" i="33"/>
  <c r="AC951" i="33"/>
  <c r="AB951" i="33"/>
  <c r="AA951" i="33"/>
  <c r="Z951" i="33"/>
  <c r="Y951" i="33"/>
  <c r="X951" i="33"/>
  <c r="W951" i="33"/>
  <c r="V951" i="33"/>
  <c r="U951" i="33"/>
  <c r="T951" i="33"/>
  <c r="S951" i="33"/>
  <c r="AD950" i="33"/>
  <c r="AC950" i="33"/>
  <c r="AB950" i="33"/>
  <c r="AA950" i="33"/>
  <c r="Z950" i="33"/>
  <c r="Y950" i="33"/>
  <c r="X950" i="33"/>
  <c r="W950" i="33"/>
  <c r="V950" i="33"/>
  <c r="U950" i="33"/>
  <c r="T950" i="33"/>
  <c r="S950" i="33"/>
  <c r="AD949" i="33"/>
  <c r="AC949" i="33"/>
  <c r="AB949" i="33"/>
  <c r="AA949" i="33"/>
  <c r="Z949" i="33"/>
  <c r="Y949" i="33"/>
  <c r="X949" i="33"/>
  <c r="W949" i="33"/>
  <c r="V949" i="33"/>
  <c r="U949" i="33"/>
  <c r="T949" i="33"/>
  <c r="S949" i="33"/>
  <c r="AD948" i="33"/>
  <c r="AC948" i="33"/>
  <c r="AB948" i="33"/>
  <c r="AA948" i="33"/>
  <c r="Z948" i="33"/>
  <c r="Y948" i="33"/>
  <c r="X948" i="33"/>
  <c r="W948" i="33"/>
  <c r="V948" i="33"/>
  <c r="U948" i="33"/>
  <c r="T948" i="33"/>
  <c r="S948" i="33"/>
  <c r="AD947" i="33"/>
  <c r="AC947" i="33"/>
  <c r="AB947" i="33"/>
  <c r="AA947" i="33"/>
  <c r="Z947" i="33"/>
  <c r="Y947" i="33"/>
  <c r="X947" i="33"/>
  <c r="W947" i="33"/>
  <c r="V947" i="33"/>
  <c r="U947" i="33"/>
  <c r="T947" i="33"/>
  <c r="S947" i="33"/>
  <c r="AD946" i="33"/>
  <c r="AC946" i="33"/>
  <c r="AB946" i="33"/>
  <c r="AA946" i="33"/>
  <c r="Z946" i="33"/>
  <c r="Y946" i="33"/>
  <c r="X946" i="33"/>
  <c r="W946" i="33"/>
  <c r="V946" i="33"/>
  <c r="U946" i="33"/>
  <c r="T946" i="33"/>
  <c r="S946" i="33"/>
  <c r="AD945" i="33"/>
  <c r="AC945" i="33"/>
  <c r="AB945" i="33"/>
  <c r="AA945" i="33"/>
  <c r="Z945" i="33"/>
  <c r="Y945" i="33"/>
  <c r="X945" i="33"/>
  <c r="W945" i="33"/>
  <c r="V945" i="33"/>
  <c r="U945" i="33"/>
  <c r="T945" i="33"/>
  <c r="S945" i="33"/>
  <c r="AD944" i="33"/>
  <c r="AC944" i="33"/>
  <c r="AB944" i="33"/>
  <c r="AA944" i="33"/>
  <c r="Z944" i="33"/>
  <c r="Y944" i="33"/>
  <c r="X944" i="33"/>
  <c r="W944" i="33"/>
  <c r="V944" i="33"/>
  <c r="U944" i="33"/>
  <c r="T944" i="33"/>
  <c r="S944" i="33"/>
  <c r="AD943" i="33"/>
  <c r="AC943" i="33"/>
  <c r="AB943" i="33"/>
  <c r="AA943" i="33"/>
  <c r="Z943" i="33"/>
  <c r="Y943" i="33"/>
  <c r="X943" i="33"/>
  <c r="W943" i="33"/>
  <c r="V943" i="33"/>
  <c r="U943" i="33"/>
  <c r="T943" i="33"/>
  <c r="S943" i="33"/>
  <c r="AD942" i="33"/>
  <c r="AC942" i="33"/>
  <c r="AB942" i="33"/>
  <c r="AA942" i="33"/>
  <c r="Z942" i="33"/>
  <c r="Y942" i="33"/>
  <c r="X942" i="33"/>
  <c r="W942" i="33"/>
  <c r="V942" i="33"/>
  <c r="U942" i="33"/>
  <c r="T942" i="33"/>
  <c r="S942" i="33"/>
  <c r="AD941" i="33"/>
  <c r="AC941" i="33"/>
  <c r="AB941" i="33"/>
  <c r="AA941" i="33"/>
  <c r="Z941" i="33"/>
  <c r="Y941" i="33"/>
  <c r="X941" i="33"/>
  <c r="W941" i="33"/>
  <c r="V941" i="33"/>
  <c r="U941" i="33"/>
  <c r="T941" i="33"/>
  <c r="S941" i="33"/>
  <c r="AD940" i="33"/>
  <c r="AC940" i="33"/>
  <c r="AB940" i="33"/>
  <c r="AA940" i="33"/>
  <c r="Z940" i="33"/>
  <c r="Y940" i="33"/>
  <c r="X940" i="33"/>
  <c r="W940" i="33"/>
  <c r="V940" i="33"/>
  <c r="U940" i="33"/>
  <c r="T940" i="33"/>
  <c r="S940" i="33"/>
  <c r="AD939" i="33"/>
  <c r="AC939" i="33"/>
  <c r="AB939" i="33"/>
  <c r="AA939" i="33"/>
  <c r="Z939" i="33"/>
  <c r="Y939" i="33"/>
  <c r="X939" i="33"/>
  <c r="W939" i="33"/>
  <c r="V939" i="33"/>
  <c r="U939" i="33"/>
  <c r="T939" i="33"/>
  <c r="S939" i="33"/>
  <c r="AD938" i="33"/>
  <c r="AC938" i="33"/>
  <c r="AB938" i="33"/>
  <c r="AA938" i="33"/>
  <c r="Z938" i="33"/>
  <c r="Y938" i="33"/>
  <c r="X938" i="33"/>
  <c r="W938" i="33"/>
  <c r="V938" i="33"/>
  <c r="U938" i="33"/>
  <c r="T938" i="33"/>
  <c r="S938" i="33"/>
  <c r="AD937" i="33"/>
  <c r="AC937" i="33"/>
  <c r="AB937" i="33"/>
  <c r="AA937" i="33"/>
  <c r="Z937" i="33"/>
  <c r="Y937" i="33"/>
  <c r="X937" i="33"/>
  <c r="W937" i="33"/>
  <c r="V937" i="33"/>
  <c r="U937" i="33"/>
  <c r="T937" i="33"/>
  <c r="S937" i="33"/>
  <c r="AD936" i="33"/>
  <c r="AC936" i="33"/>
  <c r="AB936" i="33"/>
  <c r="AA936" i="33"/>
  <c r="Z936" i="33"/>
  <c r="Y936" i="33"/>
  <c r="X936" i="33"/>
  <c r="W936" i="33"/>
  <c r="V936" i="33"/>
  <c r="U936" i="33"/>
  <c r="T936" i="33"/>
  <c r="S936" i="33"/>
  <c r="AD935" i="33"/>
  <c r="AC935" i="33"/>
  <c r="AB935" i="33"/>
  <c r="AA935" i="33"/>
  <c r="Z935" i="33"/>
  <c r="Y935" i="33"/>
  <c r="X935" i="33"/>
  <c r="W935" i="33"/>
  <c r="V935" i="33"/>
  <c r="U935" i="33"/>
  <c r="T935" i="33"/>
  <c r="S935" i="33"/>
  <c r="AD934" i="33"/>
  <c r="AC934" i="33"/>
  <c r="AB934" i="33"/>
  <c r="AA934" i="33"/>
  <c r="Z934" i="33"/>
  <c r="Y934" i="33"/>
  <c r="X934" i="33"/>
  <c r="W934" i="33"/>
  <c r="V934" i="33"/>
  <c r="U934" i="33"/>
  <c r="T934" i="33"/>
  <c r="S934" i="33"/>
  <c r="AD933" i="33"/>
  <c r="AC933" i="33"/>
  <c r="AB933" i="33"/>
  <c r="AA933" i="33"/>
  <c r="Z933" i="33"/>
  <c r="Y933" i="33"/>
  <c r="X933" i="33"/>
  <c r="W933" i="33"/>
  <c r="V933" i="33"/>
  <c r="U933" i="33"/>
  <c r="T933" i="33"/>
  <c r="S933" i="33"/>
  <c r="AD932" i="33"/>
  <c r="AC932" i="33"/>
  <c r="AB932" i="33"/>
  <c r="AA932" i="33"/>
  <c r="Z932" i="33"/>
  <c r="Y932" i="33"/>
  <c r="X932" i="33"/>
  <c r="W932" i="33"/>
  <c r="V932" i="33"/>
  <c r="U932" i="33"/>
  <c r="T932" i="33"/>
  <c r="S932" i="33"/>
  <c r="AD931" i="33"/>
  <c r="AC931" i="33"/>
  <c r="AB931" i="33"/>
  <c r="AA931" i="33"/>
  <c r="Z931" i="33"/>
  <c r="Y931" i="33"/>
  <c r="X931" i="33"/>
  <c r="W931" i="33"/>
  <c r="V931" i="33"/>
  <c r="U931" i="33"/>
  <c r="T931" i="33"/>
  <c r="S931" i="33"/>
  <c r="AD930" i="33"/>
  <c r="AC930" i="33"/>
  <c r="AB930" i="33"/>
  <c r="AA930" i="33"/>
  <c r="Z930" i="33"/>
  <c r="Y930" i="33"/>
  <c r="X930" i="33"/>
  <c r="W930" i="33"/>
  <c r="V930" i="33"/>
  <c r="U930" i="33"/>
  <c r="T930" i="33"/>
  <c r="S930" i="33"/>
  <c r="AD929" i="33"/>
  <c r="AC929" i="33"/>
  <c r="AB929" i="33"/>
  <c r="AA929" i="33"/>
  <c r="Z929" i="33"/>
  <c r="Y929" i="33"/>
  <c r="X929" i="33"/>
  <c r="W929" i="33"/>
  <c r="V929" i="33"/>
  <c r="U929" i="33"/>
  <c r="T929" i="33"/>
  <c r="S929" i="33"/>
  <c r="AD928" i="33"/>
  <c r="AC928" i="33"/>
  <c r="AB928" i="33"/>
  <c r="AA928" i="33"/>
  <c r="Z928" i="33"/>
  <c r="Y928" i="33"/>
  <c r="X928" i="33"/>
  <c r="W928" i="33"/>
  <c r="V928" i="33"/>
  <c r="U928" i="33"/>
  <c r="T928" i="33"/>
  <c r="S928" i="33"/>
  <c r="AD927" i="33"/>
  <c r="AC927" i="33"/>
  <c r="AB927" i="33"/>
  <c r="AA927" i="33"/>
  <c r="Z927" i="33"/>
  <c r="Y927" i="33"/>
  <c r="X927" i="33"/>
  <c r="W927" i="33"/>
  <c r="V927" i="33"/>
  <c r="U927" i="33"/>
  <c r="T927" i="33"/>
  <c r="S927" i="33"/>
  <c r="AD926" i="33"/>
  <c r="AC926" i="33"/>
  <c r="AB926" i="33"/>
  <c r="AA926" i="33"/>
  <c r="Z926" i="33"/>
  <c r="Y926" i="33"/>
  <c r="X926" i="33"/>
  <c r="W926" i="33"/>
  <c r="V926" i="33"/>
  <c r="U926" i="33"/>
  <c r="T926" i="33"/>
  <c r="S926" i="33"/>
  <c r="AD925" i="33"/>
  <c r="AC925" i="33"/>
  <c r="AB925" i="33"/>
  <c r="AA925" i="33"/>
  <c r="Z925" i="33"/>
  <c r="Y925" i="33"/>
  <c r="X925" i="33"/>
  <c r="W925" i="33"/>
  <c r="V925" i="33"/>
  <c r="U925" i="33"/>
  <c r="T925" i="33"/>
  <c r="S925" i="33"/>
  <c r="AD924" i="33"/>
  <c r="AC924" i="33"/>
  <c r="AB924" i="33"/>
  <c r="AA924" i="33"/>
  <c r="Z924" i="33"/>
  <c r="Y924" i="33"/>
  <c r="X924" i="33"/>
  <c r="W924" i="33"/>
  <c r="V924" i="33"/>
  <c r="U924" i="33"/>
  <c r="T924" i="33"/>
  <c r="S924" i="33"/>
  <c r="AD923" i="33"/>
  <c r="AC923" i="33"/>
  <c r="AB923" i="33"/>
  <c r="AA923" i="33"/>
  <c r="Z923" i="33"/>
  <c r="Y923" i="33"/>
  <c r="X923" i="33"/>
  <c r="W923" i="33"/>
  <c r="V923" i="33"/>
  <c r="U923" i="33"/>
  <c r="T923" i="33"/>
  <c r="S923" i="33"/>
  <c r="AD922" i="33"/>
  <c r="AC922" i="33"/>
  <c r="AB922" i="33"/>
  <c r="AA922" i="33"/>
  <c r="Z922" i="33"/>
  <c r="Y922" i="33"/>
  <c r="X922" i="33"/>
  <c r="W922" i="33"/>
  <c r="V922" i="33"/>
  <c r="U922" i="33"/>
  <c r="T922" i="33"/>
  <c r="S922" i="33"/>
  <c r="AD921" i="33"/>
  <c r="AC921" i="33"/>
  <c r="AB921" i="33"/>
  <c r="AA921" i="33"/>
  <c r="Z921" i="33"/>
  <c r="Y921" i="33"/>
  <c r="X921" i="33"/>
  <c r="W921" i="33"/>
  <c r="V921" i="33"/>
  <c r="U921" i="33"/>
  <c r="T921" i="33"/>
  <c r="S921" i="33"/>
  <c r="AD920" i="33"/>
  <c r="AC920" i="33"/>
  <c r="AB920" i="33"/>
  <c r="AA920" i="33"/>
  <c r="Z920" i="33"/>
  <c r="Y920" i="33"/>
  <c r="X920" i="33"/>
  <c r="W920" i="33"/>
  <c r="V920" i="33"/>
  <c r="U920" i="33"/>
  <c r="T920" i="33"/>
  <c r="S920" i="33"/>
  <c r="AD919" i="33"/>
  <c r="AC919" i="33"/>
  <c r="AB919" i="33"/>
  <c r="AA919" i="33"/>
  <c r="Z919" i="33"/>
  <c r="Y919" i="33"/>
  <c r="X919" i="33"/>
  <c r="W919" i="33"/>
  <c r="V919" i="33"/>
  <c r="U919" i="33"/>
  <c r="T919" i="33"/>
  <c r="S919" i="33"/>
  <c r="AD918" i="33"/>
  <c r="AC918" i="33"/>
  <c r="AB918" i="33"/>
  <c r="AA918" i="33"/>
  <c r="Z918" i="33"/>
  <c r="Y918" i="33"/>
  <c r="X918" i="33"/>
  <c r="W918" i="33"/>
  <c r="V918" i="33"/>
  <c r="U918" i="33"/>
  <c r="T918" i="33"/>
  <c r="S918" i="33"/>
  <c r="AD917" i="33"/>
  <c r="AC917" i="33"/>
  <c r="AB917" i="33"/>
  <c r="AA917" i="33"/>
  <c r="Z917" i="33"/>
  <c r="Y917" i="33"/>
  <c r="X917" i="33"/>
  <c r="W917" i="33"/>
  <c r="V917" i="33"/>
  <c r="U917" i="33"/>
  <c r="T917" i="33"/>
  <c r="S917" i="33"/>
  <c r="AD916" i="33"/>
  <c r="AC916" i="33"/>
  <c r="AB916" i="33"/>
  <c r="AA916" i="33"/>
  <c r="Z916" i="33"/>
  <c r="Y916" i="33"/>
  <c r="X916" i="33"/>
  <c r="W916" i="33"/>
  <c r="V916" i="33"/>
  <c r="U916" i="33"/>
  <c r="T916" i="33"/>
  <c r="S916" i="33"/>
  <c r="AD915" i="33"/>
  <c r="AC915" i="33"/>
  <c r="AB915" i="33"/>
  <c r="AA915" i="33"/>
  <c r="Z915" i="33"/>
  <c r="Y915" i="33"/>
  <c r="X915" i="33"/>
  <c r="W915" i="33"/>
  <c r="V915" i="33"/>
  <c r="U915" i="33"/>
  <c r="T915" i="33"/>
  <c r="S915" i="33"/>
  <c r="AD914" i="33"/>
  <c r="AC914" i="33"/>
  <c r="AB914" i="33"/>
  <c r="AA914" i="33"/>
  <c r="Z914" i="33"/>
  <c r="Y914" i="33"/>
  <c r="X914" i="33"/>
  <c r="W914" i="33"/>
  <c r="V914" i="33"/>
  <c r="U914" i="33"/>
  <c r="T914" i="33"/>
  <c r="S914" i="33"/>
  <c r="AD913" i="33"/>
  <c r="AC913" i="33"/>
  <c r="AB913" i="33"/>
  <c r="AA913" i="33"/>
  <c r="Z913" i="33"/>
  <c r="Y913" i="33"/>
  <c r="X913" i="33"/>
  <c r="W913" i="33"/>
  <c r="V913" i="33"/>
  <c r="U913" i="33"/>
  <c r="T913" i="33"/>
  <c r="S913" i="33"/>
  <c r="AD912" i="33"/>
  <c r="AC912" i="33"/>
  <c r="AB912" i="33"/>
  <c r="AA912" i="33"/>
  <c r="Z912" i="33"/>
  <c r="Y912" i="33"/>
  <c r="X912" i="33"/>
  <c r="W912" i="33"/>
  <c r="V912" i="33"/>
  <c r="U912" i="33"/>
  <c r="T912" i="33"/>
  <c r="S912" i="33"/>
  <c r="AD911" i="33"/>
  <c r="AC911" i="33"/>
  <c r="AB911" i="33"/>
  <c r="AA911" i="33"/>
  <c r="Z911" i="33"/>
  <c r="Y911" i="33"/>
  <c r="X911" i="33"/>
  <c r="W911" i="33"/>
  <c r="V911" i="33"/>
  <c r="U911" i="33"/>
  <c r="T911" i="33"/>
  <c r="S911" i="33"/>
  <c r="AD910" i="33"/>
  <c r="AC910" i="33"/>
  <c r="AB910" i="33"/>
  <c r="AA910" i="33"/>
  <c r="Z910" i="33"/>
  <c r="Y910" i="33"/>
  <c r="X910" i="33"/>
  <c r="W910" i="33"/>
  <c r="V910" i="33"/>
  <c r="U910" i="33"/>
  <c r="T910" i="33"/>
  <c r="S910" i="33"/>
  <c r="AD909" i="33"/>
  <c r="AC909" i="33"/>
  <c r="AB909" i="33"/>
  <c r="AA909" i="33"/>
  <c r="Z909" i="33"/>
  <c r="Y909" i="33"/>
  <c r="X909" i="33"/>
  <c r="W909" i="33"/>
  <c r="V909" i="33"/>
  <c r="U909" i="33"/>
  <c r="T909" i="33"/>
  <c r="S909" i="33"/>
  <c r="AD908" i="33"/>
  <c r="AC908" i="33"/>
  <c r="AB908" i="33"/>
  <c r="AA908" i="33"/>
  <c r="Z908" i="33"/>
  <c r="Y908" i="33"/>
  <c r="X908" i="33"/>
  <c r="W908" i="33"/>
  <c r="V908" i="33"/>
  <c r="U908" i="33"/>
  <c r="T908" i="33"/>
  <c r="S908" i="33"/>
  <c r="AD907" i="33"/>
  <c r="AC907" i="33"/>
  <c r="AB907" i="33"/>
  <c r="AA907" i="33"/>
  <c r="Z907" i="33"/>
  <c r="Y907" i="33"/>
  <c r="X907" i="33"/>
  <c r="W907" i="33"/>
  <c r="V907" i="33"/>
  <c r="U907" i="33"/>
  <c r="T907" i="33"/>
  <c r="S907" i="33"/>
  <c r="AD906" i="33"/>
  <c r="AC906" i="33"/>
  <c r="AB906" i="33"/>
  <c r="AA906" i="33"/>
  <c r="Z906" i="33"/>
  <c r="Y906" i="33"/>
  <c r="X906" i="33"/>
  <c r="W906" i="33"/>
  <c r="V906" i="33"/>
  <c r="U906" i="33"/>
  <c r="T906" i="33"/>
  <c r="S906" i="33"/>
  <c r="AD905" i="33"/>
  <c r="AC905" i="33"/>
  <c r="AB905" i="33"/>
  <c r="AA905" i="33"/>
  <c r="Z905" i="33"/>
  <c r="Y905" i="33"/>
  <c r="X905" i="33"/>
  <c r="W905" i="33"/>
  <c r="V905" i="33"/>
  <c r="U905" i="33"/>
  <c r="T905" i="33"/>
  <c r="S905" i="33"/>
  <c r="AD904" i="33"/>
  <c r="AC904" i="33"/>
  <c r="AB904" i="33"/>
  <c r="AA904" i="33"/>
  <c r="Z904" i="33"/>
  <c r="Y904" i="33"/>
  <c r="X904" i="33"/>
  <c r="W904" i="33"/>
  <c r="V904" i="33"/>
  <c r="U904" i="33"/>
  <c r="T904" i="33"/>
  <c r="S904" i="33"/>
  <c r="AD903" i="33"/>
  <c r="AC903" i="33"/>
  <c r="AB903" i="33"/>
  <c r="AA903" i="33"/>
  <c r="Z903" i="33"/>
  <c r="Y903" i="33"/>
  <c r="X903" i="33"/>
  <c r="W903" i="33"/>
  <c r="V903" i="33"/>
  <c r="U903" i="33"/>
  <c r="T903" i="33"/>
  <c r="S903" i="33"/>
  <c r="AD902" i="33"/>
  <c r="AC902" i="33"/>
  <c r="AB902" i="33"/>
  <c r="AA902" i="33"/>
  <c r="Z902" i="33"/>
  <c r="Y902" i="33"/>
  <c r="X902" i="33"/>
  <c r="W902" i="33"/>
  <c r="V902" i="33"/>
  <c r="U902" i="33"/>
  <c r="T902" i="33"/>
  <c r="S902" i="33"/>
  <c r="AD901" i="33"/>
  <c r="AC901" i="33"/>
  <c r="AB901" i="33"/>
  <c r="AA901" i="33"/>
  <c r="Z901" i="33"/>
  <c r="Y901" i="33"/>
  <c r="X901" i="33"/>
  <c r="W901" i="33"/>
  <c r="V901" i="33"/>
  <c r="U901" i="33"/>
  <c r="T901" i="33"/>
  <c r="S901" i="33"/>
  <c r="AD900" i="33"/>
  <c r="AC900" i="33"/>
  <c r="AB900" i="33"/>
  <c r="AA900" i="33"/>
  <c r="Z900" i="33"/>
  <c r="Y900" i="33"/>
  <c r="X900" i="33"/>
  <c r="W900" i="33"/>
  <c r="V900" i="33"/>
  <c r="U900" i="33"/>
  <c r="T900" i="33"/>
  <c r="S900" i="33"/>
  <c r="AD899" i="33"/>
  <c r="AC899" i="33"/>
  <c r="AB899" i="33"/>
  <c r="AA899" i="33"/>
  <c r="Z899" i="33"/>
  <c r="Y899" i="33"/>
  <c r="X899" i="33"/>
  <c r="W899" i="33"/>
  <c r="V899" i="33"/>
  <c r="U899" i="33"/>
  <c r="T899" i="33"/>
  <c r="S899" i="33"/>
  <c r="AD898" i="33"/>
  <c r="AC898" i="33"/>
  <c r="AB898" i="33"/>
  <c r="AA898" i="33"/>
  <c r="Z898" i="33"/>
  <c r="Y898" i="33"/>
  <c r="X898" i="33"/>
  <c r="W898" i="33"/>
  <c r="V898" i="33"/>
  <c r="U898" i="33"/>
  <c r="T898" i="33"/>
  <c r="S898" i="33"/>
  <c r="AD897" i="33"/>
  <c r="AC897" i="33"/>
  <c r="AB897" i="33"/>
  <c r="AA897" i="33"/>
  <c r="Z897" i="33"/>
  <c r="Y897" i="33"/>
  <c r="X897" i="33"/>
  <c r="W897" i="33"/>
  <c r="V897" i="33"/>
  <c r="U897" i="33"/>
  <c r="T897" i="33"/>
  <c r="S897" i="33"/>
  <c r="AD896" i="33"/>
  <c r="AC896" i="33"/>
  <c r="AB896" i="33"/>
  <c r="AA896" i="33"/>
  <c r="Z896" i="33"/>
  <c r="Y896" i="33"/>
  <c r="X896" i="33"/>
  <c r="W896" i="33"/>
  <c r="V896" i="33"/>
  <c r="U896" i="33"/>
  <c r="T896" i="33"/>
  <c r="S896" i="33"/>
  <c r="AD895" i="33"/>
  <c r="AC895" i="33"/>
  <c r="AB895" i="33"/>
  <c r="AA895" i="33"/>
  <c r="Z895" i="33"/>
  <c r="Y895" i="33"/>
  <c r="X895" i="33"/>
  <c r="W895" i="33"/>
  <c r="V895" i="33"/>
  <c r="U895" i="33"/>
  <c r="T895" i="33"/>
  <c r="S895" i="33"/>
  <c r="AD894" i="33"/>
  <c r="AC894" i="33"/>
  <c r="AB894" i="33"/>
  <c r="AA894" i="33"/>
  <c r="Z894" i="33"/>
  <c r="Y894" i="33"/>
  <c r="X894" i="33"/>
  <c r="W894" i="33"/>
  <c r="V894" i="33"/>
  <c r="U894" i="33"/>
  <c r="T894" i="33"/>
  <c r="S894" i="33"/>
  <c r="AD893" i="33"/>
  <c r="AC893" i="33"/>
  <c r="AB893" i="33"/>
  <c r="AA893" i="33"/>
  <c r="Z893" i="33"/>
  <c r="Y893" i="33"/>
  <c r="X893" i="33"/>
  <c r="W893" i="33"/>
  <c r="V893" i="33"/>
  <c r="U893" i="33"/>
  <c r="T893" i="33"/>
  <c r="S893" i="33"/>
  <c r="AD892" i="33"/>
  <c r="AC892" i="33"/>
  <c r="AB892" i="33"/>
  <c r="AA892" i="33"/>
  <c r="Z892" i="33"/>
  <c r="Y892" i="33"/>
  <c r="X892" i="33"/>
  <c r="W892" i="33"/>
  <c r="V892" i="33"/>
  <c r="U892" i="33"/>
  <c r="T892" i="33"/>
  <c r="S892" i="33"/>
  <c r="AD891" i="33"/>
  <c r="AC891" i="33"/>
  <c r="AB891" i="33"/>
  <c r="AA891" i="33"/>
  <c r="Z891" i="33"/>
  <c r="Y891" i="33"/>
  <c r="X891" i="33"/>
  <c r="W891" i="33"/>
  <c r="V891" i="33"/>
  <c r="U891" i="33"/>
  <c r="T891" i="33"/>
  <c r="S891" i="33"/>
  <c r="AD890" i="33"/>
  <c r="AC890" i="33"/>
  <c r="AB890" i="33"/>
  <c r="AA890" i="33"/>
  <c r="Z890" i="33"/>
  <c r="Y890" i="33"/>
  <c r="X890" i="33"/>
  <c r="W890" i="33"/>
  <c r="V890" i="33"/>
  <c r="U890" i="33"/>
  <c r="T890" i="33"/>
  <c r="S890" i="33"/>
  <c r="AD889" i="33"/>
  <c r="AC889" i="33"/>
  <c r="AB889" i="33"/>
  <c r="AA889" i="33"/>
  <c r="Z889" i="33"/>
  <c r="Y889" i="33"/>
  <c r="X889" i="33"/>
  <c r="W889" i="33"/>
  <c r="V889" i="33"/>
  <c r="U889" i="33"/>
  <c r="T889" i="33"/>
  <c r="S889" i="33"/>
  <c r="AD888" i="33"/>
  <c r="AC888" i="33"/>
  <c r="AB888" i="33"/>
  <c r="AA888" i="33"/>
  <c r="Z888" i="33"/>
  <c r="Y888" i="33"/>
  <c r="X888" i="33"/>
  <c r="W888" i="33"/>
  <c r="V888" i="33"/>
  <c r="U888" i="33"/>
  <c r="T888" i="33"/>
  <c r="S888" i="33"/>
  <c r="AD887" i="33"/>
  <c r="AC887" i="33"/>
  <c r="AB887" i="33"/>
  <c r="AA887" i="33"/>
  <c r="Z887" i="33"/>
  <c r="Y887" i="33"/>
  <c r="X887" i="33"/>
  <c r="W887" i="33"/>
  <c r="V887" i="33"/>
  <c r="U887" i="33"/>
  <c r="T887" i="33"/>
  <c r="S887" i="33"/>
  <c r="AD886" i="33"/>
  <c r="AC886" i="33"/>
  <c r="AB886" i="33"/>
  <c r="AA886" i="33"/>
  <c r="Z886" i="33"/>
  <c r="Y886" i="33"/>
  <c r="X886" i="33"/>
  <c r="W886" i="33"/>
  <c r="V886" i="33"/>
  <c r="U886" i="33"/>
  <c r="T886" i="33"/>
  <c r="S886" i="33"/>
  <c r="AD885" i="33"/>
  <c r="AC885" i="33"/>
  <c r="AB885" i="33"/>
  <c r="AA885" i="33"/>
  <c r="Z885" i="33"/>
  <c r="Y885" i="33"/>
  <c r="X885" i="33"/>
  <c r="W885" i="33"/>
  <c r="V885" i="33"/>
  <c r="U885" i="33"/>
  <c r="T885" i="33"/>
  <c r="S885" i="33"/>
  <c r="AD884" i="33"/>
  <c r="AC884" i="33"/>
  <c r="AB884" i="33"/>
  <c r="AA884" i="33"/>
  <c r="Z884" i="33"/>
  <c r="Y884" i="33"/>
  <c r="X884" i="33"/>
  <c r="W884" i="33"/>
  <c r="V884" i="33"/>
  <c r="U884" i="33"/>
  <c r="T884" i="33"/>
  <c r="S884" i="33"/>
  <c r="AD883" i="33"/>
  <c r="AC883" i="33"/>
  <c r="AB883" i="33"/>
  <c r="AA883" i="33"/>
  <c r="Z883" i="33"/>
  <c r="Y883" i="33"/>
  <c r="X883" i="33"/>
  <c r="W883" i="33"/>
  <c r="V883" i="33"/>
  <c r="U883" i="33"/>
  <c r="T883" i="33"/>
  <c r="S883" i="33"/>
  <c r="AD882" i="33"/>
  <c r="AC882" i="33"/>
  <c r="AB882" i="33"/>
  <c r="AA882" i="33"/>
  <c r="Z882" i="33"/>
  <c r="Y882" i="33"/>
  <c r="X882" i="33"/>
  <c r="W882" i="33"/>
  <c r="V882" i="33"/>
  <c r="U882" i="33"/>
  <c r="T882" i="33"/>
  <c r="S882" i="33"/>
  <c r="AD881" i="33"/>
  <c r="AC881" i="33"/>
  <c r="AB881" i="33"/>
  <c r="AA881" i="33"/>
  <c r="Z881" i="33"/>
  <c r="Y881" i="33"/>
  <c r="X881" i="33"/>
  <c r="W881" i="33"/>
  <c r="V881" i="33"/>
  <c r="U881" i="33"/>
  <c r="T881" i="33"/>
  <c r="S881" i="33"/>
  <c r="AD880" i="33"/>
  <c r="AC880" i="33"/>
  <c r="AB880" i="33"/>
  <c r="AA880" i="33"/>
  <c r="Z880" i="33"/>
  <c r="Y880" i="33"/>
  <c r="X880" i="33"/>
  <c r="W880" i="33"/>
  <c r="V880" i="33"/>
  <c r="U880" i="33"/>
  <c r="T880" i="33"/>
  <c r="S880" i="33"/>
  <c r="AD879" i="33"/>
  <c r="AC879" i="33"/>
  <c r="AB879" i="33"/>
  <c r="AA879" i="33"/>
  <c r="Z879" i="33"/>
  <c r="Y879" i="33"/>
  <c r="X879" i="33"/>
  <c r="W879" i="33"/>
  <c r="V879" i="33"/>
  <c r="U879" i="33"/>
  <c r="T879" i="33"/>
  <c r="S879" i="33"/>
  <c r="AD878" i="33"/>
  <c r="AC878" i="33"/>
  <c r="AB878" i="33"/>
  <c r="AA878" i="33"/>
  <c r="Z878" i="33"/>
  <c r="Y878" i="33"/>
  <c r="X878" i="33"/>
  <c r="W878" i="33"/>
  <c r="V878" i="33"/>
  <c r="U878" i="33"/>
  <c r="T878" i="33"/>
  <c r="S878" i="33"/>
  <c r="AD877" i="33"/>
  <c r="AC877" i="33"/>
  <c r="AB877" i="33"/>
  <c r="AA877" i="33"/>
  <c r="Z877" i="33"/>
  <c r="Y877" i="33"/>
  <c r="X877" i="33"/>
  <c r="W877" i="33"/>
  <c r="V877" i="33"/>
  <c r="U877" i="33"/>
  <c r="T877" i="33"/>
  <c r="S877" i="33"/>
  <c r="AD876" i="33"/>
  <c r="AC876" i="33"/>
  <c r="AB876" i="33"/>
  <c r="AA876" i="33"/>
  <c r="Z876" i="33"/>
  <c r="Y876" i="33"/>
  <c r="X876" i="33"/>
  <c r="W876" i="33"/>
  <c r="V876" i="33"/>
  <c r="U876" i="33"/>
  <c r="T876" i="33"/>
  <c r="S876" i="33"/>
  <c r="AD875" i="33"/>
  <c r="AC875" i="33"/>
  <c r="AB875" i="33"/>
  <c r="AA875" i="33"/>
  <c r="Z875" i="33"/>
  <c r="Y875" i="33"/>
  <c r="X875" i="33"/>
  <c r="W875" i="33"/>
  <c r="V875" i="33"/>
  <c r="U875" i="33"/>
  <c r="T875" i="33"/>
  <c r="S875" i="33"/>
  <c r="AD874" i="33"/>
  <c r="AC874" i="33"/>
  <c r="AB874" i="33"/>
  <c r="AA874" i="33"/>
  <c r="Z874" i="33"/>
  <c r="Y874" i="33"/>
  <c r="X874" i="33"/>
  <c r="W874" i="33"/>
  <c r="V874" i="33"/>
  <c r="U874" i="33"/>
  <c r="T874" i="33"/>
  <c r="S874" i="33"/>
  <c r="AD873" i="33"/>
  <c r="AC873" i="33"/>
  <c r="AB873" i="33"/>
  <c r="AA873" i="33"/>
  <c r="Z873" i="33"/>
  <c r="Y873" i="33"/>
  <c r="X873" i="33"/>
  <c r="W873" i="33"/>
  <c r="V873" i="33"/>
  <c r="U873" i="33"/>
  <c r="T873" i="33"/>
  <c r="S873" i="33"/>
  <c r="AD872" i="33"/>
  <c r="AC872" i="33"/>
  <c r="AB872" i="33"/>
  <c r="AA872" i="33"/>
  <c r="Z872" i="33"/>
  <c r="Y872" i="33"/>
  <c r="X872" i="33"/>
  <c r="W872" i="33"/>
  <c r="V872" i="33"/>
  <c r="U872" i="33"/>
  <c r="T872" i="33"/>
  <c r="S872" i="33"/>
  <c r="AD871" i="33"/>
  <c r="AC871" i="33"/>
  <c r="AB871" i="33"/>
  <c r="AA871" i="33"/>
  <c r="Z871" i="33"/>
  <c r="Y871" i="33"/>
  <c r="X871" i="33"/>
  <c r="W871" i="33"/>
  <c r="V871" i="33"/>
  <c r="U871" i="33"/>
  <c r="T871" i="33"/>
  <c r="S871" i="33"/>
  <c r="AD870" i="33"/>
  <c r="AC870" i="33"/>
  <c r="AB870" i="33"/>
  <c r="AA870" i="33"/>
  <c r="Z870" i="33"/>
  <c r="Y870" i="33"/>
  <c r="X870" i="33"/>
  <c r="W870" i="33"/>
  <c r="V870" i="33"/>
  <c r="U870" i="33"/>
  <c r="T870" i="33"/>
  <c r="S870" i="33"/>
  <c r="AD869" i="33"/>
  <c r="AC869" i="33"/>
  <c r="AB869" i="33"/>
  <c r="AA869" i="33"/>
  <c r="Z869" i="33"/>
  <c r="Y869" i="33"/>
  <c r="X869" i="33"/>
  <c r="W869" i="33"/>
  <c r="V869" i="33"/>
  <c r="U869" i="33"/>
  <c r="T869" i="33"/>
  <c r="S869" i="33"/>
  <c r="AD868" i="33"/>
  <c r="AC868" i="33"/>
  <c r="AB868" i="33"/>
  <c r="AA868" i="33"/>
  <c r="Z868" i="33"/>
  <c r="Y868" i="33"/>
  <c r="X868" i="33"/>
  <c r="W868" i="33"/>
  <c r="V868" i="33"/>
  <c r="U868" i="33"/>
  <c r="T868" i="33"/>
  <c r="S868" i="33"/>
  <c r="AD867" i="33"/>
  <c r="AC867" i="33"/>
  <c r="AB867" i="33"/>
  <c r="AA867" i="33"/>
  <c r="Z867" i="33"/>
  <c r="Y867" i="33"/>
  <c r="X867" i="33"/>
  <c r="W867" i="33"/>
  <c r="V867" i="33"/>
  <c r="U867" i="33"/>
  <c r="T867" i="33"/>
  <c r="S867" i="33"/>
  <c r="AD866" i="33"/>
  <c r="AC866" i="33"/>
  <c r="AB866" i="33"/>
  <c r="AA866" i="33"/>
  <c r="Z866" i="33"/>
  <c r="Y866" i="33"/>
  <c r="X866" i="33"/>
  <c r="W866" i="33"/>
  <c r="V866" i="33"/>
  <c r="U866" i="33"/>
  <c r="T866" i="33"/>
  <c r="S866" i="33"/>
  <c r="AD865" i="33"/>
  <c r="AC865" i="33"/>
  <c r="AB865" i="33"/>
  <c r="AA865" i="33"/>
  <c r="Z865" i="33"/>
  <c r="Y865" i="33"/>
  <c r="X865" i="33"/>
  <c r="W865" i="33"/>
  <c r="V865" i="33"/>
  <c r="U865" i="33"/>
  <c r="T865" i="33"/>
  <c r="S865" i="33"/>
  <c r="AD864" i="33"/>
  <c r="AC864" i="33"/>
  <c r="AB864" i="33"/>
  <c r="AA864" i="33"/>
  <c r="Z864" i="33"/>
  <c r="Y864" i="33"/>
  <c r="X864" i="33"/>
  <c r="W864" i="33"/>
  <c r="V864" i="33"/>
  <c r="U864" i="33"/>
  <c r="T864" i="33"/>
  <c r="S864" i="33"/>
  <c r="AD863" i="33"/>
  <c r="AC863" i="33"/>
  <c r="AB863" i="33"/>
  <c r="AA863" i="33"/>
  <c r="Z863" i="33"/>
  <c r="Y863" i="33"/>
  <c r="X863" i="33"/>
  <c r="W863" i="33"/>
  <c r="V863" i="33"/>
  <c r="U863" i="33"/>
  <c r="T863" i="33"/>
  <c r="S863" i="33"/>
  <c r="AD862" i="33"/>
  <c r="AC862" i="33"/>
  <c r="AB862" i="33"/>
  <c r="AA862" i="33"/>
  <c r="Z862" i="33"/>
  <c r="Y862" i="33"/>
  <c r="X862" i="33"/>
  <c r="W862" i="33"/>
  <c r="V862" i="33"/>
  <c r="U862" i="33"/>
  <c r="T862" i="33"/>
  <c r="S862" i="33"/>
  <c r="AD861" i="33"/>
  <c r="AC861" i="33"/>
  <c r="AB861" i="33"/>
  <c r="AA861" i="33"/>
  <c r="Z861" i="33"/>
  <c r="Y861" i="33"/>
  <c r="X861" i="33"/>
  <c r="W861" i="33"/>
  <c r="V861" i="33"/>
  <c r="U861" i="33"/>
  <c r="T861" i="33"/>
  <c r="S861" i="33"/>
  <c r="AD860" i="33"/>
  <c r="AC860" i="33"/>
  <c r="AB860" i="33"/>
  <c r="AA860" i="33"/>
  <c r="Z860" i="33"/>
  <c r="Y860" i="33"/>
  <c r="X860" i="33"/>
  <c r="W860" i="33"/>
  <c r="V860" i="33"/>
  <c r="U860" i="33"/>
  <c r="T860" i="33"/>
  <c r="S860" i="33"/>
  <c r="AD859" i="33"/>
  <c r="AC859" i="33"/>
  <c r="AB859" i="33"/>
  <c r="AA859" i="33"/>
  <c r="Z859" i="33"/>
  <c r="Y859" i="33"/>
  <c r="X859" i="33"/>
  <c r="W859" i="33"/>
  <c r="V859" i="33"/>
  <c r="U859" i="33"/>
  <c r="T859" i="33"/>
  <c r="S859" i="33"/>
  <c r="AD858" i="33"/>
  <c r="AC858" i="33"/>
  <c r="AB858" i="33"/>
  <c r="AA858" i="33"/>
  <c r="Z858" i="33"/>
  <c r="Y858" i="33"/>
  <c r="X858" i="33"/>
  <c r="W858" i="33"/>
  <c r="V858" i="33"/>
  <c r="U858" i="33"/>
  <c r="T858" i="33"/>
  <c r="S858" i="33"/>
  <c r="AD857" i="33"/>
  <c r="AC857" i="33"/>
  <c r="AB857" i="33"/>
  <c r="AA857" i="33"/>
  <c r="Z857" i="33"/>
  <c r="Y857" i="33"/>
  <c r="X857" i="33"/>
  <c r="W857" i="33"/>
  <c r="V857" i="33"/>
  <c r="U857" i="33"/>
  <c r="T857" i="33"/>
  <c r="S857" i="33"/>
  <c r="AD856" i="33"/>
  <c r="AC856" i="33"/>
  <c r="AB856" i="33"/>
  <c r="AA856" i="33"/>
  <c r="Z856" i="33"/>
  <c r="Y856" i="33"/>
  <c r="X856" i="33"/>
  <c r="W856" i="33"/>
  <c r="V856" i="33"/>
  <c r="U856" i="33"/>
  <c r="T856" i="33"/>
  <c r="S856" i="33"/>
  <c r="AD855" i="33"/>
  <c r="AC855" i="33"/>
  <c r="AB855" i="33"/>
  <c r="AA855" i="33"/>
  <c r="Z855" i="33"/>
  <c r="Y855" i="33"/>
  <c r="X855" i="33"/>
  <c r="W855" i="33"/>
  <c r="V855" i="33"/>
  <c r="U855" i="33"/>
  <c r="T855" i="33"/>
  <c r="S855" i="33"/>
  <c r="AD854" i="33"/>
  <c r="AC854" i="33"/>
  <c r="AB854" i="33"/>
  <c r="AA854" i="33"/>
  <c r="Z854" i="33"/>
  <c r="Y854" i="33"/>
  <c r="X854" i="33"/>
  <c r="W854" i="33"/>
  <c r="V854" i="33"/>
  <c r="U854" i="33"/>
  <c r="T854" i="33"/>
  <c r="S854" i="33"/>
  <c r="AD853" i="33"/>
  <c r="AC853" i="33"/>
  <c r="AB853" i="33"/>
  <c r="AA853" i="33"/>
  <c r="Z853" i="33"/>
  <c r="Y853" i="33"/>
  <c r="X853" i="33"/>
  <c r="W853" i="33"/>
  <c r="V853" i="33"/>
  <c r="U853" i="33"/>
  <c r="T853" i="33"/>
  <c r="S853" i="33"/>
  <c r="AD852" i="33"/>
  <c r="AC852" i="33"/>
  <c r="AB852" i="33"/>
  <c r="AA852" i="33"/>
  <c r="Z852" i="33"/>
  <c r="Y852" i="33"/>
  <c r="X852" i="33"/>
  <c r="W852" i="33"/>
  <c r="V852" i="33"/>
  <c r="U852" i="33"/>
  <c r="T852" i="33"/>
  <c r="S852" i="33"/>
  <c r="AD851" i="33"/>
  <c r="AC851" i="33"/>
  <c r="AB851" i="33"/>
  <c r="AA851" i="33"/>
  <c r="Z851" i="33"/>
  <c r="Y851" i="33"/>
  <c r="X851" i="33"/>
  <c r="W851" i="33"/>
  <c r="V851" i="33"/>
  <c r="U851" i="33"/>
  <c r="T851" i="33"/>
  <c r="S851" i="33"/>
  <c r="AD850" i="33"/>
  <c r="AC850" i="33"/>
  <c r="AB850" i="33"/>
  <c r="AA850" i="33"/>
  <c r="Z850" i="33"/>
  <c r="Y850" i="33"/>
  <c r="X850" i="33"/>
  <c r="W850" i="33"/>
  <c r="V850" i="33"/>
  <c r="U850" i="33"/>
  <c r="T850" i="33"/>
  <c r="S850" i="33"/>
  <c r="AD849" i="33"/>
  <c r="AC849" i="33"/>
  <c r="AB849" i="33"/>
  <c r="AA849" i="33"/>
  <c r="Z849" i="33"/>
  <c r="Y849" i="33"/>
  <c r="X849" i="33"/>
  <c r="W849" i="33"/>
  <c r="V849" i="33"/>
  <c r="U849" i="33"/>
  <c r="T849" i="33"/>
  <c r="S849" i="33"/>
  <c r="AD848" i="33"/>
  <c r="AC848" i="33"/>
  <c r="AB848" i="33"/>
  <c r="AA848" i="33"/>
  <c r="Z848" i="33"/>
  <c r="Y848" i="33"/>
  <c r="X848" i="33"/>
  <c r="W848" i="33"/>
  <c r="V848" i="33"/>
  <c r="U848" i="33"/>
  <c r="T848" i="33"/>
  <c r="S848" i="33"/>
  <c r="AD847" i="33"/>
  <c r="AC847" i="33"/>
  <c r="AB847" i="33"/>
  <c r="AA847" i="33"/>
  <c r="Z847" i="33"/>
  <c r="Y847" i="33"/>
  <c r="X847" i="33"/>
  <c r="W847" i="33"/>
  <c r="V847" i="33"/>
  <c r="U847" i="33"/>
  <c r="T847" i="33"/>
  <c r="S847" i="33"/>
  <c r="AD846" i="33"/>
  <c r="AC846" i="33"/>
  <c r="AB846" i="33"/>
  <c r="AA846" i="33"/>
  <c r="Z846" i="33"/>
  <c r="Y846" i="33"/>
  <c r="X846" i="33"/>
  <c r="W846" i="33"/>
  <c r="V846" i="33"/>
  <c r="U846" i="33"/>
  <c r="T846" i="33"/>
  <c r="S846" i="33"/>
  <c r="AD845" i="33"/>
  <c r="AC845" i="33"/>
  <c r="AB845" i="33"/>
  <c r="AA845" i="33"/>
  <c r="Z845" i="33"/>
  <c r="Y845" i="33"/>
  <c r="X845" i="33"/>
  <c r="W845" i="33"/>
  <c r="V845" i="33"/>
  <c r="U845" i="33"/>
  <c r="T845" i="33"/>
  <c r="S845" i="33"/>
  <c r="AD844" i="33"/>
  <c r="AC844" i="33"/>
  <c r="AB844" i="33"/>
  <c r="AA844" i="33"/>
  <c r="Z844" i="33"/>
  <c r="Y844" i="33"/>
  <c r="X844" i="33"/>
  <c r="W844" i="33"/>
  <c r="V844" i="33"/>
  <c r="U844" i="33"/>
  <c r="T844" i="33"/>
  <c r="S844" i="33"/>
  <c r="AD843" i="33"/>
  <c r="AC843" i="33"/>
  <c r="AB843" i="33"/>
  <c r="AA843" i="33"/>
  <c r="Z843" i="33"/>
  <c r="Y843" i="33"/>
  <c r="X843" i="33"/>
  <c r="W843" i="33"/>
  <c r="V843" i="33"/>
  <c r="U843" i="33"/>
  <c r="T843" i="33"/>
  <c r="S843" i="33"/>
  <c r="AD842" i="33"/>
  <c r="AC842" i="33"/>
  <c r="AB842" i="33"/>
  <c r="AA842" i="33"/>
  <c r="Z842" i="33"/>
  <c r="Y842" i="33"/>
  <c r="X842" i="33"/>
  <c r="W842" i="33"/>
  <c r="V842" i="33"/>
  <c r="U842" i="33"/>
  <c r="T842" i="33"/>
  <c r="S842" i="33"/>
  <c r="AD841" i="33"/>
  <c r="AC841" i="33"/>
  <c r="AB841" i="33"/>
  <c r="AA841" i="33"/>
  <c r="Z841" i="33"/>
  <c r="Y841" i="33"/>
  <c r="X841" i="33"/>
  <c r="W841" i="33"/>
  <c r="V841" i="33"/>
  <c r="U841" i="33"/>
  <c r="T841" i="33"/>
  <c r="S841" i="33"/>
  <c r="AD840" i="33"/>
  <c r="AC840" i="33"/>
  <c r="AB840" i="33"/>
  <c r="AA840" i="33"/>
  <c r="Z840" i="33"/>
  <c r="Y840" i="33"/>
  <c r="X840" i="33"/>
  <c r="W840" i="33"/>
  <c r="V840" i="33"/>
  <c r="U840" i="33"/>
  <c r="T840" i="33"/>
  <c r="S840" i="33"/>
  <c r="AD839" i="33"/>
  <c r="AC839" i="33"/>
  <c r="AB839" i="33"/>
  <c r="AA839" i="33"/>
  <c r="Z839" i="33"/>
  <c r="Y839" i="33"/>
  <c r="X839" i="33"/>
  <c r="W839" i="33"/>
  <c r="V839" i="33"/>
  <c r="U839" i="33"/>
  <c r="T839" i="33"/>
  <c r="S839" i="33"/>
  <c r="AD838" i="33"/>
  <c r="AC838" i="33"/>
  <c r="AB838" i="33"/>
  <c r="AA838" i="33"/>
  <c r="Z838" i="33"/>
  <c r="Y838" i="33"/>
  <c r="X838" i="33"/>
  <c r="W838" i="33"/>
  <c r="V838" i="33"/>
  <c r="U838" i="33"/>
  <c r="T838" i="33"/>
  <c r="S838" i="33"/>
  <c r="AD837" i="33"/>
  <c r="AC837" i="33"/>
  <c r="AB837" i="33"/>
  <c r="AA837" i="33"/>
  <c r="Z837" i="33"/>
  <c r="Y837" i="33"/>
  <c r="X837" i="33"/>
  <c r="W837" i="33"/>
  <c r="V837" i="33"/>
  <c r="U837" i="33"/>
  <c r="T837" i="33"/>
  <c r="S837" i="33"/>
  <c r="AD836" i="33"/>
  <c r="AC836" i="33"/>
  <c r="AB836" i="33"/>
  <c r="AA836" i="33"/>
  <c r="Z836" i="33"/>
  <c r="Y836" i="33"/>
  <c r="X836" i="33"/>
  <c r="W836" i="33"/>
  <c r="V836" i="33"/>
  <c r="U836" i="33"/>
  <c r="T836" i="33"/>
  <c r="S836" i="33"/>
  <c r="AD835" i="33"/>
  <c r="AC835" i="33"/>
  <c r="AB835" i="33"/>
  <c r="AA835" i="33"/>
  <c r="Z835" i="33"/>
  <c r="Y835" i="33"/>
  <c r="X835" i="33"/>
  <c r="W835" i="33"/>
  <c r="V835" i="33"/>
  <c r="U835" i="33"/>
  <c r="T835" i="33"/>
  <c r="S835" i="33"/>
  <c r="AD834" i="33"/>
  <c r="AC834" i="33"/>
  <c r="AB834" i="33"/>
  <c r="AA834" i="33"/>
  <c r="Z834" i="33"/>
  <c r="Y834" i="33"/>
  <c r="X834" i="33"/>
  <c r="W834" i="33"/>
  <c r="V834" i="33"/>
  <c r="U834" i="33"/>
  <c r="T834" i="33"/>
  <c r="S834" i="33"/>
  <c r="AD833" i="33"/>
  <c r="AC833" i="33"/>
  <c r="AB833" i="33"/>
  <c r="AA833" i="33"/>
  <c r="Z833" i="33"/>
  <c r="Y833" i="33"/>
  <c r="X833" i="33"/>
  <c r="W833" i="33"/>
  <c r="V833" i="33"/>
  <c r="U833" i="33"/>
  <c r="T833" i="33"/>
  <c r="S833" i="33"/>
  <c r="AD832" i="33"/>
  <c r="AC832" i="33"/>
  <c r="AB832" i="33"/>
  <c r="AA832" i="33"/>
  <c r="Z832" i="33"/>
  <c r="Y832" i="33"/>
  <c r="X832" i="33"/>
  <c r="W832" i="33"/>
  <c r="V832" i="33"/>
  <c r="U832" i="33"/>
  <c r="T832" i="33"/>
  <c r="S832" i="33"/>
  <c r="AD831" i="33"/>
  <c r="AC831" i="33"/>
  <c r="AB831" i="33"/>
  <c r="AA831" i="33"/>
  <c r="Z831" i="33"/>
  <c r="Y831" i="33"/>
  <c r="X831" i="33"/>
  <c r="W831" i="33"/>
  <c r="V831" i="33"/>
  <c r="U831" i="33"/>
  <c r="T831" i="33"/>
  <c r="S831" i="33"/>
  <c r="AD830" i="33"/>
  <c r="AC830" i="33"/>
  <c r="AB830" i="33"/>
  <c r="AA830" i="33"/>
  <c r="Z830" i="33"/>
  <c r="Y830" i="33"/>
  <c r="X830" i="33"/>
  <c r="W830" i="33"/>
  <c r="V830" i="33"/>
  <c r="U830" i="33"/>
  <c r="T830" i="33"/>
  <c r="S830" i="33"/>
  <c r="AD829" i="33"/>
  <c r="AC829" i="33"/>
  <c r="AB829" i="33"/>
  <c r="AA829" i="33"/>
  <c r="Z829" i="33"/>
  <c r="Y829" i="33"/>
  <c r="X829" i="33"/>
  <c r="W829" i="33"/>
  <c r="V829" i="33"/>
  <c r="U829" i="33"/>
  <c r="T829" i="33"/>
  <c r="S829" i="33"/>
  <c r="AD828" i="33"/>
  <c r="AC828" i="33"/>
  <c r="AB828" i="33"/>
  <c r="AA828" i="33"/>
  <c r="Z828" i="33"/>
  <c r="Y828" i="33"/>
  <c r="X828" i="33"/>
  <c r="W828" i="33"/>
  <c r="V828" i="33"/>
  <c r="U828" i="33"/>
  <c r="T828" i="33"/>
  <c r="S828" i="33"/>
  <c r="AD827" i="33"/>
  <c r="AC827" i="33"/>
  <c r="AB827" i="33"/>
  <c r="AA827" i="33"/>
  <c r="Z827" i="33"/>
  <c r="Y827" i="33"/>
  <c r="X827" i="33"/>
  <c r="W827" i="33"/>
  <c r="V827" i="33"/>
  <c r="U827" i="33"/>
  <c r="T827" i="33"/>
  <c r="S827" i="33"/>
  <c r="AD826" i="33"/>
  <c r="AC826" i="33"/>
  <c r="AB826" i="33"/>
  <c r="AA826" i="33"/>
  <c r="Z826" i="33"/>
  <c r="Y826" i="33"/>
  <c r="X826" i="33"/>
  <c r="W826" i="33"/>
  <c r="V826" i="33"/>
  <c r="U826" i="33"/>
  <c r="T826" i="33"/>
  <c r="S826" i="33"/>
  <c r="AD825" i="33"/>
  <c r="AC825" i="33"/>
  <c r="AB825" i="33"/>
  <c r="AA825" i="33"/>
  <c r="Z825" i="33"/>
  <c r="Y825" i="33"/>
  <c r="X825" i="33"/>
  <c r="W825" i="33"/>
  <c r="V825" i="33"/>
  <c r="U825" i="33"/>
  <c r="T825" i="33"/>
  <c r="S825" i="33"/>
  <c r="AD824" i="33"/>
  <c r="AC824" i="33"/>
  <c r="AB824" i="33"/>
  <c r="AA824" i="33"/>
  <c r="Z824" i="33"/>
  <c r="Y824" i="33"/>
  <c r="X824" i="33"/>
  <c r="W824" i="33"/>
  <c r="V824" i="33"/>
  <c r="U824" i="33"/>
  <c r="T824" i="33"/>
  <c r="S824" i="33"/>
  <c r="AD823" i="33"/>
  <c r="AC823" i="33"/>
  <c r="AB823" i="33"/>
  <c r="AA823" i="33"/>
  <c r="Z823" i="33"/>
  <c r="Y823" i="33"/>
  <c r="X823" i="33"/>
  <c r="W823" i="33"/>
  <c r="V823" i="33"/>
  <c r="U823" i="33"/>
  <c r="T823" i="33"/>
  <c r="S823" i="33"/>
  <c r="AD822" i="33"/>
  <c r="AC822" i="33"/>
  <c r="AB822" i="33"/>
  <c r="AA822" i="33"/>
  <c r="Z822" i="33"/>
  <c r="Y822" i="33"/>
  <c r="X822" i="33"/>
  <c r="W822" i="33"/>
  <c r="V822" i="33"/>
  <c r="U822" i="33"/>
  <c r="T822" i="33"/>
  <c r="S822" i="33"/>
  <c r="AD821" i="33"/>
  <c r="AC821" i="33"/>
  <c r="AB821" i="33"/>
  <c r="AA821" i="33"/>
  <c r="Z821" i="33"/>
  <c r="Y821" i="33"/>
  <c r="X821" i="33"/>
  <c r="W821" i="33"/>
  <c r="V821" i="33"/>
  <c r="U821" i="33"/>
  <c r="T821" i="33"/>
  <c r="S821" i="33"/>
  <c r="AD820" i="33"/>
  <c r="AC820" i="33"/>
  <c r="AB820" i="33"/>
  <c r="AA820" i="33"/>
  <c r="Z820" i="33"/>
  <c r="Y820" i="33"/>
  <c r="X820" i="33"/>
  <c r="W820" i="33"/>
  <c r="V820" i="33"/>
  <c r="U820" i="33"/>
  <c r="T820" i="33"/>
  <c r="S820" i="33"/>
  <c r="AD819" i="33"/>
  <c r="AC819" i="33"/>
  <c r="AB819" i="33"/>
  <c r="AA819" i="33"/>
  <c r="Z819" i="33"/>
  <c r="Y819" i="33"/>
  <c r="X819" i="33"/>
  <c r="W819" i="33"/>
  <c r="V819" i="33"/>
  <c r="U819" i="33"/>
  <c r="T819" i="33"/>
  <c r="S819" i="33"/>
  <c r="AD818" i="33"/>
  <c r="AC818" i="33"/>
  <c r="AB818" i="33"/>
  <c r="AA818" i="33"/>
  <c r="Z818" i="33"/>
  <c r="Y818" i="33"/>
  <c r="X818" i="33"/>
  <c r="W818" i="33"/>
  <c r="V818" i="33"/>
  <c r="U818" i="33"/>
  <c r="T818" i="33"/>
  <c r="S818" i="33"/>
  <c r="AD817" i="33"/>
  <c r="AC817" i="33"/>
  <c r="AB817" i="33"/>
  <c r="AA817" i="33"/>
  <c r="Z817" i="33"/>
  <c r="Y817" i="33"/>
  <c r="X817" i="33"/>
  <c r="W817" i="33"/>
  <c r="V817" i="33"/>
  <c r="U817" i="33"/>
  <c r="T817" i="33"/>
  <c r="S817" i="33"/>
  <c r="AD816" i="33"/>
  <c r="AC816" i="33"/>
  <c r="AB816" i="33"/>
  <c r="AA816" i="33"/>
  <c r="Z816" i="33"/>
  <c r="Y816" i="33"/>
  <c r="X816" i="33"/>
  <c r="W816" i="33"/>
  <c r="V816" i="33"/>
  <c r="U816" i="33"/>
  <c r="T816" i="33"/>
  <c r="S816" i="33"/>
  <c r="AD815" i="33"/>
  <c r="AC815" i="33"/>
  <c r="AB815" i="33"/>
  <c r="AA815" i="33"/>
  <c r="Z815" i="33"/>
  <c r="Y815" i="33"/>
  <c r="X815" i="33"/>
  <c r="W815" i="33"/>
  <c r="V815" i="33"/>
  <c r="U815" i="33"/>
  <c r="T815" i="33"/>
  <c r="S815" i="33"/>
  <c r="AD814" i="33"/>
  <c r="AC814" i="33"/>
  <c r="AB814" i="33"/>
  <c r="AA814" i="33"/>
  <c r="Z814" i="33"/>
  <c r="Y814" i="33"/>
  <c r="X814" i="33"/>
  <c r="W814" i="33"/>
  <c r="V814" i="33"/>
  <c r="U814" i="33"/>
  <c r="T814" i="33"/>
  <c r="S814" i="33"/>
  <c r="AD813" i="33"/>
  <c r="AC813" i="33"/>
  <c r="AB813" i="33"/>
  <c r="AA813" i="33"/>
  <c r="Z813" i="33"/>
  <c r="Y813" i="33"/>
  <c r="X813" i="33"/>
  <c r="W813" i="33"/>
  <c r="V813" i="33"/>
  <c r="U813" i="33"/>
  <c r="T813" i="33"/>
  <c r="S813" i="33"/>
  <c r="AD812" i="33"/>
  <c r="AC812" i="33"/>
  <c r="AB812" i="33"/>
  <c r="AA812" i="33"/>
  <c r="Z812" i="33"/>
  <c r="Y812" i="33"/>
  <c r="X812" i="33"/>
  <c r="W812" i="33"/>
  <c r="V812" i="33"/>
  <c r="U812" i="33"/>
  <c r="T812" i="33"/>
  <c r="S812" i="33"/>
  <c r="AD811" i="33"/>
  <c r="AC811" i="33"/>
  <c r="AB811" i="33"/>
  <c r="AA811" i="33"/>
  <c r="Z811" i="33"/>
  <c r="Y811" i="33"/>
  <c r="X811" i="33"/>
  <c r="W811" i="33"/>
  <c r="V811" i="33"/>
  <c r="U811" i="33"/>
  <c r="T811" i="33"/>
  <c r="S811" i="33"/>
  <c r="AD810" i="33"/>
  <c r="AC810" i="33"/>
  <c r="AB810" i="33"/>
  <c r="AA810" i="33"/>
  <c r="Z810" i="33"/>
  <c r="Y810" i="33"/>
  <c r="X810" i="33"/>
  <c r="W810" i="33"/>
  <c r="V810" i="33"/>
  <c r="U810" i="33"/>
  <c r="T810" i="33"/>
  <c r="S810" i="33"/>
  <c r="AD809" i="33"/>
  <c r="AC809" i="33"/>
  <c r="AB809" i="33"/>
  <c r="AA809" i="33"/>
  <c r="Z809" i="33"/>
  <c r="Y809" i="33"/>
  <c r="X809" i="33"/>
  <c r="W809" i="33"/>
  <c r="V809" i="33"/>
  <c r="U809" i="33"/>
  <c r="T809" i="33"/>
  <c r="S809" i="33"/>
  <c r="AD808" i="33"/>
  <c r="AC808" i="33"/>
  <c r="AB808" i="33"/>
  <c r="AA808" i="33"/>
  <c r="Z808" i="33"/>
  <c r="Y808" i="33"/>
  <c r="X808" i="33"/>
  <c r="W808" i="33"/>
  <c r="V808" i="33"/>
  <c r="U808" i="33"/>
  <c r="T808" i="33"/>
  <c r="S808" i="33"/>
  <c r="AD807" i="33"/>
  <c r="AC807" i="33"/>
  <c r="AB807" i="33"/>
  <c r="AA807" i="33"/>
  <c r="Z807" i="33"/>
  <c r="Y807" i="33"/>
  <c r="X807" i="33"/>
  <c r="W807" i="33"/>
  <c r="V807" i="33"/>
  <c r="U807" i="33"/>
  <c r="T807" i="33"/>
  <c r="S807" i="33"/>
  <c r="AD806" i="33"/>
  <c r="AC806" i="33"/>
  <c r="AB806" i="33"/>
  <c r="AA806" i="33"/>
  <c r="Z806" i="33"/>
  <c r="Y806" i="33"/>
  <c r="X806" i="33"/>
  <c r="W806" i="33"/>
  <c r="V806" i="33"/>
  <c r="U806" i="33"/>
  <c r="T806" i="33"/>
  <c r="S806" i="33"/>
  <c r="AD805" i="33"/>
  <c r="AC805" i="33"/>
  <c r="AB805" i="33"/>
  <c r="AA805" i="33"/>
  <c r="Z805" i="33"/>
  <c r="Y805" i="33"/>
  <c r="X805" i="33"/>
  <c r="W805" i="33"/>
  <c r="V805" i="33"/>
  <c r="U805" i="33"/>
  <c r="T805" i="33"/>
  <c r="S805" i="33"/>
  <c r="AD804" i="33"/>
  <c r="AC804" i="33"/>
  <c r="AB804" i="33"/>
  <c r="AA804" i="33"/>
  <c r="Z804" i="33"/>
  <c r="Y804" i="33"/>
  <c r="X804" i="33"/>
  <c r="W804" i="33"/>
  <c r="V804" i="33"/>
  <c r="U804" i="33"/>
  <c r="T804" i="33"/>
  <c r="S804" i="33"/>
  <c r="AD803" i="33"/>
  <c r="AC803" i="33"/>
  <c r="AB803" i="33"/>
  <c r="AA803" i="33"/>
  <c r="Z803" i="33"/>
  <c r="Y803" i="33"/>
  <c r="X803" i="33"/>
  <c r="W803" i="33"/>
  <c r="V803" i="33"/>
  <c r="U803" i="33"/>
  <c r="T803" i="33"/>
  <c r="S803" i="33"/>
  <c r="AD802" i="33"/>
  <c r="AC802" i="33"/>
  <c r="AB802" i="33"/>
  <c r="AA802" i="33"/>
  <c r="Z802" i="33"/>
  <c r="Y802" i="33"/>
  <c r="X802" i="33"/>
  <c r="W802" i="33"/>
  <c r="V802" i="33"/>
  <c r="U802" i="33"/>
  <c r="T802" i="33"/>
  <c r="S802" i="33"/>
  <c r="AD801" i="33"/>
  <c r="AC801" i="33"/>
  <c r="AB801" i="33"/>
  <c r="AA801" i="33"/>
  <c r="Z801" i="33"/>
  <c r="Y801" i="33"/>
  <c r="X801" i="33"/>
  <c r="W801" i="33"/>
  <c r="V801" i="33"/>
  <c r="U801" i="33"/>
  <c r="T801" i="33"/>
  <c r="S801" i="33"/>
  <c r="AD800" i="33"/>
  <c r="AC800" i="33"/>
  <c r="AB800" i="33"/>
  <c r="AA800" i="33"/>
  <c r="Z800" i="33"/>
  <c r="Y800" i="33"/>
  <c r="X800" i="33"/>
  <c r="W800" i="33"/>
  <c r="V800" i="33"/>
  <c r="U800" i="33"/>
  <c r="T800" i="33"/>
  <c r="S800" i="33"/>
  <c r="AD799" i="33"/>
  <c r="AC799" i="33"/>
  <c r="AB799" i="33"/>
  <c r="AA799" i="33"/>
  <c r="Z799" i="33"/>
  <c r="Y799" i="33"/>
  <c r="X799" i="33"/>
  <c r="W799" i="33"/>
  <c r="V799" i="33"/>
  <c r="U799" i="33"/>
  <c r="T799" i="33"/>
  <c r="S799" i="33"/>
  <c r="AD798" i="33"/>
  <c r="AC798" i="33"/>
  <c r="AB798" i="33"/>
  <c r="AA798" i="33"/>
  <c r="Z798" i="33"/>
  <c r="Y798" i="33"/>
  <c r="X798" i="33"/>
  <c r="W798" i="33"/>
  <c r="V798" i="33"/>
  <c r="U798" i="33"/>
  <c r="T798" i="33"/>
  <c r="S798" i="33"/>
  <c r="AD797" i="33"/>
  <c r="AC797" i="33"/>
  <c r="AB797" i="33"/>
  <c r="AA797" i="33"/>
  <c r="Z797" i="33"/>
  <c r="Y797" i="33"/>
  <c r="X797" i="33"/>
  <c r="W797" i="33"/>
  <c r="V797" i="33"/>
  <c r="U797" i="33"/>
  <c r="T797" i="33"/>
  <c r="S797" i="33"/>
  <c r="AD796" i="33"/>
  <c r="AC796" i="33"/>
  <c r="AB796" i="33"/>
  <c r="AA796" i="33"/>
  <c r="Z796" i="33"/>
  <c r="Y796" i="33"/>
  <c r="X796" i="33"/>
  <c r="W796" i="33"/>
  <c r="V796" i="33"/>
  <c r="U796" i="33"/>
  <c r="T796" i="33"/>
  <c r="S796" i="33"/>
  <c r="AD795" i="33"/>
  <c r="AC795" i="33"/>
  <c r="AB795" i="33"/>
  <c r="AA795" i="33"/>
  <c r="Z795" i="33"/>
  <c r="Y795" i="33"/>
  <c r="X795" i="33"/>
  <c r="W795" i="33"/>
  <c r="V795" i="33"/>
  <c r="U795" i="33"/>
  <c r="T795" i="33"/>
  <c r="S795" i="33"/>
  <c r="AD794" i="33"/>
  <c r="AC794" i="33"/>
  <c r="AB794" i="33"/>
  <c r="AA794" i="33"/>
  <c r="Z794" i="33"/>
  <c r="Y794" i="33"/>
  <c r="X794" i="33"/>
  <c r="W794" i="33"/>
  <c r="V794" i="33"/>
  <c r="U794" i="33"/>
  <c r="T794" i="33"/>
  <c r="S794" i="33"/>
  <c r="AD793" i="33"/>
  <c r="AC793" i="33"/>
  <c r="AB793" i="33"/>
  <c r="AA793" i="33"/>
  <c r="Z793" i="33"/>
  <c r="Y793" i="33"/>
  <c r="X793" i="33"/>
  <c r="W793" i="33"/>
  <c r="V793" i="33"/>
  <c r="U793" i="33"/>
  <c r="T793" i="33"/>
  <c r="S793" i="33"/>
  <c r="AD792" i="33"/>
  <c r="AC792" i="33"/>
  <c r="AB792" i="33"/>
  <c r="AA792" i="33"/>
  <c r="Z792" i="33"/>
  <c r="Y792" i="33"/>
  <c r="X792" i="33"/>
  <c r="W792" i="33"/>
  <c r="V792" i="33"/>
  <c r="U792" i="33"/>
  <c r="T792" i="33"/>
  <c r="S792" i="33"/>
  <c r="AD791" i="33"/>
  <c r="AC791" i="33"/>
  <c r="AB791" i="33"/>
  <c r="AA791" i="33"/>
  <c r="Z791" i="33"/>
  <c r="Y791" i="33"/>
  <c r="X791" i="33"/>
  <c r="W791" i="33"/>
  <c r="V791" i="33"/>
  <c r="U791" i="33"/>
  <c r="T791" i="33"/>
  <c r="S791" i="33"/>
  <c r="AD790" i="33"/>
  <c r="AC790" i="33"/>
  <c r="AB790" i="33"/>
  <c r="AA790" i="33"/>
  <c r="Z790" i="33"/>
  <c r="Y790" i="33"/>
  <c r="X790" i="33"/>
  <c r="W790" i="33"/>
  <c r="V790" i="33"/>
  <c r="U790" i="33"/>
  <c r="T790" i="33"/>
  <c r="S790" i="33"/>
  <c r="AD789" i="33"/>
  <c r="AC789" i="33"/>
  <c r="AB789" i="33"/>
  <c r="AA789" i="33"/>
  <c r="Z789" i="33"/>
  <c r="Y789" i="33"/>
  <c r="X789" i="33"/>
  <c r="W789" i="33"/>
  <c r="V789" i="33"/>
  <c r="U789" i="33"/>
  <c r="T789" i="33"/>
  <c r="S789" i="33"/>
  <c r="AD788" i="33"/>
  <c r="AC788" i="33"/>
  <c r="AB788" i="33"/>
  <c r="AA788" i="33"/>
  <c r="Z788" i="33"/>
  <c r="Y788" i="33"/>
  <c r="X788" i="33"/>
  <c r="W788" i="33"/>
  <c r="V788" i="33"/>
  <c r="U788" i="33"/>
  <c r="T788" i="33"/>
  <c r="S788" i="33"/>
  <c r="AD787" i="33"/>
  <c r="AC787" i="33"/>
  <c r="AB787" i="33"/>
  <c r="AA787" i="33"/>
  <c r="Z787" i="33"/>
  <c r="Y787" i="33"/>
  <c r="X787" i="33"/>
  <c r="W787" i="33"/>
  <c r="V787" i="33"/>
  <c r="U787" i="33"/>
  <c r="T787" i="33"/>
  <c r="S787" i="33"/>
  <c r="AD786" i="33"/>
  <c r="AC786" i="33"/>
  <c r="AB786" i="33"/>
  <c r="AA786" i="33"/>
  <c r="Z786" i="33"/>
  <c r="Y786" i="33"/>
  <c r="X786" i="33"/>
  <c r="W786" i="33"/>
  <c r="V786" i="33"/>
  <c r="U786" i="33"/>
  <c r="T786" i="33"/>
  <c r="S786" i="33"/>
  <c r="AD785" i="33"/>
  <c r="AC785" i="33"/>
  <c r="AB785" i="33"/>
  <c r="AA785" i="33"/>
  <c r="Z785" i="33"/>
  <c r="Y785" i="33"/>
  <c r="X785" i="33"/>
  <c r="W785" i="33"/>
  <c r="V785" i="33"/>
  <c r="U785" i="33"/>
  <c r="T785" i="33"/>
  <c r="S785" i="33"/>
  <c r="AD784" i="33"/>
  <c r="AC784" i="33"/>
  <c r="AB784" i="33"/>
  <c r="AA784" i="33"/>
  <c r="Z784" i="33"/>
  <c r="Y784" i="33"/>
  <c r="X784" i="33"/>
  <c r="W784" i="33"/>
  <c r="V784" i="33"/>
  <c r="U784" i="33"/>
  <c r="T784" i="33"/>
  <c r="S784" i="33"/>
  <c r="AD783" i="33"/>
  <c r="AC783" i="33"/>
  <c r="AB783" i="33"/>
  <c r="AA783" i="33"/>
  <c r="Z783" i="33"/>
  <c r="Y783" i="33"/>
  <c r="X783" i="33"/>
  <c r="W783" i="33"/>
  <c r="V783" i="33"/>
  <c r="U783" i="33"/>
  <c r="T783" i="33"/>
  <c r="S783" i="33"/>
  <c r="AD782" i="33"/>
  <c r="AC782" i="33"/>
  <c r="AB782" i="33"/>
  <c r="AA782" i="33"/>
  <c r="Z782" i="33"/>
  <c r="Y782" i="33"/>
  <c r="X782" i="33"/>
  <c r="W782" i="33"/>
  <c r="V782" i="33"/>
  <c r="U782" i="33"/>
  <c r="T782" i="33"/>
  <c r="S782" i="33"/>
  <c r="AD781" i="33"/>
  <c r="AC781" i="33"/>
  <c r="AB781" i="33"/>
  <c r="AA781" i="33"/>
  <c r="Z781" i="33"/>
  <c r="Y781" i="33"/>
  <c r="X781" i="33"/>
  <c r="W781" i="33"/>
  <c r="V781" i="33"/>
  <c r="U781" i="33"/>
  <c r="T781" i="33"/>
  <c r="S781" i="33"/>
  <c r="AD780" i="33"/>
  <c r="AC780" i="33"/>
  <c r="AB780" i="33"/>
  <c r="AA780" i="33"/>
  <c r="Z780" i="33"/>
  <c r="Y780" i="33"/>
  <c r="X780" i="33"/>
  <c r="W780" i="33"/>
  <c r="V780" i="33"/>
  <c r="U780" i="33"/>
  <c r="T780" i="33"/>
  <c r="S780" i="33"/>
  <c r="AD779" i="33"/>
  <c r="AC779" i="33"/>
  <c r="AB779" i="33"/>
  <c r="AA779" i="33"/>
  <c r="Z779" i="33"/>
  <c r="Y779" i="33"/>
  <c r="X779" i="33"/>
  <c r="W779" i="33"/>
  <c r="V779" i="33"/>
  <c r="U779" i="33"/>
  <c r="T779" i="33"/>
  <c r="S779" i="33"/>
  <c r="AD778" i="33"/>
  <c r="AC778" i="33"/>
  <c r="AB778" i="33"/>
  <c r="AA778" i="33"/>
  <c r="Z778" i="33"/>
  <c r="Y778" i="33"/>
  <c r="X778" i="33"/>
  <c r="W778" i="33"/>
  <c r="V778" i="33"/>
  <c r="U778" i="33"/>
  <c r="T778" i="33"/>
  <c r="S778" i="33"/>
  <c r="AD777" i="33"/>
  <c r="AC777" i="33"/>
  <c r="AB777" i="33"/>
  <c r="AA777" i="33"/>
  <c r="Z777" i="33"/>
  <c r="Y777" i="33"/>
  <c r="X777" i="33"/>
  <c r="W777" i="33"/>
  <c r="V777" i="33"/>
  <c r="U777" i="33"/>
  <c r="T777" i="33"/>
  <c r="S777" i="33"/>
  <c r="AD776" i="33"/>
  <c r="AC776" i="33"/>
  <c r="AB776" i="33"/>
  <c r="AA776" i="33"/>
  <c r="Z776" i="33"/>
  <c r="Y776" i="33"/>
  <c r="X776" i="33"/>
  <c r="W776" i="33"/>
  <c r="V776" i="33"/>
  <c r="U776" i="33"/>
  <c r="T776" i="33"/>
  <c r="S776" i="33"/>
  <c r="AD775" i="33"/>
  <c r="AC775" i="33"/>
  <c r="AB775" i="33"/>
  <c r="AA775" i="33"/>
  <c r="Z775" i="33"/>
  <c r="Y775" i="33"/>
  <c r="X775" i="33"/>
  <c r="W775" i="33"/>
  <c r="V775" i="33"/>
  <c r="U775" i="33"/>
  <c r="T775" i="33"/>
  <c r="S775" i="33"/>
  <c r="AD774" i="33"/>
  <c r="AC774" i="33"/>
  <c r="AB774" i="33"/>
  <c r="AA774" i="33"/>
  <c r="Z774" i="33"/>
  <c r="Y774" i="33"/>
  <c r="X774" i="33"/>
  <c r="W774" i="33"/>
  <c r="V774" i="33"/>
  <c r="U774" i="33"/>
  <c r="T774" i="33"/>
  <c r="S774" i="33"/>
  <c r="AD773" i="33"/>
  <c r="AC773" i="33"/>
  <c r="AB773" i="33"/>
  <c r="AA773" i="33"/>
  <c r="Z773" i="33"/>
  <c r="Y773" i="33"/>
  <c r="X773" i="33"/>
  <c r="W773" i="33"/>
  <c r="V773" i="33"/>
  <c r="U773" i="33"/>
  <c r="T773" i="33"/>
  <c r="S773" i="33"/>
  <c r="AD772" i="33"/>
  <c r="AC772" i="33"/>
  <c r="AB772" i="33"/>
  <c r="AA772" i="33"/>
  <c r="Z772" i="33"/>
  <c r="Y772" i="33"/>
  <c r="X772" i="33"/>
  <c r="W772" i="33"/>
  <c r="V772" i="33"/>
  <c r="U772" i="33"/>
  <c r="T772" i="33"/>
  <c r="S772" i="33"/>
  <c r="AD771" i="33"/>
  <c r="AC771" i="33"/>
  <c r="AB771" i="33"/>
  <c r="AA771" i="33"/>
  <c r="Z771" i="33"/>
  <c r="Y771" i="33"/>
  <c r="X771" i="33"/>
  <c r="W771" i="33"/>
  <c r="V771" i="33"/>
  <c r="U771" i="33"/>
  <c r="T771" i="33"/>
  <c r="S771" i="33"/>
  <c r="AD770" i="33"/>
  <c r="AC770" i="33"/>
  <c r="AB770" i="33"/>
  <c r="AA770" i="33"/>
  <c r="Z770" i="33"/>
  <c r="Y770" i="33"/>
  <c r="X770" i="33"/>
  <c r="W770" i="33"/>
  <c r="V770" i="33"/>
  <c r="U770" i="33"/>
  <c r="T770" i="33"/>
  <c r="S770" i="33"/>
  <c r="AD769" i="33"/>
  <c r="AC769" i="33"/>
  <c r="AB769" i="33"/>
  <c r="AA769" i="33"/>
  <c r="Z769" i="33"/>
  <c r="Y769" i="33"/>
  <c r="X769" i="33"/>
  <c r="W769" i="33"/>
  <c r="V769" i="33"/>
  <c r="U769" i="33"/>
  <c r="T769" i="33"/>
  <c r="S769" i="33"/>
  <c r="AD768" i="33"/>
  <c r="AC768" i="33"/>
  <c r="AB768" i="33"/>
  <c r="AA768" i="33"/>
  <c r="Z768" i="33"/>
  <c r="Y768" i="33"/>
  <c r="X768" i="33"/>
  <c r="W768" i="33"/>
  <c r="V768" i="33"/>
  <c r="U768" i="33"/>
  <c r="T768" i="33"/>
  <c r="S768" i="33"/>
  <c r="AD767" i="33"/>
  <c r="AC767" i="33"/>
  <c r="AB767" i="33"/>
  <c r="AA767" i="33"/>
  <c r="Z767" i="33"/>
  <c r="Y767" i="33"/>
  <c r="X767" i="33"/>
  <c r="W767" i="33"/>
  <c r="V767" i="33"/>
  <c r="U767" i="33"/>
  <c r="T767" i="33"/>
  <c r="S767" i="33"/>
  <c r="AD766" i="33"/>
  <c r="AC766" i="33"/>
  <c r="AB766" i="33"/>
  <c r="AA766" i="33"/>
  <c r="Z766" i="33"/>
  <c r="Y766" i="33"/>
  <c r="X766" i="33"/>
  <c r="W766" i="33"/>
  <c r="V766" i="33"/>
  <c r="U766" i="33"/>
  <c r="T766" i="33"/>
  <c r="S766" i="33"/>
  <c r="AD765" i="33"/>
  <c r="AC765" i="33"/>
  <c r="AB765" i="33"/>
  <c r="AA765" i="33"/>
  <c r="Z765" i="33"/>
  <c r="Y765" i="33"/>
  <c r="X765" i="33"/>
  <c r="W765" i="33"/>
  <c r="V765" i="33"/>
  <c r="U765" i="33"/>
  <c r="T765" i="33"/>
  <c r="S765" i="33"/>
  <c r="AD764" i="33"/>
  <c r="AC764" i="33"/>
  <c r="AB764" i="33"/>
  <c r="AA764" i="33"/>
  <c r="Z764" i="33"/>
  <c r="Y764" i="33"/>
  <c r="X764" i="33"/>
  <c r="W764" i="33"/>
  <c r="V764" i="33"/>
  <c r="U764" i="33"/>
  <c r="T764" i="33"/>
  <c r="S764" i="33"/>
  <c r="AD763" i="33"/>
  <c r="AC763" i="33"/>
  <c r="AB763" i="33"/>
  <c r="AA763" i="33"/>
  <c r="Z763" i="33"/>
  <c r="Y763" i="33"/>
  <c r="X763" i="33"/>
  <c r="W763" i="33"/>
  <c r="V763" i="33"/>
  <c r="U763" i="33"/>
  <c r="T763" i="33"/>
  <c r="S763" i="33"/>
  <c r="AD762" i="33"/>
  <c r="AC762" i="33"/>
  <c r="AB762" i="33"/>
  <c r="AA762" i="33"/>
  <c r="Z762" i="33"/>
  <c r="Y762" i="33"/>
  <c r="X762" i="33"/>
  <c r="W762" i="33"/>
  <c r="V762" i="33"/>
  <c r="U762" i="33"/>
  <c r="T762" i="33"/>
  <c r="S762" i="33"/>
  <c r="AD761" i="33"/>
  <c r="AC761" i="33"/>
  <c r="AB761" i="33"/>
  <c r="AA761" i="33"/>
  <c r="Z761" i="33"/>
  <c r="Y761" i="33"/>
  <c r="X761" i="33"/>
  <c r="W761" i="33"/>
  <c r="V761" i="33"/>
  <c r="U761" i="33"/>
  <c r="T761" i="33"/>
  <c r="S761" i="33"/>
  <c r="AD760" i="33"/>
  <c r="AC760" i="33"/>
  <c r="AB760" i="33"/>
  <c r="AA760" i="33"/>
  <c r="Z760" i="33"/>
  <c r="Y760" i="33"/>
  <c r="X760" i="33"/>
  <c r="W760" i="33"/>
  <c r="V760" i="33"/>
  <c r="U760" i="33"/>
  <c r="T760" i="33"/>
  <c r="S760" i="33"/>
  <c r="AD759" i="33"/>
  <c r="AC759" i="33"/>
  <c r="AB759" i="33"/>
  <c r="AA759" i="33"/>
  <c r="Z759" i="33"/>
  <c r="Y759" i="33"/>
  <c r="X759" i="33"/>
  <c r="W759" i="33"/>
  <c r="V759" i="33"/>
  <c r="U759" i="33"/>
  <c r="T759" i="33"/>
  <c r="S759" i="33"/>
  <c r="AD758" i="33"/>
  <c r="AC758" i="33"/>
  <c r="AB758" i="33"/>
  <c r="AA758" i="33"/>
  <c r="Z758" i="33"/>
  <c r="Y758" i="33"/>
  <c r="X758" i="33"/>
  <c r="W758" i="33"/>
  <c r="V758" i="33"/>
  <c r="U758" i="33"/>
  <c r="T758" i="33"/>
  <c r="S758" i="33"/>
  <c r="AD757" i="33"/>
  <c r="AC757" i="33"/>
  <c r="AB757" i="33"/>
  <c r="AA757" i="33"/>
  <c r="Z757" i="33"/>
  <c r="Y757" i="33"/>
  <c r="X757" i="33"/>
  <c r="W757" i="33"/>
  <c r="V757" i="33"/>
  <c r="U757" i="33"/>
  <c r="T757" i="33"/>
  <c r="S757" i="33"/>
  <c r="AD756" i="33"/>
  <c r="AC756" i="33"/>
  <c r="AB756" i="33"/>
  <c r="AA756" i="33"/>
  <c r="Z756" i="33"/>
  <c r="Y756" i="33"/>
  <c r="X756" i="33"/>
  <c r="W756" i="33"/>
  <c r="V756" i="33"/>
  <c r="U756" i="33"/>
  <c r="T756" i="33"/>
  <c r="S756" i="33"/>
  <c r="AD755" i="33"/>
  <c r="AC755" i="33"/>
  <c r="AB755" i="33"/>
  <c r="AA755" i="33"/>
  <c r="Z755" i="33"/>
  <c r="Y755" i="33"/>
  <c r="X755" i="33"/>
  <c r="W755" i="33"/>
  <c r="V755" i="33"/>
  <c r="U755" i="33"/>
  <c r="T755" i="33"/>
  <c r="S755" i="33"/>
  <c r="AD754" i="33"/>
  <c r="AC754" i="33"/>
  <c r="AB754" i="33"/>
  <c r="AA754" i="33"/>
  <c r="Z754" i="33"/>
  <c r="Y754" i="33"/>
  <c r="X754" i="33"/>
  <c r="W754" i="33"/>
  <c r="V754" i="33"/>
  <c r="U754" i="33"/>
  <c r="T754" i="33"/>
  <c r="S754" i="33"/>
  <c r="AD753" i="33"/>
  <c r="AC753" i="33"/>
  <c r="AB753" i="33"/>
  <c r="AA753" i="33"/>
  <c r="Z753" i="33"/>
  <c r="Y753" i="33"/>
  <c r="X753" i="33"/>
  <c r="W753" i="33"/>
  <c r="V753" i="33"/>
  <c r="U753" i="33"/>
  <c r="T753" i="33"/>
  <c r="S753" i="33"/>
  <c r="AD752" i="33"/>
  <c r="AC752" i="33"/>
  <c r="AB752" i="33"/>
  <c r="AA752" i="33"/>
  <c r="Z752" i="33"/>
  <c r="Y752" i="33"/>
  <c r="X752" i="33"/>
  <c r="W752" i="33"/>
  <c r="V752" i="33"/>
  <c r="U752" i="33"/>
  <c r="T752" i="33"/>
  <c r="S752" i="33"/>
  <c r="AD751" i="33"/>
  <c r="AC751" i="33"/>
  <c r="AB751" i="33"/>
  <c r="AA751" i="33"/>
  <c r="Z751" i="33"/>
  <c r="Y751" i="33"/>
  <c r="X751" i="33"/>
  <c r="W751" i="33"/>
  <c r="V751" i="33"/>
  <c r="U751" i="33"/>
  <c r="T751" i="33"/>
  <c r="S751" i="33"/>
  <c r="AD750" i="33"/>
  <c r="AC750" i="33"/>
  <c r="AB750" i="33"/>
  <c r="AA750" i="33"/>
  <c r="Z750" i="33"/>
  <c r="Y750" i="33"/>
  <c r="X750" i="33"/>
  <c r="W750" i="33"/>
  <c r="V750" i="33"/>
  <c r="U750" i="33"/>
  <c r="T750" i="33"/>
  <c r="S750" i="33"/>
  <c r="AD749" i="33"/>
  <c r="AC749" i="33"/>
  <c r="AB749" i="33"/>
  <c r="AA749" i="33"/>
  <c r="Z749" i="33"/>
  <c r="Y749" i="33"/>
  <c r="X749" i="33"/>
  <c r="W749" i="33"/>
  <c r="V749" i="33"/>
  <c r="U749" i="33"/>
  <c r="T749" i="33"/>
  <c r="S749" i="33"/>
  <c r="AD748" i="33"/>
  <c r="AC748" i="33"/>
  <c r="AB748" i="33"/>
  <c r="AA748" i="33"/>
  <c r="Z748" i="33"/>
  <c r="Y748" i="33"/>
  <c r="X748" i="33"/>
  <c r="W748" i="33"/>
  <c r="V748" i="33"/>
  <c r="U748" i="33"/>
  <c r="T748" i="33"/>
  <c r="S748" i="33"/>
  <c r="AD747" i="33"/>
  <c r="AC747" i="33"/>
  <c r="AB747" i="33"/>
  <c r="AA747" i="33"/>
  <c r="Z747" i="33"/>
  <c r="Y747" i="33"/>
  <c r="X747" i="33"/>
  <c r="W747" i="33"/>
  <c r="V747" i="33"/>
  <c r="U747" i="33"/>
  <c r="T747" i="33"/>
  <c r="S747" i="33"/>
  <c r="AD746" i="33"/>
  <c r="AC746" i="33"/>
  <c r="AB746" i="33"/>
  <c r="AA746" i="33"/>
  <c r="Z746" i="33"/>
  <c r="Y746" i="33"/>
  <c r="X746" i="33"/>
  <c r="W746" i="33"/>
  <c r="V746" i="33"/>
  <c r="U746" i="33"/>
  <c r="T746" i="33"/>
  <c r="S746" i="33"/>
  <c r="AD745" i="33"/>
  <c r="AC745" i="33"/>
  <c r="AB745" i="33"/>
  <c r="AA745" i="33"/>
  <c r="Z745" i="33"/>
  <c r="Y745" i="33"/>
  <c r="X745" i="33"/>
  <c r="W745" i="33"/>
  <c r="V745" i="33"/>
  <c r="U745" i="33"/>
  <c r="T745" i="33"/>
  <c r="S745" i="33"/>
  <c r="AD744" i="33"/>
  <c r="AC744" i="33"/>
  <c r="AB744" i="33"/>
  <c r="AA744" i="33"/>
  <c r="Z744" i="33"/>
  <c r="Y744" i="33"/>
  <c r="X744" i="33"/>
  <c r="W744" i="33"/>
  <c r="V744" i="33"/>
  <c r="U744" i="33"/>
  <c r="T744" i="33"/>
  <c r="S744" i="33"/>
  <c r="AD743" i="33"/>
  <c r="AC743" i="33"/>
  <c r="AB743" i="33"/>
  <c r="AA743" i="33"/>
  <c r="Z743" i="33"/>
  <c r="Y743" i="33"/>
  <c r="X743" i="33"/>
  <c r="W743" i="33"/>
  <c r="V743" i="33"/>
  <c r="U743" i="33"/>
  <c r="T743" i="33"/>
  <c r="S743" i="33"/>
  <c r="AD742" i="33"/>
  <c r="AC742" i="33"/>
  <c r="AB742" i="33"/>
  <c r="AA742" i="33"/>
  <c r="Z742" i="33"/>
  <c r="Y742" i="33"/>
  <c r="X742" i="33"/>
  <c r="W742" i="33"/>
  <c r="V742" i="33"/>
  <c r="U742" i="33"/>
  <c r="T742" i="33"/>
  <c r="S742" i="33"/>
  <c r="AD741" i="33"/>
  <c r="AC741" i="33"/>
  <c r="AB741" i="33"/>
  <c r="AA741" i="33"/>
  <c r="Z741" i="33"/>
  <c r="Y741" i="33"/>
  <c r="X741" i="33"/>
  <c r="W741" i="33"/>
  <c r="V741" i="33"/>
  <c r="U741" i="33"/>
  <c r="T741" i="33"/>
  <c r="S741" i="33"/>
  <c r="AD740" i="33"/>
  <c r="AC740" i="33"/>
  <c r="AB740" i="33"/>
  <c r="AA740" i="33"/>
  <c r="Z740" i="33"/>
  <c r="Y740" i="33"/>
  <c r="X740" i="33"/>
  <c r="W740" i="33"/>
  <c r="V740" i="33"/>
  <c r="U740" i="33"/>
  <c r="T740" i="33"/>
  <c r="S740" i="33"/>
  <c r="AD739" i="33"/>
  <c r="AC739" i="33"/>
  <c r="AB739" i="33"/>
  <c r="AA739" i="33"/>
  <c r="Z739" i="33"/>
  <c r="Y739" i="33"/>
  <c r="X739" i="33"/>
  <c r="W739" i="33"/>
  <c r="V739" i="33"/>
  <c r="U739" i="33"/>
  <c r="T739" i="33"/>
  <c r="S739" i="33"/>
  <c r="AD738" i="33"/>
  <c r="AC738" i="33"/>
  <c r="AB738" i="33"/>
  <c r="AA738" i="33"/>
  <c r="Z738" i="33"/>
  <c r="Y738" i="33"/>
  <c r="X738" i="33"/>
  <c r="W738" i="33"/>
  <c r="V738" i="33"/>
  <c r="U738" i="33"/>
  <c r="T738" i="33"/>
  <c r="S738" i="33"/>
  <c r="AD737" i="33"/>
  <c r="AC737" i="33"/>
  <c r="AB737" i="33"/>
  <c r="AA737" i="33"/>
  <c r="Z737" i="33"/>
  <c r="Y737" i="33"/>
  <c r="X737" i="33"/>
  <c r="W737" i="33"/>
  <c r="V737" i="33"/>
  <c r="U737" i="33"/>
  <c r="T737" i="33"/>
  <c r="S737" i="33"/>
  <c r="AD736" i="33"/>
  <c r="AC736" i="33"/>
  <c r="AB736" i="33"/>
  <c r="AA736" i="33"/>
  <c r="Z736" i="33"/>
  <c r="Y736" i="33"/>
  <c r="X736" i="33"/>
  <c r="W736" i="33"/>
  <c r="V736" i="33"/>
  <c r="U736" i="33"/>
  <c r="T736" i="33"/>
  <c r="S736" i="33"/>
  <c r="AD735" i="33"/>
  <c r="AC735" i="33"/>
  <c r="AB735" i="33"/>
  <c r="AA735" i="33"/>
  <c r="Z735" i="33"/>
  <c r="Y735" i="33"/>
  <c r="X735" i="33"/>
  <c r="W735" i="33"/>
  <c r="V735" i="33"/>
  <c r="U735" i="33"/>
  <c r="T735" i="33"/>
  <c r="S735" i="33"/>
  <c r="AD734" i="33"/>
  <c r="AC734" i="33"/>
  <c r="AB734" i="33"/>
  <c r="AA734" i="33"/>
  <c r="Z734" i="33"/>
  <c r="Y734" i="33"/>
  <c r="X734" i="33"/>
  <c r="W734" i="33"/>
  <c r="V734" i="33"/>
  <c r="U734" i="33"/>
  <c r="T734" i="33"/>
  <c r="S734" i="33"/>
  <c r="AD733" i="33"/>
  <c r="AC733" i="33"/>
  <c r="AB733" i="33"/>
  <c r="AA733" i="33"/>
  <c r="Z733" i="33"/>
  <c r="Y733" i="33"/>
  <c r="X733" i="33"/>
  <c r="W733" i="33"/>
  <c r="V733" i="33"/>
  <c r="U733" i="33"/>
  <c r="T733" i="33"/>
  <c r="S733" i="33"/>
  <c r="AD732" i="33"/>
  <c r="AC732" i="33"/>
  <c r="AB732" i="33"/>
  <c r="AA732" i="33"/>
  <c r="Z732" i="33"/>
  <c r="Y732" i="33"/>
  <c r="X732" i="33"/>
  <c r="W732" i="33"/>
  <c r="V732" i="33"/>
  <c r="U732" i="33"/>
  <c r="T732" i="33"/>
  <c r="S732" i="33"/>
  <c r="AD731" i="33"/>
  <c r="AC731" i="33"/>
  <c r="AB731" i="33"/>
  <c r="AA731" i="33"/>
  <c r="Z731" i="33"/>
  <c r="Y731" i="33"/>
  <c r="X731" i="33"/>
  <c r="W731" i="33"/>
  <c r="V731" i="33"/>
  <c r="U731" i="33"/>
  <c r="T731" i="33"/>
  <c r="S731" i="33"/>
  <c r="AD730" i="33"/>
  <c r="AC730" i="33"/>
  <c r="AB730" i="33"/>
  <c r="AA730" i="33"/>
  <c r="Z730" i="33"/>
  <c r="Y730" i="33"/>
  <c r="X730" i="33"/>
  <c r="W730" i="33"/>
  <c r="V730" i="33"/>
  <c r="U730" i="33"/>
  <c r="T730" i="33"/>
  <c r="S730" i="33"/>
  <c r="AD729" i="33"/>
  <c r="AC729" i="33"/>
  <c r="AB729" i="33"/>
  <c r="AA729" i="33"/>
  <c r="Z729" i="33"/>
  <c r="Y729" i="33"/>
  <c r="X729" i="33"/>
  <c r="W729" i="33"/>
  <c r="V729" i="33"/>
  <c r="U729" i="33"/>
  <c r="T729" i="33"/>
  <c r="S729" i="33"/>
  <c r="AD728" i="33"/>
  <c r="AC728" i="33"/>
  <c r="AB728" i="33"/>
  <c r="AA728" i="33"/>
  <c r="Z728" i="33"/>
  <c r="Y728" i="33"/>
  <c r="X728" i="33"/>
  <c r="W728" i="33"/>
  <c r="V728" i="33"/>
  <c r="U728" i="33"/>
  <c r="T728" i="33"/>
  <c r="S728" i="33"/>
  <c r="AD727" i="33"/>
  <c r="AC727" i="33"/>
  <c r="AB727" i="33"/>
  <c r="AA727" i="33"/>
  <c r="Z727" i="33"/>
  <c r="Y727" i="33"/>
  <c r="X727" i="33"/>
  <c r="W727" i="33"/>
  <c r="V727" i="33"/>
  <c r="U727" i="33"/>
  <c r="T727" i="33"/>
  <c r="S727" i="33"/>
  <c r="AD726" i="33"/>
  <c r="AC726" i="33"/>
  <c r="AB726" i="33"/>
  <c r="AA726" i="33"/>
  <c r="Z726" i="33"/>
  <c r="Y726" i="33"/>
  <c r="X726" i="33"/>
  <c r="W726" i="33"/>
  <c r="V726" i="33"/>
  <c r="U726" i="33"/>
  <c r="T726" i="33"/>
  <c r="S726" i="33"/>
  <c r="AD725" i="33"/>
  <c r="AC725" i="33"/>
  <c r="AB725" i="33"/>
  <c r="AA725" i="33"/>
  <c r="Z725" i="33"/>
  <c r="Y725" i="33"/>
  <c r="X725" i="33"/>
  <c r="W725" i="33"/>
  <c r="V725" i="33"/>
  <c r="U725" i="33"/>
  <c r="T725" i="33"/>
  <c r="S725" i="33"/>
  <c r="AD724" i="33"/>
  <c r="AC724" i="33"/>
  <c r="AB724" i="33"/>
  <c r="AA724" i="33"/>
  <c r="Z724" i="33"/>
  <c r="Y724" i="33"/>
  <c r="X724" i="33"/>
  <c r="W724" i="33"/>
  <c r="V724" i="33"/>
  <c r="U724" i="33"/>
  <c r="T724" i="33"/>
  <c r="S724" i="33"/>
  <c r="AD723" i="33"/>
  <c r="AC723" i="33"/>
  <c r="AB723" i="33"/>
  <c r="AA723" i="33"/>
  <c r="Z723" i="33"/>
  <c r="Y723" i="33"/>
  <c r="X723" i="33"/>
  <c r="W723" i="33"/>
  <c r="V723" i="33"/>
  <c r="U723" i="33"/>
  <c r="T723" i="33"/>
  <c r="S723" i="33"/>
  <c r="AD722" i="33"/>
  <c r="AC722" i="33"/>
  <c r="AB722" i="33"/>
  <c r="AA722" i="33"/>
  <c r="Z722" i="33"/>
  <c r="Y722" i="33"/>
  <c r="X722" i="33"/>
  <c r="W722" i="33"/>
  <c r="V722" i="33"/>
  <c r="U722" i="33"/>
  <c r="T722" i="33"/>
  <c r="S722" i="33"/>
  <c r="AD721" i="33"/>
  <c r="AC721" i="33"/>
  <c r="AB721" i="33"/>
  <c r="AA721" i="33"/>
  <c r="Z721" i="33"/>
  <c r="Y721" i="33"/>
  <c r="X721" i="33"/>
  <c r="W721" i="33"/>
  <c r="V721" i="33"/>
  <c r="U721" i="33"/>
  <c r="T721" i="33"/>
  <c r="S721" i="33"/>
  <c r="AD720" i="33"/>
  <c r="AC720" i="33"/>
  <c r="AB720" i="33"/>
  <c r="AA720" i="33"/>
  <c r="Z720" i="33"/>
  <c r="Y720" i="33"/>
  <c r="X720" i="33"/>
  <c r="W720" i="33"/>
  <c r="V720" i="33"/>
  <c r="U720" i="33"/>
  <c r="T720" i="33"/>
  <c r="S720" i="33"/>
  <c r="AD719" i="33"/>
  <c r="AC719" i="33"/>
  <c r="AB719" i="33"/>
  <c r="AA719" i="33"/>
  <c r="Z719" i="33"/>
  <c r="Y719" i="33"/>
  <c r="X719" i="33"/>
  <c r="W719" i="33"/>
  <c r="V719" i="33"/>
  <c r="U719" i="33"/>
  <c r="T719" i="33"/>
  <c r="S719" i="33"/>
  <c r="AD718" i="33"/>
  <c r="AC718" i="33"/>
  <c r="AB718" i="33"/>
  <c r="AA718" i="33"/>
  <c r="Z718" i="33"/>
  <c r="Y718" i="33"/>
  <c r="X718" i="33"/>
  <c r="W718" i="33"/>
  <c r="V718" i="33"/>
  <c r="U718" i="33"/>
  <c r="T718" i="33"/>
  <c r="S718" i="33"/>
  <c r="AD717" i="33"/>
  <c r="AC717" i="33"/>
  <c r="AB717" i="33"/>
  <c r="AA717" i="33"/>
  <c r="Z717" i="33"/>
  <c r="Y717" i="33"/>
  <c r="X717" i="33"/>
  <c r="W717" i="33"/>
  <c r="V717" i="33"/>
  <c r="U717" i="33"/>
  <c r="T717" i="33"/>
  <c r="S717" i="33"/>
  <c r="AD716" i="33"/>
  <c r="AC716" i="33"/>
  <c r="AB716" i="33"/>
  <c r="AA716" i="33"/>
  <c r="Z716" i="33"/>
  <c r="Y716" i="33"/>
  <c r="X716" i="33"/>
  <c r="W716" i="33"/>
  <c r="V716" i="33"/>
  <c r="U716" i="33"/>
  <c r="T716" i="33"/>
  <c r="S716" i="33"/>
  <c r="AD715" i="33"/>
  <c r="AC715" i="33"/>
  <c r="AB715" i="33"/>
  <c r="AA715" i="33"/>
  <c r="Z715" i="33"/>
  <c r="Y715" i="33"/>
  <c r="X715" i="33"/>
  <c r="W715" i="33"/>
  <c r="V715" i="33"/>
  <c r="U715" i="33"/>
  <c r="T715" i="33"/>
  <c r="S715" i="33"/>
  <c r="AD714" i="33"/>
  <c r="AC714" i="33"/>
  <c r="AB714" i="33"/>
  <c r="AA714" i="33"/>
  <c r="Z714" i="33"/>
  <c r="Y714" i="33"/>
  <c r="X714" i="33"/>
  <c r="W714" i="33"/>
  <c r="V714" i="33"/>
  <c r="U714" i="33"/>
  <c r="T714" i="33"/>
  <c r="S714" i="33"/>
  <c r="AD713" i="33"/>
  <c r="AC713" i="33"/>
  <c r="AB713" i="33"/>
  <c r="AA713" i="33"/>
  <c r="Z713" i="33"/>
  <c r="Y713" i="33"/>
  <c r="X713" i="33"/>
  <c r="W713" i="33"/>
  <c r="V713" i="33"/>
  <c r="U713" i="33"/>
  <c r="T713" i="33"/>
  <c r="S713" i="33"/>
  <c r="AD712" i="33"/>
  <c r="AC712" i="33"/>
  <c r="AB712" i="33"/>
  <c r="AA712" i="33"/>
  <c r="Z712" i="33"/>
  <c r="Y712" i="33"/>
  <c r="X712" i="33"/>
  <c r="W712" i="33"/>
  <c r="V712" i="33"/>
  <c r="U712" i="33"/>
  <c r="T712" i="33"/>
  <c r="S712" i="33"/>
  <c r="AD711" i="33"/>
  <c r="AC711" i="33"/>
  <c r="AB711" i="33"/>
  <c r="AA711" i="33"/>
  <c r="Z711" i="33"/>
  <c r="Y711" i="33"/>
  <c r="X711" i="33"/>
  <c r="W711" i="33"/>
  <c r="V711" i="33"/>
  <c r="U711" i="33"/>
  <c r="T711" i="33"/>
  <c r="S711" i="33"/>
  <c r="AD710" i="33"/>
  <c r="AC710" i="33"/>
  <c r="AB710" i="33"/>
  <c r="AA710" i="33"/>
  <c r="Z710" i="33"/>
  <c r="Y710" i="33"/>
  <c r="X710" i="33"/>
  <c r="W710" i="33"/>
  <c r="V710" i="33"/>
  <c r="U710" i="33"/>
  <c r="T710" i="33"/>
  <c r="S710" i="33"/>
  <c r="AD709" i="33"/>
  <c r="AC709" i="33"/>
  <c r="AB709" i="33"/>
  <c r="AA709" i="33"/>
  <c r="Z709" i="33"/>
  <c r="Y709" i="33"/>
  <c r="X709" i="33"/>
  <c r="W709" i="33"/>
  <c r="V709" i="33"/>
  <c r="U709" i="33"/>
  <c r="T709" i="33"/>
  <c r="S709" i="33"/>
  <c r="AD708" i="33"/>
  <c r="AC708" i="33"/>
  <c r="AB708" i="33"/>
  <c r="AA708" i="33"/>
  <c r="Z708" i="33"/>
  <c r="Y708" i="33"/>
  <c r="X708" i="33"/>
  <c r="W708" i="33"/>
  <c r="V708" i="33"/>
  <c r="U708" i="33"/>
  <c r="T708" i="33"/>
  <c r="S708" i="33"/>
  <c r="AD707" i="33"/>
  <c r="AC707" i="33"/>
  <c r="AB707" i="33"/>
  <c r="AA707" i="33"/>
  <c r="Z707" i="33"/>
  <c r="Y707" i="33"/>
  <c r="X707" i="33"/>
  <c r="W707" i="33"/>
  <c r="V707" i="33"/>
  <c r="U707" i="33"/>
  <c r="T707" i="33"/>
  <c r="S707" i="33"/>
  <c r="AD706" i="33"/>
  <c r="AC706" i="33"/>
  <c r="AB706" i="33"/>
  <c r="AA706" i="33"/>
  <c r="Z706" i="33"/>
  <c r="Y706" i="33"/>
  <c r="X706" i="33"/>
  <c r="W706" i="33"/>
  <c r="V706" i="33"/>
  <c r="U706" i="33"/>
  <c r="T706" i="33"/>
  <c r="S706" i="33"/>
  <c r="AD705" i="33"/>
  <c r="AC705" i="33"/>
  <c r="AB705" i="33"/>
  <c r="AA705" i="33"/>
  <c r="Z705" i="33"/>
  <c r="Y705" i="33"/>
  <c r="X705" i="33"/>
  <c r="W705" i="33"/>
  <c r="V705" i="33"/>
  <c r="U705" i="33"/>
  <c r="T705" i="33"/>
  <c r="S705" i="33"/>
  <c r="AD704" i="33"/>
  <c r="AC704" i="33"/>
  <c r="AB704" i="33"/>
  <c r="AA704" i="33"/>
  <c r="Z704" i="33"/>
  <c r="Y704" i="33"/>
  <c r="X704" i="33"/>
  <c r="W704" i="33"/>
  <c r="V704" i="33"/>
  <c r="U704" i="33"/>
  <c r="T704" i="33"/>
  <c r="S704" i="33"/>
  <c r="AD703" i="33"/>
  <c r="AC703" i="33"/>
  <c r="AB703" i="33"/>
  <c r="AA703" i="33"/>
  <c r="Z703" i="33"/>
  <c r="Y703" i="33"/>
  <c r="X703" i="33"/>
  <c r="W703" i="33"/>
  <c r="V703" i="33"/>
  <c r="U703" i="33"/>
  <c r="T703" i="33"/>
  <c r="S703" i="33"/>
  <c r="AD702" i="33"/>
  <c r="AC702" i="33"/>
  <c r="AB702" i="33"/>
  <c r="AA702" i="33"/>
  <c r="Z702" i="33"/>
  <c r="Y702" i="33"/>
  <c r="X702" i="33"/>
  <c r="W702" i="33"/>
  <c r="V702" i="33"/>
  <c r="U702" i="33"/>
  <c r="T702" i="33"/>
  <c r="S702" i="33"/>
  <c r="AD701" i="33"/>
  <c r="AC701" i="33"/>
  <c r="AB701" i="33"/>
  <c r="AA701" i="33"/>
  <c r="Z701" i="33"/>
  <c r="Y701" i="33"/>
  <c r="X701" i="33"/>
  <c r="W701" i="33"/>
  <c r="V701" i="33"/>
  <c r="U701" i="33"/>
  <c r="T701" i="33"/>
  <c r="S701" i="33"/>
  <c r="AD700" i="33"/>
  <c r="AC700" i="33"/>
  <c r="AB700" i="33"/>
  <c r="AA700" i="33"/>
  <c r="Z700" i="33"/>
  <c r="Y700" i="33"/>
  <c r="X700" i="33"/>
  <c r="W700" i="33"/>
  <c r="V700" i="33"/>
  <c r="U700" i="33"/>
  <c r="T700" i="33"/>
  <c r="S700" i="33"/>
  <c r="AD699" i="33"/>
  <c r="AC699" i="33"/>
  <c r="AB699" i="33"/>
  <c r="AA699" i="33"/>
  <c r="Z699" i="33"/>
  <c r="Y699" i="33"/>
  <c r="X699" i="33"/>
  <c r="W699" i="33"/>
  <c r="V699" i="33"/>
  <c r="U699" i="33"/>
  <c r="T699" i="33"/>
  <c r="S699" i="33"/>
  <c r="AD698" i="33"/>
  <c r="AC698" i="33"/>
  <c r="AB698" i="33"/>
  <c r="AA698" i="33"/>
  <c r="Z698" i="33"/>
  <c r="Y698" i="33"/>
  <c r="X698" i="33"/>
  <c r="W698" i="33"/>
  <c r="V698" i="33"/>
  <c r="U698" i="33"/>
  <c r="T698" i="33"/>
  <c r="S698" i="33"/>
  <c r="AD697" i="33"/>
  <c r="AC697" i="33"/>
  <c r="AB697" i="33"/>
  <c r="AA697" i="33"/>
  <c r="Z697" i="33"/>
  <c r="Y697" i="33"/>
  <c r="X697" i="33"/>
  <c r="W697" i="33"/>
  <c r="V697" i="33"/>
  <c r="U697" i="33"/>
  <c r="T697" i="33"/>
  <c r="S697" i="33"/>
  <c r="AD696" i="33"/>
  <c r="AC696" i="33"/>
  <c r="AB696" i="33"/>
  <c r="AA696" i="33"/>
  <c r="Z696" i="33"/>
  <c r="Y696" i="33"/>
  <c r="X696" i="33"/>
  <c r="W696" i="33"/>
  <c r="V696" i="33"/>
  <c r="U696" i="33"/>
  <c r="T696" i="33"/>
  <c r="S696" i="33"/>
  <c r="AD695" i="33"/>
  <c r="AC695" i="33"/>
  <c r="AB695" i="33"/>
  <c r="AA695" i="33"/>
  <c r="Z695" i="33"/>
  <c r="Y695" i="33"/>
  <c r="X695" i="33"/>
  <c r="W695" i="33"/>
  <c r="V695" i="33"/>
  <c r="U695" i="33"/>
  <c r="T695" i="33"/>
  <c r="S695" i="33"/>
  <c r="AD694" i="33"/>
  <c r="AC694" i="33"/>
  <c r="AB694" i="33"/>
  <c r="AA694" i="33"/>
  <c r="Z694" i="33"/>
  <c r="Y694" i="33"/>
  <c r="X694" i="33"/>
  <c r="W694" i="33"/>
  <c r="V694" i="33"/>
  <c r="U694" i="33"/>
  <c r="T694" i="33"/>
  <c r="S694" i="33"/>
  <c r="AD693" i="33"/>
  <c r="AC693" i="33"/>
  <c r="AB693" i="33"/>
  <c r="AA693" i="33"/>
  <c r="Z693" i="33"/>
  <c r="Y693" i="33"/>
  <c r="X693" i="33"/>
  <c r="W693" i="33"/>
  <c r="V693" i="33"/>
  <c r="U693" i="33"/>
  <c r="T693" i="33"/>
  <c r="S693" i="33"/>
  <c r="AD692" i="33"/>
  <c r="AC692" i="33"/>
  <c r="AB692" i="33"/>
  <c r="AA692" i="33"/>
  <c r="Z692" i="33"/>
  <c r="Y692" i="33"/>
  <c r="X692" i="33"/>
  <c r="W692" i="33"/>
  <c r="V692" i="33"/>
  <c r="U692" i="33"/>
  <c r="T692" i="33"/>
  <c r="S692" i="33"/>
  <c r="AD691" i="33"/>
  <c r="AC691" i="33"/>
  <c r="AB691" i="33"/>
  <c r="AA691" i="33"/>
  <c r="Z691" i="33"/>
  <c r="Y691" i="33"/>
  <c r="X691" i="33"/>
  <c r="W691" i="33"/>
  <c r="V691" i="33"/>
  <c r="U691" i="33"/>
  <c r="T691" i="33"/>
  <c r="S691" i="33"/>
  <c r="AD690" i="33"/>
  <c r="AC690" i="33"/>
  <c r="AB690" i="33"/>
  <c r="AA690" i="33"/>
  <c r="Z690" i="33"/>
  <c r="Y690" i="33"/>
  <c r="X690" i="33"/>
  <c r="W690" i="33"/>
  <c r="V690" i="33"/>
  <c r="U690" i="33"/>
  <c r="T690" i="33"/>
  <c r="S690" i="33"/>
  <c r="AD689" i="33"/>
  <c r="AC689" i="33"/>
  <c r="AB689" i="33"/>
  <c r="AA689" i="33"/>
  <c r="Z689" i="33"/>
  <c r="Y689" i="33"/>
  <c r="X689" i="33"/>
  <c r="W689" i="33"/>
  <c r="V689" i="33"/>
  <c r="U689" i="33"/>
  <c r="T689" i="33"/>
  <c r="S689" i="33"/>
  <c r="AD688" i="33"/>
  <c r="AC688" i="33"/>
  <c r="AB688" i="33"/>
  <c r="AA688" i="33"/>
  <c r="Z688" i="33"/>
  <c r="Y688" i="33"/>
  <c r="X688" i="33"/>
  <c r="W688" i="33"/>
  <c r="V688" i="33"/>
  <c r="U688" i="33"/>
  <c r="T688" i="33"/>
  <c r="S688" i="33"/>
  <c r="AD687" i="33"/>
  <c r="AC687" i="33"/>
  <c r="AB687" i="33"/>
  <c r="AA687" i="33"/>
  <c r="Z687" i="33"/>
  <c r="Y687" i="33"/>
  <c r="X687" i="33"/>
  <c r="W687" i="33"/>
  <c r="V687" i="33"/>
  <c r="U687" i="33"/>
  <c r="T687" i="33"/>
  <c r="S687" i="33"/>
  <c r="AD686" i="33"/>
  <c r="AC686" i="33"/>
  <c r="AB686" i="33"/>
  <c r="AA686" i="33"/>
  <c r="Z686" i="33"/>
  <c r="Y686" i="33"/>
  <c r="X686" i="33"/>
  <c r="W686" i="33"/>
  <c r="V686" i="33"/>
  <c r="U686" i="33"/>
  <c r="T686" i="33"/>
  <c r="S686" i="33"/>
  <c r="AD685" i="33"/>
  <c r="AC685" i="33"/>
  <c r="AB685" i="33"/>
  <c r="AA685" i="33"/>
  <c r="Z685" i="33"/>
  <c r="Y685" i="33"/>
  <c r="X685" i="33"/>
  <c r="W685" i="33"/>
  <c r="V685" i="33"/>
  <c r="U685" i="33"/>
  <c r="T685" i="33"/>
  <c r="S685" i="33"/>
  <c r="AD684" i="33"/>
  <c r="AC684" i="33"/>
  <c r="AB684" i="33"/>
  <c r="AA684" i="33"/>
  <c r="Z684" i="33"/>
  <c r="Y684" i="33"/>
  <c r="X684" i="33"/>
  <c r="W684" i="33"/>
  <c r="V684" i="33"/>
  <c r="U684" i="33"/>
  <c r="T684" i="33"/>
  <c r="S684" i="33"/>
  <c r="AD683" i="33"/>
  <c r="AC683" i="33"/>
  <c r="AB683" i="33"/>
  <c r="AA683" i="33"/>
  <c r="Z683" i="33"/>
  <c r="Y683" i="33"/>
  <c r="X683" i="33"/>
  <c r="W683" i="33"/>
  <c r="V683" i="33"/>
  <c r="U683" i="33"/>
  <c r="T683" i="33"/>
  <c r="S683" i="33"/>
  <c r="AD682" i="33"/>
  <c r="AC682" i="33"/>
  <c r="AB682" i="33"/>
  <c r="AA682" i="33"/>
  <c r="Z682" i="33"/>
  <c r="Y682" i="33"/>
  <c r="X682" i="33"/>
  <c r="W682" i="33"/>
  <c r="V682" i="33"/>
  <c r="U682" i="33"/>
  <c r="T682" i="33"/>
  <c r="S682" i="33"/>
  <c r="AD681" i="33"/>
  <c r="AC681" i="33"/>
  <c r="AB681" i="33"/>
  <c r="AA681" i="33"/>
  <c r="Z681" i="33"/>
  <c r="Y681" i="33"/>
  <c r="X681" i="33"/>
  <c r="W681" i="33"/>
  <c r="V681" i="33"/>
  <c r="U681" i="33"/>
  <c r="T681" i="33"/>
  <c r="S681" i="33"/>
  <c r="AD680" i="33"/>
  <c r="AC680" i="33"/>
  <c r="AB680" i="33"/>
  <c r="AA680" i="33"/>
  <c r="Z680" i="33"/>
  <c r="Y680" i="33"/>
  <c r="X680" i="33"/>
  <c r="W680" i="33"/>
  <c r="V680" i="33"/>
  <c r="U680" i="33"/>
  <c r="T680" i="33"/>
  <c r="S680" i="33"/>
  <c r="AD679" i="33"/>
  <c r="AC679" i="33"/>
  <c r="AB679" i="33"/>
  <c r="AA679" i="33"/>
  <c r="Z679" i="33"/>
  <c r="Y679" i="33"/>
  <c r="X679" i="33"/>
  <c r="W679" i="33"/>
  <c r="V679" i="33"/>
  <c r="U679" i="33"/>
  <c r="T679" i="33"/>
  <c r="S679" i="33"/>
  <c r="AD678" i="33"/>
  <c r="AC678" i="33"/>
  <c r="AB678" i="33"/>
  <c r="AA678" i="33"/>
  <c r="Z678" i="33"/>
  <c r="Y678" i="33"/>
  <c r="X678" i="33"/>
  <c r="W678" i="33"/>
  <c r="V678" i="33"/>
  <c r="U678" i="33"/>
  <c r="T678" i="33"/>
  <c r="S678" i="33"/>
  <c r="AD677" i="33"/>
  <c r="AC677" i="33"/>
  <c r="AB677" i="33"/>
  <c r="AA677" i="33"/>
  <c r="Z677" i="33"/>
  <c r="Y677" i="33"/>
  <c r="X677" i="33"/>
  <c r="W677" i="33"/>
  <c r="V677" i="33"/>
  <c r="U677" i="33"/>
  <c r="T677" i="33"/>
  <c r="S677" i="33"/>
  <c r="AD676" i="33"/>
  <c r="AC676" i="33"/>
  <c r="AB676" i="33"/>
  <c r="AA676" i="33"/>
  <c r="Z676" i="33"/>
  <c r="Y676" i="33"/>
  <c r="X676" i="33"/>
  <c r="W676" i="33"/>
  <c r="V676" i="33"/>
  <c r="U676" i="33"/>
  <c r="T676" i="33"/>
  <c r="S676" i="33"/>
  <c r="AD675" i="33"/>
  <c r="AC675" i="33"/>
  <c r="AB675" i="33"/>
  <c r="AA675" i="33"/>
  <c r="Z675" i="33"/>
  <c r="Y675" i="33"/>
  <c r="X675" i="33"/>
  <c r="W675" i="33"/>
  <c r="V675" i="33"/>
  <c r="U675" i="33"/>
  <c r="T675" i="33"/>
  <c r="S675" i="33"/>
  <c r="AD674" i="33"/>
  <c r="AC674" i="33"/>
  <c r="AB674" i="33"/>
  <c r="AA674" i="33"/>
  <c r="Z674" i="33"/>
  <c r="Y674" i="33"/>
  <c r="X674" i="33"/>
  <c r="W674" i="33"/>
  <c r="V674" i="33"/>
  <c r="U674" i="33"/>
  <c r="T674" i="33"/>
  <c r="S674" i="33"/>
  <c r="AD673" i="33"/>
  <c r="AC673" i="33"/>
  <c r="AB673" i="33"/>
  <c r="AA673" i="33"/>
  <c r="Z673" i="33"/>
  <c r="Y673" i="33"/>
  <c r="X673" i="33"/>
  <c r="W673" i="33"/>
  <c r="V673" i="33"/>
  <c r="U673" i="33"/>
  <c r="T673" i="33"/>
  <c r="S673" i="33"/>
  <c r="AD672" i="33"/>
  <c r="AC672" i="33"/>
  <c r="AB672" i="33"/>
  <c r="AA672" i="33"/>
  <c r="Z672" i="33"/>
  <c r="Y672" i="33"/>
  <c r="X672" i="33"/>
  <c r="W672" i="33"/>
  <c r="V672" i="33"/>
  <c r="U672" i="33"/>
  <c r="T672" i="33"/>
  <c r="S672" i="33"/>
  <c r="AD671" i="33"/>
  <c r="AC671" i="33"/>
  <c r="AB671" i="33"/>
  <c r="AA671" i="33"/>
  <c r="Z671" i="33"/>
  <c r="Y671" i="33"/>
  <c r="X671" i="33"/>
  <c r="W671" i="33"/>
  <c r="V671" i="33"/>
  <c r="U671" i="33"/>
  <c r="T671" i="33"/>
  <c r="S671" i="33"/>
  <c r="AD670" i="33"/>
  <c r="AC670" i="33"/>
  <c r="AB670" i="33"/>
  <c r="AA670" i="33"/>
  <c r="Z670" i="33"/>
  <c r="Y670" i="33"/>
  <c r="X670" i="33"/>
  <c r="W670" i="33"/>
  <c r="V670" i="33"/>
  <c r="U670" i="33"/>
  <c r="T670" i="33"/>
  <c r="S670" i="33"/>
  <c r="AD669" i="33"/>
  <c r="AC669" i="33"/>
  <c r="AB669" i="33"/>
  <c r="AA669" i="33"/>
  <c r="Z669" i="33"/>
  <c r="Y669" i="33"/>
  <c r="X669" i="33"/>
  <c r="W669" i="33"/>
  <c r="V669" i="33"/>
  <c r="U669" i="33"/>
  <c r="T669" i="33"/>
  <c r="S669" i="33"/>
  <c r="AD668" i="33"/>
  <c r="AC668" i="33"/>
  <c r="AB668" i="33"/>
  <c r="AA668" i="33"/>
  <c r="Z668" i="33"/>
  <c r="Y668" i="33"/>
  <c r="X668" i="33"/>
  <c r="W668" i="33"/>
  <c r="V668" i="33"/>
  <c r="U668" i="33"/>
  <c r="T668" i="33"/>
  <c r="S668" i="33"/>
  <c r="AD667" i="33"/>
  <c r="AC667" i="33"/>
  <c r="AB667" i="33"/>
  <c r="AA667" i="33"/>
  <c r="Z667" i="33"/>
  <c r="Y667" i="33"/>
  <c r="X667" i="33"/>
  <c r="W667" i="33"/>
  <c r="V667" i="33"/>
  <c r="U667" i="33"/>
  <c r="T667" i="33"/>
  <c r="S667" i="33"/>
  <c r="AD666" i="33"/>
  <c r="AC666" i="33"/>
  <c r="AB666" i="33"/>
  <c r="AA666" i="33"/>
  <c r="Z666" i="33"/>
  <c r="Y666" i="33"/>
  <c r="X666" i="33"/>
  <c r="W666" i="33"/>
  <c r="V666" i="33"/>
  <c r="U666" i="33"/>
  <c r="T666" i="33"/>
  <c r="S666" i="33"/>
  <c r="AD665" i="33"/>
  <c r="AC665" i="33"/>
  <c r="AB665" i="33"/>
  <c r="AA665" i="33"/>
  <c r="Z665" i="33"/>
  <c r="Y665" i="33"/>
  <c r="X665" i="33"/>
  <c r="W665" i="33"/>
  <c r="V665" i="33"/>
  <c r="U665" i="33"/>
  <c r="T665" i="33"/>
  <c r="S665" i="33"/>
  <c r="AD664" i="33"/>
  <c r="AC664" i="33"/>
  <c r="AB664" i="33"/>
  <c r="AA664" i="33"/>
  <c r="Z664" i="33"/>
  <c r="Y664" i="33"/>
  <c r="X664" i="33"/>
  <c r="W664" i="33"/>
  <c r="V664" i="33"/>
  <c r="U664" i="33"/>
  <c r="T664" i="33"/>
  <c r="S664" i="33"/>
  <c r="AD663" i="33"/>
  <c r="AC663" i="33"/>
  <c r="AB663" i="33"/>
  <c r="AA663" i="33"/>
  <c r="Z663" i="33"/>
  <c r="Y663" i="33"/>
  <c r="X663" i="33"/>
  <c r="W663" i="33"/>
  <c r="V663" i="33"/>
  <c r="U663" i="33"/>
  <c r="T663" i="33"/>
  <c r="S663" i="33"/>
  <c r="AD662" i="33"/>
  <c r="AC662" i="33"/>
  <c r="AB662" i="33"/>
  <c r="AA662" i="33"/>
  <c r="Z662" i="33"/>
  <c r="Y662" i="33"/>
  <c r="X662" i="33"/>
  <c r="W662" i="33"/>
  <c r="V662" i="33"/>
  <c r="U662" i="33"/>
  <c r="T662" i="33"/>
  <c r="S662" i="33"/>
  <c r="AD661" i="33"/>
  <c r="AC661" i="33"/>
  <c r="AB661" i="33"/>
  <c r="AA661" i="33"/>
  <c r="Z661" i="33"/>
  <c r="Y661" i="33"/>
  <c r="X661" i="33"/>
  <c r="W661" i="33"/>
  <c r="V661" i="33"/>
  <c r="U661" i="33"/>
  <c r="T661" i="33"/>
  <c r="S661" i="33"/>
  <c r="AD660" i="33"/>
  <c r="AC660" i="33"/>
  <c r="AB660" i="33"/>
  <c r="AA660" i="33"/>
  <c r="Z660" i="33"/>
  <c r="Y660" i="33"/>
  <c r="X660" i="33"/>
  <c r="W660" i="33"/>
  <c r="V660" i="33"/>
  <c r="U660" i="33"/>
  <c r="T660" i="33"/>
  <c r="S660" i="33"/>
  <c r="AD659" i="33"/>
  <c r="AC659" i="33"/>
  <c r="AB659" i="33"/>
  <c r="AA659" i="33"/>
  <c r="Z659" i="33"/>
  <c r="Y659" i="33"/>
  <c r="X659" i="33"/>
  <c r="W659" i="33"/>
  <c r="V659" i="33"/>
  <c r="U659" i="33"/>
  <c r="T659" i="33"/>
  <c r="S659" i="33"/>
  <c r="AD658" i="33"/>
  <c r="AC658" i="33"/>
  <c r="AB658" i="33"/>
  <c r="AA658" i="33"/>
  <c r="Z658" i="33"/>
  <c r="Y658" i="33"/>
  <c r="X658" i="33"/>
  <c r="W658" i="33"/>
  <c r="V658" i="33"/>
  <c r="U658" i="33"/>
  <c r="T658" i="33"/>
  <c r="S658" i="33"/>
  <c r="AD657" i="33"/>
  <c r="AC657" i="33"/>
  <c r="AB657" i="33"/>
  <c r="AA657" i="33"/>
  <c r="Z657" i="33"/>
  <c r="Y657" i="33"/>
  <c r="X657" i="33"/>
  <c r="W657" i="33"/>
  <c r="V657" i="33"/>
  <c r="U657" i="33"/>
  <c r="T657" i="33"/>
  <c r="S657" i="33"/>
  <c r="AD656" i="33"/>
  <c r="AC656" i="33"/>
  <c r="AB656" i="33"/>
  <c r="AA656" i="33"/>
  <c r="Z656" i="33"/>
  <c r="Y656" i="33"/>
  <c r="X656" i="33"/>
  <c r="W656" i="33"/>
  <c r="V656" i="33"/>
  <c r="U656" i="33"/>
  <c r="T656" i="33"/>
  <c r="S656" i="33"/>
  <c r="AD655" i="33"/>
  <c r="AC655" i="33"/>
  <c r="AB655" i="33"/>
  <c r="AA655" i="33"/>
  <c r="Z655" i="33"/>
  <c r="Y655" i="33"/>
  <c r="X655" i="33"/>
  <c r="W655" i="33"/>
  <c r="V655" i="33"/>
  <c r="U655" i="33"/>
  <c r="T655" i="33"/>
  <c r="S655" i="33"/>
  <c r="AD654" i="33"/>
  <c r="AC654" i="33"/>
  <c r="AB654" i="33"/>
  <c r="AA654" i="33"/>
  <c r="Z654" i="33"/>
  <c r="Y654" i="33"/>
  <c r="X654" i="33"/>
  <c r="W654" i="33"/>
  <c r="V654" i="33"/>
  <c r="U654" i="33"/>
  <c r="T654" i="33"/>
  <c r="S654" i="33"/>
  <c r="AD653" i="33"/>
  <c r="AC653" i="33"/>
  <c r="AB653" i="33"/>
  <c r="AA653" i="33"/>
  <c r="Z653" i="33"/>
  <c r="Y653" i="33"/>
  <c r="X653" i="33"/>
  <c r="W653" i="33"/>
  <c r="V653" i="33"/>
  <c r="U653" i="33"/>
  <c r="T653" i="33"/>
  <c r="S653" i="33"/>
  <c r="AD652" i="33"/>
  <c r="AC652" i="33"/>
  <c r="AB652" i="33"/>
  <c r="AA652" i="33"/>
  <c r="Z652" i="33"/>
  <c r="Y652" i="33"/>
  <c r="X652" i="33"/>
  <c r="W652" i="33"/>
  <c r="V652" i="33"/>
  <c r="U652" i="33"/>
  <c r="T652" i="33"/>
  <c r="S652" i="33"/>
  <c r="AD651" i="33"/>
  <c r="AC651" i="33"/>
  <c r="AB651" i="33"/>
  <c r="AA651" i="33"/>
  <c r="Z651" i="33"/>
  <c r="Y651" i="33"/>
  <c r="X651" i="33"/>
  <c r="W651" i="33"/>
  <c r="V651" i="33"/>
  <c r="U651" i="33"/>
  <c r="T651" i="33"/>
  <c r="S651" i="33"/>
  <c r="AD650" i="33"/>
  <c r="AC650" i="33"/>
  <c r="AB650" i="33"/>
  <c r="AA650" i="33"/>
  <c r="Z650" i="33"/>
  <c r="Y650" i="33"/>
  <c r="X650" i="33"/>
  <c r="W650" i="33"/>
  <c r="V650" i="33"/>
  <c r="U650" i="33"/>
  <c r="T650" i="33"/>
  <c r="S650" i="33"/>
  <c r="AD649" i="33"/>
  <c r="AC649" i="33"/>
  <c r="AB649" i="33"/>
  <c r="AA649" i="33"/>
  <c r="Z649" i="33"/>
  <c r="Y649" i="33"/>
  <c r="X649" i="33"/>
  <c r="W649" i="33"/>
  <c r="V649" i="33"/>
  <c r="U649" i="33"/>
  <c r="T649" i="33"/>
  <c r="S649" i="33"/>
  <c r="AD648" i="33"/>
  <c r="AC648" i="33"/>
  <c r="AB648" i="33"/>
  <c r="AA648" i="33"/>
  <c r="Z648" i="33"/>
  <c r="Y648" i="33"/>
  <c r="X648" i="33"/>
  <c r="W648" i="33"/>
  <c r="V648" i="33"/>
  <c r="U648" i="33"/>
  <c r="T648" i="33"/>
  <c r="S648" i="33"/>
  <c r="AD647" i="33"/>
  <c r="AC647" i="33"/>
  <c r="AB647" i="33"/>
  <c r="AA647" i="33"/>
  <c r="Z647" i="33"/>
  <c r="Y647" i="33"/>
  <c r="X647" i="33"/>
  <c r="W647" i="33"/>
  <c r="V647" i="33"/>
  <c r="U647" i="33"/>
  <c r="T647" i="33"/>
  <c r="S647" i="33"/>
  <c r="AD646" i="33"/>
  <c r="AC646" i="33"/>
  <c r="AB646" i="33"/>
  <c r="AA646" i="33"/>
  <c r="Z646" i="33"/>
  <c r="Y646" i="33"/>
  <c r="X646" i="33"/>
  <c r="W646" i="33"/>
  <c r="V646" i="33"/>
  <c r="U646" i="33"/>
  <c r="T646" i="33"/>
  <c r="S646" i="33"/>
  <c r="AD645" i="33"/>
  <c r="AC645" i="33"/>
  <c r="AB645" i="33"/>
  <c r="AA645" i="33"/>
  <c r="Z645" i="33"/>
  <c r="Y645" i="33"/>
  <c r="X645" i="33"/>
  <c r="W645" i="33"/>
  <c r="V645" i="33"/>
  <c r="U645" i="33"/>
  <c r="T645" i="33"/>
  <c r="S645" i="33"/>
  <c r="AD644" i="33"/>
  <c r="AC644" i="33"/>
  <c r="AB644" i="33"/>
  <c r="AA644" i="33"/>
  <c r="Z644" i="33"/>
  <c r="Y644" i="33"/>
  <c r="X644" i="33"/>
  <c r="W644" i="33"/>
  <c r="V644" i="33"/>
  <c r="U644" i="33"/>
  <c r="T644" i="33"/>
  <c r="S644" i="33"/>
  <c r="AD643" i="33"/>
  <c r="AC643" i="33"/>
  <c r="AB643" i="33"/>
  <c r="AA643" i="33"/>
  <c r="Z643" i="33"/>
  <c r="Y643" i="33"/>
  <c r="X643" i="33"/>
  <c r="W643" i="33"/>
  <c r="V643" i="33"/>
  <c r="U643" i="33"/>
  <c r="T643" i="33"/>
  <c r="S643" i="33"/>
  <c r="AD642" i="33"/>
  <c r="AC642" i="33"/>
  <c r="AB642" i="33"/>
  <c r="AA642" i="33"/>
  <c r="Z642" i="33"/>
  <c r="Y642" i="33"/>
  <c r="X642" i="33"/>
  <c r="W642" i="33"/>
  <c r="V642" i="33"/>
  <c r="U642" i="33"/>
  <c r="T642" i="33"/>
  <c r="S642" i="33"/>
  <c r="AD641" i="33"/>
  <c r="AC641" i="33"/>
  <c r="AB641" i="33"/>
  <c r="AA641" i="33"/>
  <c r="Z641" i="33"/>
  <c r="Y641" i="33"/>
  <c r="X641" i="33"/>
  <c r="W641" i="33"/>
  <c r="V641" i="33"/>
  <c r="U641" i="33"/>
  <c r="T641" i="33"/>
  <c r="S641" i="33"/>
  <c r="AD640" i="33"/>
  <c r="AC640" i="33"/>
  <c r="AB640" i="33"/>
  <c r="AA640" i="33"/>
  <c r="Z640" i="33"/>
  <c r="Y640" i="33"/>
  <c r="X640" i="33"/>
  <c r="W640" i="33"/>
  <c r="V640" i="33"/>
  <c r="U640" i="33"/>
  <c r="T640" i="33"/>
  <c r="S640" i="33"/>
  <c r="AD639" i="33"/>
  <c r="AC639" i="33"/>
  <c r="AB639" i="33"/>
  <c r="AA639" i="33"/>
  <c r="Z639" i="33"/>
  <c r="Y639" i="33"/>
  <c r="X639" i="33"/>
  <c r="W639" i="33"/>
  <c r="V639" i="33"/>
  <c r="U639" i="33"/>
  <c r="T639" i="33"/>
  <c r="S639" i="33"/>
  <c r="AD638" i="33"/>
  <c r="AC638" i="33"/>
  <c r="AB638" i="33"/>
  <c r="AA638" i="33"/>
  <c r="Z638" i="33"/>
  <c r="Y638" i="33"/>
  <c r="X638" i="33"/>
  <c r="W638" i="33"/>
  <c r="V638" i="33"/>
  <c r="U638" i="33"/>
  <c r="T638" i="33"/>
  <c r="S638" i="33"/>
  <c r="AD637" i="33"/>
  <c r="AC637" i="33"/>
  <c r="AB637" i="33"/>
  <c r="AA637" i="33"/>
  <c r="Z637" i="33"/>
  <c r="Y637" i="33"/>
  <c r="X637" i="33"/>
  <c r="W637" i="33"/>
  <c r="V637" i="33"/>
  <c r="U637" i="33"/>
  <c r="T637" i="33"/>
  <c r="S637" i="33"/>
  <c r="AD636" i="33"/>
  <c r="AC636" i="33"/>
  <c r="AB636" i="33"/>
  <c r="AA636" i="33"/>
  <c r="Z636" i="33"/>
  <c r="Y636" i="33"/>
  <c r="X636" i="33"/>
  <c r="W636" i="33"/>
  <c r="V636" i="33"/>
  <c r="U636" i="33"/>
  <c r="T636" i="33"/>
  <c r="S636" i="33"/>
  <c r="AD635" i="33"/>
  <c r="AC635" i="33"/>
  <c r="AB635" i="33"/>
  <c r="AA635" i="33"/>
  <c r="Z635" i="33"/>
  <c r="Y635" i="33"/>
  <c r="X635" i="33"/>
  <c r="W635" i="33"/>
  <c r="V635" i="33"/>
  <c r="U635" i="33"/>
  <c r="T635" i="33"/>
  <c r="S635" i="33"/>
  <c r="AD634" i="33"/>
  <c r="AC634" i="33"/>
  <c r="AB634" i="33"/>
  <c r="AA634" i="33"/>
  <c r="Z634" i="33"/>
  <c r="Y634" i="33"/>
  <c r="X634" i="33"/>
  <c r="W634" i="33"/>
  <c r="V634" i="33"/>
  <c r="U634" i="33"/>
  <c r="T634" i="33"/>
  <c r="S634" i="33"/>
  <c r="AD633" i="33"/>
  <c r="AC633" i="33"/>
  <c r="AB633" i="33"/>
  <c r="AA633" i="33"/>
  <c r="Z633" i="33"/>
  <c r="Y633" i="33"/>
  <c r="X633" i="33"/>
  <c r="W633" i="33"/>
  <c r="V633" i="33"/>
  <c r="U633" i="33"/>
  <c r="T633" i="33"/>
  <c r="S633" i="33"/>
  <c r="AD632" i="33"/>
  <c r="AC632" i="33"/>
  <c r="AB632" i="33"/>
  <c r="AA632" i="33"/>
  <c r="Z632" i="33"/>
  <c r="Y632" i="33"/>
  <c r="X632" i="33"/>
  <c r="W632" i="33"/>
  <c r="V632" i="33"/>
  <c r="U632" i="33"/>
  <c r="T632" i="33"/>
  <c r="S632" i="33"/>
  <c r="AD631" i="33"/>
  <c r="AC631" i="33"/>
  <c r="AB631" i="33"/>
  <c r="AA631" i="33"/>
  <c r="Z631" i="33"/>
  <c r="Y631" i="33"/>
  <c r="X631" i="33"/>
  <c r="W631" i="33"/>
  <c r="V631" i="33"/>
  <c r="U631" i="33"/>
  <c r="T631" i="33"/>
  <c r="S631" i="33"/>
  <c r="AD630" i="33"/>
  <c r="AC630" i="33"/>
  <c r="AB630" i="33"/>
  <c r="AA630" i="33"/>
  <c r="Z630" i="33"/>
  <c r="Y630" i="33"/>
  <c r="X630" i="33"/>
  <c r="W630" i="33"/>
  <c r="V630" i="33"/>
  <c r="U630" i="33"/>
  <c r="T630" i="33"/>
  <c r="S630" i="33"/>
  <c r="AD629" i="33"/>
  <c r="AC629" i="33"/>
  <c r="AB629" i="33"/>
  <c r="AA629" i="33"/>
  <c r="Z629" i="33"/>
  <c r="Y629" i="33"/>
  <c r="X629" i="33"/>
  <c r="W629" i="33"/>
  <c r="V629" i="33"/>
  <c r="U629" i="33"/>
  <c r="T629" i="33"/>
  <c r="S629" i="33"/>
  <c r="AD628" i="33"/>
  <c r="AC628" i="33"/>
  <c r="AB628" i="33"/>
  <c r="AA628" i="33"/>
  <c r="Z628" i="33"/>
  <c r="Y628" i="33"/>
  <c r="X628" i="33"/>
  <c r="W628" i="33"/>
  <c r="V628" i="33"/>
  <c r="U628" i="33"/>
  <c r="T628" i="33"/>
  <c r="S628" i="33"/>
  <c r="AD627" i="33"/>
  <c r="AC627" i="33"/>
  <c r="AB627" i="33"/>
  <c r="AA627" i="33"/>
  <c r="Z627" i="33"/>
  <c r="Y627" i="33"/>
  <c r="X627" i="33"/>
  <c r="W627" i="33"/>
  <c r="V627" i="33"/>
  <c r="U627" i="33"/>
  <c r="T627" i="33"/>
  <c r="S627" i="33"/>
  <c r="AD626" i="33"/>
  <c r="AC626" i="33"/>
  <c r="AB626" i="33"/>
  <c r="AA626" i="33"/>
  <c r="Z626" i="33"/>
  <c r="Y626" i="33"/>
  <c r="X626" i="33"/>
  <c r="W626" i="33"/>
  <c r="V626" i="33"/>
  <c r="U626" i="33"/>
  <c r="T626" i="33"/>
  <c r="S626" i="33"/>
  <c r="AD625" i="33"/>
  <c r="AC625" i="33"/>
  <c r="AB625" i="33"/>
  <c r="AA625" i="33"/>
  <c r="Z625" i="33"/>
  <c r="Y625" i="33"/>
  <c r="X625" i="33"/>
  <c r="W625" i="33"/>
  <c r="V625" i="33"/>
  <c r="U625" i="33"/>
  <c r="T625" i="33"/>
  <c r="S625" i="33"/>
  <c r="AD624" i="33"/>
  <c r="AC624" i="33"/>
  <c r="AB624" i="33"/>
  <c r="AA624" i="33"/>
  <c r="Z624" i="33"/>
  <c r="Y624" i="33"/>
  <c r="X624" i="33"/>
  <c r="W624" i="33"/>
  <c r="V624" i="33"/>
  <c r="U624" i="33"/>
  <c r="T624" i="33"/>
  <c r="S624" i="33"/>
  <c r="AD623" i="33"/>
  <c r="AC623" i="33"/>
  <c r="AB623" i="33"/>
  <c r="AA623" i="33"/>
  <c r="Z623" i="33"/>
  <c r="Y623" i="33"/>
  <c r="X623" i="33"/>
  <c r="W623" i="33"/>
  <c r="V623" i="33"/>
  <c r="U623" i="33"/>
  <c r="T623" i="33"/>
  <c r="S623" i="33"/>
  <c r="AD622" i="33"/>
  <c r="AC622" i="33"/>
  <c r="AB622" i="33"/>
  <c r="AA622" i="33"/>
  <c r="Z622" i="33"/>
  <c r="Y622" i="33"/>
  <c r="X622" i="33"/>
  <c r="W622" i="33"/>
  <c r="V622" i="33"/>
  <c r="U622" i="33"/>
  <c r="T622" i="33"/>
  <c r="S622" i="33"/>
  <c r="AD621" i="33"/>
  <c r="AC621" i="33"/>
  <c r="AB621" i="33"/>
  <c r="AA621" i="33"/>
  <c r="Z621" i="33"/>
  <c r="Y621" i="33"/>
  <c r="X621" i="33"/>
  <c r="W621" i="33"/>
  <c r="V621" i="33"/>
  <c r="U621" i="33"/>
  <c r="T621" i="33"/>
  <c r="S621" i="33"/>
  <c r="AD620" i="33"/>
  <c r="AC620" i="33"/>
  <c r="AB620" i="33"/>
  <c r="AA620" i="33"/>
  <c r="Z620" i="33"/>
  <c r="Y620" i="33"/>
  <c r="X620" i="33"/>
  <c r="W620" i="33"/>
  <c r="V620" i="33"/>
  <c r="U620" i="33"/>
  <c r="T620" i="33"/>
  <c r="S620" i="33"/>
  <c r="AD619" i="33"/>
  <c r="AC619" i="33"/>
  <c r="AB619" i="33"/>
  <c r="AA619" i="33"/>
  <c r="Z619" i="33"/>
  <c r="Y619" i="33"/>
  <c r="X619" i="33"/>
  <c r="W619" i="33"/>
  <c r="V619" i="33"/>
  <c r="U619" i="33"/>
  <c r="T619" i="33"/>
  <c r="S619" i="33"/>
  <c r="AD618" i="33"/>
  <c r="AC618" i="33"/>
  <c r="AB618" i="33"/>
  <c r="AA618" i="33"/>
  <c r="Z618" i="33"/>
  <c r="Y618" i="33"/>
  <c r="X618" i="33"/>
  <c r="W618" i="33"/>
  <c r="V618" i="33"/>
  <c r="U618" i="33"/>
  <c r="T618" i="33"/>
  <c r="S618" i="33"/>
  <c r="AD617" i="33"/>
  <c r="AC617" i="33"/>
  <c r="AB617" i="33"/>
  <c r="AA617" i="33"/>
  <c r="Z617" i="33"/>
  <c r="Y617" i="33"/>
  <c r="X617" i="33"/>
  <c r="W617" i="33"/>
  <c r="V617" i="33"/>
  <c r="U617" i="33"/>
  <c r="T617" i="33"/>
  <c r="S617" i="33"/>
  <c r="AD616" i="33"/>
  <c r="AC616" i="33"/>
  <c r="AB616" i="33"/>
  <c r="AA616" i="33"/>
  <c r="Z616" i="33"/>
  <c r="Y616" i="33"/>
  <c r="X616" i="33"/>
  <c r="W616" i="33"/>
  <c r="V616" i="33"/>
  <c r="U616" i="33"/>
  <c r="T616" i="33"/>
  <c r="S616" i="33"/>
  <c r="AD615" i="33"/>
  <c r="AC615" i="33"/>
  <c r="AB615" i="33"/>
  <c r="AA615" i="33"/>
  <c r="Z615" i="33"/>
  <c r="Y615" i="33"/>
  <c r="X615" i="33"/>
  <c r="W615" i="33"/>
  <c r="V615" i="33"/>
  <c r="U615" i="33"/>
  <c r="T615" i="33"/>
  <c r="S615" i="33"/>
  <c r="AD614" i="33"/>
  <c r="AC614" i="33"/>
  <c r="AB614" i="33"/>
  <c r="AA614" i="33"/>
  <c r="Z614" i="33"/>
  <c r="Y614" i="33"/>
  <c r="X614" i="33"/>
  <c r="W614" i="33"/>
  <c r="V614" i="33"/>
  <c r="U614" i="33"/>
  <c r="T614" i="33"/>
  <c r="S614" i="33"/>
  <c r="AD613" i="33"/>
  <c r="AC613" i="33"/>
  <c r="AB613" i="33"/>
  <c r="AA613" i="33"/>
  <c r="Z613" i="33"/>
  <c r="Y613" i="33"/>
  <c r="X613" i="33"/>
  <c r="W613" i="33"/>
  <c r="V613" i="33"/>
  <c r="U613" i="33"/>
  <c r="T613" i="33"/>
  <c r="S613" i="33"/>
  <c r="AD612" i="33"/>
  <c r="AC612" i="33"/>
  <c r="AB612" i="33"/>
  <c r="AA612" i="33"/>
  <c r="Z612" i="33"/>
  <c r="Y612" i="33"/>
  <c r="X612" i="33"/>
  <c r="W612" i="33"/>
  <c r="V612" i="33"/>
  <c r="U612" i="33"/>
  <c r="T612" i="33"/>
  <c r="S612" i="33"/>
  <c r="AD611" i="33"/>
  <c r="AC611" i="33"/>
  <c r="AB611" i="33"/>
  <c r="AA611" i="33"/>
  <c r="Z611" i="33"/>
  <c r="Y611" i="33"/>
  <c r="X611" i="33"/>
  <c r="W611" i="33"/>
  <c r="V611" i="33"/>
  <c r="U611" i="33"/>
  <c r="T611" i="33"/>
  <c r="S611" i="33"/>
  <c r="AD610" i="33"/>
  <c r="AC610" i="33"/>
  <c r="AB610" i="33"/>
  <c r="AA610" i="33"/>
  <c r="Z610" i="33"/>
  <c r="Y610" i="33"/>
  <c r="X610" i="33"/>
  <c r="W610" i="33"/>
  <c r="V610" i="33"/>
  <c r="U610" i="33"/>
  <c r="T610" i="33"/>
  <c r="S610" i="33"/>
  <c r="AD609" i="33"/>
  <c r="AC609" i="33"/>
  <c r="AB609" i="33"/>
  <c r="AA609" i="33"/>
  <c r="Z609" i="33"/>
  <c r="Y609" i="33"/>
  <c r="X609" i="33"/>
  <c r="W609" i="33"/>
  <c r="V609" i="33"/>
  <c r="U609" i="33"/>
  <c r="T609" i="33"/>
  <c r="S609" i="33"/>
  <c r="AD608" i="33"/>
  <c r="AC608" i="33"/>
  <c r="AB608" i="33"/>
  <c r="AA608" i="33"/>
  <c r="Z608" i="33"/>
  <c r="Y608" i="33"/>
  <c r="X608" i="33"/>
  <c r="W608" i="33"/>
  <c r="V608" i="33"/>
  <c r="U608" i="33"/>
  <c r="T608" i="33"/>
  <c r="S608" i="33"/>
  <c r="AD607" i="33"/>
  <c r="AC607" i="33"/>
  <c r="AB607" i="33"/>
  <c r="AA607" i="33"/>
  <c r="Z607" i="33"/>
  <c r="Y607" i="33"/>
  <c r="X607" i="33"/>
  <c r="W607" i="33"/>
  <c r="V607" i="33"/>
  <c r="U607" i="33"/>
  <c r="T607" i="33"/>
  <c r="S607" i="33"/>
  <c r="AD606" i="33"/>
  <c r="AC606" i="33"/>
  <c r="AB606" i="33"/>
  <c r="AA606" i="33"/>
  <c r="Z606" i="33"/>
  <c r="Y606" i="33"/>
  <c r="X606" i="33"/>
  <c r="W606" i="33"/>
  <c r="V606" i="33"/>
  <c r="U606" i="33"/>
  <c r="T606" i="33"/>
  <c r="S606" i="33"/>
  <c r="AD605" i="33"/>
  <c r="AC605" i="33"/>
  <c r="AB605" i="33"/>
  <c r="AA605" i="33"/>
  <c r="Z605" i="33"/>
  <c r="Y605" i="33"/>
  <c r="X605" i="33"/>
  <c r="W605" i="33"/>
  <c r="V605" i="33"/>
  <c r="U605" i="33"/>
  <c r="T605" i="33"/>
  <c r="S605" i="33"/>
  <c r="AD604" i="33"/>
  <c r="AC604" i="33"/>
  <c r="AB604" i="33"/>
  <c r="AA604" i="33"/>
  <c r="Z604" i="33"/>
  <c r="Y604" i="33"/>
  <c r="X604" i="33"/>
  <c r="W604" i="33"/>
  <c r="V604" i="33"/>
  <c r="U604" i="33"/>
  <c r="T604" i="33"/>
  <c r="S604" i="33"/>
  <c r="AD603" i="33"/>
  <c r="AC603" i="33"/>
  <c r="AB603" i="33"/>
  <c r="AA603" i="33"/>
  <c r="Z603" i="33"/>
  <c r="Y603" i="33"/>
  <c r="X603" i="33"/>
  <c r="W603" i="33"/>
  <c r="V603" i="33"/>
  <c r="U603" i="33"/>
  <c r="T603" i="33"/>
  <c r="S603" i="33"/>
  <c r="AD602" i="33"/>
  <c r="AC602" i="33"/>
  <c r="AB602" i="33"/>
  <c r="AA602" i="33"/>
  <c r="Z602" i="33"/>
  <c r="Y602" i="33"/>
  <c r="X602" i="33"/>
  <c r="W602" i="33"/>
  <c r="V602" i="33"/>
  <c r="U602" i="33"/>
  <c r="T602" i="33"/>
  <c r="S602" i="33"/>
  <c r="AD601" i="33"/>
  <c r="AC601" i="33"/>
  <c r="AB601" i="33"/>
  <c r="AA601" i="33"/>
  <c r="Z601" i="33"/>
  <c r="Y601" i="33"/>
  <c r="X601" i="33"/>
  <c r="W601" i="33"/>
  <c r="V601" i="33"/>
  <c r="U601" i="33"/>
  <c r="T601" i="33"/>
  <c r="S601" i="33"/>
  <c r="AD600" i="33"/>
  <c r="AC600" i="33"/>
  <c r="AB600" i="33"/>
  <c r="AA600" i="33"/>
  <c r="Z600" i="33"/>
  <c r="Y600" i="33"/>
  <c r="X600" i="33"/>
  <c r="W600" i="33"/>
  <c r="V600" i="33"/>
  <c r="U600" i="33"/>
  <c r="T600" i="33"/>
  <c r="S600" i="33"/>
  <c r="AD599" i="33"/>
  <c r="AC599" i="33"/>
  <c r="AB599" i="33"/>
  <c r="AA599" i="33"/>
  <c r="Z599" i="33"/>
  <c r="Y599" i="33"/>
  <c r="X599" i="33"/>
  <c r="W599" i="33"/>
  <c r="V599" i="33"/>
  <c r="U599" i="33"/>
  <c r="T599" i="33"/>
  <c r="S599" i="33"/>
  <c r="AD598" i="33"/>
  <c r="AC598" i="33"/>
  <c r="AB598" i="33"/>
  <c r="AA598" i="33"/>
  <c r="Z598" i="33"/>
  <c r="Y598" i="33"/>
  <c r="X598" i="33"/>
  <c r="W598" i="33"/>
  <c r="V598" i="33"/>
  <c r="U598" i="33"/>
  <c r="T598" i="33"/>
  <c r="S598" i="33"/>
  <c r="AD597" i="33"/>
  <c r="AC597" i="33"/>
  <c r="AB597" i="33"/>
  <c r="AA597" i="33"/>
  <c r="Z597" i="33"/>
  <c r="Y597" i="33"/>
  <c r="X597" i="33"/>
  <c r="W597" i="33"/>
  <c r="V597" i="33"/>
  <c r="U597" i="33"/>
  <c r="T597" i="33"/>
  <c r="S597" i="33"/>
  <c r="AD596" i="33"/>
  <c r="AC596" i="33"/>
  <c r="AB596" i="33"/>
  <c r="AA596" i="33"/>
  <c r="Z596" i="33"/>
  <c r="Y596" i="33"/>
  <c r="X596" i="33"/>
  <c r="W596" i="33"/>
  <c r="V596" i="33"/>
  <c r="U596" i="33"/>
  <c r="T596" i="33"/>
  <c r="S596" i="33"/>
  <c r="AD595" i="33"/>
  <c r="AC595" i="33"/>
  <c r="AB595" i="33"/>
  <c r="AA595" i="33"/>
  <c r="Z595" i="33"/>
  <c r="Y595" i="33"/>
  <c r="X595" i="33"/>
  <c r="W595" i="33"/>
  <c r="V595" i="33"/>
  <c r="U595" i="33"/>
  <c r="T595" i="33"/>
  <c r="S595" i="33"/>
  <c r="AD594" i="33"/>
  <c r="AC594" i="33"/>
  <c r="AB594" i="33"/>
  <c r="AA594" i="33"/>
  <c r="Z594" i="33"/>
  <c r="Y594" i="33"/>
  <c r="X594" i="33"/>
  <c r="W594" i="33"/>
  <c r="V594" i="33"/>
  <c r="U594" i="33"/>
  <c r="T594" i="33"/>
  <c r="S594" i="33"/>
  <c r="AD593" i="33"/>
  <c r="AC593" i="33"/>
  <c r="AB593" i="33"/>
  <c r="AA593" i="33"/>
  <c r="Z593" i="33"/>
  <c r="Y593" i="33"/>
  <c r="X593" i="33"/>
  <c r="W593" i="33"/>
  <c r="V593" i="33"/>
  <c r="U593" i="33"/>
  <c r="T593" i="33"/>
  <c r="S593" i="33"/>
  <c r="AD592" i="33"/>
  <c r="AC592" i="33"/>
  <c r="AB592" i="33"/>
  <c r="AA592" i="33"/>
  <c r="Z592" i="33"/>
  <c r="Y592" i="33"/>
  <c r="X592" i="33"/>
  <c r="W592" i="33"/>
  <c r="V592" i="33"/>
  <c r="U592" i="33"/>
  <c r="T592" i="33"/>
  <c r="S592" i="33"/>
  <c r="AD591" i="33"/>
  <c r="AC591" i="33"/>
  <c r="AB591" i="33"/>
  <c r="AA591" i="33"/>
  <c r="Z591" i="33"/>
  <c r="Y591" i="33"/>
  <c r="X591" i="33"/>
  <c r="W591" i="33"/>
  <c r="V591" i="33"/>
  <c r="U591" i="33"/>
  <c r="T591" i="33"/>
  <c r="S591" i="33"/>
  <c r="AD590" i="33"/>
  <c r="AC590" i="33"/>
  <c r="AB590" i="33"/>
  <c r="AA590" i="33"/>
  <c r="Z590" i="33"/>
  <c r="Y590" i="33"/>
  <c r="X590" i="33"/>
  <c r="W590" i="33"/>
  <c r="V590" i="33"/>
  <c r="U590" i="33"/>
  <c r="T590" i="33"/>
  <c r="S590" i="33"/>
  <c r="AD589" i="33"/>
  <c r="AC589" i="33"/>
  <c r="AB589" i="33"/>
  <c r="AA589" i="33"/>
  <c r="Z589" i="33"/>
  <c r="Y589" i="33"/>
  <c r="X589" i="33"/>
  <c r="W589" i="33"/>
  <c r="V589" i="33"/>
  <c r="U589" i="33"/>
  <c r="T589" i="33"/>
  <c r="S589" i="33"/>
  <c r="AD588" i="33"/>
  <c r="AC588" i="33"/>
  <c r="AB588" i="33"/>
  <c r="AA588" i="33"/>
  <c r="Z588" i="33"/>
  <c r="Y588" i="33"/>
  <c r="X588" i="33"/>
  <c r="W588" i="33"/>
  <c r="V588" i="33"/>
  <c r="U588" i="33"/>
  <c r="T588" i="33"/>
  <c r="S588" i="33"/>
  <c r="AD587" i="33"/>
  <c r="AC587" i="33"/>
  <c r="AB587" i="33"/>
  <c r="AA587" i="33"/>
  <c r="Z587" i="33"/>
  <c r="Y587" i="33"/>
  <c r="X587" i="33"/>
  <c r="W587" i="33"/>
  <c r="V587" i="33"/>
  <c r="U587" i="33"/>
  <c r="T587" i="33"/>
  <c r="S587" i="33"/>
  <c r="AD586" i="33"/>
  <c r="AC586" i="33"/>
  <c r="AB586" i="33"/>
  <c r="AA586" i="33"/>
  <c r="Z586" i="33"/>
  <c r="Y586" i="33"/>
  <c r="X586" i="33"/>
  <c r="W586" i="33"/>
  <c r="V586" i="33"/>
  <c r="U586" i="33"/>
  <c r="T586" i="33"/>
  <c r="S586" i="33"/>
  <c r="AD585" i="33"/>
  <c r="AC585" i="33"/>
  <c r="AB585" i="33"/>
  <c r="AA585" i="33"/>
  <c r="Z585" i="33"/>
  <c r="Y585" i="33"/>
  <c r="X585" i="33"/>
  <c r="W585" i="33"/>
  <c r="V585" i="33"/>
  <c r="U585" i="33"/>
  <c r="T585" i="33"/>
  <c r="S585" i="33"/>
  <c r="AD584" i="33"/>
  <c r="AC584" i="33"/>
  <c r="AB584" i="33"/>
  <c r="AA584" i="33"/>
  <c r="Z584" i="33"/>
  <c r="Y584" i="33"/>
  <c r="X584" i="33"/>
  <c r="W584" i="33"/>
  <c r="V584" i="33"/>
  <c r="U584" i="33"/>
  <c r="T584" i="33"/>
  <c r="S584" i="33"/>
  <c r="AD583" i="33"/>
  <c r="AC583" i="33"/>
  <c r="AB583" i="33"/>
  <c r="AA583" i="33"/>
  <c r="Z583" i="33"/>
  <c r="Y583" i="33"/>
  <c r="X583" i="33"/>
  <c r="W583" i="33"/>
  <c r="V583" i="33"/>
  <c r="U583" i="33"/>
  <c r="T583" i="33"/>
  <c r="S583" i="33"/>
  <c r="AD582" i="33"/>
  <c r="AC582" i="33"/>
  <c r="AB582" i="33"/>
  <c r="AA582" i="33"/>
  <c r="Z582" i="33"/>
  <c r="Y582" i="33"/>
  <c r="X582" i="33"/>
  <c r="W582" i="33"/>
  <c r="V582" i="33"/>
  <c r="U582" i="33"/>
  <c r="T582" i="33"/>
  <c r="S582" i="33"/>
  <c r="AD581" i="33"/>
  <c r="AC581" i="33"/>
  <c r="AB581" i="33"/>
  <c r="AA581" i="33"/>
  <c r="Z581" i="33"/>
  <c r="Y581" i="33"/>
  <c r="X581" i="33"/>
  <c r="W581" i="33"/>
  <c r="V581" i="33"/>
  <c r="U581" i="33"/>
  <c r="T581" i="33"/>
  <c r="S581" i="33"/>
  <c r="AD580" i="33"/>
  <c r="AC580" i="33"/>
  <c r="AB580" i="33"/>
  <c r="AA580" i="33"/>
  <c r="Z580" i="33"/>
  <c r="Y580" i="33"/>
  <c r="X580" i="33"/>
  <c r="W580" i="33"/>
  <c r="V580" i="33"/>
  <c r="U580" i="33"/>
  <c r="T580" i="33"/>
  <c r="S580" i="33"/>
  <c r="AD579" i="33"/>
  <c r="AC579" i="33"/>
  <c r="AB579" i="33"/>
  <c r="AA579" i="33"/>
  <c r="Z579" i="33"/>
  <c r="Y579" i="33"/>
  <c r="X579" i="33"/>
  <c r="W579" i="33"/>
  <c r="V579" i="33"/>
  <c r="U579" i="33"/>
  <c r="T579" i="33"/>
  <c r="S579" i="33"/>
  <c r="AD578" i="33"/>
  <c r="AC578" i="33"/>
  <c r="AB578" i="33"/>
  <c r="AA578" i="33"/>
  <c r="Z578" i="33"/>
  <c r="Y578" i="33"/>
  <c r="X578" i="33"/>
  <c r="W578" i="33"/>
  <c r="V578" i="33"/>
  <c r="U578" i="33"/>
  <c r="T578" i="33"/>
  <c r="S578" i="33"/>
  <c r="AD577" i="33"/>
  <c r="AC577" i="33"/>
  <c r="AB577" i="33"/>
  <c r="AA577" i="33"/>
  <c r="Z577" i="33"/>
  <c r="Y577" i="33"/>
  <c r="X577" i="33"/>
  <c r="W577" i="33"/>
  <c r="V577" i="33"/>
  <c r="U577" i="33"/>
  <c r="T577" i="33"/>
  <c r="S577" i="33"/>
  <c r="AD576" i="33"/>
  <c r="AC576" i="33"/>
  <c r="AB576" i="33"/>
  <c r="AA576" i="33"/>
  <c r="Z576" i="33"/>
  <c r="Y576" i="33"/>
  <c r="X576" i="33"/>
  <c r="W576" i="33"/>
  <c r="V576" i="33"/>
  <c r="U576" i="33"/>
  <c r="T576" i="33"/>
  <c r="S576" i="33"/>
  <c r="AD575" i="33"/>
  <c r="AC575" i="33"/>
  <c r="AB575" i="33"/>
  <c r="AA575" i="33"/>
  <c r="Z575" i="33"/>
  <c r="Y575" i="33"/>
  <c r="X575" i="33"/>
  <c r="W575" i="33"/>
  <c r="V575" i="33"/>
  <c r="U575" i="33"/>
  <c r="T575" i="33"/>
  <c r="S575" i="33"/>
  <c r="AD574" i="33"/>
  <c r="AC574" i="33"/>
  <c r="AB574" i="33"/>
  <c r="AA574" i="33"/>
  <c r="Z574" i="33"/>
  <c r="Y574" i="33"/>
  <c r="X574" i="33"/>
  <c r="W574" i="33"/>
  <c r="V574" i="33"/>
  <c r="U574" i="33"/>
  <c r="T574" i="33"/>
  <c r="S574" i="33"/>
  <c r="AD573" i="33"/>
  <c r="AC573" i="33"/>
  <c r="AB573" i="33"/>
  <c r="AA573" i="33"/>
  <c r="Z573" i="33"/>
  <c r="Y573" i="33"/>
  <c r="X573" i="33"/>
  <c r="W573" i="33"/>
  <c r="V573" i="33"/>
  <c r="U573" i="33"/>
  <c r="T573" i="33"/>
  <c r="S573" i="33"/>
  <c r="AD572" i="33"/>
  <c r="AC572" i="33"/>
  <c r="AB572" i="33"/>
  <c r="AA572" i="33"/>
  <c r="Z572" i="33"/>
  <c r="Y572" i="33"/>
  <c r="X572" i="33"/>
  <c r="W572" i="33"/>
  <c r="V572" i="33"/>
  <c r="U572" i="33"/>
  <c r="T572" i="33"/>
  <c r="S572" i="33"/>
  <c r="AD571" i="33"/>
  <c r="AC571" i="33"/>
  <c r="AB571" i="33"/>
  <c r="AA571" i="33"/>
  <c r="Z571" i="33"/>
  <c r="Y571" i="33"/>
  <c r="X571" i="33"/>
  <c r="W571" i="33"/>
  <c r="V571" i="33"/>
  <c r="U571" i="33"/>
  <c r="T571" i="33"/>
  <c r="S571" i="33"/>
  <c r="AD570" i="33"/>
  <c r="AC570" i="33"/>
  <c r="AB570" i="33"/>
  <c r="AA570" i="33"/>
  <c r="Z570" i="33"/>
  <c r="Y570" i="33"/>
  <c r="X570" i="33"/>
  <c r="W570" i="33"/>
  <c r="V570" i="33"/>
  <c r="U570" i="33"/>
  <c r="T570" i="33"/>
  <c r="S570" i="33"/>
  <c r="AD569" i="33"/>
  <c r="AC569" i="33"/>
  <c r="AB569" i="33"/>
  <c r="AA569" i="33"/>
  <c r="Z569" i="33"/>
  <c r="Y569" i="33"/>
  <c r="X569" i="33"/>
  <c r="W569" i="33"/>
  <c r="V569" i="33"/>
  <c r="U569" i="33"/>
  <c r="T569" i="33"/>
  <c r="S569" i="33"/>
  <c r="AD568" i="33"/>
  <c r="AC568" i="33"/>
  <c r="AB568" i="33"/>
  <c r="AA568" i="33"/>
  <c r="Z568" i="33"/>
  <c r="Y568" i="33"/>
  <c r="X568" i="33"/>
  <c r="W568" i="33"/>
  <c r="V568" i="33"/>
  <c r="U568" i="33"/>
  <c r="T568" i="33"/>
  <c r="S568" i="33"/>
  <c r="AD567" i="33"/>
  <c r="AC567" i="33"/>
  <c r="AB567" i="33"/>
  <c r="AA567" i="33"/>
  <c r="Z567" i="33"/>
  <c r="Y567" i="33"/>
  <c r="X567" i="33"/>
  <c r="W567" i="33"/>
  <c r="V567" i="33"/>
  <c r="U567" i="33"/>
  <c r="T567" i="33"/>
  <c r="S567" i="33"/>
  <c r="AD566" i="33"/>
  <c r="AC566" i="33"/>
  <c r="AB566" i="33"/>
  <c r="AA566" i="33"/>
  <c r="Z566" i="33"/>
  <c r="Y566" i="33"/>
  <c r="X566" i="33"/>
  <c r="W566" i="33"/>
  <c r="V566" i="33"/>
  <c r="U566" i="33"/>
  <c r="T566" i="33"/>
  <c r="S566" i="33"/>
  <c r="AD565" i="33"/>
  <c r="AC565" i="33"/>
  <c r="AB565" i="33"/>
  <c r="AA565" i="33"/>
  <c r="Z565" i="33"/>
  <c r="Y565" i="33"/>
  <c r="X565" i="33"/>
  <c r="W565" i="33"/>
  <c r="V565" i="33"/>
  <c r="U565" i="33"/>
  <c r="T565" i="33"/>
  <c r="S565" i="33"/>
  <c r="AD564" i="33"/>
  <c r="AC564" i="33"/>
  <c r="AB564" i="33"/>
  <c r="AA564" i="33"/>
  <c r="Z564" i="33"/>
  <c r="Y564" i="33"/>
  <c r="X564" i="33"/>
  <c r="W564" i="33"/>
  <c r="V564" i="33"/>
  <c r="U564" i="33"/>
  <c r="T564" i="33"/>
  <c r="S564" i="33"/>
  <c r="AD563" i="33"/>
  <c r="AC563" i="33"/>
  <c r="AB563" i="33"/>
  <c r="AA563" i="33"/>
  <c r="Z563" i="33"/>
  <c r="Y563" i="33"/>
  <c r="X563" i="33"/>
  <c r="W563" i="33"/>
  <c r="V563" i="33"/>
  <c r="U563" i="33"/>
  <c r="T563" i="33"/>
  <c r="S563" i="33"/>
  <c r="AD562" i="33"/>
  <c r="AC562" i="33"/>
  <c r="AB562" i="33"/>
  <c r="AA562" i="33"/>
  <c r="Z562" i="33"/>
  <c r="Y562" i="33"/>
  <c r="X562" i="33"/>
  <c r="W562" i="33"/>
  <c r="V562" i="33"/>
  <c r="U562" i="33"/>
  <c r="T562" i="33"/>
  <c r="S562" i="33"/>
  <c r="AD561" i="33"/>
  <c r="AC561" i="33"/>
  <c r="AB561" i="33"/>
  <c r="AA561" i="33"/>
  <c r="Z561" i="33"/>
  <c r="Y561" i="33"/>
  <c r="X561" i="33"/>
  <c r="W561" i="33"/>
  <c r="V561" i="33"/>
  <c r="U561" i="33"/>
  <c r="T561" i="33"/>
  <c r="S561" i="33"/>
  <c r="AD560" i="33"/>
  <c r="AC560" i="33"/>
  <c r="AB560" i="33"/>
  <c r="AA560" i="33"/>
  <c r="Z560" i="33"/>
  <c r="Y560" i="33"/>
  <c r="X560" i="33"/>
  <c r="W560" i="33"/>
  <c r="V560" i="33"/>
  <c r="U560" i="33"/>
  <c r="T560" i="33"/>
  <c r="S560" i="33"/>
  <c r="AD559" i="33"/>
  <c r="AC559" i="33"/>
  <c r="AB559" i="33"/>
  <c r="AA559" i="33"/>
  <c r="Z559" i="33"/>
  <c r="Y559" i="33"/>
  <c r="X559" i="33"/>
  <c r="W559" i="33"/>
  <c r="V559" i="33"/>
  <c r="U559" i="33"/>
  <c r="T559" i="33"/>
  <c r="S559" i="33"/>
  <c r="AD558" i="33"/>
  <c r="AC558" i="33"/>
  <c r="AB558" i="33"/>
  <c r="AA558" i="33"/>
  <c r="Z558" i="33"/>
  <c r="Y558" i="33"/>
  <c r="X558" i="33"/>
  <c r="W558" i="33"/>
  <c r="V558" i="33"/>
  <c r="U558" i="33"/>
  <c r="T558" i="33"/>
  <c r="S558" i="33"/>
  <c r="AD557" i="33"/>
  <c r="AC557" i="33"/>
  <c r="AB557" i="33"/>
  <c r="AA557" i="33"/>
  <c r="Z557" i="33"/>
  <c r="Y557" i="33"/>
  <c r="X557" i="33"/>
  <c r="W557" i="33"/>
  <c r="V557" i="33"/>
  <c r="U557" i="33"/>
  <c r="T557" i="33"/>
  <c r="S557" i="33"/>
  <c r="AD556" i="33"/>
  <c r="AC556" i="33"/>
  <c r="AB556" i="33"/>
  <c r="AA556" i="33"/>
  <c r="Z556" i="33"/>
  <c r="Y556" i="33"/>
  <c r="X556" i="33"/>
  <c r="W556" i="33"/>
  <c r="V556" i="33"/>
  <c r="U556" i="33"/>
  <c r="T556" i="33"/>
  <c r="S556" i="33"/>
  <c r="AD555" i="33"/>
  <c r="AC555" i="33"/>
  <c r="AB555" i="33"/>
  <c r="AA555" i="33"/>
  <c r="Z555" i="33"/>
  <c r="Y555" i="33"/>
  <c r="X555" i="33"/>
  <c r="W555" i="33"/>
  <c r="V555" i="33"/>
  <c r="U555" i="33"/>
  <c r="T555" i="33"/>
  <c r="S555" i="33"/>
  <c r="AD554" i="33"/>
  <c r="AC554" i="33"/>
  <c r="AB554" i="33"/>
  <c r="AA554" i="33"/>
  <c r="Z554" i="33"/>
  <c r="Y554" i="33"/>
  <c r="X554" i="33"/>
  <c r="W554" i="33"/>
  <c r="V554" i="33"/>
  <c r="U554" i="33"/>
  <c r="T554" i="33"/>
  <c r="S554" i="33"/>
  <c r="AD553" i="33"/>
  <c r="AC553" i="33"/>
  <c r="AB553" i="33"/>
  <c r="AA553" i="33"/>
  <c r="Z553" i="33"/>
  <c r="Y553" i="33"/>
  <c r="X553" i="33"/>
  <c r="W553" i="33"/>
  <c r="V553" i="33"/>
  <c r="U553" i="33"/>
  <c r="T553" i="33"/>
  <c r="S553" i="33"/>
  <c r="AD552" i="33"/>
  <c r="AC552" i="33"/>
  <c r="AB552" i="33"/>
  <c r="AA552" i="33"/>
  <c r="Z552" i="33"/>
  <c r="Y552" i="33"/>
  <c r="X552" i="33"/>
  <c r="W552" i="33"/>
  <c r="V552" i="33"/>
  <c r="U552" i="33"/>
  <c r="T552" i="33"/>
  <c r="S552" i="33"/>
  <c r="AD551" i="33"/>
  <c r="AC551" i="33"/>
  <c r="AB551" i="33"/>
  <c r="AA551" i="33"/>
  <c r="Z551" i="33"/>
  <c r="Y551" i="33"/>
  <c r="X551" i="33"/>
  <c r="W551" i="33"/>
  <c r="V551" i="33"/>
  <c r="U551" i="33"/>
  <c r="T551" i="33"/>
  <c r="S551" i="33"/>
  <c r="AD550" i="33"/>
  <c r="AC550" i="33"/>
  <c r="AB550" i="33"/>
  <c r="AA550" i="33"/>
  <c r="Z550" i="33"/>
  <c r="Y550" i="33"/>
  <c r="X550" i="33"/>
  <c r="W550" i="33"/>
  <c r="V550" i="33"/>
  <c r="U550" i="33"/>
  <c r="T550" i="33"/>
  <c r="S550" i="33"/>
  <c r="AD549" i="33"/>
  <c r="AC549" i="33"/>
  <c r="AB549" i="33"/>
  <c r="AA549" i="33"/>
  <c r="Z549" i="33"/>
  <c r="Y549" i="33"/>
  <c r="X549" i="33"/>
  <c r="W549" i="33"/>
  <c r="V549" i="33"/>
  <c r="U549" i="33"/>
  <c r="T549" i="33"/>
  <c r="S549" i="33"/>
  <c r="AD548" i="33"/>
  <c r="AC548" i="33"/>
  <c r="AB548" i="33"/>
  <c r="AA548" i="33"/>
  <c r="Z548" i="33"/>
  <c r="Y548" i="33"/>
  <c r="X548" i="33"/>
  <c r="W548" i="33"/>
  <c r="V548" i="33"/>
  <c r="U548" i="33"/>
  <c r="T548" i="33"/>
  <c r="S548" i="33"/>
  <c r="AD547" i="33"/>
  <c r="AC547" i="33"/>
  <c r="AB547" i="33"/>
  <c r="AA547" i="33"/>
  <c r="Z547" i="33"/>
  <c r="Y547" i="33"/>
  <c r="X547" i="33"/>
  <c r="W547" i="33"/>
  <c r="V547" i="33"/>
  <c r="U547" i="33"/>
  <c r="T547" i="33"/>
  <c r="S547" i="33"/>
  <c r="AD546" i="33"/>
  <c r="AC546" i="33"/>
  <c r="AB546" i="33"/>
  <c r="AA546" i="33"/>
  <c r="Z546" i="33"/>
  <c r="Y546" i="33"/>
  <c r="X546" i="33"/>
  <c r="W546" i="33"/>
  <c r="V546" i="33"/>
  <c r="U546" i="33"/>
  <c r="T546" i="33"/>
  <c r="S546" i="33"/>
  <c r="AD545" i="33"/>
  <c r="AC545" i="33"/>
  <c r="AB545" i="33"/>
  <c r="AA545" i="33"/>
  <c r="Z545" i="33"/>
  <c r="Y545" i="33"/>
  <c r="X545" i="33"/>
  <c r="W545" i="33"/>
  <c r="V545" i="33"/>
  <c r="U545" i="33"/>
  <c r="T545" i="33"/>
  <c r="S545" i="33"/>
  <c r="AD544" i="33"/>
  <c r="AC544" i="33"/>
  <c r="AB544" i="33"/>
  <c r="AA544" i="33"/>
  <c r="Z544" i="33"/>
  <c r="Y544" i="33"/>
  <c r="X544" i="33"/>
  <c r="W544" i="33"/>
  <c r="V544" i="33"/>
  <c r="U544" i="33"/>
  <c r="T544" i="33"/>
  <c r="S544" i="33"/>
  <c r="AD543" i="33"/>
  <c r="AC543" i="33"/>
  <c r="AB543" i="33"/>
  <c r="AA543" i="33"/>
  <c r="Z543" i="33"/>
  <c r="Y543" i="33"/>
  <c r="X543" i="33"/>
  <c r="W543" i="33"/>
  <c r="V543" i="33"/>
  <c r="U543" i="33"/>
  <c r="T543" i="33"/>
  <c r="S543" i="33"/>
  <c r="AD542" i="33"/>
  <c r="AC542" i="33"/>
  <c r="AB542" i="33"/>
  <c r="AA542" i="33"/>
  <c r="Z542" i="33"/>
  <c r="Y542" i="33"/>
  <c r="X542" i="33"/>
  <c r="W542" i="33"/>
  <c r="V542" i="33"/>
  <c r="U542" i="33"/>
  <c r="T542" i="33"/>
  <c r="S542" i="33"/>
  <c r="AD541" i="33"/>
  <c r="AC541" i="33"/>
  <c r="AB541" i="33"/>
  <c r="AA541" i="33"/>
  <c r="Z541" i="33"/>
  <c r="Y541" i="33"/>
  <c r="X541" i="33"/>
  <c r="W541" i="33"/>
  <c r="V541" i="33"/>
  <c r="U541" i="33"/>
  <c r="T541" i="33"/>
  <c r="S541" i="33"/>
  <c r="AD540" i="33"/>
  <c r="AC540" i="33"/>
  <c r="AB540" i="33"/>
  <c r="AA540" i="33"/>
  <c r="Z540" i="33"/>
  <c r="Y540" i="33"/>
  <c r="X540" i="33"/>
  <c r="W540" i="33"/>
  <c r="V540" i="33"/>
  <c r="U540" i="33"/>
  <c r="T540" i="33"/>
  <c r="S540" i="33"/>
  <c r="AD539" i="33"/>
  <c r="AC539" i="33"/>
  <c r="AB539" i="33"/>
  <c r="AA539" i="33"/>
  <c r="Z539" i="33"/>
  <c r="Y539" i="33"/>
  <c r="X539" i="33"/>
  <c r="W539" i="33"/>
  <c r="V539" i="33"/>
  <c r="U539" i="33"/>
  <c r="T539" i="33"/>
  <c r="S539" i="33"/>
  <c r="AD538" i="33"/>
  <c r="AC538" i="33"/>
  <c r="AB538" i="33"/>
  <c r="AA538" i="33"/>
  <c r="Z538" i="33"/>
  <c r="Y538" i="33"/>
  <c r="X538" i="33"/>
  <c r="W538" i="33"/>
  <c r="V538" i="33"/>
  <c r="U538" i="33"/>
  <c r="T538" i="33"/>
  <c r="S538" i="33"/>
  <c r="AD537" i="33"/>
  <c r="AC537" i="33"/>
  <c r="AB537" i="33"/>
  <c r="AA537" i="33"/>
  <c r="Z537" i="33"/>
  <c r="Y537" i="33"/>
  <c r="X537" i="33"/>
  <c r="W537" i="33"/>
  <c r="V537" i="33"/>
  <c r="U537" i="33"/>
  <c r="T537" i="33"/>
  <c r="S537" i="33"/>
  <c r="AD536" i="33"/>
  <c r="AC536" i="33"/>
  <c r="AB536" i="33"/>
  <c r="AA536" i="33"/>
  <c r="Z536" i="33"/>
  <c r="Y536" i="33"/>
  <c r="X536" i="33"/>
  <c r="W536" i="33"/>
  <c r="V536" i="33"/>
  <c r="U536" i="33"/>
  <c r="T536" i="33"/>
  <c r="S536" i="33"/>
  <c r="AD535" i="33"/>
  <c r="AC535" i="33"/>
  <c r="AB535" i="33"/>
  <c r="AA535" i="33"/>
  <c r="Z535" i="33"/>
  <c r="Y535" i="33"/>
  <c r="X535" i="33"/>
  <c r="W535" i="33"/>
  <c r="V535" i="33"/>
  <c r="U535" i="33"/>
  <c r="T535" i="33"/>
  <c r="S535" i="33"/>
  <c r="AD534" i="33"/>
  <c r="AC534" i="33"/>
  <c r="AB534" i="33"/>
  <c r="AA534" i="33"/>
  <c r="Z534" i="33"/>
  <c r="Y534" i="33"/>
  <c r="X534" i="33"/>
  <c r="W534" i="33"/>
  <c r="V534" i="33"/>
  <c r="U534" i="33"/>
  <c r="T534" i="33"/>
  <c r="S534" i="33"/>
  <c r="AD533" i="33"/>
  <c r="AC533" i="33"/>
  <c r="AB533" i="33"/>
  <c r="AA533" i="33"/>
  <c r="Z533" i="33"/>
  <c r="Y533" i="33"/>
  <c r="X533" i="33"/>
  <c r="W533" i="33"/>
  <c r="V533" i="33"/>
  <c r="U533" i="33"/>
  <c r="T533" i="33"/>
  <c r="S533" i="33"/>
  <c r="AD532" i="33"/>
  <c r="AC532" i="33"/>
  <c r="AB532" i="33"/>
  <c r="AA532" i="33"/>
  <c r="Z532" i="33"/>
  <c r="Y532" i="33"/>
  <c r="X532" i="33"/>
  <c r="W532" i="33"/>
  <c r="V532" i="33"/>
  <c r="U532" i="33"/>
  <c r="T532" i="33"/>
  <c r="S532" i="33"/>
  <c r="AD531" i="33"/>
  <c r="AC531" i="33"/>
  <c r="AB531" i="33"/>
  <c r="AA531" i="33"/>
  <c r="Z531" i="33"/>
  <c r="Y531" i="33"/>
  <c r="X531" i="33"/>
  <c r="W531" i="33"/>
  <c r="V531" i="33"/>
  <c r="U531" i="33"/>
  <c r="T531" i="33"/>
  <c r="S531" i="33"/>
  <c r="AD530" i="33"/>
  <c r="AC530" i="33"/>
  <c r="AB530" i="33"/>
  <c r="AA530" i="33"/>
  <c r="Z530" i="33"/>
  <c r="Y530" i="33"/>
  <c r="X530" i="33"/>
  <c r="W530" i="33"/>
  <c r="V530" i="33"/>
  <c r="U530" i="33"/>
  <c r="T530" i="33"/>
  <c r="S530" i="33"/>
  <c r="AD529" i="33"/>
  <c r="AC529" i="33"/>
  <c r="AB529" i="33"/>
  <c r="AA529" i="33"/>
  <c r="Z529" i="33"/>
  <c r="Y529" i="33"/>
  <c r="X529" i="33"/>
  <c r="W529" i="33"/>
  <c r="V529" i="33"/>
  <c r="U529" i="33"/>
  <c r="T529" i="33"/>
  <c r="S529" i="33"/>
  <c r="AD528" i="33"/>
  <c r="AC528" i="33"/>
  <c r="AB528" i="33"/>
  <c r="AA528" i="33"/>
  <c r="Z528" i="33"/>
  <c r="Y528" i="33"/>
  <c r="X528" i="33"/>
  <c r="W528" i="33"/>
  <c r="V528" i="33"/>
  <c r="U528" i="33"/>
  <c r="T528" i="33"/>
  <c r="S528" i="33"/>
  <c r="AD527" i="33"/>
  <c r="AC527" i="33"/>
  <c r="AB527" i="33"/>
  <c r="AA527" i="33"/>
  <c r="Z527" i="33"/>
  <c r="Y527" i="33"/>
  <c r="X527" i="33"/>
  <c r="W527" i="33"/>
  <c r="V527" i="33"/>
  <c r="U527" i="33"/>
  <c r="T527" i="33"/>
  <c r="S527" i="33"/>
  <c r="AD526" i="33"/>
  <c r="AC526" i="33"/>
  <c r="AB526" i="33"/>
  <c r="AA526" i="33"/>
  <c r="Z526" i="33"/>
  <c r="Y526" i="33"/>
  <c r="X526" i="33"/>
  <c r="W526" i="33"/>
  <c r="V526" i="33"/>
  <c r="U526" i="33"/>
  <c r="T526" i="33"/>
  <c r="S526" i="33"/>
  <c r="AD525" i="33"/>
  <c r="AC525" i="33"/>
  <c r="AB525" i="33"/>
  <c r="AA525" i="33"/>
  <c r="Z525" i="33"/>
  <c r="Y525" i="33"/>
  <c r="X525" i="33"/>
  <c r="W525" i="33"/>
  <c r="V525" i="33"/>
  <c r="U525" i="33"/>
  <c r="T525" i="33"/>
  <c r="S525" i="33"/>
  <c r="AD524" i="33"/>
  <c r="AC524" i="33"/>
  <c r="AB524" i="33"/>
  <c r="AA524" i="33"/>
  <c r="Z524" i="33"/>
  <c r="Y524" i="33"/>
  <c r="X524" i="33"/>
  <c r="W524" i="33"/>
  <c r="V524" i="33"/>
  <c r="U524" i="33"/>
  <c r="T524" i="33"/>
  <c r="S524" i="33"/>
  <c r="AD523" i="33"/>
  <c r="AC523" i="33"/>
  <c r="AB523" i="33"/>
  <c r="AA523" i="33"/>
  <c r="Z523" i="33"/>
  <c r="Y523" i="33"/>
  <c r="X523" i="33"/>
  <c r="W523" i="33"/>
  <c r="V523" i="33"/>
  <c r="U523" i="33"/>
  <c r="T523" i="33"/>
  <c r="S523" i="33"/>
  <c r="AD522" i="33"/>
  <c r="AC522" i="33"/>
  <c r="AB522" i="33"/>
  <c r="AA522" i="33"/>
  <c r="Z522" i="33"/>
  <c r="Y522" i="33"/>
  <c r="X522" i="33"/>
  <c r="W522" i="33"/>
  <c r="V522" i="33"/>
  <c r="U522" i="33"/>
  <c r="T522" i="33"/>
  <c r="S522" i="33"/>
  <c r="AD521" i="33"/>
  <c r="AC521" i="33"/>
  <c r="AB521" i="33"/>
  <c r="AA521" i="33"/>
  <c r="Z521" i="33"/>
  <c r="Y521" i="33"/>
  <c r="X521" i="33"/>
  <c r="W521" i="33"/>
  <c r="V521" i="33"/>
  <c r="U521" i="33"/>
  <c r="T521" i="33"/>
  <c r="S521" i="33"/>
  <c r="AD520" i="33"/>
  <c r="AC520" i="33"/>
  <c r="AB520" i="33"/>
  <c r="AA520" i="33"/>
  <c r="Z520" i="33"/>
  <c r="Y520" i="33"/>
  <c r="X520" i="33"/>
  <c r="W520" i="33"/>
  <c r="V520" i="33"/>
  <c r="U520" i="33"/>
  <c r="T520" i="33"/>
  <c r="S520" i="33"/>
  <c r="AD519" i="33"/>
  <c r="AC519" i="33"/>
  <c r="AB519" i="33"/>
  <c r="AA519" i="33"/>
  <c r="Z519" i="33"/>
  <c r="Y519" i="33"/>
  <c r="X519" i="33"/>
  <c r="W519" i="33"/>
  <c r="V519" i="33"/>
  <c r="U519" i="33"/>
  <c r="T519" i="33"/>
  <c r="S519" i="33"/>
  <c r="AD518" i="33"/>
  <c r="AC518" i="33"/>
  <c r="AB518" i="33"/>
  <c r="AA518" i="33"/>
  <c r="Z518" i="33"/>
  <c r="Y518" i="33"/>
  <c r="X518" i="33"/>
  <c r="W518" i="33"/>
  <c r="V518" i="33"/>
  <c r="U518" i="33"/>
  <c r="T518" i="33"/>
  <c r="S518" i="33"/>
  <c r="AD517" i="33"/>
  <c r="AC517" i="33"/>
  <c r="AB517" i="33"/>
  <c r="AA517" i="33"/>
  <c r="Z517" i="33"/>
  <c r="Y517" i="33"/>
  <c r="X517" i="33"/>
  <c r="W517" i="33"/>
  <c r="V517" i="33"/>
  <c r="U517" i="33"/>
  <c r="T517" i="33"/>
  <c r="S517" i="33"/>
  <c r="AD516" i="33"/>
  <c r="AC516" i="33"/>
  <c r="AB516" i="33"/>
  <c r="AA516" i="33"/>
  <c r="Z516" i="33"/>
  <c r="Y516" i="33"/>
  <c r="X516" i="33"/>
  <c r="W516" i="33"/>
  <c r="V516" i="33"/>
  <c r="U516" i="33"/>
  <c r="T516" i="33"/>
  <c r="S516" i="33"/>
  <c r="AD515" i="33"/>
  <c r="AC515" i="33"/>
  <c r="AB515" i="33"/>
  <c r="AA515" i="33"/>
  <c r="Z515" i="33"/>
  <c r="Y515" i="33"/>
  <c r="X515" i="33"/>
  <c r="W515" i="33"/>
  <c r="V515" i="33"/>
  <c r="U515" i="33"/>
  <c r="T515" i="33"/>
  <c r="S515" i="33"/>
  <c r="AD514" i="33"/>
  <c r="AC514" i="33"/>
  <c r="AB514" i="33"/>
  <c r="AA514" i="33"/>
  <c r="Z514" i="33"/>
  <c r="Y514" i="33"/>
  <c r="X514" i="33"/>
  <c r="W514" i="33"/>
  <c r="V514" i="33"/>
  <c r="U514" i="33"/>
  <c r="T514" i="33"/>
  <c r="S514" i="33"/>
  <c r="AD513" i="33"/>
  <c r="AC513" i="33"/>
  <c r="AB513" i="33"/>
  <c r="AA513" i="33"/>
  <c r="Z513" i="33"/>
  <c r="Y513" i="33"/>
  <c r="X513" i="33"/>
  <c r="W513" i="33"/>
  <c r="V513" i="33"/>
  <c r="U513" i="33"/>
  <c r="T513" i="33"/>
  <c r="S513" i="33"/>
  <c r="AD512" i="33"/>
  <c r="AC512" i="33"/>
  <c r="AB512" i="33"/>
  <c r="AA512" i="33"/>
  <c r="Z512" i="33"/>
  <c r="Y512" i="33"/>
  <c r="X512" i="33"/>
  <c r="W512" i="33"/>
  <c r="V512" i="33"/>
  <c r="U512" i="33"/>
  <c r="T512" i="33"/>
  <c r="S512" i="33"/>
  <c r="AD511" i="33"/>
  <c r="AC511" i="33"/>
  <c r="AB511" i="33"/>
  <c r="AA511" i="33"/>
  <c r="Z511" i="33"/>
  <c r="Y511" i="33"/>
  <c r="X511" i="33"/>
  <c r="W511" i="33"/>
  <c r="V511" i="33"/>
  <c r="U511" i="33"/>
  <c r="T511" i="33"/>
  <c r="S511" i="33"/>
  <c r="AD510" i="33"/>
  <c r="AC510" i="33"/>
  <c r="AB510" i="33"/>
  <c r="AA510" i="33"/>
  <c r="Z510" i="33"/>
  <c r="Y510" i="33"/>
  <c r="X510" i="33"/>
  <c r="W510" i="33"/>
  <c r="V510" i="33"/>
  <c r="U510" i="33"/>
  <c r="T510" i="33"/>
  <c r="S510" i="33"/>
  <c r="AD509" i="33"/>
  <c r="AC509" i="33"/>
  <c r="AB509" i="33"/>
  <c r="AA509" i="33"/>
  <c r="Z509" i="33"/>
  <c r="Y509" i="33"/>
  <c r="X509" i="33"/>
  <c r="W509" i="33"/>
  <c r="V509" i="33"/>
  <c r="U509" i="33"/>
  <c r="T509" i="33"/>
  <c r="S509" i="33"/>
  <c r="AD508" i="33"/>
  <c r="AC508" i="33"/>
  <c r="AB508" i="33"/>
  <c r="AA508" i="33"/>
  <c r="Z508" i="33"/>
  <c r="Y508" i="33"/>
  <c r="X508" i="33"/>
  <c r="W508" i="33"/>
  <c r="V508" i="33"/>
  <c r="U508" i="33"/>
  <c r="T508" i="33"/>
  <c r="S508" i="33"/>
  <c r="AD507" i="33"/>
  <c r="AC507" i="33"/>
  <c r="AB507" i="33"/>
  <c r="AA507" i="33"/>
  <c r="Z507" i="33"/>
  <c r="Y507" i="33"/>
  <c r="X507" i="33"/>
  <c r="W507" i="33"/>
  <c r="V507" i="33"/>
  <c r="U507" i="33"/>
  <c r="T507" i="33"/>
  <c r="S507" i="33"/>
  <c r="AD506" i="33"/>
  <c r="AC506" i="33"/>
  <c r="AB506" i="33"/>
  <c r="AA506" i="33"/>
  <c r="Z506" i="33"/>
  <c r="Y506" i="33"/>
  <c r="X506" i="33"/>
  <c r="W506" i="33"/>
  <c r="V506" i="33"/>
  <c r="U506" i="33"/>
  <c r="T506" i="33"/>
  <c r="S506" i="33"/>
  <c r="AD505" i="33"/>
  <c r="AC505" i="33"/>
  <c r="AB505" i="33"/>
  <c r="AA505" i="33"/>
  <c r="Z505" i="33"/>
  <c r="Y505" i="33"/>
  <c r="X505" i="33"/>
  <c r="W505" i="33"/>
  <c r="V505" i="33"/>
  <c r="U505" i="33"/>
  <c r="T505" i="33"/>
  <c r="S505" i="33"/>
  <c r="AD504" i="33"/>
  <c r="AC504" i="33"/>
  <c r="AB504" i="33"/>
  <c r="AA504" i="33"/>
  <c r="Z504" i="33"/>
  <c r="Y504" i="33"/>
  <c r="X504" i="33"/>
  <c r="W504" i="33"/>
  <c r="V504" i="33"/>
  <c r="U504" i="33"/>
  <c r="T504" i="33"/>
  <c r="S504" i="33"/>
  <c r="AD503" i="33"/>
  <c r="AC503" i="33"/>
  <c r="AB503" i="33"/>
  <c r="AA503" i="33"/>
  <c r="Z503" i="33"/>
  <c r="Y503" i="33"/>
  <c r="X503" i="33"/>
  <c r="W503" i="33"/>
  <c r="V503" i="33"/>
  <c r="U503" i="33"/>
  <c r="T503" i="33"/>
  <c r="S503" i="33"/>
  <c r="AD502" i="33"/>
  <c r="AC502" i="33"/>
  <c r="AB502" i="33"/>
  <c r="AA502" i="33"/>
  <c r="Z502" i="33"/>
  <c r="Y502" i="33"/>
  <c r="X502" i="33"/>
  <c r="W502" i="33"/>
  <c r="V502" i="33"/>
  <c r="U502" i="33"/>
  <c r="T502" i="33"/>
  <c r="S502" i="33"/>
  <c r="AD501" i="33"/>
  <c r="AC501" i="33"/>
  <c r="AB501" i="33"/>
  <c r="AA501" i="33"/>
  <c r="Z501" i="33"/>
  <c r="Y501" i="33"/>
  <c r="X501" i="33"/>
  <c r="W501" i="33"/>
  <c r="V501" i="33"/>
  <c r="U501" i="33"/>
  <c r="T501" i="33"/>
  <c r="S501" i="33"/>
  <c r="AD500" i="33"/>
  <c r="AC500" i="33"/>
  <c r="AB500" i="33"/>
  <c r="AA500" i="33"/>
  <c r="Z500" i="33"/>
  <c r="Y500" i="33"/>
  <c r="X500" i="33"/>
  <c r="W500" i="33"/>
  <c r="V500" i="33"/>
  <c r="U500" i="33"/>
  <c r="T500" i="33"/>
  <c r="S500" i="33"/>
  <c r="AD499" i="33"/>
  <c r="AC499" i="33"/>
  <c r="AB499" i="33"/>
  <c r="AA499" i="33"/>
  <c r="Z499" i="33"/>
  <c r="Y499" i="33"/>
  <c r="X499" i="33"/>
  <c r="W499" i="33"/>
  <c r="V499" i="33"/>
  <c r="U499" i="33"/>
  <c r="T499" i="33"/>
  <c r="S499" i="33"/>
  <c r="AD498" i="33"/>
  <c r="AC498" i="33"/>
  <c r="AB498" i="33"/>
  <c r="AA498" i="33"/>
  <c r="Z498" i="33"/>
  <c r="Y498" i="33"/>
  <c r="X498" i="33"/>
  <c r="W498" i="33"/>
  <c r="V498" i="33"/>
  <c r="U498" i="33"/>
  <c r="T498" i="33"/>
  <c r="S498" i="33"/>
  <c r="AD497" i="33"/>
  <c r="AC497" i="33"/>
  <c r="AB497" i="33"/>
  <c r="AA497" i="33"/>
  <c r="Z497" i="33"/>
  <c r="Y497" i="33"/>
  <c r="X497" i="33"/>
  <c r="W497" i="33"/>
  <c r="V497" i="33"/>
  <c r="U497" i="33"/>
  <c r="T497" i="33"/>
  <c r="S497" i="33"/>
  <c r="AD496" i="33"/>
  <c r="AC496" i="33"/>
  <c r="AB496" i="33"/>
  <c r="AA496" i="33"/>
  <c r="Z496" i="33"/>
  <c r="Y496" i="33"/>
  <c r="X496" i="33"/>
  <c r="W496" i="33"/>
  <c r="V496" i="33"/>
  <c r="U496" i="33"/>
  <c r="T496" i="33"/>
  <c r="S496" i="33"/>
  <c r="AD495" i="33"/>
  <c r="AC495" i="33"/>
  <c r="AB495" i="33"/>
  <c r="AA495" i="33"/>
  <c r="Z495" i="33"/>
  <c r="Y495" i="33"/>
  <c r="X495" i="33"/>
  <c r="W495" i="33"/>
  <c r="V495" i="33"/>
  <c r="U495" i="33"/>
  <c r="T495" i="33"/>
  <c r="S495" i="33"/>
  <c r="AD494" i="33"/>
  <c r="AC494" i="33"/>
  <c r="AB494" i="33"/>
  <c r="AA494" i="33"/>
  <c r="Z494" i="33"/>
  <c r="Y494" i="33"/>
  <c r="X494" i="33"/>
  <c r="W494" i="33"/>
  <c r="V494" i="33"/>
  <c r="U494" i="33"/>
  <c r="T494" i="33"/>
  <c r="S494" i="33"/>
  <c r="AD493" i="33"/>
  <c r="AC493" i="33"/>
  <c r="AB493" i="33"/>
  <c r="AA493" i="33"/>
  <c r="Z493" i="33"/>
  <c r="Y493" i="33"/>
  <c r="X493" i="33"/>
  <c r="W493" i="33"/>
  <c r="V493" i="33"/>
  <c r="U493" i="33"/>
  <c r="T493" i="33"/>
  <c r="S493" i="33"/>
  <c r="AD492" i="33"/>
  <c r="AC492" i="33"/>
  <c r="AB492" i="33"/>
  <c r="AA492" i="33"/>
  <c r="Z492" i="33"/>
  <c r="Y492" i="33"/>
  <c r="X492" i="33"/>
  <c r="W492" i="33"/>
  <c r="V492" i="33"/>
  <c r="U492" i="33"/>
  <c r="T492" i="33"/>
  <c r="S492" i="33"/>
  <c r="AD491" i="33"/>
  <c r="AC491" i="33"/>
  <c r="AB491" i="33"/>
  <c r="AA491" i="33"/>
  <c r="Z491" i="33"/>
  <c r="Y491" i="33"/>
  <c r="X491" i="33"/>
  <c r="W491" i="33"/>
  <c r="V491" i="33"/>
  <c r="U491" i="33"/>
  <c r="T491" i="33"/>
  <c r="S491" i="33"/>
  <c r="AD490" i="33"/>
  <c r="AC490" i="33"/>
  <c r="AB490" i="33"/>
  <c r="AA490" i="33"/>
  <c r="Z490" i="33"/>
  <c r="Y490" i="33"/>
  <c r="X490" i="33"/>
  <c r="W490" i="33"/>
  <c r="V490" i="33"/>
  <c r="U490" i="33"/>
  <c r="T490" i="33"/>
  <c r="S490" i="33"/>
  <c r="AD489" i="33"/>
  <c r="AC489" i="33"/>
  <c r="AB489" i="33"/>
  <c r="AA489" i="33"/>
  <c r="Z489" i="33"/>
  <c r="Y489" i="33"/>
  <c r="X489" i="33"/>
  <c r="W489" i="33"/>
  <c r="V489" i="33"/>
  <c r="U489" i="33"/>
  <c r="T489" i="33"/>
  <c r="S489" i="33"/>
  <c r="AD488" i="33"/>
  <c r="AC488" i="33"/>
  <c r="AB488" i="33"/>
  <c r="AA488" i="33"/>
  <c r="Z488" i="33"/>
  <c r="Y488" i="33"/>
  <c r="X488" i="33"/>
  <c r="W488" i="33"/>
  <c r="V488" i="33"/>
  <c r="U488" i="33"/>
  <c r="T488" i="33"/>
  <c r="S488" i="33"/>
  <c r="AD487" i="33"/>
  <c r="AC487" i="33"/>
  <c r="AB487" i="33"/>
  <c r="AA487" i="33"/>
  <c r="Z487" i="33"/>
  <c r="Y487" i="33"/>
  <c r="X487" i="33"/>
  <c r="W487" i="33"/>
  <c r="V487" i="33"/>
  <c r="U487" i="33"/>
  <c r="T487" i="33"/>
  <c r="S487" i="33"/>
  <c r="AD486" i="33"/>
  <c r="AC486" i="33"/>
  <c r="AB486" i="33"/>
  <c r="AA486" i="33"/>
  <c r="Z486" i="33"/>
  <c r="Y486" i="33"/>
  <c r="X486" i="33"/>
  <c r="W486" i="33"/>
  <c r="V486" i="33"/>
  <c r="U486" i="33"/>
  <c r="T486" i="33"/>
  <c r="S486" i="33"/>
  <c r="AD485" i="33"/>
  <c r="AC485" i="33"/>
  <c r="AB485" i="33"/>
  <c r="AA485" i="33"/>
  <c r="Z485" i="33"/>
  <c r="Y485" i="33"/>
  <c r="X485" i="33"/>
  <c r="W485" i="33"/>
  <c r="V485" i="33"/>
  <c r="U485" i="33"/>
  <c r="T485" i="33"/>
  <c r="S485" i="33"/>
  <c r="AD484" i="33"/>
  <c r="AC484" i="33"/>
  <c r="AB484" i="33"/>
  <c r="AA484" i="33"/>
  <c r="Z484" i="33"/>
  <c r="Y484" i="33"/>
  <c r="X484" i="33"/>
  <c r="W484" i="33"/>
  <c r="V484" i="33"/>
  <c r="U484" i="33"/>
  <c r="T484" i="33"/>
  <c r="S484" i="33"/>
  <c r="AD483" i="33"/>
  <c r="AC483" i="33"/>
  <c r="AB483" i="33"/>
  <c r="AA483" i="33"/>
  <c r="Z483" i="33"/>
  <c r="Y483" i="33"/>
  <c r="X483" i="33"/>
  <c r="W483" i="33"/>
  <c r="V483" i="33"/>
  <c r="U483" i="33"/>
  <c r="T483" i="33"/>
  <c r="S483" i="33"/>
  <c r="AD482" i="33"/>
  <c r="AC482" i="33"/>
  <c r="AB482" i="33"/>
  <c r="AA482" i="33"/>
  <c r="Z482" i="33"/>
  <c r="Y482" i="33"/>
  <c r="X482" i="33"/>
  <c r="W482" i="33"/>
  <c r="V482" i="33"/>
  <c r="U482" i="33"/>
  <c r="T482" i="33"/>
  <c r="S482" i="33"/>
  <c r="AD481" i="33"/>
  <c r="AC481" i="33"/>
  <c r="AB481" i="33"/>
  <c r="AA481" i="33"/>
  <c r="Z481" i="33"/>
  <c r="Y481" i="33"/>
  <c r="X481" i="33"/>
  <c r="W481" i="33"/>
  <c r="V481" i="33"/>
  <c r="U481" i="33"/>
  <c r="T481" i="33"/>
  <c r="S481" i="33"/>
  <c r="AD480" i="33"/>
  <c r="AC480" i="33"/>
  <c r="AB480" i="33"/>
  <c r="AA480" i="33"/>
  <c r="Z480" i="33"/>
  <c r="Y480" i="33"/>
  <c r="X480" i="33"/>
  <c r="W480" i="33"/>
  <c r="V480" i="33"/>
  <c r="U480" i="33"/>
  <c r="T480" i="33"/>
  <c r="S480" i="33"/>
  <c r="AD479" i="33"/>
  <c r="AC479" i="33"/>
  <c r="AB479" i="33"/>
  <c r="AA479" i="33"/>
  <c r="Z479" i="33"/>
  <c r="Y479" i="33"/>
  <c r="X479" i="33"/>
  <c r="W479" i="33"/>
  <c r="V479" i="33"/>
  <c r="U479" i="33"/>
  <c r="T479" i="33"/>
  <c r="S479" i="33"/>
  <c r="AD478" i="33"/>
  <c r="AC478" i="33"/>
  <c r="AB478" i="33"/>
  <c r="AA478" i="33"/>
  <c r="Z478" i="33"/>
  <c r="Y478" i="33"/>
  <c r="X478" i="33"/>
  <c r="W478" i="33"/>
  <c r="V478" i="33"/>
  <c r="U478" i="33"/>
  <c r="T478" i="33"/>
  <c r="S478" i="33"/>
  <c r="AD477" i="33"/>
  <c r="AC477" i="33"/>
  <c r="AB477" i="33"/>
  <c r="AA477" i="33"/>
  <c r="Z477" i="33"/>
  <c r="Y477" i="33"/>
  <c r="X477" i="33"/>
  <c r="W477" i="33"/>
  <c r="V477" i="33"/>
  <c r="U477" i="33"/>
  <c r="T477" i="33"/>
  <c r="S477" i="33"/>
  <c r="AD476" i="33"/>
  <c r="AC476" i="33"/>
  <c r="AB476" i="33"/>
  <c r="AA476" i="33"/>
  <c r="Z476" i="33"/>
  <c r="Y476" i="33"/>
  <c r="X476" i="33"/>
  <c r="W476" i="33"/>
  <c r="V476" i="33"/>
  <c r="U476" i="33"/>
  <c r="T476" i="33"/>
  <c r="S476" i="33"/>
  <c r="AD475" i="33"/>
  <c r="AC475" i="33"/>
  <c r="AB475" i="33"/>
  <c r="AA475" i="33"/>
  <c r="Z475" i="33"/>
  <c r="Y475" i="33"/>
  <c r="X475" i="33"/>
  <c r="W475" i="33"/>
  <c r="V475" i="33"/>
  <c r="U475" i="33"/>
  <c r="T475" i="33"/>
  <c r="S475" i="33"/>
  <c r="AD474" i="33"/>
  <c r="AC474" i="33"/>
  <c r="AB474" i="33"/>
  <c r="AA474" i="33"/>
  <c r="Z474" i="33"/>
  <c r="Y474" i="33"/>
  <c r="X474" i="33"/>
  <c r="W474" i="33"/>
  <c r="V474" i="33"/>
  <c r="U474" i="33"/>
  <c r="T474" i="33"/>
  <c r="S474" i="33"/>
  <c r="AD473" i="33"/>
  <c r="AC473" i="33"/>
  <c r="AB473" i="33"/>
  <c r="AA473" i="33"/>
  <c r="Z473" i="33"/>
  <c r="Y473" i="33"/>
  <c r="X473" i="33"/>
  <c r="W473" i="33"/>
  <c r="V473" i="33"/>
  <c r="U473" i="33"/>
  <c r="T473" i="33"/>
  <c r="S473" i="33"/>
  <c r="AD472" i="33"/>
  <c r="AC472" i="33"/>
  <c r="AB472" i="33"/>
  <c r="AA472" i="33"/>
  <c r="Z472" i="33"/>
  <c r="Y472" i="33"/>
  <c r="X472" i="33"/>
  <c r="W472" i="33"/>
  <c r="V472" i="33"/>
  <c r="U472" i="33"/>
  <c r="T472" i="33"/>
  <c r="S472" i="33"/>
  <c r="AD471" i="33"/>
  <c r="AC471" i="33"/>
  <c r="AB471" i="33"/>
  <c r="AA471" i="33"/>
  <c r="Z471" i="33"/>
  <c r="Y471" i="33"/>
  <c r="X471" i="33"/>
  <c r="W471" i="33"/>
  <c r="V471" i="33"/>
  <c r="U471" i="33"/>
  <c r="T471" i="33"/>
  <c r="S471" i="33"/>
  <c r="AD470" i="33"/>
  <c r="AC470" i="33"/>
  <c r="AB470" i="33"/>
  <c r="AA470" i="33"/>
  <c r="Z470" i="33"/>
  <c r="Y470" i="33"/>
  <c r="X470" i="33"/>
  <c r="W470" i="33"/>
  <c r="V470" i="33"/>
  <c r="U470" i="33"/>
  <c r="T470" i="33"/>
  <c r="S470" i="33"/>
  <c r="AD469" i="33"/>
  <c r="AC469" i="33"/>
  <c r="AB469" i="33"/>
  <c r="AA469" i="33"/>
  <c r="Z469" i="33"/>
  <c r="Y469" i="33"/>
  <c r="X469" i="33"/>
  <c r="W469" i="33"/>
  <c r="V469" i="33"/>
  <c r="U469" i="33"/>
  <c r="T469" i="33"/>
  <c r="S469" i="33"/>
  <c r="AD468" i="33"/>
  <c r="AC468" i="33"/>
  <c r="AB468" i="33"/>
  <c r="AA468" i="33"/>
  <c r="Z468" i="33"/>
  <c r="Y468" i="33"/>
  <c r="X468" i="33"/>
  <c r="W468" i="33"/>
  <c r="V468" i="33"/>
  <c r="U468" i="33"/>
  <c r="T468" i="33"/>
  <c r="S468" i="33"/>
  <c r="AD467" i="33"/>
  <c r="AC467" i="33"/>
  <c r="AB467" i="33"/>
  <c r="AA467" i="33"/>
  <c r="Z467" i="33"/>
  <c r="Y467" i="33"/>
  <c r="X467" i="33"/>
  <c r="W467" i="33"/>
  <c r="V467" i="33"/>
  <c r="U467" i="33"/>
  <c r="T467" i="33"/>
  <c r="S467" i="33"/>
  <c r="AD466" i="33"/>
  <c r="AC466" i="33"/>
  <c r="AB466" i="33"/>
  <c r="AA466" i="33"/>
  <c r="Z466" i="33"/>
  <c r="Y466" i="33"/>
  <c r="X466" i="33"/>
  <c r="W466" i="33"/>
  <c r="V466" i="33"/>
  <c r="U466" i="33"/>
  <c r="T466" i="33"/>
  <c r="S466" i="33"/>
  <c r="AD465" i="33"/>
  <c r="AC465" i="33"/>
  <c r="AB465" i="33"/>
  <c r="AA465" i="33"/>
  <c r="Z465" i="33"/>
  <c r="Y465" i="33"/>
  <c r="X465" i="33"/>
  <c r="W465" i="33"/>
  <c r="V465" i="33"/>
  <c r="U465" i="33"/>
  <c r="T465" i="33"/>
  <c r="S465" i="33"/>
  <c r="AD464" i="33"/>
  <c r="AC464" i="33"/>
  <c r="AB464" i="33"/>
  <c r="AA464" i="33"/>
  <c r="Z464" i="33"/>
  <c r="Y464" i="33"/>
  <c r="X464" i="33"/>
  <c r="W464" i="33"/>
  <c r="V464" i="33"/>
  <c r="U464" i="33"/>
  <c r="T464" i="33"/>
  <c r="S464" i="33"/>
  <c r="AD463" i="33"/>
  <c r="AC463" i="33"/>
  <c r="AB463" i="33"/>
  <c r="AA463" i="33"/>
  <c r="Z463" i="33"/>
  <c r="Y463" i="33"/>
  <c r="X463" i="33"/>
  <c r="W463" i="33"/>
  <c r="V463" i="33"/>
  <c r="U463" i="33"/>
  <c r="T463" i="33"/>
  <c r="S463" i="33"/>
  <c r="AD462" i="33"/>
  <c r="AC462" i="33"/>
  <c r="AB462" i="33"/>
  <c r="AA462" i="33"/>
  <c r="Z462" i="33"/>
  <c r="Y462" i="33"/>
  <c r="X462" i="33"/>
  <c r="W462" i="33"/>
  <c r="V462" i="33"/>
  <c r="U462" i="33"/>
  <c r="T462" i="33"/>
  <c r="S462" i="33"/>
  <c r="AD461" i="33"/>
  <c r="AC461" i="33"/>
  <c r="AB461" i="33"/>
  <c r="AA461" i="33"/>
  <c r="Z461" i="33"/>
  <c r="Y461" i="33"/>
  <c r="X461" i="33"/>
  <c r="W461" i="33"/>
  <c r="V461" i="33"/>
  <c r="U461" i="33"/>
  <c r="T461" i="33"/>
  <c r="S461" i="33"/>
  <c r="AD460" i="33"/>
  <c r="AC460" i="33"/>
  <c r="AB460" i="33"/>
  <c r="AA460" i="33"/>
  <c r="Z460" i="33"/>
  <c r="Y460" i="33"/>
  <c r="X460" i="33"/>
  <c r="W460" i="33"/>
  <c r="V460" i="33"/>
  <c r="U460" i="33"/>
  <c r="T460" i="33"/>
  <c r="S460" i="33"/>
  <c r="AD459" i="33"/>
  <c r="AC459" i="33"/>
  <c r="AB459" i="33"/>
  <c r="AA459" i="33"/>
  <c r="Z459" i="33"/>
  <c r="Y459" i="33"/>
  <c r="X459" i="33"/>
  <c r="W459" i="33"/>
  <c r="V459" i="33"/>
  <c r="U459" i="33"/>
  <c r="T459" i="33"/>
  <c r="S459" i="33"/>
  <c r="AD458" i="33"/>
  <c r="AC458" i="33"/>
  <c r="AB458" i="33"/>
  <c r="AA458" i="33"/>
  <c r="Z458" i="33"/>
  <c r="Y458" i="33"/>
  <c r="X458" i="33"/>
  <c r="W458" i="33"/>
  <c r="V458" i="33"/>
  <c r="U458" i="33"/>
  <c r="T458" i="33"/>
  <c r="S458" i="33"/>
  <c r="AD457" i="33"/>
  <c r="AC457" i="33"/>
  <c r="AB457" i="33"/>
  <c r="AA457" i="33"/>
  <c r="Z457" i="33"/>
  <c r="Y457" i="33"/>
  <c r="X457" i="33"/>
  <c r="W457" i="33"/>
  <c r="V457" i="33"/>
  <c r="U457" i="33"/>
  <c r="T457" i="33"/>
  <c r="S457" i="33"/>
  <c r="AD456" i="33"/>
  <c r="AC456" i="33"/>
  <c r="AB456" i="33"/>
  <c r="AA456" i="33"/>
  <c r="Z456" i="33"/>
  <c r="Y456" i="33"/>
  <c r="X456" i="33"/>
  <c r="W456" i="33"/>
  <c r="V456" i="33"/>
  <c r="U456" i="33"/>
  <c r="T456" i="33"/>
  <c r="S456" i="33"/>
  <c r="AD455" i="33"/>
  <c r="AC455" i="33"/>
  <c r="AB455" i="33"/>
  <c r="AA455" i="33"/>
  <c r="Z455" i="33"/>
  <c r="Y455" i="33"/>
  <c r="X455" i="33"/>
  <c r="W455" i="33"/>
  <c r="V455" i="33"/>
  <c r="U455" i="33"/>
  <c r="T455" i="33"/>
  <c r="S455" i="33"/>
  <c r="AD454" i="33"/>
  <c r="AC454" i="33"/>
  <c r="AB454" i="33"/>
  <c r="AA454" i="33"/>
  <c r="Z454" i="33"/>
  <c r="Y454" i="33"/>
  <c r="X454" i="33"/>
  <c r="W454" i="33"/>
  <c r="V454" i="33"/>
  <c r="U454" i="33"/>
  <c r="T454" i="33"/>
  <c r="S454" i="33"/>
  <c r="AD453" i="33"/>
  <c r="AC453" i="33"/>
  <c r="AB453" i="33"/>
  <c r="AA453" i="33"/>
  <c r="Z453" i="33"/>
  <c r="Y453" i="33"/>
  <c r="X453" i="33"/>
  <c r="W453" i="33"/>
  <c r="V453" i="33"/>
  <c r="U453" i="33"/>
  <c r="T453" i="33"/>
  <c r="S453" i="33"/>
  <c r="AD452" i="33"/>
  <c r="AC452" i="33"/>
  <c r="AB452" i="33"/>
  <c r="AA452" i="33"/>
  <c r="Z452" i="33"/>
  <c r="Y452" i="33"/>
  <c r="X452" i="33"/>
  <c r="W452" i="33"/>
  <c r="V452" i="33"/>
  <c r="U452" i="33"/>
  <c r="T452" i="33"/>
  <c r="S452" i="33"/>
  <c r="AD451" i="33"/>
  <c r="AC451" i="33"/>
  <c r="AB451" i="33"/>
  <c r="AA451" i="33"/>
  <c r="Z451" i="33"/>
  <c r="Y451" i="33"/>
  <c r="X451" i="33"/>
  <c r="W451" i="33"/>
  <c r="V451" i="33"/>
  <c r="U451" i="33"/>
  <c r="T451" i="33"/>
  <c r="S451" i="33"/>
  <c r="AD450" i="33"/>
  <c r="AC450" i="33"/>
  <c r="AB450" i="33"/>
  <c r="AA450" i="33"/>
  <c r="Z450" i="33"/>
  <c r="Y450" i="33"/>
  <c r="X450" i="33"/>
  <c r="W450" i="33"/>
  <c r="V450" i="33"/>
  <c r="U450" i="33"/>
  <c r="T450" i="33"/>
  <c r="S450" i="33"/>
  <c r="AD449" i="33"/>
  <c r="AC449" i="33"/>
  <c r="AB449" i="33"/>
  <c r="AA449" i="33"/>
  <c r="Z449" i="33"/>
  <c r="Y449" i="33"/>
  <c r="X449" i="33"/>
  <c r="W449" i="33"/>
  <c r="V449" i="33"/>
  <c r="U449" i="33"/>
  <c r="T449" i="33"/>
  <c r="S449" i="33"/>
  <c r="AD448" i="33"/>
  <c r="AC448" i="33"/>
  <c r="AB448" i="33"/>
  <c r="AA448" i="33"/>
  <c r="Z448" i="33"/>
  <c r="Y448" i="33"/>
  <c r="X448" i="33"/>
  <c r="W448" i="33"/>
  <c r="V448" i="33"/>
  <c r="U448" i="33"/>
  <c r="T448" i="33"/>
  <c r="S448" i="33"/>
  <c r="AD447" i="33"/>
  <c r="AC447" i="33"/>
  <c r="AB447" i="33"/>
  <c r="AA447" i="33"/>
  <c r="Z447" i="33"/>
  <c r="Y447" i="33"/>
  <c r="X447" i="33"/>
  <c r="W447" i="33"/>
  <c r="V447" i="33"/>
  <c r="U447" i="33"/>
  <c r="T447" i="33"/>
  <c r="S447" i="33"/>
  <c r="AD446" i="33"/>
  <c r="AC446" i="33"/>
  <c r="AB446" i="33"/>
  <c r="AA446" i="33"/>
  <c r="Z446" i="33"/>
  <c r="Y446" i="33"/>
  <c r="X446" i="33"/>
  <c r="W446" i="33"/>
  <c r="V446" i="33"/>
  <c r="U446" i="33"/>
  <c r="T446" i="33"/>
  <c r="S446" i="33"/>
  <c r="AD445" i="33"/>
  <c r="AC445" i="33"/>
  <c r="AB445" i="33"/>
  <c r="AA445" i="33"/>
  <c r="Z445" i="33"/>
  <c r="Y445" i="33"/>
  <c r="X445" i="33"/>
  <c r="W445" i="33"/>
  <c r="V445" i="33"/>
  <c r="U445" i="33"/>
  <c r="T445" i="33"/>
  <c r="S445" i="33"/>
  <c r="AD444" i="33"/>
  <c r="AC444" i="33"/>
  <c r="AB444" i="33"/>
  <c r="AA444" i="33"/>
  <c r="Z444" i="33"/>
  <c r="Y444" i="33"/>
  <c r="X444" i="33"/>
  <c r="W444" i="33"/>
  <c r="V444" i="33"/>
  <c r="U444" i="33"/>
  <c r="T444" i="33"/>
  <c r="S444" i="33"/>
  <c r="AD443" i="33"/>
  <c r="AC443" i="33"/>
  <c r="AB443" i="33"/>
  <c r="AA443" i="33"/>
  <c r="Z443" i="33"/>
  <c r="Y443" i="33"/>
  <c r="X443" i="33"/>
  <c r="W443" i="33"/>
  <c r="V443" i="33"/>
  <c r="U443" i="33"/>
  <c r="T443" i="33"/>
  <c r="S443" i="33"/>
  <c r="AD442" i="33"/>
  <c r="AC442" i="33"/>
  <c r="AB442" i="33"/>
  <c r="AA442" i="33"/>
  <c r="Z442" i="33"/>
  <c r="Y442" i="33"/>
  <c r="X442" i="33"/>
  <c r="W442" i="33"/>
  <c r="V442" i="33"/>
  <c r="U442" i="33"/>
  <c r="T442" i="33"/>
  <c r="S442" i="33"/>
  <c r="AD441" i="33"/>
  <c r="AC441" i="33"/>
  <c r="AB441" i="33"/>
  <c r="AA441" i="33"/>
  <c r="Z441" i="33"/>
  <c r="Y441" i="33"/>
  <c r="X441" i="33"/>
  <c r="W441" i="33"/>
  <c r="V441" i="33"/>
  <c r="U441" i="33"/>
  <c r="T441" i="33"/>
  <c r="S441" i="33"/>
  <c r="AD440" i="33"/>
  <c r="AC440" i="33"/>
  <c r="AB440" i="33"/>
  <c r="AA440" i="33"/>
  <c r="Z440" i="33"/>
  <c r="Y440" i="33"/>
  <c r="X440" i="33"/>
  <c r="W440" i="33"/>
  <c r="V440" i="33"/>
  <c r="U440" i="33"/>
  <c r="T440" i="33"/>
  <c r="S440" i="33"/>
  <c r="AD439" i="33"/>
  <c r="AC439" i="33"/>
  <c r="AB439" i="33"/>
  <c r="AA439" i="33"/>
  <c r="Z439" i="33"/>
  <c r="Y439" i="33"/>
  <c r="X439" i="33"/>
  <c r="W439" i="33"/>
  <c r="V439" i="33"/>
  <c r="U439" i="33"/>
  <c r="T439" i="33"/>
  <c r="S439" i="33"/>
  <c r="AD438" i="33"/>
  <c r="AC438" i="33"/>
  <c r="AB438" i="33"/>
  <c r="AA438" i="33"/>
  <c r="Z438" i="33"/>
  <c r="Y438" i="33"/>
  <c r="X438" i="33"/>
  <c r="W438" i="33"/>
  <c r="V438" i="33"/>
  <c r="U438" i="33"/>
  <c r="T438" i="33"/>
  <c r="S438" i="33"/>
  <c r="AD437" i="33"/>
  <c r="AC437" i="33"/>
  <c r="AB437" i="33"/>
  <c r="AA437" i="33"/>
  <c r="Z437" i="33"/>
  <c r="Y437" i="33"/>
  <c r="X437" i="33"/>
  <c r="W437" i="33"/>
  <c r="V437" i="33"/>
  <c r="U437" i="33"/>
  <c r="T437" i="33"/>
  <c r="S437" i="33"/>
  <c r="AD436" i="33"/>
  <c r="AC436" i="33"/>
  <c r="AB436" i="33"/>
  <c r="AA436" i="33"/>
  <c r="Z436" i="33"/>
  <c r="Y436" i="33"/>
  <c r="X436" i="33"/>
  <c r="W436" i="33"/>
  <c r="V436" i="33"/>
  <c r="U436" i="33"/>
  <c r="T436" i="33"/>
  <c r="S436" i="33"/>
  <c r="AD435" i="33"/>
  <c r="AC435" i="33"/>
  <c r="AB435" i="33"/>
  <c r="AA435" i="33"/>
  <c r="Z435" i="33"/>
  <c r="Y435" i="33"/>
  <c r="X435" i="33"/>
  <c r="W435" i="33"/>
  <c r="V435" i="33"/>
  <c r="U435" i="33"/>
  <c r="T435" i="33"/>
  <c r="S435" i="33"/>
  <c r="AD434" i="33"/>
  <c r="AC434" i="33"/>
  <c r="AB434" i="33"/>
  <c r="AA434" i="33"/>
  <c r="Z434" i="33"/>
  <c r="Y434" i="33"/>
  <c r="X434" i="33"/>
  <c r="W434" i="33"/>
  <c r="V434" i="33"/>
  <c r="U434" i="33"/>
  <c r="T434" i="33"/>
  <c r="S434" i="33"/>
  <c r="AD433" i="33"/>
  <c r="AC433" i="33"/>
  <c r="AB433" i="33"/>
  <c r="AA433" i="33"/>
  <c r="Z433" i="33"/>
  <c r="Y433" i="33"/>
  <c r="X433" i="33"/>
  <c r="W433" i="33"/>
  <c r="V433" i="33"/>
  <c r="U433" i="33"/>
  <c r="T433" i="33"/>
  <c r="S433" i="33"/>
  <c r="AD432" i="33"/>
  <c r="AC432" i="33"/>
  <c r="AB432" i="33"/>
  <c r="AA432" i="33"/>
  <c r="Z432" i="33"/>
  <c r="Y432" i="33"/>
  <c r="X432" i="33"/>
  <c r="W432" i="33"/>
  <c r="V432" i="33"/>
  <c r="U432" i="33"/>
  <c r="T432" i="33"/>
  <c r="S432" i="33"/>
  <c r="AD431" i="33"/>
  <c r="AC431" i="33"/>
  <c r="AB431" i="33"/>
  <c r="AA431" i="33"/>
  <c r="Z431" i="33"/>
  <c r="Y431" i="33"/>
  <c r="X431" i="33"/>
  <c r="W431" i="33"/>
  <c r="V431" i="33"/>
  <c r="U431" i="33"/>
  <c r="T431" i="33"/>
  <c r="S431" i="33"/>
  <c r="AD430" i="33"/>
  <c r="AC430" i="33"/>
  <c r="AB430" i="33"/>
  <c r="AA430" i="33"/>
  <c r="Z430" i="33"/>
  <c r="Y430" i="33"/>
  <c r="X430" i="33"/>
  <c r="W430" i="33"/>
  <c r="V430" i="33"/>
  <c r="U430" i="33"/>
  <c r="T430" i="33"/>
  <c r="S430" i="33"/>
  <c r="AD429" i="33"/>
  <c r="AC429" i="33"/>
  <c r="AB429" i="33"/>
  <c r="AA429" i="33"/>
  <c r="Z429" i="33"/>
  <c r="Y429" i="33"/>
  <c r="X429" i="33"/>
  <c r="W429" i="33"/>
  <c r="V429" i="33"/>
  <c r="U429" i="33"/>
  <c r="T429" i="33"/>
  <c r="S429" i="33"/>
  <c r="AD428" i="33"/>
  <c r="AC428" i="33"/>
  <c r="AB428" i="33"/>
  <c r="AA428" i="33"/>
  <c r="Z428" i="33"/>
  <c r="Y428" i="33"/>
  <c r="X428" i="33"/>
  <c r="W428" i="33"/>
  <c r="V428" i="33"/>
  <c r="U428" i="33"/>
  <c r="T428" i="33"/>
  <c r="S428" i="33"/>
  <c r="AD427" i="33"/>
  <c r="AC427" i="33"/>
  <c r="AB427" i="33"/>
  <c r="AA427" i="33"/>
  <c r="Z427" i="33"/>
  <c r="Y427" i="33"/>
  <c r="X427" i="33"/>
  <c r="W427" i="33"/>
  <c r="V427" i="33"/>
  <c r="U427" i="33"/>
  <c r="T427" i="33"/>
  <c r="S427" i="33"/>
  <c r="AD426" i="33"/>
  <c r="AC426" i="33"/>
  <c r="AB426" i="33"/>
  <c r="AA426" i="33"/>
  <c r="Z426" i="33"/>
  <c r="Y426" i="33"/>
  <c r="X426" i="33"/>
  <c r="W426" i="33"/>
  <c r="V426" i="33"/>
  <c r="U426" i="33"/>
  <c r="T426" i="33"/>
  <c r="S426" i="33"/>
  <c r="AD425" i="33"/>
  <c r="AC425" i="33"/>
  <c r="AB425" i="33"/>
  <c r="AA425" i="33"/>
  <c r="Z425" i="33"/>
  <c r="Y425" i="33"/>
  <c r="X425" i="33"/>
  <c r="W425" i="33"/>
  <c r="V425" i="33"/>
  <c r="U425" i="33"/>
  <c r="T425" i="33"/>
  <c r="S425" i="33"/>
  <c r="AD424" i="33"/>
  <c r="AC424" i="33"/>
  <c r="AB424" i="33"/>
  <c r="AA424" i="33"/>
  <c r="Z424" i="33"/>
  <c r="Y424" i="33"/>
  <c r="X424" i="33"/>
  <c r="W424" i="33"/>
  <c r="V424" i="33"/>
  <c r="U424" i="33"/>
  <c r="T424" i="33"/>
  <c r="S424" i="33"/>
  <c r="AD423" i="33"/>
  <c r="AC423" i="33"/>
  <c r="AB423" i="33"/>
  <c r="AA423" i="33"/>
  <c r="Z423" i="33"/>
  <c r="Y423" i="33"/>
  <c r="X423" i="33"/>
  <c r="W423" i="33"/>
  <c r="V423" i="33"/>
  <c r="U423" i="33"/>
  <c r="T423" i="33"/>
  <c r="S423" i="33"/>
  <c r="AD422" i="33"/>
  <c r="AC422" i="33"/>
  <c r="AB422" i="33"/>
  <c r="AA422" i="33"/>
  <c r="Z422" i="33"/>
  <c r="Y422" i="33"/>
  <c r="X422" i="33"/>
  <c r="W422" i="33"/>
  <c r="V422" i="33"/>
  <c r="U422" i="33"/>
  <c r="T422" i="33"/>
  <c r="S422" i="33"/>
  <c r="AD421" i="33"/>
  <c r="AC421" i="33"/>
  <c r="AB421" i="33"/>
  <c r="AA421" i="33"/>
  <c r="Z421" i="33"/>
  <c r="Y421" i="33"/>
  <c r="X421" i="33"/>
  <c r="W421" i="33"/>
  <c r="V421" i="33"/>
  <c r="U421" i="33"/>
  <c r="T421" i="33"/>
  <c r="S421" i="33"/>
  <c r="AD420" i="33"/>
  <c r="AC420" i="33"/>
  <c r="AB420" i="33"/>
  <c r="AA420" i="33"/>
  <c r="Z420" i="33"/>
  <c r="Y420" i="33"/>
  <c r="X420" i="33"/>
  <c r="W420" i="33"/>
  <c r="V420" i="33"/>
  <c r="U420" i="33"/>
  <c r="T420" i="33"/>
  <c r="S420" i="33"/>
  <c r="AD419" i="33"/>
  <c r="AC419" i="33"/>
  <c r="AB419" i="33"/>
  <c r="AA419" i="33"/>
  <c r="Z419" i="33"/>
  <c r="Y419" i="33"/>
  <c r="X419" i="33"/>
  <c r="W419" i="33"/>
  <c r="V419" i="33"/>
  <c r="U419" i="33"/>
  <c r="T419" i="33"/>
  <c r="S419" i="33"/>
  <c r="AD418" i="33"/>
  <c r="AC418" i="33"/>
  <c r="AB418" i="33"/>
  <c r="AA418" i="33"/>
  <c r="Z418" i="33"/>
  <c r="Y418" i="33"/>
  <c r="X418" i="33"/>
  <c r="W418" i="33"/>
  <c r="V418" i="33"/>
  <c r="U418" i="33"/>
  <c r="T418" i="33"/>
  <c r="S418" i="33"/>
  <c r="AD417" i="33"/>
  <c r="AC417" i="33"/>
  <c r="AB417" i="33"/>
  <c r="AA417" i="33"/>
  <c r="Z417" i="33"/>
  <c r="Y417" i="33"/>
  <c r="X417" i="33"/>
  <c r="W417" i="33"/>
  <c r="V417" i="33"/>
  <c r="U417" i="33"/>
  <c r="T417" i="33"/>
  <c r="S417" i="33"/>
  <c r="AD416" i="33"/>
  <c r="AC416" i="33"/>
  <c r="AB416" i="33"/>
  <c r="AA416" i="33"/>
  <c r="Z416" i="33"/>
  <c r="Y416" i="33"/>
  <c r="X416" i="33"/>
  <c r="W416" i="33"/>
  <c r="V416" i="33"/>
  <c r="U416" i="33"/>
  <c r="T416" i="33"/>
  <c r="S416" i="33"/>
  <c r="AD415" i="33"/>
  <c r="AC415" i="33"/>
  <c r="AB415" i="33"/>
  <c r="AA415" i="33"/>
  <c r="Z415" i="33"/>
  <c r="Y415" i="33"/>
  <c r="X415" i="33"/>
  <c r="W415" i="33"/>
  <c r="V415" i="33"/>
  <c r="U415" i="33"/>
  <c r="T415" i="33"/>
  <c r="S415" i="33"/>
  <c r="AD414" i="33"/>
  <c r="AC414" i="33"/>
  <c r="AB414" i="33"/>
  <c r="AA414" i="33"/>
  <c r="Z414" i="33"/>
  <c r="Y414" i="33"/>
  <c r="X414" i="33"/>
  <c r="W414" i="33"/>
  <c r="V414" i="33"/>
  <c r="U414" i="33"/>
  <c r="T414" i="33"/>
  <c r="S414" i="33"/>
  <c r="AD413" i="33"/>
  <c r="AC413" i="33"/>
  <c r="AB413" i="33"/>
  <c r="AA413" i="33"/>
  <c r="Z413" i="33"/>
  <c r="Y413" i="33"/>
  <c r="X413" i="33"/>
  <c r="W413" i="33"/>
  <c r="V413" i="33"/>
  <c r="U413" i="33"/>
  <c r="T413" i="33"/>
  <c r="S413" i="33"/>
  <c r="AD412" i="33"/>
  <c r="AC412" i="33"/>
  <c r="AB412" i="33"/>
  <c r="AA412" i="33"/>
  <c r="Z412" i="33"/>
  <c r="Y412" i="33"/>
  <c r="X412" i="33"/>
  <c r="W412" i="33"/>
  <c r="V412" i="33"/>
  <c r="U412" i="33"/>
  <c r="T412" i="33"/>
  <c r="S412" i="33"/>
  <c r="AD411" i="33"/>
  <c r="AC411" i="33"/>
  <c r="AB411" i="33"/>
  <c r="AA411" i="33"/>
  <c r="Z411" i="33"/>
  <c r="Y411" i="33"/>
  <c r="X411" i="33"/>
  <c r="W411" i="33"/>
  <c r="V411" i="33"/>
  <c r="U411" i="33"/>
  <c r="T411" i="33"/>
  <c r="S411" i="33"/>
  <c r="AD410" i="33"/>
  <c r="AC410" i="33"/>
  <c r="AB410" i="33"/>
  <c r="AA410" i="33"/>
  <c r="Z410" i="33"/>
  <c r="Y410" i="33"/>
  <c r="X410" i="33"/>
  <c r="W410" i="33"/>
  <c r="V410" i="33"/>
  <c r="U410" i="33"/>
  <c r="T410" i="33"/>
  <c r="S410" i="33"/>
  <c r="AD409" i="33"/>
  <c r="AC409" i="33"/>
  <c r="AB409" i="33"/>
  <c r="AA409" i="33"/>
  <c r="Z409" i="33"/>
  <c r="Y409" i="33"/>
  <c r="X409" i="33"/>
  <c r="W409" i="33"/>
  <c r="V409" i="33"/>
  <c r="U409" i="33"/>
  <c r="T409" i="33"/>
  <c r="S409" i="33"/>
  <c r="AD408" i="33"/>
  <c r="AC408" i="33"/>
  <c r="AB408" i="33"/>
  <c r="AA408" i="33"/>
  <c r="Z408" i="33"/>
  <c r="Y408" i="33"/>
  <c r="X408" i="33"/>
  <c r="W408" i="33"/>
  <c r="V408" i="33"/>
  <c r="U408" i="33"/>
  <c r="T408" i="33"/>
  <c r="S408" i="33"/>
  <c r="AD407" i="33"/>
  <c r="AC407" i="33"/>
  <c r="AB407" i="33"/>
  <c r="AA407" i="33"/>
  <c r="Z407" i="33"/>
  <c r="Y407" i="33"/>
  <c r="X407" i="33"/>
  <c r="W407" i="33"/>
  <c r="V407" i="33"/>
  <c r="U407" i="33"/>
  <c r="T407" i="33"/>
  <c r="S407" i="33"/>
  <c r="AD406" i="33"/>
  <c r="AC406" i="33"/>
  <c r="AB406" i="33"/>
  <c r="AA406" i="33"/>
  <c r="Z406" i="33"/>
  <c r="Y406" i="33"/>
  <c r="X406" i="33"/>
  <c r="W406" i="33"/>
  <c r="V406" i="33"/>
  <c r="U406" i="33"/>
  <c r="T406" i="33"/>
  <c r="S406" i="33"/>
  <c r="AD405" i="33"/>
  <c r="AC405" i="33"/>
  <c r="AB405" i="33"/>
  <c r="AA405" i="33"/>
  <c r="Z405" i="33"/>
  <c r="Y405" i="33"/>
  <c r="X405" i="33"/>
  <c r="W405" i="33"/>
  <c r="V405" i="33"/>
  <c r="U405" i="33"/>
  <c r="T405" i="33"/>
  <c r="S405" i="33"/>
  <c r="AD404" i="33"/>
  <c r="AC404" i="33"/>
  <c r="AB404" i="33"/>
  <c r="AA404" i="33"/>
  <c r="Z404" i="33"/>
  <c r="Y404" i="33"/>
  <c r="X404" i="33"/>
  <c r="W404" i="33"/>
  <c r="V404" i="33"/>
  <c r="U404" i="33"/>
  <c r="T404" i="33"/>
  <c r="S404" i="33"/>
  <c r="AD403" i="33"/>
  <c r="AC403" i="33"/>
  <c r="AB403" i="33"/>
  <c r="AA403" i="33"/>
  <c r="Z403" i="33"/>
  <c r="Y403" i="33"/>
  <c r="X403" i="33"/>
  <c r="W403" i="33"/>
  <c r="V403" i="33"/>
  <c r="U403" i="33"/>
  <c r="T403" i="33"/>
  <c r="S403" i="33"/>
  <c r="AD402" i="33"/>
  <c r="AC402" i="33"/>
  <c r="AB402" i="33"/>
  <c r="AA402" i="33"/>
  <c r="Z402" i="33"/>
  <c r="Y402" i="33"/>
  <c r="X402" i="33"/>
  <c r="W402" i="33"/>
  <c r="V402" i="33"/>
  <c r="U402" i="33"/>
  <c r="T402" i="33"/>
  <c r="S402" i="33"/>
  <c r="AD401" i="33"/>
  <c r="AC401" i="33"/>
  <c r="AB401" i="33"/>
  <c r="AA401" i="33"/>
  <c r="Z401" i="33"/>
  <c r="Y401" i="33"/>
  <c r="X401" i="33"/>
  <c r="W401" i="33"/>
  <c r="V401" i="33"/>
  <c r="U401" i="33"/>
  <c r="T401" i="33"/>
  <c r="S401" i="33"/>
  <c r="AD400" i="33"/>
  <c r="AC400" i="33"/>
  <c r="AB400" i="33"/>
  <c r="AA400" i="33"/>
  <c r="Z400" i="33"/>
  <c r="Y400" i="33"/>
  <c r="X400" i="33"/>
  <c r="W400" i="33"/>
  <c r="V400" i="33"/>
  <c r="U400" i="33"/>
  <c r="T400" i="33"/>
  <c r="S400" i="33"/>
  <c r="AD399" i="33"/>
  <c r="AC399" i="33"/>
  <c r="AB399" i="33"/>
  <c r="AA399" i="33"/>
  <c r="Z399" i="33"/>
  <c r="Y399" i="33"/>
  <c r="X399" i="33"/>
  <c r="W399" i="33"/>
  <c r="V399" i="33"/>
  <c r="U399" i="33"/>
  <c r="T399" i="33"/>
  <c r="S399" i="33"/>
  <c r="AD398" i="33"/>
  <c r="AC398" i="33"/>
  <c r="AB398" i="33"/>
  <c r="AA398" i="33"/>
  <c r="Z398" i="33"/>
  <c r="Y398" i="33"/>
  <c r="X398" i="33"/>
  <c r="W398" i="33"/>
  <c r="V398" i="33"/>
  <c r="U398" i="33"/>
  <c r="T398" i="33"/>
  <c r="S398" i="33"/>
  <c r="AD397" i="33"/>
  <c r="AC397" i="33"/>
  <c r="AB397" i="33"/>
  <c r="AA397" i="33"/>
  <c r="Z397" i="33"/>
  <c r="Y397" i="33"/>
  <c r="X397" i="33"/>
  <c r="W397" i="33"/>
  <c r="V397" i="33"/>
  <c r="U397" i="33"/>
  <c r="T397" i="33"/>
  <c r="S397" i="33"/>
  <c r="AD396" i="33"/>
  <c r="AC396" i="33"/>
  <c r="AB396" i="33"/>
  <c r="AA396" i="33"/>
  <c r="Z396" i="33"/>
  <c r="Y396" i="33"/>
  <c r="X396" i="33"/>
  <c r="W396" i="33"/>
  <c r="V396" i="33"/>
  <c r="U396" i="33"/>
  <c r="T396" i="33"/>
  <c r="S396" i="33"/>
  <c r="AD395" i="33"/>
  <c r="AC395" i="33"/>
  <c r="AB395" i="33"/>
  <c r="AA395" i="33"/>
  <c r="Z395" i="33"/>
  <c r="Y395" i="33"/>
  <c r="X395" i="33"/>
  <c r="W395" i="33"/>
  <c r="V395" i="33"/>
  <c r="U395" i="33"/>
  <c r="T395" i="33"/>
  <c r="S395" i="33"/>
  <c r="AD394" i="33"/>
  <c r="AC394" i="33"/>
  <c r="AB394" i="33"/>
  <c r="AA394" i="33"/>
  <c r="Z394" i="33"/>
  <c r="Y394" i="33"/>
  <c r="X394" i="33"/>
  <c r="W394" i="33"/>
  <c r="V394" i="33"/>
  <c r="U394" i="33"/>
  <c r="T394" i="33"/>
  <c r="S394" i="33"/>
  <c r="AD393" i="33"/>
  <c r="AC393" i="33"/>
  <c r="AB393" i="33"/>
  <c r="AA393" i="33"/>
  <c r="Z393" i="33"/>
  <c r="Y393" i="33"/>
  <c r="X393" i="33"/>
  <c r="W393" i="33"/>
  <c r="V393" i="33"/>
  <c r="U393" i="33"/>
  <c r="T393" i="33"/>
  <c r="S393" i="33"/>
  <c r="AD392" i="33"/>
  <c r="AC392" i="33"/>
  <c r="AB392" i="33"/>
  <c r="AA392" i="33"/>
  <c r="Z392" i="33"/>
  <c r="Y392" i="33"/>
  <c r="X392" i="33"/>
  <c r="W392" i="33"/>
  <c r="V392" i="33"/>
  <c r="U392" i="33"/>
  <c r="T392" i="33"/>
  <c r="S392" i="33"/>
  <c r="AD391" i="33"/>
  <c r="AC391" i="33"/>
  <c r="AB391" i="33"/>
  <c r="AA391" i="33"/>
  <c r="Z391" i="33"/>
  <c r="Y391" i="33"/>
  <c r="X391" i="33"/>
  <c r="W391" i="33"/>
  <c r="V391" i="33"/>
  <c r="U391" i="33"/>
  <c r="T391" i="33"/>
  <c r="S391" i="33"/>
  <c r="AD390" i="33"/>
  <c r="AC390" i="33"/>
  <c r="AB390" i="33"/>
  <c r="AA390" i="33"/>
  <c r="Z390" i="33"/>
  <c r="Y390" i="33"/>
  <c r="X390" i="33"/>
  <c r="W390" i="33"/>
  <c r="V390" i="33"/>
  <c r="U390" i="33"/>
  <c r="T390" i="33"/>
  <c r="S390" i="33"/>
  <c r="AD389" i="33"/>
  <c r="AC389" i="33"/>
  <c r="AB389" i="33"/>
  <c r="AA389" i="33"/>
  <c r="Z389" i="33"/>
  <c r="Y389" i="33"/>
  <c r="X389" i="33"/>
  <c r="W389" i="33"/>
  <c r="V389" i="33"/>
  <c r="U389" i="33"/>
  <c r="T389" i="33"/>
  <c r="S389" i="33"/>
  <c r="AD388" i="33"/>
  <c r="AC388" i="33"/>
  <c r="AB388" i="33"/>
  <c r="AA388" i="33"/>
  <c r="Z388" i="33"/>
  <c r="Y388" i="33"/>
  <c r="X388" i="33"/>
  <c r="W388" i="33"/>
  <c r="V388" i="33"/>
  <c r="U388" i="33"/>
  <c r="T388" i="33"/>
  <c r="S388" i="33"/>
  <c r="AD387" i="33"/>
  <c r="AC387" i="33"/>
  <c r="AB387" i="33"/>
  <c r="AA387" i="33"/>
  <c r="Z387" i="33"/>
  <c r="Y387" i="33"/>
  <c r="X387" i="33"/>
  <c r="W387" i="33"/>
  <c r="V387" i="33"/>
  <c r="U387" i="33"/>
  <c r="T387" i="33"/>
  <c r="S387" i="33"/>
  <c r="AD386" i="33"/>
  <c r="AC386" i="33"/>
  <c r="AB386" i="33"/>
  <c r="AA386" i="33"/>
  <c r="Z386" i="33"/>
  <c r="Y386" i="33"/>
  <c r="X386" i="33"/>
  <c r="W386" i="33"/>
  <c r="V386" i="33"/>
  <c r="U386" i="33"/>
  <c r="T386" i="33"/>
  <c r="S386" i="33"/>
  <c r="AD385" i="33"/>
  <c r="AC385" i="33"/>
  <c r="AB385" i="33"/>
  <c r="AA385" i="33"/>
  <c r="Z385" i="33"/>
  <c r="Y385" i="33"/>
  <c r="X385" i="33"/>
  <c r="W385" i="33"/>
  <c r="V385" i="33"/>
  <c r="U385" i="33"/>
  <c r="T385" i="33"/>
  <c r="S385" i="33"/>
  <c r="AD384" i="33"/>
  <c r="AC384" i="33"/>
  <c r="AB384" i="33"/>
  <c r="AA384" i="33"/>
  <c r="Z384" i="33"/>
  <c r="Y384" i="33"/>
  <c r="X384" i="33"/>
  <c r="W384" i="33"/>
  <c r="V384" i="33"/>
  <c r="U384" i="33"/>
  <c r="T384" i="33"/>
  <c r="S384" i="33"/>
  <c r="AD383" i="33"/>
  <c r="AC383" i="33"/>
  <c r="AB383" i="33"/>
  <c r="AA383" i="33"/>
  <c r="Z383" i="33"/>
  <c r="Y383" i="33"/>
  <c r="X383" i="33"/>
  <c r="W383" i="33"/>
  <c r="V383" i="33"/>
  <c r="U383" i="33"/>
  <c r="T383" i="33"/>
  <c r="S383" i="33"/>
  <c r="AD382" i="33"/>
  <c r="AC382" i="33"/>
  <c r="AB382" i="33"/>
  <c r="AA382" i="33"/>
  <c r="Z382" i="33"/>
  <c r="Y382" i="33"/>
  <c r="X382" i="33"/>
  <c r="W382" i="33"/>
  <c r="V382" i="33"/>
  <c r="U382" i="33"/>
  <c r="T382" i="33"/>
  <c r="S382" i="33"/>
  <c r="AD381" i="33"/>
  <c r="AC381" i="33"/>
  <c r="AB381" i="33"/>
  <c r="AA381" i="33"/>
  <c r="Z381" i="33"/>
  <c r="Y381" i="33"/>
  <c r="X381" i="33"/>
  <c r="W381" i="33"/>
  <c r="V381" i="33"/>
  <c r="U381" i="33"/>
  <c r="T381" i="33"/>
  <c r="S381" i="33"/>
  <c r="AD380" i="33"/>
  <c r="AC380" i="33"/>
  <c r="AB380" i="33"/>
  <c r="AA380" i="33"/>
  <c r="Z380" i="33"/>
  <c r="Y380" i="33"/>
  <c r="X380" i="33"/>
  <c r="W380" i="33"/>
  <c r="V380" i="33"/>
  <c r="U380" i="33"/>
  <c r="T380" i="33"/>
  <c r="S380" i="33"/>
  <c r="AD379" i="33"/>
  <c r="AC379" i="33"/>
  <c r="AB379" i="33"/>
  <c r="AA379" i="33"/>
  <c r="Z379" i="33"/>
  <c r="Y379" i="33"/>
  <c r="X379" i="33"/>
  <c r="W379" i="33"/>
  <c r="V379" i="33"/>
  <c r="U379" i="33"/>
  <c r="T379" i="33"/>
  <c r="S379" i="33"/>
  <c r="AD378" i="33"/>
  <c r="AC378" i="33"/>
  <c r="AB378" i="33"/>
  <c r="AA378" i="33"/>
  <c r="Z378" i="33"/>
  <c r="Y378" i="33"/>
  <c r="X378" i="33"/>
  <c r="W378" i="33"/>
  <c r="V378" i="33"/>
  <c r="U378" i="33"/>
  <c r="T378" i="33"/>
  <c r="S378" i="33"/>
  <c r="AD377" i="33"/>
  <c r="AC377" i="33"/>
  <c r="AB377" i="33"/>
  <c r="AA377" i="33"/>
  <c r="Z377" i="33"/>
  <c r="Y377" i="33"/>
  <c r="X377" i="33"/>
  <c r="W377" i="33"/>
  <c r="V377" i="33"/>
  <c r="U377" i="33"/>
  <c r="T377" i="33"/>
  <c r="S377" i="33"/>
  <c r="AD376" i="33"/>
  <c r="AC376" i="33"/>
  <c r="AB376" i="33"/>
  <c r="AA376" i="33"/>
  <c r="Z376" i="33"/>
  <c r="Y376" i="33"/>
  <c r="X376" i="33"/>
  <c r="W376" i="33"/>
  <c r="V376" i="33"/>
  <c r="U376" i="33"/>
  <c r="T376" i="33"/>
  <c r="S376" i="33"/>
  <c r="AD375" i="33"/>
  <c r="AC375" i="33"/>
  <c r="AB375" i="33"/>
  <c r="AA375" i="33"/>
  <c r="Z375" i="33"/>
  <c r="Y375" i="33"/>
  <c r="X375" i="33"/>
  <c r="W375" i="33"/>
  <c r="V375" i="33"/>
  <c r="U375" i="33"/>
  <c r="T375" i="33"/>
  <c r="S375" i="33"/>
  <c r="AD374" i="33"/>
  <c r="AC374" i="33"/>
  <c r="AB374" i="33"/>
  <c r="AA374" i="33"/>
  <c r="Z374" i="33"/>
  <c r="Y374" i="33"/>
  <c r="X374" i="33"/>
  <c r="W374" i="33"/>
  <c r="V374" i="33"/>
  <c r="U374" i="33"/>
  <c r="T374" i="33"/>
  <c r="S374" i="33"/>
  <c r="AD373" i="33"/>
  <c r="AC373" i="33"/>
  <c r="AB373" i="33"/>
  <c r="AA373" i="33"/>
  <c r="Z373" i="33"/>
  <c r="Y373" i="33"/>
  <c r="X373" i="33"/>
  <c r="W373" i="33"/>
  <c r="V373" i="33"/>
  <c r="U373" i="33"/>
  <c r="T373" i="33"/>
  <c r="S373" i="33"/>
  <c r="AD372" i="33"/>
  <c r="AC372" i="33"/>
  <c r="AB372" i="33"/>
  <c r="AA372" i="33"/>
  <c r="Z372" i="33"/>
  <c r="Y372" i="33"/>
  <c r="X372" i="33"/>
  <c r="W372" i="33"/>
  <c r="V372" i="33"/>
  <c r="U372" i="33"/>
  <c r="T372" i="33"/>
  <c r="S372" i="33"/>
  <c r="AD371" i="33"/>
  <c r="AC371" i="33"/>
  <c r="AB371" i="33"/>
  <c r="AA371" i="33"/>
  <c r="Z371" i="33"/>
  <c r="Y371" i="33"/>
  <c r="X371" i="33"/>
  <c r="W371" i="33"/>
  <c r="V371" i="33"/>
  <c r="U371" i="33"/>
  <c r="T371" i="33"/>
  <c r="S371" i="33"/>
  <c r="AD370" i="33"/>
  <c r="AC370" i="33"/>
  <c r="AB370" i="33"/>
  <c r="AA370" i="33"/>
  <c r="Z370" i="33"/>
  <c r="Y370" i="33"/>
  <c r="X370" i="33"/>
  <c r="W370" i="33"/>
  <c r="V370" i="33"/>
  <c r="U370" i="33"/>
  <c r="T370" i="33"/>
  <c r="S370" i="33"/>
  <c r="AD369" i="33"/>
  <c r="AC369" i="33"/>
  <c r="AB369" i="33"/>
  <c r="AA369" i="33"/>
  <c r="Z369" i="33"/>
  <c r="Y369" i="33"/>
  <c r="X369" i="33"/>
  <c r="W369" i="33"/>
  <c r="V369" i="33"/>
  <c r="U369" i="33"/>
  <c r="T369" i="33"/>
  <c r="S369" i="33"/>
  <c r="AD368" i="33"/>
  <c r="AC368" i="33"/>
  <c r="AB368" i="33"/>
  <c r="AA368" i="33"/>
  <c r="Z368" i="33"/>
  <c r="Y368" i="33"/>
  <c r="X368" i="33"/>
  <c r="W368" i="33"/>
  <c r="V368" i="33"/>
  <c r="U368" i="33"/>
  <c r="T368" i="33"/>
  <c r="S368" i="33"/>
  <c r="AD367" i="33"/>
  <c r="AC367" i="33"/>
  <c r="AB367" i="33"/>
  <c r="AA367" i="33"/>
  <c r="Z367" i="33"/>
  <c r="Y367" i="33"/>
  <c r="X367" i="33"/>
  <c r="W367" i="33"/>
  <c r="V367" i="33"/>
  <c r="U367" i="33"/>
  <c r="T367" i="33"/>
  <c r="S367" i="33"/>
  <c r="AD366" i="33"/>
  <c r="AC366" i="33"/>
  <c r="AB366" i="33"/>
  <c r="AA366" i="33"/>
  <c r="Z366" i="33"/>
  <c r="Y366" i="33"/>
  <c r="X366" i="33"/>
  <c r="W366" i="33"/>
  <c r="V366" i="33"/>
  <c r="U366" i="33"/>
  <c r="T366" i="33"/>
  <c r="S366" i="33"/>
  <c r="AD365" i="33"/>
  <c r="AC365" i="33"/>
  <c r="AB365" i="33"/>
  <c r="AA365" i="33"/>
  <c r="Z365" i="33"/>
  <c r="Y365" i="33"/>
  <c r="X365" i="33"/>
  <c r="W365" i="33"/>
  <c r="V365" i="33"/>
  <c r="U365" i="33"/>
  <c r="T365" i="33"/>
  <c r="S365" i="33"/>
  <c r="AD364" i="33"/>
  <c r="AC364" i="33"/>
  <c r="AB364" i="33"/>
  <c r="AA364" i="33"/>
  <c r="Z364" i="33"/>
  <c r="Y364" i="33"/>
  <c r="X364" i="33"/>
  <c r="W364" i="33"/>
  <c r="V364" i="33"/>
  <c r="U364" i="33"/>
  <c r="T364" i="33"/>
  <c r="S364" i="33"/>
  <c r="AD363" i="33"/>
  <c r="AC363" i="33"/>
  <c r="AB363" i="33"/>
  <c r="AA363" i="33"/>
  <c r="Z363" i="33"/>
  <c r="Y363" i="33"/>
  <c r="X363" i="33"/>
  <c r="W363" i="33"/>
  <c r="V363" i="33"/>
  <c r="U363" i="33"/>
  <c r="T363" i="33"/>
  <c r="S363" i="33"/>
  <c r="AD362" i="33"/>
  <c r="AC362" i="33"/>
  <c r="AB362" i="33"/>
  <c r="AA362" i="33"/>
  <c r="Z362" i="33"/>
  <c r="Y362" i="33"/>
  <c r="X362" i="33"/>
  <c r="W362" i="33"/>
  <c r="V362" i="33"/>
  <c r="U362" i="33"/>
  <c r="T362" i="33"/>
  <c r="S362" i="33"/>
  <c r="AD361" i="33"/>
  <c r="AC361" i="33"/>
  <c r="AB361" i="33"/>
  <c r="AA361" i="33"/>
  <c r="Z361" i="33"/>
  <c r="Y361" i="33"/>
  <c r="X361" i="33"/>
  <c r="W361" i="33"/>
  <c r="V361" i="33"/>
  <c r="U361" i="33"/>
  <c r="T361" i="33"/>
  <c r="S361" i="33"/>
  <c r="AD360" i="33"/>
  <c r="AC360" i="33"/>
  <c r="AB360" i="33"/>
  <c r="AA360" i="33"/>
  <c r="Z360" i="33"/>
  <c r="Y360" i="33"/>
  <c r="X360" i="33"/>
  <c r="W360" i="33"/>
  <c r="V360" i="33"/>
  <c r="U360" i="33"/>
  <c r="T360" i="33"/>
  <c r="S360" i="33"/>
  <c r="AD359" i="33"/>
  <c r="AC359" i="33"/>
  <c r="AB359" i="33"/>
  <c r="AA359" i="33"/>
  <c r="Z359" i="33"/>
  <c r="Y359" i="33"/>
  <c r="X359" i="33"/>
  <c r="W359" i="33"/>
  <c r="V359" i="33"/>
  <c r="U359" i="33"/>
  <c r="T359" i="33"/>
  <c r="S359" i="33"/>
  <c r="AD358" i="33"/>
  <c r="AC358" i="33"/>
  <c r="AB358" i="33"/>
  <c r="AA358" i="33"/>
  <c r="Z358" i="33"/>
  <c r="Y358" i="33"/>
  <c r="X358" i="33"/>
  <c r="W358" i="33"/>
  <c r="V358" i="33"/>
  <c r="U358" i="33"/>
  <c r="T358" i="33"/>
  <c r="S358" i="33"/>
  <c r="AD357" i="33"/>
  <c r="AC357" i="33"/>
  <c r="AB357" i="33"/>
  <c r="AA357" i="33"/>
  <c r="Z357" i="33"/>
  <c r="Y357" i="33"/>
  <c r="X357" i="33"/>
  <c r="W357" i="33"/>
  <c r="V357" i="33"/>
  <c r="U357" i="33"/>
  <c r="T357" i="33"/>
  <c r="S357" i="33"/>
  <c r="AD356" i="33"/>
  <c r="AC356" i="33"/>
  <c r="AB356" i="33"/>
  <c r="AA356" i="33"/>
  <c r="Z356" i="33"/>
  <c r="Y356" i="33"/>
  <c r="X356" i="33"/>
  <c r="W356" i="33"/>
  <c r="V356" i="33"/>
  <c r="U356" i="33"/>
  <c r="T356" i="33"/>
  <c r="S356" i="33"/>
  <c r="AD355" i="33"/>
  <c r="AC355" i="33"/>
  <c r="AB355" i="33"/>
  <c r="AA355" i="33"/>
  <c r="Z355" i="33"/>
  <c r="Y355" i="33"/>
  <c r="X355" i="33"/>
  <c r="W355" i="33"/>
  <c r="V355" i="33"/>
  <c r="U355" i="33"/>
  <c r="T355" i="33"/>
  <c r="S355" i="33"/>
  <c r="AD354" i="33"/>
  <c r="AC354" i="33"/>
  <c r="AB354" i="33"/>
  <c r="AA354" i="33"/>
  <c r="Z354" i="33"/>
  <c r="Y354" i="33"/>
  <c r="X354" i="33"/>
  <c r="W354" i="33"/>
  <c r="V354" i="33"/>
  <c r="U354" i="33"/>
  <c r="T354" i="33"/>
  <c r="S354" i="33"/>
  <c r="AD353" i="33"/>
  <c r="AC353" i="33"/>
  <c r="AB353" i="33"/>
  <c r="AA353" i="33"/>
  <c r="Z353" i="33"/>
  <c r="Y353" i="33"/>
  <c r="X353" i="33"/>
  <c r="W353" i="33"/>
  <c r="V353" i="33"/>
  <c r="U353" i="33"/>
  <c r="T353" i="33"/>
  <c r="S353" i="33"/>
  <c r="AD352" i="33"/>
  <c r="AC352" i="33"/>
  <c r="AB352" i="33"/>
  <c r="AA352" i="33"/>
  <c r="Z352" i="33"/>
  <c r="Y352" i="33"/>
  <c r="X352" i="33"/>
  <c r="W352" i="33"/>
  <c r="V352" i="33"/>
  <c r="U352" i="33"/>
  <c r="T352" i="33"/>
  <c r="S352" i="33"/>
  <c r="AD351" i="33"/>
  <c r="AC351" i="33"/>
  <c r="AB351" i="33"/>
  <c r="AA351" i="33"/>
  <c r="Z351" i="33"/>
  <c r="Y351" i="33"/>
  <c r="X351" i="33"/>
  <c r="W351" i="33"/>
  <c r="V351" i="33"/>
  <c r="U351" i="33"/>
  <c r="T351" i="33"/>
  <c r="S351" i="33"/>
  <c r="AD350" i="33"/>
  <c r="AC350" i="33"/>
  <c r="AB350" i="33"/>
  <c r="AA350" i="33"/>
  <c r="Z350" i="33"/>
  <c r="Y350" i="33"/>
  <c r="X350" i="33"/>
  <c r="W350" i="33"/>
  <c r="V350" i="33"/>
  <c r="U350" i="33"/>
  <c r="T350" i="33"/>
  <c r="S350" i="33"/>
  <c r="AD349" i="33"/>
  <c r="AC349" i="33"/>
  <c r="AB349" i="33"/>
  <c r="AA349" i="33"/>
  <c r="Z349" i="33"/>
  <c r="Y349" i="33"/>
  <c r="X349" i="33"/>
  <c r="W349" i="33"/>
  <c r="V349" i="33"/>
  <c r="U349" i="33"/>
  <c r="T349" i="33"/>
  <c r="S349" i="33"/>
  <c r="AD348" i="33"/>
  <c r="AC348" i="33"/>
  <c r="AB348" i="33"/>
  <c r="AA348" i="33"/>
  <c r="Z348" i="33"/>
  <c r="Y348" i="33"/>
  <c r="X348" i="33"/>
  <c r="W348" i="33"/>
  <c r="V348" i="33"/>
  <c r="U348" i="33"/>
  <c r="T348" i="33"/>
  <c r="S348" i="33"/>
  <c r="AD347" i="33"/>
  <c r="AC347" i="33"/>
  <c r="AB347" i="33"/>
  <c r="AA347" i="33"/>
  <c r="Z347" i="33"/>
  <c r="Y347" i="33"/>
  <c r="X347" i="33"/>
  <c r="W347" i="33"/>
  <c r="V347" i="33"/>
  <c r="U347" i="33"/>
  <c r="T347" i="33"/>
  <c r="S347" i="33"/>
  <c r="AD346" i="33"/>
  <c r="AC346" i="33"/>
  <c r="AB346" i="33"/>
  <c r="AA346" i="33"/>
  <c r="Z346" i="33"/>
  <c r="Y346" i="33"/>
  <c r="X346" i="33"/>
  <c r="W346" i="33"/>
  <c r="V346" i="33"/>
  <c r="U346" i="33"/>
  <c r="T346" i="33"/>
  <c r="S346" i="33"/>
  <c r="AD345" i="33"/>
  <c r="AC345" i="33"/>
  <c r="AB345" i="33"/>
  <c r="AA345" i="33"/>
  <c r="Z345" i="33"/>
  <c r="Y345" i="33"/>
  <c r="X345" i="33"/>
  <c r="W345" i="33"/>
  <c r="V345" i="33"/>
  <c r="U345" i="33"/>
  <c r="T345" i="33"/>
  <c r="S345" i="33"/>
  <c r="AD344" i="33"/>
  <c r="AC344" i="33"/>
  <c r="AB344" i="33"/>
  <c r="AA344" i="33"/>
  <c r="Z344" i="33"/>
  <c r="Y344" i="33"/>
  <c r="X344" i="33"/>
  <c r="W344" i="33"/>
  <c r="V344" i="33"/>
  <c r="U344" i="33"/>
  <c r="T344" i="33"/>
  <c r="S344" i="33"/>
  <c r="AD343" i="33"/>
  <c r="AC343" i="33"/>
  <c r="AB343" i="33"/>
  <c r="AA343" i="33"/>
  <c r="Z343" i="33"/>
  <c r="Y343" i="33"/>
  <c r="X343" i="33"/>
  <c r="W343" i="33"/>
  <c r="V343" i="33"/>
  <c r="U343" i="33"/>
  <c r="T343" i="33"/>
  <c r="S343" i="33"/>
  <c r="AD342" i="33"/>
  <c r="AC342" i="33"/>
  <c r="AB342" i="33"/>
  <c r="AA342" i="33"/>
  <c r="Z342" i="33"/>
  <c r="Y342" i="33"/>
  <c r="X342" i="33"/>
  <c r="W342" i="33"/>
  <c r="V342" i="33"/>
  <c r="U342" i="33"/>
  <c r="T342" i="33"/>
  <c r="S342" i="33"/>
  <c r="AD341" i="33"/>
  <c r="AC341" i="33"/>
  <c r="AB341" i="33"/>
  <c r="AA341" i="33"/>
  <c r="Z341" i="33"/>
  <c r="Y341" i="33"/>
  <c r="X341" i="33"/>
  <c r="W341" i="33"/>
  <c r="V341" i="33"/>
  <c r="U341" i="33"/>
  <c r="T341" i="33"/>
  <c r="S341" i="33"/>
  <c r="AD340" i="33"/>
  <c r="AC340" i="33"/>
  <c r="AB340" i="33"/>
  <c r="AA340" i="33"/>
  <c r="Z340" i="33"/>
  <c r="Y340" i="33"/>
  <c r="X340" i="33"/>
  <c r="W340" i="33"/>
  <c r="V340" i="33"/>
  <c r="U340" i="33"/>
  <c r="T340" i="33"/>
  <c r="S340" i="33"/>
  <c r="AD339" i="33"/>
  <c r="AC339" i="33"/>
  <c r="AB339" i="33"/>
  <c r="AA339" i="33"/>
  <c r="Z339" i="33"/>
  <c r="Y339" i="33"/>
  <c r="X339" i="33"/>
  <c r="W339" i="33"/>
  <c r="V339" i="33"/>
  <c r="U339" i="33"/>
  <c r="T339" i="33"/>
  <c r="S339" i="33"/>
  <c r="AD338" i="33"/>
  <c r="AC338" i="33"/>
  <c r="AB338" i="33"/>
  <c r="AA338" i="33"/>
  <c r="Z338" i="33"/>
  <c r="Y338" i="33"/>
  <c r="X338" i="33"/>
  <c r="W338" i="33"/>
  <c r="V338" i="33"/>
  <c r="U338" i="33"/>
  <c r="T338" i="33"/>
  <c r="S338" i="33"/>
  <c r="AD337" i="33"/>
  <c r="AC337" i="33"/>
  <c r="AB337" i="33"/>
  <c r="AA337" i="33"/>
  <c r="Z337" i="33"/>
  <c r="Y337" i="33"/>
  <c r="X337" i="33"/>
  <c r="W337" i="33"/>
  <c r="V337" i="33"/>
  <c r="U337" i="33"/>
  <c r="T337" i="33"/>
  <c r="S337" i="33"/>
  <c r="AD336" i="33"/>
  <c r="AC336" i="33"/>
  <c r="AB336" i="33"/>
  <c r="AA336" i="33"/>
  <c r="Z336" i="33"/>
  <c r="Y336" i="33"/>
  <c r="X336" i="33"/>
  <c r="W336" i="33"/>
  <c r="V336" i="33"/>
  <c r="U336" i="33"/>
  <c r="T336" i="33"/>
  <c r="S336" i="33"/>
  <c r="AD335" i="33"/>
  <c r="AC335" i="33"/>
  <c r="AB335" i="33"/>
  <c r="AA335" i="33"/>
  <c r="Z335" i="33"/>
  <c r="Y335" i="33"/>
  <c r="X335" i="33"/>
  <c r="W335" i="33"/>
  <c r="V335" i="33"/>
  <c r="U335" i="33"/>
  <c r="T335" i="33"/>
  <c r="S335" i="33"/>
  <c r="AD334" i="33"/>
  <c r="AC334" i="33"/>
  <c r="AB334" i="33"/>
  <c r="AA334" i="33"/>
  <c r="Z334" i="33"/>
  <c r="Y334" i="33"/>
  <c r="X334" i="33"/>
  <c r="W334" i="33"/>
  <c r="V334" i="33"/>
  <c r="U334" i="33"/>
  <c r="T334" i="33"/>
  <c r="S334" i="33"/>
  <c r="AD333" i="33"/>
  <c r="AC333" i="33"/>
  <c r="AB333" i="33"/>
  <c r="AA333" i="33"/>
  <c r="Z333" i="33"/>
  <c r="Y333" i="33"/>
  <c r="X333" i="33"/>
  <c r="W333" i="33"/>
  <c r="V333" i="33"/>
  <c r="U333" i="33"/>
  <c r="T333" i="33"/>
  <c r="S333" i="33"/>
  <c r="AD332" i="33"/>
  <c r="AC332" i="33"/>
  <c r="AB332" i="33"/>
  <c r="AA332" i="33"/>
  <c r="Z332" i="33"/>
  <c r="Y332" i="33"/>
  <c r="X332" i="33"/>
  <c r="W332" i="33"/>
  <c r="V332" i="33"/>
  <c r="U332" i="33"/>
  <c r="T332" i="33"/>
  <c r="S332" i="33"/>
  <c r="AD331" i="33"/>
  <c r="AC331" i="33"/>
  <c r="AB331" i="33"/>
  <c r="AA331" i="33"/>
  <c r="Z331" i="33"/>
  <c r="Y331" i="33"/>
  <c r="X331" i="33"/>
  <c r="W331" i="33"/>
  <c r="V331" i="33"/>
  <c r="U331" i="33"/>
  <c r="T331" i="33"/>
  <c r="S331" i="33"/>
  <c r="AD330" i="33"/>
  <c r="AC330" i="33"/>
  <c r="AB330" i="33"/>
  <c r="AA330" i="33"/>
  <c r="Z330" i="33"/>
  <c r="Y330" i="33"/>
  <c r="X330" i="33"/>
  <c r="W330" i="33"/>
  <c r="V330" i="33"/>
  <c r="U330" i="33"/>
  <c r="T330" i="33"/>
  <c r="S330" i="33"/>
  <c r="AD329" i="33"/>
  <c r="AC329" i="33"/>
  <c r="AB329" i="33"/>
  <c r="AA329" i="33"/>
  <c r="Z329" i="33"/>
  <c r="Y329" i="33"/>
  <c r="X329" i="33"/>
  <c r="W329" i="33"/>
  <c r="V329" i="33"/>
  <c r="U329" i="33"/>
  <c r="T329" i="33"/>
  <c r="S329" i="33"/>
  <c r="AD328" i="33"/>
  <c r="AC328" i="33"/>
  <c r="AB328" i="33"/>
  <c r="AA328" i="33"/>
  <c r="Z328" i="33"/>
  <c r="Y328" i="33"/>
  <c r="X328" i="33"/>
  <c r="W328" i="33"/>
  <c r="V328" i="33"/>
  <c r="U328" i="33"/>
  <c r="T328" i="33"/>
  <c r="S328" i="33"/>
  <c r="AD327" i="33"/>
  <c r="AC327" i="33"/>
  <c r="AB327" i="33"/>
  <c r="AA327" i="33"/>
  <c r="Z327" i="33"/>
  <c r="Y327" i="33"/>
  <c r="X327" i="33"/>
  <c r="W327" i="33"/>
  <c r="V327" i="33"/>
  <c r="U327" i="33"/>
  <c r="T327" i="33"/>
  <c r="S327" i="33"/>
  <c r="AD326" i="33"/>
  <c r="AC326" i="33"/>
  <c r="AB326" i="33"/>
  <c r="AA326" i="33"/>
  <c r="Z326" i="33"/>
  <c r="Y326" i="33"/>
  <c r="X326" i="33"/>
  <c r="W326" i="33"/>
  <c r="V326" i="33"/>
  <c r="U326" i="33"/>
  <c r="T326" i="33"/>
  <c r="S326" i="33"/>
  <c r="AD325" i="33"/>
  <c r="AC325" i="33"/>
  <c r="AB325" i="33"/>
  <c r="AA325" i="33"/>
  <c r="Z325" i="33"/>
  <c r="Y325" i="33"/>
  <c r="X325" i="33"/>
  <c r="W325" i="33"/>
  <c r="V325" i="33"/>
  <c r="U325" i="33"/>
  <c r="T325" i="33"/>
  <c r="S325" i="33"/>
  <c r="AD324" i="33"/>
  <c r="AC324" i="33"/>
  <c r="AB324" i="33"/>
  <c r="AA324" i="33"/>
  <c r="Z324" i="33"/>
  <c r="Y324" i="33"/>
  <c r="X324" i="33"/>
  <c r="W324" i="33"/>
  <c r="V324" i="33"/>
  <c r="U324" i="33"/>
  <c r="T324" i="33"/>
  <c r="S324" i="33"/>
  <c r="AD323" i="33"/>
  <c r="AC323" i="33"/>
  <c r="AB323" i="33"/>
  <c r="AA323" i="33"/>
  <c r="Z323" i="33"/>
  <c r="Y323" i="33"/>
  <c r="X323" i="33"/>
  <c r="W323" i="33"/>
  <c r="V323" i="33"/>
  <c r="U323" i="33"/>
  <c r="T323" i="33"/>
  <c r="S323" i="33"/>
  <c r="AD322" i="33"/>
  <c r="AC322" i="33"/>
  <c r="AB322" i="33"/>
  <c r="AA322" i="33"/>
  <c r="Z322" i="33"/>
  <c r="Y322" i="33"/>
  <c r="X322" i="33"/>
  <c r="W322" i="33"/>
  <c r="V322" i="33"/>
  <c r="U322" i="33"/>
  <c r="T322" i="33"/>
  <c r="S322" i="33"/>
  <c r="AD321" i="33"/>
  <c r="AC321" i="33"/>
  <c r="AB321" i="33"/>
  <c r="AA321" i="33"/>
  <c r="Z321" i="33"/>
  <c r="Y321" i="33"/>
  <c r="X321" i="33"/>
  <c r="W321" i="33"/>
  <c r="V321" i="33"/>
  <c r="U321" i="33"/>
  <c r="T321" i="33"/>
  <c r="S321" i="33"/>
  <c r="AD320" i="33"/>
  <c r="AC320" i="33"/>
  <c r="AB320" i="33"/>
  <c r="AA320" i="33"/>
  <c r="Z320" i="33"/>
  <c r="Y320" i="33"/>
  <c r="X320" i="33"/>
  <c r="W320" i="33"/>
  <c r="V320" i="33"/>
  <c r="U320" i="33"/>
  <c r="T320" i="33"/>
  <c r="S320" i="33"/>
  <c r="AD319" i="33"/>
  <c r="AC319" i="33"/>
  <c r="AB319" i="33"/>
  <c r="AA319" i="33"/>
  <c r="Z319" i="33"/>
  <c r="Y319" i="33"/>
  <c r="X319" i="33"/>
  <c r="W319" i="33"/>
  <c r="V319" i="33"/>
  <c r="U319" i="33"/>
  <c r="T319" i="33"/>
  <c r="S319" i="33"/>
  <c r="AD318" i="33"/>
  <c r="AC318" i="33"/>
  <c r="AB318" i="33"/>
  <c r="AA318" i="33"/>
  <c r="Z318" i="33"/>
  <c r="Y318" i="33"/>
  <c r="X318" i="33"/>
  <c r="W318" i="33"/>
  <c r="V318" i="33"/>
  <c r="U318" i="33"/>
  <c r="T318" i="33"/>
  <c r="S318" i="33"/>
  <c r="AD317" i="33"/>
  <c r="AC317" i="33"/>
  <c r="AB317" i="33"/>
  <c r="AA317" i="33"/>
  <c r="Z317" i="33"/>
  <c r="Y317" i="33"/>
  <c r="X317" i="33"/>
  <c r="W317" i="33"/>
  <c r="V317" i="33"/>
  <c r="U317" i="33"/>
  <c r="T317" i="33"/>
  <c r="S317" i="33"/>
  <c r="AD316" i="33"/>
  <c r="AC316" i="33"/>
  <c r="AB316" i="33"/>
  <c r="AA316" i="33"/>
  <c r="Z316" i="33"/>
  <c r="Y316" i="33"/>
  <c r="X316" i="33"/>
  <c r="W316" i="33"/>
  <c r="V316" i="33"/>
  <c r="U316" i="33"/>
  <c r="T316" i="33"/>
  <c r="S316" i="33"/>
  <c r="AD315" i="33"/>
  <c r="AC315" i="33"/>
  <c r="AB315" i="33"/>
  <c r="AA315" i="33"/>
  <c r="Z315" i="33"/>
  <c r="Y315" i="33"/>
  <c r="X315" i="33"/>
  <c r="W315" i="33"/>
  <c r="V315" i="33"/>
  <c r="U315" i="33"/>
  <c r="T315" i="33"/>
  <c r="S315" i="33"/>
  <c r="AD314" i="33"/>
  <c r="AC314" i="33"/>
  <c r="AB314" i="33"/>
  <c r="AA314" i="33"/>
  <c r="Z314" i="33"/>
  <c r="Y314" i="33"/>
  <c r="X314" i="33"/>
  <c r="W314" i="33"/>
  <c r="V314" i="33"/>
  <c r="U314" i="33"/>
  <c r="T314" i="33"/>
  <c r="S314" i="33"/>
  <c r="AD313" i="33"/>
  <c r="AC313" i="33"/>
  <c r="AB313" i="33"/>
  <c r="AA313" i="33"/>
  <c r="Z313" i="33"/>
  <c r="Y313" i="33"/>
  <c r="X313" i="33"/>
  <c r="W313" i="33"/>
  <c r="V313" i="33"/>
  <c r="U313" i="33"/>
  <c r="T313" i="33"/>
  <c r="S313" i="33"/>
  <c r="AD312" i="33"/>
  <c r="AC312" i="33"/>
  <c r="AB312" i="33"/>
  <c r="AA312" i="33"/>
  <c r="Z312" i="33"/>
  <c r="Y312" i="33"/>
  <c r="X312" i="33"/>
  <c r="W312" i="33"/>
  <c r="V312" i="33"/>
  <c r="U312" i="33"/>
  <c r="T312" i="33"/>
  <c r="S312" i="33"/>
  <c r="AD311" i="33"/>
  <c r="AC311" i="33"/>
  <c r="AB311" i="33"/>
  <c r="AA311" i="33"/>
  <c r="Z311" i="33"/>
  <c r="Y311" i="33"/>
  <c r="X311" i="33"/>
  <c r="W311" i="33"/>
  <c r="V311" i="33"/>
  <c r="U311" i="33"/>
  <c r="T311" i="33"/>
  <c r="S311" i="33"/>
  <c r="AD310" i="33"/>
  <c r="AC310" i="33"/>
  <c r="AB310" i="33"/>
  <c r="AA310" i="33"/>
  <c r="Z310" i="33"/>
  <c r="Y310" i="33"/>
  <c r="X310" i="33"/>
  <c r="W310" i="33"/>
  <c r="V310" i="33"/>
  <c r="U310" i="33"/>
  <c r="T310" i="33"/>
  <c r="S310" i="33"/>
  <c r="AD309" i="33"/>
  <c r="AC309" i="33"/>
  <c r="AB309" i="33"/>
  <c r="AA309" i="33"/>
  <c r="Z309" i="33"/>
  <c r="Y309" i="33"/>
  <c r="X309" i="33"/>
  <c r="W309" i="33"/>
  <c r="V309" i="33"/>
  <c r="U309" i="33"/>
  <c r="T309" i="33"/>
  <c r="S309" i="33"/>
  <c r="AD308" i="33"/>
  <c r="AC308" i="33"/>
  <c r="AB308" i="33"/>
  <c r="AA308" i="33"/>
  <c r="Z308" i="33"/>
  <c r="Y308" i="33"/>
  <c r="X308" i="33"/>
  <c r="W308" i="33"/>
  <c r="V308" i="33"/>
  <c r="U308" i="33"/>
  <c r="T308" i="33"/>
  <c r="S308" i="33"/>
  <c r="AD307" i="33"/>
  <c r="AC307" i="33"/>
  <c r="AB307" i="33"/>
  <c r="AA307" i="33"/>
  <c r="Z307" i="33"/>
  <c r="Y307" i="33"/>
  <c r="X307" i="33"/>
  <c r="W307" i="33"/>
  <c r="V307" i="33"/>
  <c r="U307" i="33"/>
  <c r="T307" i="33"/>
  <c r="S307" i="33"/>
  <c r="AD306" i="33"/>
  <c r="AC306" i="33"/>
  <c r="AB306" i="33"/>
  <c r="AA306" i="33"/>
  <c r="Z306" i="33"/>
  <c r="Y306" i="33"/>
  <c r="X306" i="33"/>
  <c r="W306" i="33"/>
  <c r="V306" i="33"/>
  <c r="U306" i="33"/>
  <c r="T306" i="33"/>
  <c r="S306" i="33"/>
  <c r="AD305" i="33"/>
  <c r="AC305" i="33"/>
  <c r="AB305" i="33"/>
  <c r="AA305" i="33"/>
  <c r="Z305" i="33"/>
  <c r="Y305" i="33"/>
  <c r="X305" i="33"/>
  <c r="W305" i="33"/>
  <c r="V305" i="33"/>
  <c r="U305" i="33"/>
  <c r="T305" i="33"/>
  <c r="S305" i="33"/>
  <c r="AD304" i="33"/>
  <c r="AC304" i="33"/>
  <c r="AB304" i="33"/>
  <c r="AA304" i="33"/>
  <c r="Z304" i="33"/>
  <c r="Y304" i="33"/>
  <c r="X304" i="33"/>
  <c r="W304" i="33"/>
  <c r="V304" i="33"/>
  <c r="U304" i="33"/>
  <c r="T304" i="33"/>
  <c r="S304" i="33"/>
  <c r="AD303" i="33"/>
  <c r="AC303" i="33"/>
  <c r="AB303" i="33"/>
  <c r="AA303" i="33"/>
  <c r="Z303" i="33"/>
  <c r="Y303" i="33"/>
  <c r="X303" i="33"/>
  <c r="W303" i="33"/>
  <c r="V303" i="33"/>
  <c r="U303" i="33"/>
  <c r="T303" i="33"/>
  <c r="S303" i="33"/>
  <c r="AD302" i="33"/>
  <c r="AC302" i="33"/>
  <c r="AB302" i="33"/>
  <c r="AA302" i="33"/>
  <c r="Z302" i="33"/>
  <c r="Y302" i="33"/>
  <c r="X302" i="33"/>
  <c r="W302" i="33"/>
  <c r="V302" i="33"/>
  <c r="U302" i="33"/>
  <c r="T302" i="33"/>
  <c r="S302" i="33"/>
  <c r="AD301" i="33"/>
  <c r="AC301" i="33"/>
  <c r="AB301" i="33"/>
  <c r="AA301" i="33"/>
  <c r="Z301" i="33"/>
  <c r="Y301" i="33"/>
  <c r="X301" i="33"/>
  <c r="W301" i="33"/>
  <c r="V301" i="33"/>
  <c r="U301" i="33"/>
  <c r="T301" i="33"/>
  <c r="S301" i="33"/>
  <c r="AD300" i="33"/>
  <c r="AC300" i="33"/>
  <c r="AB300" i="33"/>
  <c r="AA300" i="33"/>
  <c r="Z300" i="33"/>
  <c r="Y300" i="33"/>
  <c r="X300" i="33"/>
  <c r="W300" i="33"/>
  <c r="V300" i="33"/>
  <c r="U300" i="33"/>
  <c r="T300" i="33"/>
  <c r="S300" i="33"/>
  <c r="AD299" i="33"/>
  <c r="AC299" i="33"/>
  <c r="AB299" i="33"/>
  <c r="AA299" i="33"/>
  <c r="Z299" i="33"/>
  <c r="Y299" i="33"/>
  <c r="X299" i="33"/>
  <c r="W299" i="33"/>
  <c r="V299" i="33"/>
  <c r="U299" i="33"/>
  <c r="T299" i="33"/>
  <c r="S299" i="33"/>
  <c r="AD298" i="33"/>
  <c r="AC298" i="33"/>
  <c r="AB298" i="33"/>
  <c r="AA298" i="33"/>
  <c r="Z298" i="33"/>
  <c r="Y298" i="33"/>
  <c r="X298" i="33"/>
  <c r="W298" i="33"/>
  <c r="V298" i="33"/>
  <c r="U298" i="33"/>
  <c r="T298" i="33"/>
  <c r="S298" i="33"/>
  <c r="AD297" i="33"/>
  <c r="AC297" i="33"/>
  <c r="AB297" i="33"/>
  <c r="AA297" i="33"/>
  <c r="Z297" i="33"/>
  <c r="Y297" i="33"/>
  <c r="X297" i="33"/>
  <c r="W297" i="33"/>
  <c r="V297" i="33"/>
  <c r="U297" i="33"/>
  <c r="T297" i="33"/>
  <c r="S297" i="33"/>
  <c r="AD296" i="33"/>
  <c r="AC296" i="33"/>
  <c r="AB296" i="33"/>
  <c r="AA296" i="33"/>
  <c r="Z296" i="33"/>
  <c r="Y296" i="33"/>
  <c r="X296" i="33"/>
  <c r="W296" i="33"/>
  <c r="V296" i="33"/>
  <c r="U296" i="33"/>
  <c r="T296" i="33"/>
  <c r="S296" i="33"/>
  <c r="AD295" i="33"/>
  <c r="AC295" i="33"/>
  <c r="AB295" i="33"/>
  <c r="AA295" i="33"/>
  <c r="Z295" i="33"/>
  <c r="Y295" i="33"/>
  <c r="X295" i="33"/>
  <c r="W295" i="33"/>
  <c r="V295" i="33"/>
  <c r="U295" i="33"/>
  <c r="T295" i="33"/>
  <c r="S295" i="33"/>
  <c r="AD294" i="33"/>
  <c r="AC294" i="33"/>
  <c r="AB294" i="33"/>
  <c r="AA294" i="33"/>
  <c r="Z294" i="33"/>
  <c r="Y294" i="33"/>
  <c r="X294" i="33"/>
  <c r="W294" i="33"/>
  <c r="V294" i="33"/>
  <c r="U294" i="33"/>
  <c r="T294" i="33"/>
  <c r="S294" i="33"/>
  <c r="AD293" i="33"/>
  <c r="AC293" i="33"/>
  <c r="AB293" i="33"/>
  <c r="AA293" i="33"/>
  <c r="Z293" i="33"/>
  <c r="Y293" i="33"/>
  <c r="X293" i="33"/>
  <c r="W293" i="33"/>
  <c r="V293" i="33"/>
  <c r="U293" i="33"/>
  <c r="T293" i="33"/>
  <c r="S293" i="33"/>
  <c r="AD292" i="33"/>
  <c r="AC292" i="33"/>
  <c r="AB292" i="33"/>
  <c r="AA292" i="33"/>
  <c r="Z292" i="33"/>
  <c r="Y292" i="33"/>
  <c r="X292" i="33"/>
  <c r="W292" i="33"/>
  <c r="V292" i="33"/>
  <c r="U292" i="33"/>
  <c r="T292" i="33"/>
  <c r="S292" i="33"/>
  <c r="AD291" i="33"/>
  <c r="AC291" i="33"/>
  <c r="AB291" i="33"/>
  <c r="AA291" i="33"/>
  <c r="Z291" i="33"/>
  <c r="Y291" i="33"/>
  <c r="X291" i="33"/>
  <c r="W291" i="33"/>
  <c r="V291" i="33"/>
  <c r="U291" i="33"/>
  <c r="T291" i="33"/>
  <c r="S291" i="33"/>
  <c r="AD290" i="33"/>
  <c r="AC290" i="33"/>
  <c r="AB290" i="33"/>
  <c r="AA290" i="33"/>
  <c r="Z290" i="33"/>
  <c r="Y290" i="33"/>
  <c r="X290" i="33"/>
  <c r="W290" i="33"/>
  <c r="V290" i="33"/>
  <c r="U290" i="33"/>
  <c r="T290" i="33"/>
  <c r="S290" i="33"/>
  <c r="AD289" i="33"/>
  <c r="AC289" i="33"/>
  <c r="AB289" i="33"/>
  <c r="AA289" i="33"/>
  <c r="Z289" i="33"/>
  <c r="Y289" i="33"/>
  <c r="X289" i="33"/>
  <c r="W289" i="33"/>
  <c r="V289" i="33"/>
  <c r="U289" i="33"/>
  <c r="T289" i="33"/>
  <c r="S289" i="33"/>
  <c r="AD288" i="33"/>
  <c r="AC288" i="33"/>
  <c r="AB288" i="33"/>
  <c r="AA288" i="33"/>
  <c r="Z288" i="33"/>
  <c r="Y288" i="33"/>
  <c r="X288" i="33"/>
  <c r="W288" i="33"/>
  <c r="V288" i="33"/>
  <c r="U288" i="33"/>
  <c r="T288" i="33"/>
  <c r="S288" i="33"/>
  <c r="AD287" i="33"/>
  <c r="AC287" i="33"/>
  <c r="AB287" i="33"/>
  <c r="AA287" i="33"/>
  <c r="Z287" i="33"/>
  <c r="Y287" i="33"/>
  <c r="X287" i="33"/>
  <c r="W287" i="33"/>
  <c r="V287" i="33"/>
  <c r="U287" i="33"/>
  <c r="T287" i="33"/>
  <c r="S287" i="33"/>
  <c r="AD286" i="33"/>
  <c r="AC286" i="33"/>
  <c r="AB286" i="33"/>
  <c r="AA286" i="33"/>
  <c r="Z286" i="33"/>
  <c r="Y286" i="33"/>
  <c r="X286" i="33"/>
  <c r="W286" i="33"/>
  <c r="V286" i="33"/>
  <c r="U286" i="33"/>
  <c r="T286" i="33"/>
  <c r="S286" i="33"/>
  <c r="AD285" i="33"/>
  <c r="AC285" i="33"/>
  <c r="AB285" i="33"/>
  <c r="AA285" i="33"/>
  <c r="Z285" i="33"/>
  <c r="Y285" i="33"/>
  <c r="X285" i="33"/>
  <c r="W285" i="33"/>
  <c r="V285" i="33"/>
  <c r="U285" i="33"/>
  <c r="T285" i="33"/>
  <c r="S285" i="33"/>
  <c r="AD284" i="33"/>
  <c r="AC284" i="33"/>
  <c r="AB284" i="33"/>
  <c r="AA284" i="33"/>
  <c r="Z284" i="33"/>
  <c r="Y284" i="33"/>
  <c r="X284" i="33"/>
  <c r="W284" i="33"/>
  <c r="V284" i="33"/>
  <c r="U284" i="33"/>
  <c r="T284" i="33"/>
  <c r="S284" i="33"/>
  <c r="AD283" i="33"/>
  <c r="AC283" i="33"/>
  <c r="AB283" i="33"/>
  <c r="AA283" i="33"/>
  <c r="Z283" i="33"/>
  <c r="Y283" i="33"/>
  <c r="X283" i="33"/>
  <c r="W283" i="33"/>
  <c r="V283" i="33"/>
  <c r="U283" i="33"/>
  <c r="T283" i="33"/>
  <c r="S283" i="33"/>
  <c r="AD282" i="33"/>
  <c r="AC282" i="33"/>
  <c r="AB282" i="33"/>
  <c r="AA282" i="33"/>
  <c r="Z282" i="33"/>
  <c r="Y282" i="33"/>
  <c r="X282" i="33"/>
  <c r="W282" i="33"/>
  <c r="V282" i="33"/>
  <c r="U282" i="33"/>
  <c r="T282" i="33"/>
  <c r="S282" i="33"/>
  <c r="AD281" i="33"/>
  <c r="AC281" i="33"/>
  <c r="AB281" i="33"/>
  <c r="AA281" i="33"/>
  <c r="Z281" i="33"/>
  <c r="Y281" i="33"/>
  <c r="X281" i="33"/>
  <c r="W281" i="33"/>
  <c r="V281" i="33"/>
  <c r="U281" i="33"/>
  <c r="T281" i="33"/>
  <c r="S281" i="33"/>
  <c r="AD280" i="33"/>
  <c r="AC280" i="33"/>
  <c r="AB280" i="33"/>
  <c r="AA280" i="33"/>
  <c r="Z280" i="33"/>
  <c r="Y280" i="33"/>
  <c r="X280" i="33"/>
  <c r="W280" i="33"/>
  <c r="V280" i="33"/>
  <c r="U280" i="33"/>
  <c r="T280" i="33"/>
  <c r="S280" i="33"/>
  <c r="AD279" i="33"/>
  <c r="AC279" i="33"/>
  <c r="AB279" i="33"/>
  <c r="AA279" i="33"/>
  <c r="Z279" i="33"/>
  <c r="Y279" i="33"/>
  <c r="X279" i="33"/>
  <c r="W279" i="33"/>
  <c r="V279" i="33"/>
  <c r="U279" i="33"/>
  <c r="T279" i="33"/>
  <c r="S279" i="33"/>
  <c r="AD278" i="33"/>
  <c r="AC278" i="33"/>
  <c r="AB278" i="33"/>
  <c r="AA278" i="33"/>
  <c r="Z278" i="33"/>
  <c r="Y278" i="33"/>
  <c r="X278" i="33"/>
  <c r="W278" i="33"/>
  <c r="V278" i="33"/>
  <c r="U278" i="33"/>
  <c r="T278" i="33"/>
  <c r="S278" i="33"/>
  <c r="AD277" i="33"/>
  <c r="AC277" i="33"/>
  <c r="AB277" i="33"/>
  <c r="AA277" i="33"/>
  <c r="Z277" i="33"/>
  <c r="Y277" i="33"/>
  <c r="X277" i="33"/>
  <c r="W277" i="33"/>
  <c r="V277" i="33"/>
  <c r="U277" i="33"/>
  <c r="T277" i="33"/>
  <c r="S277" i="33"/>
  <c r="AD276" i="33"/>
  <c r="AC276" i="33"/>
  <c r="AB276" i="33"/>
  <c r="AA276" i="33"/>
  <c r="Z276" i="33"/>
  <c r="Y276" i="33"/>
  <c r="X276" i="33"/>
  <c r="W276" i="33"/>
  <c r="V276" i="33"/>
  <c r="U276" i="33"/>
  <c r="T276" i="33"/>
  <c r="S276" i="33"/>
  <c r="AD275" i="33"/>
  <c r="AC275" i="33"/>
  <c r="AB275" i="33"/>
  <c r="AA275" i="33"/>
  <c r="Z275" i="33"/>
  <c r="Y275" i="33"/>
  <c r="X275" i="33"/>
  <c r="W275" i="33"/>
  <c r="V275" i="33"/>
  <c r="U275" i="33"/>
  <c r="T275" i="33"/>
  <c r="S275" i="33"/>
  <c r="AD274" i="33"/>
  <c r="AC274" i="33"/>
  <c r="AB274" i="33"/>
  <c r="AA274" i="33"/>
  <c r="Z274" i="33"/>
  <c r="Y274" i="33"/>
  <c r="X274" i="33"/>
  <c r="W274" i="33"/>
  <c r="V274" i="33"/>
  <c r="U274" i="33"/>
  <c r="T274" i="33"/>
  <c r="S274" i="33"/>
  <c r="AD273" i="33"/>
  <c r="AC273" i="33"/>
  <c r="AB273" i="33"/>
  <c r="AA273" i="33"/>
  <c r="Z273" i="33"/>
  <c r="Y273" i="33"/>
  <c r="X273" i="33"/>
  <c r="W273" i="33"/>
  <c r="V273" i="33"/>
  <c r="U273" i="33"/>
  <c r="T273" i="33"/>
  <c r="S273" i="33"/>
  <c r="AD272" i="33"/>
  <c r="AC272" i="33"/>
  <c r="AB272" i="33"/>
  <c r="AA272" i="33"/>
  <c r="Z272" i="33"/>
  <c r="Y272" i="33"/>
  <c r="X272" i="33"/>
  <c r="W272" i="33"/>
  <c r="V272" i="33"/>
  <c r="U272" i="33"/>
  <c r="T272" i="33"/>
  <c r="S272" i="33"/>
  <c r="AD271" i="33"/>
  <c r="AC271" i="33"/>
  <c r="AB271" i="33"/>
  <c r="AA271" i="33"/>
  <c r="Z271" i="33"/>
  <c r="Y271" i="33"/>
  <c r="X271" i="33"/>
  <c r="W271" i="33"/>
  <c r="V271" i="33"/>
  <c r="U271" i="33"/>
  <c r="T271" i="33"/>
  <c r="S271" i="33"/>
  <c r="AD270" i="33"/>
  <c r="AC270" i="33"/>
  <c r="AB270" i="33"/>
  <c r="AA270" i="33"/>
  <c r="Z270" i="33"/>
  <c r="Y270" i="33"/>
  <c r="X270" i="33"/>
  <c r="W270" i="33"/>
  <c r="V270" i="33"/>
  <c r="U270" i="33"/>
  <c r="T270" i="33"/>
  <c r="S270" i="33"/>
  <c r="AD269" i="33"/>
  <c r="AC269" i="33"/>
  <c r="AB269" i="33"/>
  <c r="AA269" i="33"/>
  <c r="Z269" i="33"/>
  <c r="Y269" i="33"/>
  <c r="X269" i="33"/>
  <c r="W269" i="33"/>
  <c r="V269" i="33"/>
  <c r="U269" i="33"/>
  <c r="T269" i="33"/>
  <c r="S269" i="33"/>
  <c r="AD268" i="33"/>
  <c r="AC268" i="33"/>
  <c r="AB268" i="33"/>
  <c r="AA268" i="33"/>
  <c r="Z268" i="33"/>
  <c r="Y268" i="33"/>
  <c r="X268" i="33"/>
  <c r="W268" i="33"/>
  <c r="V268" i="33"/>
  <c r="U268" i="33"/>
  <c r="T268" i="33"/>
  <c r="S268" i="33"/>
  <c r="AD267" i="33"/>
  <c r="AC267" i="33"/>
  <c r="AB267" i="33"/>
  <c r="AA267" i="33"/>
  <c r="Z267" i="33"/>
  <c r="Y267" i="33"/>
  <c r="X267" i="33"/>
  <c r="W267" i="33"/>
  <c r="V267" i="33"/>
  <c r="U267" i="33"/>
  <c r="T267" i="33"/>
  <c r="S267" i="33"/>
  <c r="AD266" i="33"/>
  <c r="AC266" i="33"/>
  <c r="AB266" i="33"/>
  <c r="AA266" i="33"/>
  <c r="Z266" i="33"/>
  <c r="Y266" i="33"/>
  <c r="X266" i="33"/>
  <c r="W266" i="33"/>
  <c r="V266" i="33"/>
  <c r="U266" i="33"/>
  <c r="T266" i="33"/>
  <c r="S266" i="33"/>
  <c r="AD265" i="33"/>
  <c r="AC265" i="33"/>
  <c r="AB265" i="33"/>
  <c r="AA265" i="33"/>
  <c r="Z265" i="33"/>
  <c r="Y265" i="33"/>
  <c r="X265" i="33"/>
  <c r="W265" i="33"/>
  <c r="V265" i="33"/>
  <c r="U265" i="33"/>
  <c r="T265" i="33"/>
  <c r="S265" i="33"/>
  <c r="AD264" i="33"/>
  <c r="AC264" i="33"/>
  <c r="AB264" i="33"/>
  <c r="AA264" i="33"/>
  <c r="Z264" i="33"/>
  <c r="Y264" i="33"/>
  <c r="X264" i="33"/>
  <c r="W264" i="33"/>
  <c r="V264" i="33"/>
  <c r="U264" i="33"/>
  <c r="T264" i="33"/>
  <c r="S264" i="33"/>
  <c r="AD263" i="33"/>
  <c r="AC263" i="33"/>
  <c r="AB263" i="33"/>
  <c r="AA263" i="33"/>
  <c r="Z263" i="33"/>
  <c r="Y263" i="33"/>
  <c r="X263" i="33"/>
  <c r="W263" i="33"/>
  <c r="V263" i="33"/>
  <c r="U263" i="33"/>
  <c r="T263" i="33"/>
  <c r="S263" i="33"/>
  <c r="AD262" i="33"/>
  <c r="AC262" i="33"/>
  <c r="AB262" i="33"/>
  <c r="AA262" i="33"/>
  <c r="Z262" i="33"/>
  <c r="Y262" i="33"/>
  <c r="X262" i="33"/>
  <c r="W262" i="33"/>
  <c r="V262" i="33"/>
  <c r="U262" i="33"/>
  <c r="T262" i="33"/>
  <c r="S262" i="33"/>
  <c r="AD261" i="33"/>
  <c r="AC261" i="33"/>
  <c r="AB261" i="33"/>
  <c r="AA261" i="33"/>
  <c r="Z261" i="33"/>
  <c r="Y261" i="33"/>
  <c r="X261" i="33"/>
  <c r="W261" i="33"/>
  <c r="V261" i="33"/>
  <c r="U261" i="33"/>
  <c r="T261" i="33"/>
  <c r="S261" i="33"/>
  <c r="AD260" i="33"/>
  <c r="AC260" i="33"/>
  <c r="AB260" i="33"/>
  <c r="AA260" i="33"/>
  <c r="Z260" i="33"/>
  <c r="Y260" i="33"/>
  <c r="X260" i="33"/>
  <c r="W260" i="33"/>
  <c r="V260" i="33"/>
  <c r="U260" i="33"/>
  <c r="T260" i="33"/>
  <c r="S260" i="33"/>
  <c r="AD259" i="33"/>
  <c r="AC259" i="33"/>
  <c r="AB259" i="33"/>
  <c r="AA259" i="33"/>
  <c r="Z259" i="33"/>
  <c r="Y259" i="33"/>
  <c r="X259" i="33"/>
  <c r="W259" i="33"/>
  <c r="V259" i="33"/>
  <c r="U259" i="33"/>
  <c r="T259" i="33"/>
  <c r="S259" i="33"/>
  <c r="AD258" i="33"/>
  <c r="AC258" i="33"/>
  <c r="AB258" i="33"/>
  <c r="AA258" i="33"/>
  <c r="Z258" i="33"/>
  <c r="Y258" i="33"/>
  <c r="X258" i="33"/>
  <c r="W258" i="33"/>
  <c r="V258" i="33"/>
  <c r="U258" i="33"/>
  <c r="T258" i="33"/>
  <c r="S258" i="33"/>
  <c r="AD257" i="33"/>
  <c r="AC257" i="33"/>
  <c r="AB257" i="33"/>
  <c r="AA257" i="33"/>
  <c r="Z257" i="33"/>
  <c r="Y257" i="33"/>
  <c r="X257" i="33"/>
  <c r="W257" i="33"/>
  <c r="V257" i="33"/>
  <c r="U257" i="33"/>
  <c r="T257" i="33"/>
  <c r="S257" i="33"/>
  <c r="AD256" i="33"/>
  <c r="AC256" i="33"/>
  <c r="AB256" i="33"/>
  <c r="AA256" i="33"/>
  <c r="Z256" i="33"/>
  <c r="Y256" i="33"/>
  <c r="X256" i="33"/>
  <c r="W256" i="33"/>
  <c r="V256" i="33"/>
  <c r="U256" i="33"/>
  <c r="T256" i="33"/>
  <c r="S256" i="33"/>
  <c r="AD255" i="33"/>
  <c r="AC255" i="33"/>
  <c r="AB255" i="33"/>
  <c r="AA255" i="33"/>
  <c r="Z255" i="33"/>
  <c r="Y255" i="33"/>
  <c r="X255" i="33"/>
  <c r="W255" i="33"/>
  <c r="V255" i="33"/>
  <c r="U255" i="33"/>
  <c r="T255" i="33"/>
  <c r="S255" i="33"/>
  <c r="AD254" i="33"/>
  <c r="AC254" i="33"/>
  <c r="AB254" i="33"/>
  <c r="AA254" i="33"/>
  <c r="Z254" i="33"/>
  <c r="Y254" i="33"/>
  <c r="X254" i="33"/>
  <c r="W254" i="33"/>
  <c r="V254" i="33"/>
  <c r="U254" i="33"/>
  <c r="T254" i="33"/>
  <c r="S254" i="33"/>
  <c r="AD253" i="33"/>
  <c r="AC253" i="33"/>
  <c r="AB253" i="33"/>
  <c r="AA253" i="33"/>
  <c r="Z253" i="33"/>
  <c r="Y253" i="33"/>
  <c r="X253" i="33"/>
  <c r="W253" i="33"/>
  <c r="V253" i="33"/>
  <c r="U253" i="33"/>
  <c r="T253" i="33"/>
  <c r="S253" i="33"/>
  <c r="AD252" i="33"/>
  <c r="AC252" i="33"/>
  <c r="AB252" i="33"/>
  <c r="AA252" i="33"/>
  <c r="Z252" i="33"/>
  <c r="Y252" i="33"/>
  <c r="X252" i="33"/>
  <c r="W252" i="33"/>
  <c r="V252" i="33"/>
  <c r="U252" i="33"/>
  <c r="T252" i="33"/>
  <c r="S252" i="33"/>
  <c r="AD251" i="33"/>
  <c r="AC251" i="33"/>
  <c r="AB251" i="33"/>
  <c r="AA251" i="33"/>
  <c r="Z251" i="33"/>
  <c r="Y251" i="33"/>
  <c r="X251" i="33"/>
  <c r="W251" i="33"/>
  <c r="V251" i="33"/>
  <c r="U251" i="33"/>
  <c r="T251" i="33"/>
  <c r="S251" i="33"/>
  <c r="AD250" i="33"/>
  <c r="AC250" i="33"/>
  <c r="AB250" i="33"/>
  <c r="AA250" i="33"/>
  <c r="Z250" i="33"/>
  <c r="Y250" i="33"/>
  <c r="X250" i="33"/>
  <c r="W250" i="33"/>
  <c r="V250" i="33"/>
  <c r="U250" i="33"/>
  <c r="T250" i="33"/>
  <c r="S250" i="33"/>
  <c r="AD249" i="33"/>
  <c r="AC249" i="33"/>
  <c r="AB249" i="33"/>
  <c r="AA249" i="33"/>
  <c r="Z249" i="33"/>
  <c r="Y249" i="33"/>
  <c r="X249" i="33"/>
  <c r="W249" i="33"/>
  <c r="V249" i="33"/>
  <c r="U249" i="33"/>
  <c r="T249" i="33"/>
  <c r="S249" i="33"/>
  <c r="AD248" i="33"/>
  <c r="AC248" i="33"/>
  <c r="AB248" i="33"/>
  <c r="AA248" i="33"/>
  <c r="Z248" i="33"/>
  <c r="Y248" i="33"/>
  <c r="X248" i="33"/>
  <c r="W248" i="33"/>
  <c r="V248" i="33"/>
  <c r="U248" i="33"/>
  <c r="T248" i="33"/>
  <c r="S248" i="33"/>
  <c r="AD247" i="33"/>
  <c r="AC247" i="33"/>
  <c r="AB247" i="33"/>
  <c r="AA247" i="33"/>
  <c r="Z247" i="33"/>
  <c r="Y247" i="33"/>
  <c r="X247" i="33"/>
  <c r="W247" i="33"/>
  <c r="V247" i="33"/>
  <c r="U247" i="33"/>
  <c r="T247" i="33"/>
  <c r="S247" i="33"/>
  <c r="AD246" i="33"/>
  <c r="AC246" i="33"/>
  <c r="AB246" i="33"/>
  <c r="AA246" i="33"/>
  <c r="Z246" i="33"/>
  <c r="Y246" i="33"/>
  <c r="X246" i="33"/>
  <c r="W246" i="33"/>
  <c r="V246" i="33"/>
  <c r="U246" i="33"/>
  <c r="T246" i="33"/>
  <c r="S246" i="33"/>
  <c r="AD245" i="33"/>
  <c r="AC245" i="33"/>
  <c r="AB245" i="33"/>
  <c r="AA245" i="33"/>
  <c r="Z245" i="33"/>
  <c r="Y245" i="33"/>
  <c r="X245" i="33"/>
  <c r="W245" i="33"/>
  <c r="V245" i="33"/>
  <c r="U245" i="33"/>
  <c r="T245" i="33"/>
  <c r="S245" i="33"/>
  <c r="AD244" i="33"/>
  <c r="AC244" i="33"/>
  <c r="AB244" i="33"/>
  <c r="AA244" i="33"/>
  <c r="Z244" i="33"/>
  <c r="Y244" i="33"/>
  <c r="X244" i="33"/>
  <c r="W244" i="33"/>
  <c r="V244" i="33"/>
  <c r="U244" i="33"/>
  <c r="T244" i="33"/>
  <c r="S244" i="33"/>
  <c r="AD243" i="33"/>
  <c r="AC243" i="33"/>
  <c r="AB243" i="33"/>
  <c r="AA243" i="33"/>
  <c r="Z243" i="33"/>
  <c r="Y243" i="33"/>
  <c r="X243" i="33"/>
  <c r="W243" i="33"/>
  <c r="V243" i="33"/>
  <c r="U243" i="33"/>
  <c r="T243" i="33"/>
  <c r="S243" i="33"/>
  <c r="AD242" i="33"/>
  <c r="AC242" i="33"/>
  <c r="AB242" i="33"/>
  <c r="AA242" i="33"/>
  <c r="Z242" i="33"/>
  <c r="Y242" i="33"/>
  <c r="X242" i="33"/>
  <c r="W242" i="33"/>
  <c r="V242" i="33"/>
  <c r="U242" i="33"/>
  <c r="T242" i="33"/>
  <c r="S242" i="33"/>
  <c r="AD241" i="33"/>
  <c r="AC241" i="33"/>
  <c r="AB241" i="33"/>
  <c r="AA241" i="33"/>
  <c r="Z241" i="33"/>
  <c r="Y241" i="33"/>
  <c r="X241" i="33"/>
  <c r="W241" i="33"/>
  <c r="V241" i="33"/>
  <c r="U241" i="33"/>
  <c r="T241" i="33"/>
  <c r="S241" i="33"/>
  <c r="AD240" i="33"/>
  <c r="AC240" i="33"/>
  <c r="AB240" i="33"/>
  <c r="AA240" i="33"/>
  <c r="Z240" i="33"/>
  <c r="Y240" i="33"/>
  <c r="X240" i="33"/>
  <c r="W240" i="33"/>
  <c r="V240" i="33"/>
  <c r="U240" i="33"/>
  <c r="T240" i="33"/>
  <c r="S240" i="33"/>
  <c r="AD239" i="33"/>
  <c r="AC239" i="33"/>
  <c r="AB239" i="33"/>
  <c r="AA239" i="33"/>
  <c r="Z239" i="33"/>
  <c r="Y239" i="33"/>
  <c r="X239" i="33"/>
  <c r="W239" i="33"/>
  <c r="V239" i="33"/>
  <c r="U239" i="33"/>
  <c r="T239" i="33"/>
  <c r="S239" i="33"/>
  <c r="AD238" i="33"/>
  <c r="AC238" i="33"/>
  <c r="AB238" i="33"/>
  <c r="AA238" i="33"/>
  <c r="Z238" i="33"/>
  <c r="Y238" i="33"/>
  <c r="X238" i="33"/>
  <c r="W238" i="33"/>
  <c r="V238" i="33"/>
  <c r="U238" i="33"/>
  <c r="T238" i="33"/>
  <c r="S238" i="33"/>
  <c r="AD237" i="33"/>
  <c r="AC237" i="33"/>
  <c r="AB237" i="33"/>
  <c r="AA237" i="33"/>
  <c r="Z237" i="33"/>
  <c r="Y237" i="33"/>
  <c r="X237" i="33"/>
  <c r="W237" i="33"/>
  <c r="V237" i="33"/>
  <c r="U237" i="33"/>
  <c r="T237" i="33"/>
  <c r="S237" i="33"/>
  <c r="AD236" i="33"/>
  <c r="AC236" i="33"/>
  <c r="AB236" i="33"/>
  <c r="AA236" i="33"/>
  <c r="Z236" i="33"/>
  <c r="Y236" i="33"/>
  <c r="X236" i="33"/>
  <c r="W236" i="33"/>
  <c r="V236" i="33"/>
  <c r="U236" i="33"/>
  <c r="T236" i="33"/>
  <c r="S236" i="33"/>
  <c r="AD235" i="33"/>
  <c r="AC235" i="33"/>
  <c r="AB235" i="33"/>
  <c r="AA235" i="33"/>
  <c r="Z235" i="33"/>
  <c r="Y235" i="33"/>
  <c r="X235" i="33"/>
  <c r="W235" i="33"/>
  <c r="V235" i="33"/>
  <c r="U235" i="33"/>
  <c r="T235" i="33"/>
  <c r="S235" i="33"/>
  <c r="AD234" i="33"/>
  <c r="AC234" i="33"/>
  <c r="AB234" i="33"/>
  <c r="AA234" i="33"/>
  <c r="Z234" i="33"/>
  <c r="Y234" i="33"/>
  <c r="X234" i="33"/>
  <c r="W234" i="33"/>
  <c r="V234" i="33"/>
  <c r="U234" i="33"/>
  <c r="T234" i="33"/>
  <c r="S234" i="33"/>
  <c r="AD233" i="33"/>
  <c r="AC233" i="33"/>
  <c r="AB233" i="33"/>
  <c r="AA233" i="33"/>
  <c r="Z233" i="33"/>
  <c r="Y233" i="33"/>
  <c r="X233" i="33"/>
  <c r="W233" i="33"/>
  <c r="V233" i="33"/>
  <c r="U233" i="33"/>
  <c r="T233" i="33"/>
  <c r="S233" i="33"/>
  <c r="AD232" i="33"/>
  <c r="AC232" i="33"/>
  <c r="AB232" i="33"/>
  <c r="AA232" i="33"/>
  <c r="Z232" i="33"/>
  <c r="Y232" i="33"/>
  <c r="X232" i="33"/>
  <c r="W232" i="33"/>
  <c r="V232" i="33"/>
  <c r="U232" i="33"/>
  <c r="T232" i="33"/>
  <c r="S232" i="33"/>
  <c r="AD231" i="33"/>
  <c r="AC231" i="33"/>
  <c r="AB231" i="33"/>
  <c r="AA231" i="33"/>
  <c r="Z231" i="33"/>
  <c r="Y231" i="33"/>
  <c r="X231" i="33"/>
  <c r="W231" i="33"/>
  <c r="V231" i="33"/>
  <c r="U231" i="33"/>
  <c r="T231" i="33"/>
  <c r="S231" i="33"/>
  <c r="AD230" i="33"/>
  <c r="AC230" i="33"/>
  <c r="AB230" i="33"/>
  <c r="AA230" i="33"/>
  <c r="Z230" i="33"/>
  <c r="Y230" i="33"/>
  <c r="X230" i="33"/>
  <c r="W230" i="33"/>
  <c r="V230" i="33"/>
  <c r="U230" i="33"/>
  <c r="T230" i="33"/>
  <c r="S230" i="33"/>
  <c r="AD229" i="33"/>
  <c r="AC229" i="33"/>
  <c r="AB229" i="33"/>
  <c r="AA229" i="33"/>
  <c r="Z229" i="33"/>
  <c r="Y229" i="33"/>
  <c r="X229" i="33"/>
  <c r="W229" i="33"/>
  <c r="V229" i="33"/>
  <c r="U229" i="33"/>
  <c r="T229" i="33"/>
  <c r="S229" i="33"/>
  <c r="AD228" i="33"/>
  <c r="AC228" i="33"/>
  <c r="AB228" i="33"/>
  <c r="AA228" i="33"/>
  <c r="Z228" i="33"/>
  <c r="Y228" i="33"/>
  <c r="X228" i="33"/>
  <c r="W228" i="33"/>
  <c r="V228" i="33"/>
  <c r="U228" i="33"/>
  <c r="T228" i="33"/>
  <c r="S228" i="33"/>
  <c r="AD227" i="33"/>
  <c r="AC227" i="33"/>
  <c r="AB227" i="33"/>
  <c r="AA227" i="33"/>
  <c r="Z227" i="33"/>
  <c r="Y227" i="33"/>
  <c r="X227" i="33"/>
  <c r="W227" i="33"/>
  <c r="V227" i="33"/>
  <c r="U227" i="33"/>
  <c r="T227" i="33"/>
  <c r="S227" i="33"/>
  <c r="AD226" i="33"/>
  <c r="AC226" i="33"/>
  <c r="AB226" i="33"/>
  <c r="AA226" i="33"/>
  <c r="Z226" i="33"/>
  <c r="Y226" i="33"/>
  <c r="X226" i="33"/>
  <c r="W226" i="33"/>
  <c r="V226" i="33"/>
  <c r="U226" i="33"/>
  <c r="T226" i="33"/>
  <c r="S226" i="33"/>
  <c r="AD225" i="33"/>
  <c r="AC225" i="33"/>
  <c r="AB225" i="33"/>
  <c r="AA225" i="33"/>
  <c r="Z225" i="33"/>
  <c r="Y225" i="33"/>
  <c r="X225" i="33"/>
  <c r="W225" i="33"/>
  <c r="V225" i="33"/>
  <c r="U225" i="33"/>
  <c r="T225" i="33"/>
  <c r="S225" i="33"/>
  <c r="AD224" i="33"/>
  <c r="AC224" i="33"/>
  <c r="AB224" i="33"/>
  <c r="AA224" i="33"/>
  <c r="Z224" i="33"/>
  <c r="Y224" i="33"/>
  <c r="X224" i="33"/>
  <c r="W224" i="33"/>
  <c r="V224" i="33"/>
  <c r="U224" i="33"/>
  <c r="T224" i="33"/>
  <c r="S224" i="33"/>
  <c r="AD223" i="33"/>
  <c r="AC223" i="33"/>
  <c r="AB223" i="33"/>
  <c r="AA223" i="33"/>
  <c r="Z223" i="33"/>
  <c r="Y223" i="33"/>
  <c r="X223" i="33"/>
  <c r="W223" i="33"/>
  <c r="V223" i="33"/>
  <c r="U223" i="33"/>
  <c r="T223" i="33"/>
  <c r="S223" i="33"/>
  <c r="AD222" i="33"/>
  <c r="AC222" i="33"/>
  <c r="AB222" i="33"/>
  <c r="AA222" i="33"/>
  <c r="Z222" i="33"/>
  <c r="Y222" i="33"/>
  <c r="X222" i="33"/>
  <c r="W222" i="33"/>
  <c r="V222" i="33"/>
  <c r="U222" i="33"/>
  <c r="T222" i="33"/>
  <c r="S222" i="33"/>
  <c r="AD221" i="33"/>
  <c r="AC221" i="33"/>
  <c r="AB221" i="33"/>
  <c r="AA221" i="33"/>
  <c r="Z221" i="33"/>
  <c r="Y221" i="33"/>
  <c r="X221" i="33"/>
  <c r="W221" i="33"/>
  <c r="V221" i="33"/>
  <c r="U221" i="33"/>
  <c r="T221" i="33"/>
  <c r="S221" i="33"/>
  <c r="AD220" i="33"/>
  <c r="AC220" i="33"/>
  <c r="AB220" i="33"/>
  <c r="AA220" i="33"/>
  <c r="Z220" i="33"/>
  <c r="Y220" i="33"/>
  <c r="X220" i="33"/>
  <c r="W220" i="33"/>
  <c r="V220" i="33"/>
  <c r="U220" i="33"/>
  <c r="T220" i="33"/>
  <c r="S220" i="33"/>
  <c r="AD219" i="33"/>
  <c r="AC219" i="33"/>
  <c r="AB219" i="33"/>
  <c r="AA219" i="33"/>
  <c r="Z219" i="33"/>
  <c r="Y219" i="33"/>
  <c r="X219" i="33"/>
  <c r="W219" i="33"/>
  <c r="V219" i="33"/>
  <c r="U219" i="33"/>
  <c r="T219" i="33"/>
  <c r="S219" i="33"/>
  <c r="AD218" i="33"/>
  <c r="AC218" i="33"/>
  <c r="AB218" i="33"/>
  <c r="AA218" i="33"/>
  <c r="Z218" i="33"/>
  <c r="Y218" i="33"/>
  <c r="X218" i="33"/>
  <c r="W218" i="33"/>
  <c r="V218" i="33"/>
  <c r="U218" i="33"/>
  <c r="T218" i="33"/>
  <c r="S218" i="33"/>
  <c r="AD217" i="33"/>
  <c r="AC217" i="33"/>
  <c r="AB217" i="33"/>
  <c r="AA217" i="33"/>
  <c r="Z217" i="33"/>
  <c r="Y217" i="33"/>
  <c r="X217" i="33"/>
  <c r="W217" i="33"/>
  <c r="V217" i="33"/>
  <c r="U217" i="33"/>
  <c r="T217" i="33"/>
  <c r="S217" i="33"/>
  <c r="AD216" i="33"/>
  <c r="AC216" i="33"/>
  <c r="AB216" i="33"/>
  <c r="AA216" i="33"/>
  <c r="Z216" i="33"/>
  <c r="Y216" i="33"/>
  <c r="X216" i="33"/>
  <c r="W216" i="33"/>
  <c r="V216" i="33"/>
  <c r="U216" i="33"/>
  <c r="T216" i="33"/>
  <c r="S216" i="33"/>
  <c r="AD215" i="33"/>
  <c r="AC215" i="33"/>
  <c r="AB215" i="33"/>
  <c r="AA215" i="33"/>
  <c r="Z215" i="33"/>
  <c r="Y215" i="33"/>
  <c r="X215" i="33"/>
  <c r="W215" i="33"/>
  <c r="V215" i="33"/>
  <c r="U215" i="33"/>
  <c r="T215" i="33"/>
  <c r="S215" i="33"/>
  <c r="AD214" i="33"/>
  <c r="AC214" i="33"/>
  <c r="AB214" i="33"/>
  <c r="AA214" i="33"/>
  <c r="Z214" i="33"/>
  <c r="Y214" i="33"/>
  <c r="X214" i="33"/>
  <c r="W214" i="33"/>
  <c r="V214" i="33"/>
  <c r="U214" i="33"/>
  <c r="T214" i="33"/>
  <c r="S214" i="33"/>
  <c r="AD213" i="33"/>
  <c r="AC213" i="33"/>
  <c r="AB213" i="33"/>
  <c r="AA213" i="33"/>
  <c r="Z213" i="33"/>
  <c r="Y213" i="33"/>
  <c r="X213" i="33"/>
  <c r="W213" i="33"/>
  <c r="V213" i="33"/>
  <c r="U213" i="33"/>
  <c r="T213" i="33"/>
  <c r="S213" i="33"/>
  <c r="AD212" i="33"/>
  <c r="AC212" i="33"/>
  <c r="AB212" i="33"/>
  <c r="AA212" i="33"/>
  <c r="Z212" i="33"/>
  <c r="Y212" i="33"/>
  <c r="X212" i="33"/>
  <c r="W212" i="33"/>
  <c r="V212" i="33"/>
  <c r="U212" i="33"/>
  <c r="T212" i="33"/>
  <c r="S212" i="33"/>
  <c r="AD211" i="33"/>
  <c r="AC211" i="33"/>
  <c r="AB211" i="33"/>
  <c r="AA211" i="33"/>
  <c r="Z211" i="33"/>
  <c r="Y211" i="33"/>
  <c r="X211" i="33"/>
  <c r="W211" i="33"/>
  <c r="V211" i="33"/>
  <c r="U211" i="33"/>
  <c r="T211" i="33"/>
  <c r="S211" i="33"/>
  <c r="AD210" i="33"/>
  <c r="AC210" i="33"/>
  <c r="AB210" i="33"/>
  <c r="AA210" i="33"/>
  <c r="Z210" i="33"/>
  <c r="Y210" i="33"/>
  <c r="X210" i="33"/>
  <c r="W210" i="33"/>
  <c r="V210" i="33"/>
  <c r="U210" i="33"/>
  <c r="T210" i="33"/>
  <c r="S210" i="33"/>
  <c r="AD209" i="33"/>
  <c r="AC209" i="33"/>
  <c r="AB209" i="33"/>
  <c r="AA209" i="33"/>
  <c r="Z209" i="33"/>
  <c r="Y209" i="33"/>
  <c r="X209" i="33"/>
  <c r="W209" i="33"/>
  <c r="V209" i="33"/>
  <c r="U209" i="33"/>
  <c r="T209" i="33"/>
  <c r="S209" i="33"/>
  <c r="AD208" i="33"/>
  <c r="AC208" i="33"/>
  <c r="AB208" i="33"/>
  <c r="AA208" i="33"/>
  <c r="Z208" i="33"/>
  <c r="Y208" i="33"/>
  <c r="X208" i="33"/>
  <c r="W208" i="33"/>
  <c r="V208" i="33"/>
  <c r="U208" i="33"/>
  <c r="T208" i="33"/>
  <c r="S208" i="33"/>
  <c r="AD207" i="33"/>
  <c r="AC207" i="33"/>
  <c r="AB207" i="33"/>
  <c r="AA207" i="33"/>
  <c r="Z207" i="33"/>
  <c r="Y207" i="33"/>
  <c r="X207" i="33"/>
  <c r="W207" i="33"/>
  <c r="V207" i="33"/>
  <c r="U207" i="33"/>
  <c r="T207" i="33"/>
  <c r="S207" i="33"/>
  <c r="AD206" i="33"/>
  <c r="AC206" i="33"/>
  <c r="AB206" i="33"/>
  <c r="AA206" i="33"/>
  <c r="Z206" i="33"/>
  <c r="Y206" i="33"/>
  <c r="X206" i="33"/>
  <c r="W206" i="33"/>
  <c r="V206" i="33"/>
  <c r="U206" i="33"/>
  <c r="T206" i="33"/>
  <c r="S206" i="33"/>
  <c r="AD205" i="33"/>
  <c r="AC205" i="33"/>
  <c r="AB205" i="33"/>
  <c r="AA205" i="33"/>
  <c r="Z205" i="33"/>
  <c r="Y205" i="33"/>
  <c r="X205" i="33"/>
  <c r="W205" i="33"/>
  <c r="V205" i="33"/>
  <c r="U205" i="33"/>
  <c r="T205" i="33"/>
  <c r="S205" i="33"/>
  <c r="AD204" i="33"/>
  <c r="AC204" i="33"/>
  <c r="AB204" i="33"/>
  <c r="AA204" i="33"/>
  <c r="Z204" i="33"/>
  <c r="Y204" i="33"/>
  <c r="X204" i="33"/>
  <c r="W204" i="33"/>
  <c r="V204" i="33"/>
  <c r="U204" i="33"/>
  <c r="T204" i="33"/>
  <c r="S204" i="33"/>
  <c r="AD203" i="33"/>
  <c r="AC203" i="33"/>
  <c r="AB203" i="33"/>
  <c r="AA203" i="33"/>
  <c r="Z203" i="33"/>
  <c r="Y203" i="33"/>
  <c r="X203" i="33"/>
  <c r="W203" i="33"/>
  <c r="V203" i="33"/>
  <c r="U203" i="33"/>
  <c r="T203" i="33"/>
  <c r="S203" i="33"/>
  <c r="AD202" i="33"/>
  <c r="AC202" i="33"/>
  <c r="AB202" i="33"/>
  <c r="AA202" i="33"/>
  <c r="Z202" i="33"/>
  <c r="Y202" i="33"/>
  <c r="X202" i="33"/>
  <c r="W202" i="33"/>
  <c r="V202" i="33"/>
  <c r="U202" i="33"/>
  <c r="T202" i="33"/>
  <c r="S202" i="33"/>
  <c r="AD201" i="33"/>
  <c r="AC201" i="33"/>
  <c r="AB201" i="33"/>
  <c r="AA201" i="33"/>
  <c r="Z201" i="33"/>
  <c r="Y201" i="33"/>
  <c r="X201" i="33"/>
  <c r="W201" i="33"/>
  <c r="V201" i="33"/>
  <c r="U201" i="33"/>
  <c r="T201" i="33"/>
  <c r="S201" i="33"/>
  <c r="AD200" i="33"/>
  <c r="AC200" i="33"/>
  <c r="AB200" i="33"/>
  <c r="AA200" i="33"/>
  <c r="Z200" i="33"/>
  <c r="Y200" i="33"/>
  <c r="X200" i="33"/>
  <c r="W200" i="33"/>
  <c r="V200" i="33"/>
  <c r="U200" i="33"/>
  <c r="T200" i="33"/>
  <c r="S200" i="33"/>
  <c r="AD199" i="33"/>
  <c r="AC199" i="33"/>
  <c r="AB199" i="33"/>
  <c r="AA199" i="33"/>
  <c r="Z199" i="33"/>
  <c r="Y199" i="33"/>
  <c r="X199" i="33"/>
  <c r="W199" i="33"/>
  <c r="V199" i="33"/>
  <c r="U199" i="33"/>
  <c r="T199" i="33"/>
  <c r="S199" i="33"/>
  <c r="AD198" i="33"/>
  <c r="AC198" i="33"/>
  <c r="AB198" i="33"/>
  <c r="AA198" i="33"/>
  <c r="Z198" i="33"/>
  <c r="Y198" i="33"/>
  <c r="X198" i="33"/>
  <c r="W198" i="33"/>
  <c r="V198" i="33"/>
  <c r="U198" i="33"/>
  <c r="T198" i="33"/>
  <c r="S198" i="33"/>
  <c r="AD197" i="33"/>
  <c r="AC197" i="33"/>
  <c r="AB197" i="33"/>
  <c r="AA197" i="33"/>
  <c r="Z197" i="33"/>
  <c r="Y197" i="33"/>
  <c r="X197" i="33"/>
  <c r="W197" i="33"/>
  <c r="V197" i="33"/>
  <c r="U197" i="33"/>
  <c r="T197" i="33"/>
  <c r="S197" i="33"/>
  <c r="AD196" i="33"/>
  <c r="AC196" i="33"/>
  <c r="AB196" i="33"/>
  <c r="AA196" i="33"/>
  <c r="Z196" i="33"/>
  <c r="Y196" i="33"/>
  <c r="X196" i="33"/>
  <c r="W196" i="33"/>
  <c r="V196" i="33"/>
  <c r="U196" i="33"/>
  <c r="T196" i="33"/>
  <c r="S196" i="33"/>
  <c r="AD195" i="33"/>
  <c r="AC195" i="33"/>
  <c r="AB195" i="33"/>
  <c r="AA195" i="33"/>
  <c r="Z195" i="33"/>
  <c r="Y195" i="33"/>
  <c r="X195" i="33"/>
  <c r="W195" i="33"/>
  <c r="V195" i="33"/>
  <c r="U195" i="33"/>
  <c r="T195" i="33"/>
  <c r="S195" i="33"/>
  <c r="AD194" i="33"/>
  <c r="AC194" i="33"/>
  <c r="AB194" i="33"/>
  <c r="AA194" i="33"/>
  <c r="Z194" i="33"/>
  <c r="Y194" i="33"/>
  <c r="X194" i="33"/>
  <c r="W194" i="33"/>
  <c r="V194" i="33"/>
  <c r="U194" i="33"/>
  <c r="T194" i="33"/>
  <c r="S194" i="33"/>
  <c r="AD193" i="33"/>
  <c r="AC193" i="33"/>
  <c r="AB193" i="33"/>
  <c r="AA193" i="33"/>
  <c r="Z193" i="33"/>
  <c r="Y193" i="33"/>
  <c r="X193" i="33"/>
  <c r="W193" i="33"/>
  <c r="V193" i="33"/>
  <c r="U193" i="33"/>
  <c r="T193" i="33"/>
  <c r="S193" i="33"/>
  <c r="AD192" i="33"/>
  <c r="AC192" i="33"/>
  <c r="AB192" i="33"/>
  <c r="AA192" i="33"/>
  <c r="Z192" i="33"/>
  <c r="Y192" i="33"/>
  <c r="X192" i="33"/>
  <c r="W192" i="33"/>
  <c r="V192" i="33"/>
  <c r="U192" i="33"/>
  <c r="T192" i="33"/>
  <c r="S192" i="33"/>
  <c r="AD191" i="33"/>
  <c r="AC191" i="33"/>
  <c r="AB191" i="33"/>
  <c r="AA191" i="33"/>
  <c r="Z191" i="33"/>
  <c r="Y191" i="33"/>
  <c r="X191" i="33"/>
  <c r="W191" i="33"/>
  <c r="V191" i="33"/>
  <c r="U191" i="33"/>
  <c r="T191" i="33"/>
  <c r="S191" i="33"/>
  <c r="AD190" i="33"/>
  <c r="AC190" i="33"/>
  <c r="AB190" i="33"/>
  <c r="AA190" i="33"/>
  <c r="Z190" i="33"/>
  <c r="Y190" i="33"/>
  <c r="X190" i="33"/>
  <c r="W190" i="33"/>
  <c r="V190" i="33"/>
  <c r="U190" i="33"/>
  <c r="T190" i="33"/>
  <c r="S190" i="33"/>
  <c r="AD189" i="33"/>
  <c r="AC189" i="33"/>
  <c r="AB189" i="33"/>
  <c r="AA189" i="33"/>
  <c r="Z189" i="33"/>
  <c r="Y189" i="33"/>
  <c r="X189" i="33"/>
  <c r="W189" i="33"/>
  <c r="V189" i="33"/>
  <c r="U189" i="33"/>
  <c r="T189" i="33"/>
  <c r="S189" i="33"/>
  <c r="AD188" i="33"/>
  <c r="AC188" i="33"/>
  <c r="AB188" i="33"/>
  <c r="AA188" i="33"/>
  <c r="Z188" i="33"/>
  <c r="Y188" i="33"/>
  <c r="X188" i="33"/>
  <c r="W188" i="33"/>
  <c r="V188" i="33"/>
  <c r="U188" i="33"/>
  <c r="T188" i="33"/>
  <c r="S188" i="33"/>
  <c r="AD187" i="33"/>
  <c r="AC187" i="33"/>
  <c r="AB187" i="33"/>
  <c r="AA187" i="33"/>
  <c r="Z187" i="33"/>
  <c r="Y187" i="33"/>
  <c r="X187" i="33"/>
  <c r="W187" i="33"/>
  <c r="V187" i="33"/>
  <c r="U187" i="33"/>
  <c r="T187" i="33"/>
  <c r="S187" i="33"/>
  <c r="AD186" i="33"/>
  <c r="AC186" i="33"/>
  <c r="AB186" i="33"/>
  <c r="AA186" i="33"/>
  <c r="Z186" i="33"/>
  <c r="Y186" i="33"/>
  <c r="X186" i="33"/>
  <c r="W186" i="33"/>
  <c r="V186" i="33"/>
  <c r="U186" i="33"/>
  <c r="T186" i="33"/>
  <c r="S186" i="33"/>
  <c r="AD185" i="33"/>
  <c r="AC185" i="33"/>
  <c r="AB185" i="33"/>
  <c r="AA185" i="33"/>
  <c r="Z185" i="33"/>
  <c r="Y185" i="33"/>
  <c r="X185" i="33"/>
  <c r="W185" i="33"/>
  <c r="V185" i="33"/>
  <c r="U185" i="33"/>
  <c r="T185" i="33"/>
  <c r="S185" i="33"/>
  <c r="AD184" i="33"/>
  <c r="AC184" i="33"/>
  <c r="AB184" i="33"/>
  <c r="AA184" i="33"/>
  <c r="Z184" i="33"/>
  <c r="Y184" i="33"/>
  <c r="X184" i="33"/>
  <c r="W184" i="33"/>
  <c r="V184" i="33"/>
  <c r="U184" i="33"/>
  <c r="T184" i="33"/>
  <c r="S184" i="33"/>
  <c r="AD183" i="33"/>
  <c r="AC183" i="33"/>
  <c r="AB183" i="33"/>
  <c r="AA183" i="33"/>
  <c r="Z183" i="33"/>
  <c r="Y183" i="33"/>
  <c r="X183" i="33"/>
  <c r="W183" i="33"/>
  <c r="V183" i="33"/>
  <c r="U183" i="33"/>
  <c r="T183" i="33"/>
  <c r="S183" i="33"/>
  <c r="AD182" i="33"/>
  <c r="AC182" i="33"/>
  <c r="AB182" i="33"/>
  <c r="AA182" i="33"/>
  <c r="Z182" i="33"/>
  <c r="Y182" i="33"/>
  <c r="X182" i="33"/>
  <c r="W182" i="33"/>
  <c r="V182" i="33"/>
  <c r="U182" i="33"/>
  <c r="T182" i="33"/>
  <c r="S182" i="33"/>
  <c r="AD181" i="33"/>
  <c r="AC181" i="33"/>
  <c r="AB181" i="33"/>
  <c r="AA181" i="33"/>
  <c r="Z181" i="33"/>
  <c r="Y181" i="33"/>
  <c r="X181" i="33"/>
  <c r="W181" i="33"/>
  <c r="V181" i="33"/>
  <c r="U181" i="33"/>
  <c r="T181" i="33"/>
  <c r="S181" i="33"/>
  <c r="AD180" i="33"/>
  <c r="AC180" i="33"/>
  <c r="AB180" i="33"/>
  <c r="AA180" i="33"/>
  <c r="Z180" i="33"/>
  <c r="Y180" i="33"/>
  <c r="X180" i="33"/>
  <c r="W180" i="33"/>
  <c r="V180" i="33"/>
  <c r="U180" i="33"/>
  <c r="T180" i="33"/>
  <c r="S180" i="33"/>
  <c r="AD179" i="33"/>
  <c r="AC179" i="33"/>
  <c r="AB179" i="33"/>
  <c r="AA179" i="33"/>
  <c r="Z179" i="33"/>
  <c r="Y179" i="33"/>
  <c r="X179" i="33"/>
  <c r="W179" i="33"/>
  <c r="V179" i="33"/>
  <c r="U179" i="33"/>
  <c r="T179" i="33"/>
  <c r="S179" i="33"/>
  <c r="AD178" i="33"/>
  <c r="AC178" i="33"/>
  <c r="AB178" i="33"/>
  <c r="AA178" i="33"/>
  <c r="Z178" i="33"/>
  <c r="Y178" i="33"/>
  <c r="X178" i="33"/>
  <c r="W178" i="33"/>
  <c r="V178" i="33"/>
  <c r="U178" i="33"/>
  <c r="T178" i="33"/>
  <c r="S178" i="33"/>
  <c r="AD177" i="33"/>
  <c r="AC177" i="33"/>
  <c r="AB177" i="33"/>
  <c r="AA177" i="33"/>
  <c r="Z177" i="33"/>
  <c r="Y177" i="33"/>
  <c r="X177" i="33"/>
  <c r="W177" i="33"/>
  <c r="V177" i="33"/>
  <c r="U177" i="33"/>
  <c r="T177" i="33"/>
  <c r="S177" i="33"/>
  <c r="AD176" i="33"/>
  <c r="AC176" i="33"/>
  <c r="AB176" i="33"/>
  <c r="AA176" i="33"/>
  <c r="Z176" i="33"/>
  <c r="Y176" i="33"/>
  <c r="X176" i="33"/>
  <c r="W176" i="33"/>
  <c r="V176" i="33"/>
  <c r="U176" i="33"/>
  <c r="T176" i="33"/>
  <c r="S176" i="33"/>
  <c r="AD175" i="33"/>
  <c r="AC175" i="33"/>
  <c r="AB175" i="33"/>
  <c r="AA175" i="33"/>
  <c r="Z175" i="33"/>
  <c r="Y175" i="33"/>
  <c r="X175" i="33"/>
  <c r="W175" i="33"/>
  <c r="V175" i="33"/>
  <c r="U175" i="33"/>
  <c r="T175" i="33"/>
  <c r="S175" i="33"/>
  <c r="AD174" i="33"/>
  <c r="AC174" i="33"/>
  <c r="AB174" i="33"/>
  <c r="AA174" i="33"/>
  <c r="Z174" i="33"/>
  <c r="Y174" i="33"/>
  <c r="X174" i="33"/>
  <c r="W174" i="33"/>
  <c r="V174" i="33"/>
  <c r="U174" i="33"/>
  <c r="T174" i="33"/>
  <c r="S174" i="33"/>
  <c r="AD173" i="33"/>
  <c r="AC173" i="33"/>
  <c r="AB173" i="33"/>
  <c r="AA173" i="33"/>
  <c r="Z173" i="33"/>
  <c r="Y173" i="33"/>
  <c r="X173" i="33"/>
  <c r="W173" i="33"/>
  <c r="V173" i="33"/>
  <c r="U173" i="33"/>
  <c r="T173" i="33"/>
  <c r="S173" i="33"/>
  <c r="AD172" i="33"/>
  <c r="AC172" i="33"/>
  <c r="AB172" i="33"/>
  <c r="AA172" i="33"/>
  <c r="Z172" i="33"/>
  <c r="Y172" i="33"/>
  <c r="X172" i="33"/>
  <c r="W172" i="33"/>
  <c r="V172" i="33"/>
  <c r="U172" i="33"/>
  <c r="T172" i="33"/>
  <c r="S172" i="33"/>
  <c r="AD171" i="33"/>
  <c r="AC171" i="33"/>
  <c r="AB171" i="33"/>
  <c r="AA171" i="33"/>
  <c r="Z171" i="33"/>
  <c r="Y171" i="33"/>
  <c r="X171" i="33"/>
  <c r="W171" i="33"/>
  <c r="V171" i="33"/>
  <c r="U171" i="33"/>
  <c r="T171" i="33"/>
  <c r="S171" i="33"/>
  <c r="AD170" i="33"/>
  <c r="AC170" i="33"/>
  <c r="AB170" i="33"/>
  <c r="AA170" i="33"/>
  <c r="Z170" i="33"/>
  <c r="Y170" i="33"/>
  <c r="X170" i="33"/>
  <c r="W170" i="33"/>
  <c r="V170" i="33"/>
  <c r="U170" i="33"/>
  <c r="T170" i="33"/>
  <c r="S170" i="33"/>
  <c r="AD169" i="33"/>
  <c r="AC169" i="33"/>
  <c r="AB169" i="33"/>
  <c r="AA169" i="33"/>
  <c r="Z169" i="33"/>
  <c r="Y169" i="33"/>
  <c r="X169" i="33"/>
  <c r="W169" i="33"/>
  <c r="V169" i="33"/>
  <c r="U169" i="33"/>
  <c r="T169" i="33"/>
  <c r="S169" i="33"/>
  <c r="AD168" i="33"/>
  <c r="AC168" i="33"/>
  <c r="AB168" i="33"/>
  <c r="AA168" i="33"/>
  <c r="Z168" i="33"/>
  <c r="Y168" i="33"/>
  <c r="X168" i="33"/>
  <c r="W168" i="33"/>
  <c r="V168" i="33"/>
  <c r="U168" i="33"/>
  <c r="T168" i="33"/>
  <c r="S168" i="33"/>
  <c r="AD167" i="33"/>
  <c r="AC167" i="33"/>
  <c r="AB167" i="33"/>
  <c r="AA167" i="33"/>
  <c r="Z167" i="33"/>
  <c r="Y167" i="33"/>
  <c r="X167" i="33"/>
  <c r="W167" i="33"/>
  <c r="V167" i="33"/>
  <c r="U167" i="33"/>
  <c r="T167" i="33"/>
  <c r="S167" i="33"/>
  <c r="AD166" i="33"/>
  <c r="AC166" i="33"/>
  <c r="AB166" i="33"/>
  <c r="AA166" i="33"/>
  <c r="Z166" i="33"/>
  <c r="Y166" i="33"/>
  <c r="X166" i="33"/>
  <c r="W166" i="33"/>
  <c r="V166" i="33"/>
  <c r="U166" i="33"/>
  <c r="T166" i="33"/>
  <c r="S166" i="33"/>
  <c r="AD165" i="33"/>
  <c r="AC165" i="33"/>
  <c r="AB165" i="33"/>
  <c r="AA165" i="33"/>
  <c r="Z165" i="33"/>
  <c r="Y165" i="33"/>
  <c r="X165" i="33"/>
  <c r="W165" i="33"/>
  <c r="V165" i="33"/>
  <c r="U165" i="33"/>
  <c r="T165" i="33"/>
  <c r="S165" i="33"/>
  <c r="AD164" i="33"/>
  <c r="AC164" i="33"/>
  <c r="AB164" i="33"/>
  <c r="AA164" i="33"/>
  <c r="Z164" i="33"/>
  <c r="Y164" i="33"/>
  <c r="X164" i="33"/>
  <c r="W164" i="33"/>
  <c r="V164" i="33"/>
  <c r="U164" i="33"/>
  <c r="T164" i="33"/>
  <c r="S164" i="33"/>
  <c r="AD163" i="33"/>
  <c r="AC163" i="33"/>
  <c r="AB163" i="33"/>
  <c r="AA163" i="33"/>
  <c r="Z163" i="33"/>
  <c r="Y163" i="33"/>
  <c r="X163" i="33"/>
  <c r="W163" i="33"/>
  <c r="V163" i="33"/>
  <c r="U163" i="33"/>
  <c r="T163" i="33"/>
  <c r="S163" i="33"/>
  <c r="AD162" i="33"/>
  <c r="AC162" i="33"/>
  <c r="AB162" i="33"/>
  <c r="AA162" i="33"/>
  <c r="Z162" i="33"/>
  <c r="Y162" i="33"/>
  <c r="X162" i="33"/>
  <c r="W162" i="33"/>
  <c r="V162" i="33"/>
  <c r="U162" i="33"/>
  <c r="T162" i="33"/>
  <c r="S162" i="33"/>
  <c r="AD161" i="33"/>
  <c r="AC161" i="33"/>
  <c r="AB161" i="33"/>
  <c r="AA161" i="33"/>
  <c r="Z161" i="33"/>
  <c r="Y161" i="33"/>
  <c r="X161" i="33"/>
  <c r="W161" i="33"/>
  <c r="V161" i="33"/>
  <c r="U161" i="33"/>
  <c r="T161" i="33"/>
  <c r="S161" i="33"/>
  <c r="AD160" i="33"/>
  <c r="AC160" i="33"/>
  <c r="AB160" i="33"/>
  <c r="AA160" i="33"/>
  <c r="Z160" i="33"/>
  <c r="Y160" i="33"/>
  <c r="X160" i="33"/>
  <c r="W160" i="33"/>
  <c r="V160" i="33"/>
  <c r="U160" i="33"/>
  <c r="T160" i="33"/>
  <c r="S160" i="33"/>
  <c r="AD159" i="33"/>
  <c r="AC159" i="33"/>
  <c r="AB159" i="33"/>
  <c r="AA159" i="33"/>
  <c r="Z159" i="33"/>
  <c r="Y159" i="33"/>
  <c r="X159" i="33"/>
  <c r="W159" i="33"/>
  <c r="V159" i="33"/>
  <c r="U159" i="33"/>
  <c r="T159" i="33"/>
  <c r="S159" i="33"/>
  <c r="AD158" i="33"/>
  <c r="AC158" i="33"/>
  <c r="AB158" i="33"/>
  <c r="AA158" i="33"/>
  <c r="Z158" i="33"/>
  <c r="Y158" i="33"/>
  <c r="X158" i="33"/>
  <c r="W158" i="33"/>
  <c r="V158" i="33"/>
  <c r="U158" i="33"/>
  <c r="T158" i="33"/>
  <c r="S158" i="33"/>
  <c r="AD157" i="33"/>
  <c r="AC157" i="33"/>
  <c r="AB157" i="33"/>
  <c r="AA157" i="33"/>
  <c r="Z157" i="33"/>
  <c r="Y157" i="33"/>
  <c r="X157" i="33"/>
  <c r="W157" i="33"/>
  <c r="V157" i="33"/>
  <c r="U157" i="33"/>
  <c r="T157" i="33"/>
  <c r="S157" i="33"/>
  <c r="AD156" i="33"/>
  <c r="AC156" i="33"/>
  <c r="AB156" i="33"/>
  <c r="AA156" i="33"/>
  <c r="Z156" i="33"/>
  <c r="Y156" i="33"/>
  <c r="X156" i="33"/>
  <c r="W156" i="33"/>
  <c r="V156" i="33"/>
  <c r="U156" i="33"/>
  <c r="T156" i="33"/>
  <c r="S156" i="33"/>
  <c r="AD155" i="33"/>
  <c r="AC155" i="33"/>
  <c r="AB155" i="33"/>
  <c r="AA155" i="33"/>
  <c r="Z155" i="33"/>
  <c r="Y155" i="33"/>
  <c r="X155" i="33"/>
  <c r="W155" i="33"/>
  <c r="V155" i="33"/>
  <c r="U155" i="33"/>
  <c r="T155" i="33"/>
  <c r="S155" i="33"/>
  <c r="AD154" i="33"/>
  <c r="AC154" i="33"/>
  <c r="AB154" i="33"/>
  <c r="AA154" i="33"/>
  <c r="Z154" i="33"/>
  <c r="Y154" i="33"/>
  <c r="X154" i="33"/>
  <c r="W154" i="33"/>
  <c r="V154" i="33"/>
  <c r="U154" i="33"/>
  <c r="T154" i="33"/>
  <c r="S154" i="33"/>
  <c r="AD153" i="33"/>
  <c r="AC153" i="33"/>
  <c r="AB153" i="33"/>
  <c r="AA153" i="33"/>
  <c r="Z153" i="33"/>
  <c r="Y153" i="33"/>
  <c r="X153" i="33"/>
  <c r="W153" i="33"/>
  <c r="V153" i="33"/>
  <c r="U153" i="33"/>
  <c r="T153" i="33"/>
  <c r="S153" i="33"/>
  <c r="AD152" i="33"/>
  <c r="AC152" i="33"/>
  <c r="AB152" i="33"/>
  <c r="AA152" i="33"/>
  <c r="Z152" i="33"/>
  <c r="Y152" i="33"/>
  <c r="X152" i="33"/>
  <c r="W152" i="33"/>
  <c r="V152" i="33"/>
  <c r="U152" i="33"/>
  <c r="T152" i="33"/>
  <c r="S152" i="33"/>
  <c r="AD151" i="33"/>
  <c r="AC151" i="33"/>
  <c r="AB151" i="33"/>
  <c r="AA151" i="33"/>
  <c r="Z151" i="33"/>
  <c r="Y151" i="33"/>
  <c r="X151" i="33"/>
  <c r="W151" i="33"/>
  <c r="V151" i="33"/>
  <c r="U151" i="33"/>
  <c r="T151" i="33"/>
  <c r="S151" i="33"/>
  <c r="AD150" i="33"/>
  <c r="AC150" i="33"/>
  <c r="AB150" i="33"/>
  <c r="AA150" i="33"/>
  <c r="Z150" i="33"/>
  <c r="Y150" i="33"/>
  <c r="X150" i="33"/>
  <c r="W150" i="33"/>
  <c r="V150" i="33"/>
  <c r="U150" i="33"/>
  <c r="T150" i="33"/>
  <c r="S150" i="33"/>
  <c r="AD149" i="33"/>
  <c r="AC149" i="33"/>
  <c r="AB149" i="33"/>
  <c r="AA149" i="33"/>
  <c r="Z149" i="33"/>
  <c r="Y149" i="33"/>
  <c r="X149" i="33"/>
  <c r="W149" i="33"/>
  <c r="V149" i="33"/>
  <c r="U149" i="33"/>
  <c r="T149" i="33"/>
  <c r="S149" i="33"/>
  <c r="AD148" i="33"/>
  <c r="AC148" i="33"/>
  <c r="AB148" i="33"/>
  <c r="AA148" i="33"/>
  <c r="Z148" i="33"/>
  <c r="Y148" i="33"/>
  <c r="X148" i="33"/>
  <c r="W148" i="33"/>
  <c r="V148" i="33"/>
  <c r="U148" i="33"/>
  <c r="T148" i="33"/>
  <c r="S148" i="33"/>
  <c r="AD147" i="33"/>
  <c r="AC147" i="33"/>
  <c r="AB147" i="33"/>
  <c r="AA147" i="33"/>
  <c r="Z147" i="33"/>
  <c r="Y147" i="33"/>
  <c r="X147" i="33"/>
  <c r="W147" i="33"/>
  <c r="V147" i="33"/>
  <c r="U147" i="33"/>
  <c r="T147" i="33"/>
  <c r="S147" i="33"/>
  <c r="AD146" i="33"/>
  <c r="AC146" i="33"/>
  <c r="AB146" i="33"/>
  <c r="AA146" i="33"/>
  <c r="Z146" i="33"/>
  <c r="Y146" i="33"/>
  <c r="X146" i="33"/>
  <c r="W146" i="33"/>
  <c r="V146" i="33"/>
  <c r="U146" i="33"/>
  <c r="T146" i="33"/>
  <c r="S146" i="33"/>
  <c r="AD145" i="33"/>
  <c r="AC145" i="33"/>
  <c r="AB145" i="33"/>
  <c r="AA145" i="33"/>
  <c r="Z145" i="33"/>
  <c r="Y145" i="33"/>
  <c r="X145" i="33"/>
  <c r="W145" i="33"/>
  <c r="V145" i="33"/>
  <c r="U145" i="33"/>
  <c r="T145" i="33"/>
  <c r="S145" i="33"/>
  <c r="AD144" i="33"/>
  <c r="AC144" i="33"/>
  <c r="AB144" i="33"/>
  <c r="AA144" i="33"/>
  <c r="Z144" i="33"/>
  <c r="Y144" i="33"/>
  <c r="X144" i="33"/>
  <c r="W144" i="33"/>
  <c r="V144" i="33"/>
  <c r="U144" i="33"/>
  <c r="T144" i="33"/>
  <c r="S144" i="33"/>
  <c r="AD143" i="33"/>
  <c r="AC143" i="33"/>
  <c r="AB143" i="33"/>
  <c r="AA143" i="33"/>
  <c r="Z143" i="33"/>
  <c r="Y143" i="33"/>
  <c r="X143" i="33"/>
  <c r="W143" i="33"/>
  <c r="V143" i="33"/>
  <c r="U143" i="33"/>
  <c r="T143" i="33"/>
  <c r="S143" i="33"/>
  <c r="AD142" i="33"/>
  <c r="AC142" i="33"/>
  <c r="AB142" i="33"/>
  <c r="AA142" i="33"/>
  <c r="Z142" i="33"/>
  <c r="Y142" i="33"/>
  <c r="X142" i="33"/>
  <c r="W142" i="33"/>
  <c r="V142" i="33"/>
  <c r="U142" i="33"/>
  <c r="T142" i="33"/>
  <c r="S142" i="33"/>
  <c r="AD141" i="33"/>
  <c r="AC141" i="33"/>
  <c r="AB141" i="33"/>
  <c r="AA141" i="33"/>
  <c r="Z141" i="33"/>
  <c r="Y141" i="33"/>
  <c r="X141" i="33"/>
  <c r="W141" i="33"/>
  <c r="V141" i="33"/>
  <c r="U141" i="33"/>
  <c r="T141" i="33"/>
  <c r="S141" i="33"/>
  <c r="AD140" i="33"/>
  <c r="AC140" i="33"/>
  <c r="AB140" i="33"/>
  <c r="AA140" i="33"/>
  <c r="Z140" i="33"/>
  <c r="Y140" i="33"/>
  <c r="X140" i="33"/>
  <c r="W140" i="33"/>
  <c r="V140" i="33"/>
  <c r="U140" i="33"/>
  <c r="T140" i="33"/>
  <c r="S140" i="33"/>
  <c r="AD139" i="33"/>
  <c r="AC139" i="33"/>
  <c r="AB139" i="33"/>
  <c r="AA139" i="33"/>
  <c r="Z139" i="33"/>
  <c r="Y139" i="33"/>
  <c r="X139" i="33"/>
  <c r="W139" i="33"/>
  <c r="V139" i="33"/>
  <c r="U139" i="33"/>
  <c r="T139" i="33"/>
  <c r="S139" i="33"/>
  <c r="AD138" i="33"/>
  <c r="AC138" i="33"/>
  <c r="AB138" i="33"/>
  <c r="AA138" i="33"/>
  <c r="Z138" i="33"/>
  <c r="Y138" i="33"/>
  <c r="X138" i="33"/>
  <c r="W138" i="33"/>
  <c r="V138" i="33"/>
  <c r="U138" i="33"/>
  <c r="T138" i="33"/>
  <c r="S138" i="33"/>
  <c r="AD137" i="33"/>
  <c r="AC137" i="33"/>
  <c r="AB137" i="33"/>
  <c r="AA137" i="33"/>
  <c r="Z137" i="33"/>
  <c r="Y137" i="33"/>
  <c r="X137" i="33"/>
  <c r="W137" i="33"/>
  <c r="V137" i="33"/>
  <c r="U137" i="33"/>
  <c r="T137" i="33"/>
  <c r="S137" i="33"/>
  <c r="AD136" i="33"/>
  <c r="AC136" i="33"/>
  <c r="AB136" i="33"/>
  <c r="AA136" i="33"/>
  <c r="Z136" i="33"/>
  <c r="Y136" i="33"/>
  <c r="X136" i="33"/>
  <c r="W136" i="33"/>
  <c r="V136" i="33"/>
  <c r="U136" i="33"/>
  <c r="T136" i="33"/>
  <c r="S136" i="33"/>
  <c r="AD135" i="33"/>
  <c r="AC135" i="33"/>
  <c r="AB135" i="33"/>
  <c r="AA135" i="33"/>
  <c r="Z135" i="33"/>
  <c r="Y135" i="33"/>
  <c r="X135" i="33"/>
  <c r="W135" i="33"/>
  <c r="V135" i="33"/>
  <c r="U135" i="33"/>
  <c r="T135" i="33"/>
  <c r="S135" i="33"/>
  <c r="AD134" i="33"/>
  <c r="AC134" i="33"/>
  <c r="AB134" i="33"/>
  <c r="AA134" i="33"/>
  <c r="Z134" i="33"/>
  <c r="Y134" i="33"/>
  <c r="X134" i="33"/>
  <c r="W134" i="33"/>
  <c r="V134" i="33"/>
  <c r="U134" i="33"/>
  <c r="T134" i="33"/>
  <c r="S134" i="33"/>
  <c r="AD133" i="33"/>
  <c r="AC133" i="33"/>
  <c r="AB133" i="33"/>
  <c r="AA133" i="33"/>
  <c r="Z133" i="33"/>
  <c r="Y133" i="33"/>
  <c r="X133" i="33"/>
  <c r="W133" i="33"/>
  <c r="V133" i="33"/>
  <c r="U133" i="33"/>
  <c r="T133" i="33"/>
  <c r="S133" i="33"/>
  <c r="AD132" i="33"/>
  <c r="AC132" i="33"/>
  <c r="AB132" i="33"/>
  <c r="AA132" i="33"/>
  <c r="Z132" i="33"/>
  <c r="Y132" i="33"/>
  <c r="X132" i="33"/>
  <c r="W132" i="33"/>
  <c r="V132" i="33"/>
  <c r="U132" i="33"/>
  <c r="T132" i="33"/>
  <c r="S132" i="33"/>
  <c r="AD131" i="33"/>
  <c r="AC131" i="33"/>
  <c r="AB131" i="33"/>
  <c r="AA131" i="33"/>
  <c r="Z131" i="33"/>
  <c r="Y131" i="33"/>
  <c r="X131" i="33"/>
  <c r="W131" i="33"/>
  <c r="V131" i="33"/>
  <c r="U131" i="33"/>
  <c r="T131" i="33"/>
  <c r="S131" i="33"/>
  <c r="AD130" i="33"/>
  <c r="AC130" i="33"/>
  <c r="AB130" i="33"/>
  <c r="AA130" i="33"/>
  <c r="Z130" i="33"/>
  <c r="Y130" i="33"/>
  <c r="X130" i="33"/>
  <c r="W130" i="33"/>
  <c r="V130" i="33"/>
  <c r="U130" i="33"/>
  <c r="T130" i="33"/>
  <c r="S130" i="33"/>
  <c r="AD129" i="33"/>
  <c r="AC129" i="33"/>
  <c r="AB129" i="33"/>
  <c r="AA129" i="33"/>
  <c r="Z129" i="33"/>
  <c r="Y129" i="33"/>
  <c r="X129" i="33"/>
  <c r="W129" i="33"/>
  <c r="V129" i="33"/>
  <c r="U129" i="33"/>
  <c r="T129" i="33"/>
  <c r="S129" i="33"/>
  <c r="AD128" i="33"/>
  <c r="AC128" i="33"/>
  <c r="AB128" i="33"/>
  <c r="AA128" i="33"/>
  <c r="Z128" i="33"/>
  <c r="Y128" i="33"/>
  <c r="X128" i="33"/>
  <c r="W128" i="33"/>
  <c r="V128" i="33"/>
  <c r="U128" i="33"/>
  <c r="T128" i="33"/>
  <c r="S128" i="33"/>
  <c r="AD127" i="33"/>
  <c r="AC127" i="33"/>
  <c r="AB127" i="33"/>
  <c r="AA127" i="33"/>
  <c r="Z127" i="33"/>
  <c r="Y127" i="33"/>
  <c r="X127" i="33"/>
  <c r="W127" i="33"/>
  <c r="V127" i="33"/>
  <c r="U127" i="33"/>
  <c r="T127" i="33"/>
  <c r="S127" i="33"/>
  <c r="AD126" i="33"/>
  <c r="AC126" i="33"/>
  <c r="AB126" i="33"/>
  <c r="AA126" i="33"/>
  <c r="Z126" i="33"/>
  <c r="Y126" i="33"/>
  <c r="X126" i="33"/>
  <c r="W126" i="33"/>
  <c r="V126" i="33"/>
  <c r="U126" i="33"/>
  <c r="T126" i="33"/>
  <c r="S126" i="33"/>
  <c r="AD125" i="33"/>
  <c r="AC125" i="33"/>
  <c r="AB125" i="33"/>
  <c r="AA125" i="33"/>
  <c r="Z125" i="33"/>
  <c r="Y125" i="33"/>
  <c r="X125" i="33"/>
  <c r="W125" i="33"/>
  <c r="V125" i="33"/>
  <c r="U125" i="33"/>
  <c r="T125" i="33"/>
  <c r="S125" i="33"/>
  <c r="AD124" i="33"/>
  <c r="AC124" i="33"/>
  <c r="AB124" i="33"/>
  <c r="AA124" i="33"/>
  <c r="Z124" i="33"/>
  <c r="Y124" i="33"/>
  <c r="X124" i="33"/>
  <c r="W124" i="33"/>
  <c r="V124" i="33"/>
  <c r="U124" i="33"/>
  <c r="T124" i="33"/>
  <c r="S124" i="33"/>
  <c r="AD123" i="33"/>
  <c r="AC123" i="33"/>
  <c r="AB123" i="33"/>
  <c r="AA123" i="33"/>
  <c r="Z123" i="33"/>
  <c r="Y123" i="33"/>
  <c r="X123" i="33"/>
  <c r="W123" i="33"/>
  <c r="V123" i="33"/>
  <c r="U123" i="33"/>
  <c r="T123" i="33"/>
  <c r="S123" i="33"/>
  <c r="AD122" i="33"/>
  <c r="AC122" i="33"/>
  <c r="AB122" i="33"/>
  <c r="AA122" i="33"/>
  <c r="Z122" i="33"/>
  <c r="Y122" i="33"/>
  <c r="X122" i="33"/>
  <c r="W122" i="33"/>
  <c r="V122" i="33"/>
  <c r="U122" i="33"/>
  <c r="T122" i="33"/>
  <c r="S122" i="33"/>
  <c r="AD121" i="33"/>
  <c r="AC121" i="33"/>
  <c r="AB121" i="33"/>
  <c r="AA121" i="33"/>
  <c r="Z121" i="33"/>
  <c r="Y121" i="33"/>
  <c r="X121" i="33"/>
  <c r="W121" i="33"/>
  <c r="V121" i="33"/>
  <c r="U121" i="33"/>
  <c r="T121" i="33"/>
  <c r="S121" i="33"/>
  <c r="AD120" i="33"/>
  <c r="AC120" i="33"/>
  <c r="AB120" i="33"/>
  <c r="AA120" i="33"/>
  <c r="Z120" i="33"/>
  <c r="Y120" i="33"/>
  <c r="X120" i="33"/>
  <c r="W120" i="33"/>
  <c r="V120" i="33"/>
  <c r="U120" i="33"/>
  <c r="T120" i="33"/>
  <c r="S120" i="33"/>
  <c r="AD119" i="33"/>
  <c r="AC119" i="33"/>
  <c r="AB119" i="33"/>
  <c r="AA119" i="33"/>
  <c r="Z119" i="33"/>
  <c r="Y119" i="33"/>
  <c r="X119" i="33"/>
  <c r="W119" i="33"/>
  <c r="V119" i="33"/>
  <c r="U119" i="33"/>
  <c r="T119" i="33"/>
  <c r="S119" i="33"/>
  <c r="AD118" i="33"/>
  <c r="AC118" i="33"/>
  <c r="AB118" i="33"/>
  <c r="AA118" i="33"/>
  <c r="Z118" i="33"/>
  <c r="Y118" i="33"/>
  <c r="X118" i="33"/>
  <c r="W118" i="33"/>
  <c r="V118" i="33"/>
  <c r="U118" i="33"/>
  <c r="T118" i="33"/>
  <c r="S118" i="33"/>
  <c r="AD117" i="33"/>
  <c r="AC117" i="33"/>
  <c r="AB117" i="33"/>
  <c r="AA117" i="33"/>
  <c r="Z117" i="33"/>
  <c r="Y117" i="33"/>
  <c r="X117" i="33"/>
  <c r="W117" i="33"/>
  <c r="V117" i="33"/>
  <c r="U117" i="33"/>
  <c r="T117" i="33"/>
  <c r="S117" i="33"/>
  <c r="AD116" i="33"/>
  <c r="AC116" i="33"/>
  <c r="AB116" i="33"/>
  <c r="AA116" i="33"/>
  <c r="Z116" i="33"/>
  <c r="Y116" i="33"/>
  <c r="X116" i="33"/>
  <c r="W116" i="33"/>
  <c r="V116" i="33"/>
  <c r="U116" i="33"/>
  <c r="T116" i="33"/>
  <c r="S116" i="33"/>
  <c r="AD115" i="33"/>
  <c r="AC115" i="33"/>
  <c r="AB115" i="33"/>
  <c r="AA115" i="33"/>
  <c r="Z115" i="33"/>
  <c r="Y115" i="33"/>
  <c r="X115" i="33"/>
  <c r="W115" i="33"/>
  <c r="V115" i="33"/>
  <c r="U115" i="33"/>
  <c r="T115" i="33"/>
  <c r="S115" i="33"/>
  <c r="AD114" i="33"/>
  <c r="AC114" i="33"/>
  <c r="AB114" i="33"/>
  <c r="AA114" i="33"/>
  <c r="Z114" i="33"/>
  <c r="Y114" i="33"/>
  <c r="X114" i="33"/>
  <c r="W114" i="33"/>
  <c r="V114" i="33"/>
  <c r="U114" i="33"/>
  <c r="T114" i="33"/>
  <c r="S114" i="33"/>
  <c r="AD113" i="33"/>
  <c r="AC113" i="33"/>
  <c r="AB113" i="33"/>
  <c r="AA113" i="33"/>
  <c r="Z113" i="33"/>
  <c r="Y113" i="33"/>
  <c r="X113" i="33"/>
  <c r="W113" i="33"/>
  <c r="V113" i="33"/>
  <c r="U113" i="33"/>
  <c r="T113" i="33"/>
  <c r="S113" i="33"/>
  <c r="AD112" i="33"/>
  <c r="AC112" i="33"/>
  <c r="AB112" i="33"/>
  <c r="AA112" i="33"/>
  <c r="Z112" i="33"/>
  <c r="Y112" i="33"/>
  <c r="X112" i="33"/>
  <c r="W112" i="33"/>
  <c r="V112" i="33"/>
  <c r="U112" i="33"/>
  <c r="T112" i="33"/>
  <c r="S112" i="33"/>
  <c r="AD111" i="33"/>
  <c r="AC111" i="33"/>
  <c r="AB111" i="33"/>
  <c r="AA111" i="33"/>
  <c r="Z111" i="33"/>
  <c r="Y111" i="33"/>
  <c r="X111" i="33"/>
  <c r="W111" i="33"/>
  <c r="V111" i="33"/>
  <c r="U111" i="33"/>
  <c r="T111" i="33"/>
  <c r="S111" i="33"/>
  <c r="AD110" i="33"/>
  <c r="AC110" i="33"/>
  <c r="AB110" i="33"/>
  <c r="AA110" i="33"/>
  <c r="Z110" i="33"/>
  <c r="Y110" i="33"/>
  <c r="X110" i="33"/>
  <c r="W110" i="33"/>
  <c r="V110" i="33"/>
  <c r="U110" i="33"/>
  <c r="T110" i="33"/>
  <c r="S110" i="33"/>
  <c r="AD109" i="33"/>
  <c r="AC109" i="33"/>
  <c r="AB109" i="33"/>
  <c r="AA109" i="33"/>
  <c r="Z109" i="33"/>
  <c r="Y109" i="33"/>
  <c r="X109" i="33"/>
  <c r="W109" i="33"/>
  <c r="V109" i="33"/>
  <c r="U109" i="33"/>
  <c r="T109" i="33"/>
  <c r="S109" i="33"/>
  <c r="AD108" i="33"/>
  <c r="AC108" i="33"/>
  <c r="AB108" i="33"/>
  <c r="AA108" i="33"/>
  <c r="Z108" i="33"/>
  <c r="Y108" i="33"/>
  <c r="X108" i="33"/>
  <c r="W108" i="33"/>
  <c r="V108" i="33"/>
  <c r="U108" i="33"/>
  <c r="T108" i="33"/>
  <c r="S108" i="33"/>
  <c r="AD107" i="33"/>
  <c r="AC107" i="33"/>
  <c r="AB107" i="33"/>
  <c r="AA107" i="33"/>
  <c r="Z107" i="33"/>
  <c r="Y107" i="33"/>
  <c r="X107" i="33"/>
  <c r="W107" i="33"/>
  <c r="V107" i="33"/>
  <c r="U107" i="33"/>
  <c r="T107" i="33"/>
  <c r="S107" i="33"/>
  <c r="AD106" i="33"/>
  <c r="AC106" i="33"/>
  <c r="AB106" i="33"/>
  <c r="AA106" i="33"/>
  <c r="Z106" i="33"/>
  <c r="Y106" i="33"/>
  <c r="X106" i="33"/>
  <c r="W106" i="33"/>
  <c r="V106" i="33"/>
  <c r="U106" i="33"/>
  <c r="T106" i="33"/>
  <c r="S106" i="33"/>
  <c r="AD105" i="33"/>
  <c r="AC105" i="33"/>
  <c r="AB105" i="33"/>
  <c r="AA105" i="33"/>
  <c r="Z105" i="33"/>
  <c r="Y105" i="33"/>
  <c r="X105" i="33"/>
  <c r="W105" i="33"/>
  <c r="V105" i="33"/>
  <c r="U105" i="33"/>
  <c r="T105" i="33"/>
  <c r="S105" i="33"/>
  <c r="AD104" i="33"/>
  <c r="AC104" i="33"/>
  <c r="AB104" i="33"/>
  <c r="AA104" i="33"/>
  <c r="Z104" i="33"/>
  <c r="Y104" i="33"/>
  <c r="X104" i="33"/>
  <c r="W104" i="33"/>
  <c r="V104" i="33"/>
  <c r="U104" i="33"/>
  <c r="T104" i="33"/>
  <c r="S104" i="33"/>
  <c r="AD103" i="33"/>
  <c r="AC103" i="33"/>
  <c r="AB103" i="33"/>
  <c r="AA103" i="33"/>
  <c r="Z103" i="33"/>
  <c r="Y103" i="33"/>
  <c r="X103" i="33"/>
  <c r="W103" i="33"/>
  <c r="V103" i="33"/>
  <c r="U103" i="33"/>
  <c r="T103" i="33"/>
  <c r="S103" i="33"/>
  <c r="AD102" i="33"/>
  <c r="AC102" i="33"/>
  <c r="AB102" i="33"/>
  <c r="AA102" i="33"/>
  <c r="Z102" i="33"/>
  <c r="Y102" i="33"/>
  <c r="X102" i="33"/>
  <c r="W102" i="33"/>
  <c r="V102" i="33"/>
  <c r="U102" i="33"/>
  <c r="T102" i="33"/>
  <c r="S102" i="33"/>
  <c r="AD101" i="33"/>
  <c r="AC101" i="33"/>
  <c r="AB101" i="33"/>
  <c r="AA101" i="33"/>
  <c r="Z101" i="33"/>
  <c r="Y101" i="33"/>
  <c r="X101" i="33"/>
  <c r="W101" i="33"/>
  <c r="V101" i="33"/>
  <c r="U101" i="33"/>
  <c r="T101" i="33"/>
  <c r="S101" i="33"/>
  <c r="AD100" i="33"/>
  <c r="AC100" i="33"/>
  <c r="AB100" i="33"/>
  <c r="AA100" i="33"/>
  <c r="Z100" i="33"/>
  <c r="Y100" i="33"/>
  <c r="X100" i="33"/>
  <c r="W100" i="33"/>
  <c r="V100" i="33"/>
  <c r="U100" i="33"/>
  <c r="T100" i="33"/>
  <c r="S100" i="33"/>
  <c r="AD99" i="33"/>
  <c r="AC99" i="33"/>
  <c r="AB99" i="33"/>
  <c r="AA99" i="33"/>
  <c r="Z99" i="33"/>
  <c r="Y99" i="33"/>
  <c r="X99" i="33"/>
  <c r="W99" i="33"/>
  <c r="V99" i="33"/>
  <c r="U99" i="33"/>
  <c r="T99" i="33"/>
  <c r="S99" i="33"/>
  <c r="AD98" i="33"/>
  <c r="AC98" i="33"/>
  <c r="AB98" i="33"/>
  <c r="AA98" i="33"/>
  <c r="Z98" i="33"/>
  <c r="Y98" i="33"/>
  <c r="X98" i="33"/>
  <c r="W98" i="33"/>
  <c r="V98" i="33"/>
  <c r="U98" i="33"/>
  <c r="T98" i="33"/>
  <c r="S98" i="33"/>
  <c r="AD97" i="33"/>
  <c r="AC97" i="33"/>
  <c r="AB97" i="33"/>
  <c r="AA97" i="33"/>
  <c r="Z97" i="33"/>
  <c r="Y97" i="33"/>
  <c r="X97" i="33"/>
  <c r="W97" i="33"/>
  <c r="V97" i="33"/>
  <c r="U97" i="33"/>
  <c r="T97" i="33"/>
  <c r="S97" i="33"/>
  <c r="AD96" i="33"/>
  <c r="AC96" i="33"/>
  <c r="AB96" i="33"/>
  <c r="AA96" i="33"/>
  <c r="Z96" i="33"/>
  <c r="Y96" i="33"/>
  <c r="X96" i="33"/>
  <c r="W96" i="33"/>
  <c r="V96" i="33"/>
  <c r="U96" i="33"/>
  <c r="T96" i="33"/>
  <c r="S96" i="33"/>
  <c r="AD95" i="33"/>
  <c r="AC95" i="33"/>
  <c r="AB95" i="33"/>
  <c r="AA95" i="33"/>
  <c r="Z95" i="33"/>
  <c r="Y95" i="33"/>
  <c r="X95" i="33"/>
  <c r="W95" i="33"/>
  <c r="V95" i="33"/>
  <c r="U95" i="33"/>
  <c r="T95" i="33"/>
  <c r="S95" i="33"/>
  <c r="AD94" i="33"/>
  <c r="AC94" i="33"/>
  <c r="AB94" i="33"/>
  <c r="AA94" i="33"/>
  <c r="Z94" i="33"/>
  <c r="Y94" i="33"/>
  <c r="X94" i="33"/>
  <c r="W94" i="33"/>
  <c r="V94" i="33"/>
  <c r="U94" i="33"/>
  <c r="T94" i="33"/>
  <c r="S94" i="33"/>
  <c r="AD93" i="33"/>
  <c r="AC93" i="33"/>
  <c r="AB93" i="33"/>
  <c r="AA93" i="33"/>
  <c r="Z93" i="33"/>
  <c r="Y93" i="33"/>
  <c r="X93" i="33"/>
  <c r="W93" i="33"/>
  <c r="V93" i="33"/>
  <c r="U93" i="33"/>
  <c r="T93" i="33"/>
  <c r="S93" i="33"/>
  <c r="AD92" i="33"/>
  <c r="AC92" i="33"/>
  <c r="AB92" i="33"/>
  <c r="AA92" i="33"/>
  <c r="Z92" i="33"/>
  <c r="Y92" i="33"/>
  <c r="X92" i="33"/>
  <c r="W92" i="33"/>
  <c r="V92" i="33"/>
  <c r="U92" i="33"/>
  <c r="T92" i="33"/>
  <c r="S92" i="33"/>
  <c r="AD91" i="33"/>
  <c r="AC91" i="33"/>
  <c r="AB91" i="33"/>
  <c r="AA91" i="33"/>
  <c r="Z91" i="33"/>
  <c r="Y91" i="33"/>
  <c r="X91" i="33"/>
  <c r="W91" i="33"/>
  <c r="V91" i="33"/>
  <c r="U91" i="33"/>
  <c r="T91" i="33"/>
  <c r="S91" i="33"/>
  <c r="AD90" i="33"/>
  <c r="AC90" i="33"/>
  <c r="AB90" i="33"/>
  <c r="AA90" i="33"/>
  <c r="Z90" i="33"/>
  <c r="Y90" i="33"/>
  <c r="X90" i="33"/>
  <c r="W90" i="33"/>
  <c r="V90" i="33"/>
  <c r="U90" i="33"/>
  <c r="T90" i="33"/>
  <c r="S90" i="33"/>
  <c r="AD89" i="33"/>
  <c r="AC89" i="33"/>
  <c r="AB89" i="33"/>
  <c r="AA89" i="33"/>
  <c r="Z89" i="33"/>
  <c r="Y89" i="33"/>
  <c r="X89" i="33"/>
  <c r="W89" i="33"/>
  <c r="V89" i="33"/>
  <c r="U89" i="33"/>
  <c r="T89" i="33"/>
  <c r="S89" i="33"/>
  <c r="AD88" i="33"/>
  <c r="AC88" i="33"/>
  <c r="AB88" i="33"/>
  <c r="AA88" i="33"/>
  <c r="Z88" i="33"/>
  <c r="Y88" i="33"/>
  <c r="X88" i="33"/>
  <c r="W88" i="33"/>
  <c r="V88" i="33"/>
  <c r="U88" i="33"/>
  <c r="T88" i="33"/>
  <c r="S88" i="33"/>
  <c r="AD87" i="33"/>
  <c r="AC87" i="33"/>
  <c r="AB87" i="33"/>
  <c r="AA87" i="33"/>
  <c r="Z87" i="33"/>
  <c r="Y87" i="33"/>
  <c r="X87" i="33"/>
  <c r="W87" i="33"/>
  <c r="V87" i="33"/>
  <c r="U87" i="33"/>
  <c r="T87" i="33"/>
  <c r="S87" i="33"/>
  <c r="AD86" i="33"/>
  <c r="AC86" i="33"/>
  <c r="AB86" i="33"/>
  <c r="AA86" i="33"/>
  <c r="Z86" i="33"/>
  <c r="Y86" i="33"/>
  <c r="X86" i="33"/>
  <c r="W86" i="33"/>
  <c r="V86" i="33"/>
  <c r="U86" i="33"/>
  <c r="T86" i="33"/>
  <c r="S86" i="33"/>
  <c r="AD85" i="33"/>
  <c r="AC85" i="33"/>
  <c r="AB85" i="33"/>
  <c r="AA85" i="33"/>
  <c r="Z85" i="33"/>
  <c r="Y85" i="33"/>
  <c r="X85" i="33"/>
  <c r="W85" i="33"/>
  <c r="V85" i="33"/>
  <c r="U85" i="33"/>
  <c r="T85" i="33"/>
  <c r="S85" i="33"/>
  <c r="AD84" i="33"/>
  <c r="AC84" i="33"/>
  <c r="AB84" i="33"/>
  <c r="AA84" i="33"/>
  <c r="Z84" i="33"/>
  <c r="Y84" i="33"/>
  <c r="X84" i="33"/>
  <c r="W84" i="33"/>
  <c r="V84" i="33"/>
  <c r="U84" i="33"/>
  <c r="T84" i="33"/>
  <c r="S84" i="33"/>
  <c r="AD83" i="33"/>
  <c r="AC83" i="33"/>
  <c r="AB83" i="33"/>
  <c r="AA83" i="33"/>
  <c r="Z83" i="33"/>
  <c r="Y83" i="33"/>
  <c r="X83" i="33"/>
  <c r="W83" i="33"/>
  <c r="V83" i="33"/>
  <c r="U83" i="33"/>
  <c r="T83" i="33"/>
  <c r="S83" i="33"/>
  <c r="AD82" i="33"/>
  <c r="AC82" i="33"/>
  <c r="AB82" i="33"/>
  <c r="AA82" i="33"/>
  <c r="Z82" i="33"/>
  <c r="Y82" i="33"/>
  <c r="X82" i="33"/>
  <c r="W82" i="33"/>
  <c r="V82" i="33"/>
  <c r="U82" i="33"/>
  <c r="T82" i="33"/>
  <c r="S82" i="33"/>
  <c r="AD81" i="33"/>
  <c r="AC81" i="33"/>
  <c r="AB81" i="33"/>
  <c r="AA81" i="33"/>
  <c r="Z81" i="33"/>
  <c r="Y81" i="33"/>
  <c r="X81" i="33"/>
  <c r="W81" i="33"/>
  <c r="V81" i="33"/>
  <c r="U81" i="33"/>
  <c r="T81" i="33"/>
  <c r="S81" i="33"/>
  <c r="AD80" i="33"/>
  <c r="AC80" i="33"/>
  <c r="AB80" i="33"/>
  <c r="AA80" i="33"/>
  <c r="Z80" i="33"/>
  <c r="Y80" i="33"/>
  <c r="X80" i="33"/>
  <c r="W80" i="33"/>
  <c r="V80" i="33"/>
  <c r="U80" i="33"/>
  <c r="T80" i="33"/>
  <c r="S80" i="33"/>
  <c r="AD79" i="33"/>
  <c r="AC79" i="33"/>
  <c r="AB79" i="33"/>
  <c r="AA79" i="33"/>
  <c r="Z79" i="33"/>
  <c r="Y79" i="33"/>
  <c r="X79" i="33"/>
  <c r="W79" i="33"/>
  <c r="V79" i="33"/>
  <c r="U79" i="33"/>
  <c r="T79" i="33"/>
  <c r="S79" i="33"/>
  <c r="AD78" i="33"/>
  <c r="AC78" i="33"/>
  <c r="AB78" i="33"/>
  <c r="AA78" i="33"/>
  <c r="Z78" i="33"/>
  <c r="Y78" i="33"/>
  <c r="X78" i="33"/>
  <c r="W78" i="33"/>
  <c r="V78" i="33"/>
  <c r="U78" i="33"/>
  <c r="T78" i="33"/>
  <c r="S78" i="33"/>
  <c r="AD77" i="33"/>
  <c r="AC77" i="33"/>
  <c r="AB77" i="33"/>
  <c r="AA77" i="33"/>
  <c r="Z77" i="33"/>
  <c r="Y77" i="33"/>
  <c r="X77" i="33"/>
  <c r="W77" i="33"/>
  <c r="V77" i="33"/>
  <c r="U77" i="33"/>
  <c r="T77" i="33"/>
  <c r="S77" i="33"/>
  <c r="AD76" i="33"/>
  <c r="AC76" i="33"/>
  <c r="AB76" i="33"/>
  <c r="AA76" i="33"/>
  <c r="Z76" i="33"/>
  <c r="Y76" i="33"/>
  <c r="X76" i="33"/>
  <c r="W76" i="33"/>
  <c r="V76" i="33"/>
  <c r="U76" i="33"/>
  <c r="T76" i="33"/>
  <c r="S76" i="33"/>
  <c r="AD75" i="33"/>
  <c r="AC75" i="33"/>
  <c r="AB75" i="33"/>
  <c r="AA75" i="33"/>
  <c r="Z75" i="33"/>
  <c r="Y75" i="33"/>
  <c r="X75" i="33"/>
  <c r="W75" i="33"/>
  <c r="V75" i="33"/>
  <c r="U75" i="33"/>
  <c r="T75" i="33"/>
  <c r="S75" i="33"/>
  <c r="AD74" i="33"/>
  <c r="AC74" i="33"/>
  <c r="AB74" i="33"/>
  <c r="AA74" i="33"/>
  <c r="Z74" i="33"/>
  <c r="Y74" i="33"/>
  <c r="X74" i="33"/>
  <c r="W74" i="33"/>
  <c r="V74" i="33"/>
  <c r="U74" i="33"/>
  <c r="T74" i="33"/>
  <c r="S74" i="33"/>
  <c r="AD73" i="33"/>
  <c r="AC73" i="33"/>
  <c r="AB73" i="33"/>
  <c r="AA73" i="33"/>
  <c r="Z73" i="33"/>
  <c r="Y73" i="33"/>
  <c r="X73" i="33"/>
  <c r="W73" i="33"/>
  <c r="V73" i="33"/>
  <c r="U73" i="33"/>
  <c r="T73" i="33"/>
  <c r="S73" i="33"/>
  <c r="AD72" i="33"/>
  <c r="AC72" i="33"/>
  <c r="AB72" i="33"/>
  <c r="AA72" i="33"/>
  <c r="Z72" i="33"/>
  <c r="Y72" i="33"/>
  <c r="X72" i="33"/>
  <c r="W72" i="33"/>
  <c r="V72" i="33"/>
  <c r="U72" i="33"/>
  <c r="T72" i="33"/>
  <c r="S72" i="33"/>
  <c r="AD71" i="33"/>
  <c r="AC71" i="33"/>
  <c r="AB71" i="33"/>
  <c r="AA71" i="33"/>
  <c r="Z71" i="33"/>
  <c r="Y71" i="33"/>
  <c r="X71" i="33"/>
  <c r="W71" i="33"/>
  <c r="V71" i="33"/>
  <c r="U71" i="33"/>
  <c r="T71" i="33"/>
  <c r="S71" i="33"/>
  <c r="AD70" i="33"/>
  <c r="AC70" i="33"/>
  <c r="AB70" i="33"/>
  <c r="AA70" i="33"/>
  <c r="Z70" i="33"/>
  <c r="Y70" i="33"/>
  <c r="X70" i="33"/>
  <c r="W70" i="33"/>
  <c r="V70" i="33"/>
  <c r="U70" i="33"/>
  <c r="T70" i="33"/>
  <c r="S70" i="33"/>
  <c r="AD69" i="33"/>
  <c r="AC69" i="33"/>
  <c r="AB69" i="33"/>
  <c r="AA69" i="33"/>
  <c r="Z69" i="33"/>
  <c r="Y69" i="33"/>
  <c r="X69" i="33"/>
  <c r="W69" i="33"/>
  <c r="V69" i="33"/>
  <c r="U69" i="33"/>
  <c r="T69" i="33"/>
  <c r="S69" i="33"/>
  <c r="AD68" i="33"/>
  <c r="AC68" i="33"/>
  <c r="AB68" i="33"/>
  <c r="AA68" i="33"/>
  <c r="Z68" i="33"/>
  <c r="Y68" i="33"/>
  <c r="X68" i="33"/>
  <c r="W68" i="33"/>
  <c r="V68" i="33"/>
  <c r="U68" i="33"/>
  <c r="T68" i="33"/>
  <c r="S68" i="33"/>
  <c r="AD67" i="33"/>
  <c r="AC67" i="33"/>
  <c r="AB67" i="33"/>
  <c r="AA67" i="33"/>
  <c r="Z67" i="33"/>
  <c r="Y67" i="33"/>
  <c r="X67" i="33"/>
  <c r="W67" i="33"/>
  <c r="V67" i="33"/>
  <c r="U67" i="33"/>
  <c r="T67" i="33"/>
  <c r="S67" i="33"/>
  <c r="AD66" i="33"/>
  <c r="AC66" i="33"/>
  <c r="AB66" i="33"/>
  <c r="AA66" i="33"/>
  <c r="Z66" i="33"/>
  <c r="Y66" i="33"/>
  <c r="X66" i="33"/>
  <c r="W66" i="33"/>
  <c r="V66" i="33"/>
  <c r="U66" i="33"/>
  <c r="T66" i="33"/>
  <c r="S66" i="33"/>
  <c r="AD65" i="33"/>
  <c r="AC65" i="33"/>
  <c r="AB65" i="33"/>
  <c r="AA65" i="33"/>
  <c r="Z65" i="33"/>
  <c r="Y65" i="33"/>
  <c r="X65" i="33"/>
  <c r="W65" i="33"/>
  <c r="V65" i="33"/>
  <c r="U65" i="33"/>
  <c r="T65" i="33"/>
  <c r="S65" i="33"/>
  <c r="AD64" i="33"/>
  <c r="AC64" i="33"/>
  <c r="AB64" i="33"/>
  <c r="AA64" i="33"/>
  <c r="Z64" i="33"/>
  <c r="Y64" i="33"/>
  <c r="X64" i="33"/>
  <c r="W64" i="33"/>
  <c r="V64" i="33"/>
  <c r="U64" i="33"/>
  <c r="T64" i="33"/>
  <c r="S64" i="33"/>
  <c r="AD63" i="33"/>
  <c r="AC63" i="33"/>
  <c r="AB63" i="33"/>
  <c r="AA63" i="33"/>
  <c r="Z63" i="33"/>
  <c r="Y63" i="33"/>
  <c r="X63" i="33"/>
  <c r="W63" i="33"/>
  <c r="V63" i="33"/>
  <c r="U63" i="33"/>
  <c r="T63" i="33"/>
  <c r="S63" i="33"/>
  <c r="AD62" i="33"/>
  <c r="AC62" i="33"/>
  <c r="AB62" i="33"/>
  <c r="AA62" i="33"/>
  <c r="Z62" i="33"/>
  <c r="Y62" i="33"/>
  <c r="X62" i="33"/>
  <c r="W62" i="33"/>
  <c r="V62" i="33"/>
  <c r="U62" i="33"/>
  <c r="T62" i="33"/>
  <c r="S62" i="33"/>
  <c r="AD61" i="33"/>
  <c r="AC61" i="33"/>
  <c r="AB61" i="33"/>
  <c r="AA61" i="33"/>
  <c r="Z61" i="33"/>
  <c r="Y61" i="33"/>
  <c r="X61" i="33"/>
  <c r="W61" i="33"/>
  <c r="V61" i="33"/>
  <c r="U61" i="33"/>
  <c r="T61" i="33"/>
  <c r="S61" i="33"/>
  <c r="AD60" i="33"/>
  <c r="AC60" i="33"/>
  <c r="AB60" i="33"/>
  <c r="AA60" i="33"/>
  <c r="Z60" i="33"/>
  <c r="Y60" i="33"/>
  <c r="X60" i="33"/>
  <c r="W60" i="33"/>
  <c r="V60" i="33"/>
  <c r="U60" i="33"/>
  <c r="T60" i="33"/>
  <c r="S60" i="33"/>
  <c r="AD59" i="33"/>
  <c r="AC59" i="33"/>
  <c r="AB59" i="33"/>
  <c r="AA59" i="33"/>
  <c r="Z59" i="33"/>
  <c r="Y59" i="33"/>
  <c r="X59" i="33"/>
  <c r="W59" i="33"/>
  <c r="V59" i="33"/>
  <c r="U59" i="33"/>
  <c r="T59" i="33"/>
  <c r="S59" i="33"/>
  <c r="AD58" i="33"/>
  <c r="AC58" i="33"/>
  <c r="AB58" i="33"/>
  <c r="AA58" i="33"/>
  <c r="Z58" i="33"/>
  <c r="Y58" i="33"/>
  <c r="X58" i="33"/>
  <c r="W58" i="33"/>
  <c r="V58" i="33"/>
  <c r="U58" i="33"/>
  <c r="T58" i="33"/>
  <c r="S58" i="33"/>
  <c r="AD57" i="33"/>
  <c r="AC57" i="33"/>
  <c r="AB57" i="33"/>
  <c r="AA57" i="33"/>
  <c r="Z57" i="33"/>
  <c r="Y57" i="33"/>
  <c r="X57" i="33"/>
  <c r="W57" i="33"/>
  <c r="V57" i="33"/>
  <c r="U57" i="33"/>
  <c r="T57" i="33"/>
  <c r="S57" i="33"/>
  <c r="AD56" i="33"/>
  <c r="AC56" i="33"/>
  <c r="AB56" i="33"/>
  <c r="AA56" i="33"/>
  <c r="Z56" i="33"/>
  <c r="Y56" i="33"/>
  <c r="X56" i="33"/>
  <c r="W56" i="33"/>
  <c r="V56" i="33"/>
  <c r="U56" i="33"/>
  <c r="T56" i="33"/>
  <c r="S56" i="33"/>
  <c r="AD55" i="33"/>
  <c r="AC55" i="33"/>
  <c r="AB55" i="33"/>
  <c r="AA55" i="33"/>
  <c r="Z55" i="33"/>
  <c r="Y55" i="33"/>
  <c r="X55" i="33"/>
  <c r="W55" i="33"/>
  <c r="V55" i="33"/>
  <c r="U55" i="33"/>
  <c r="T55" i="33"/>
  <c r="S55" i="33"/>
  <c r="AD54" i="33"/>
  <c r="AC54" i="33"/>
  <c r="AB54" i="33"/>
  <c r="AA54" i="33"/>
  <c r="Z54" i="33"/>
  <c r="Y54" i="33"/>
  <c r="X54" i="33"/>
  <c r="W54" i="33"/>
  <c r="V54" i="33"/>
  <c r="U54" i="33"/>
  <c r="T54" i="33"/>
  <c r="S54" i="33"/>
  <c r="AD53" i="33"/>
  <c r="AC53" i="33"/>
  <c r="AB53" i="33"/>
  <c r="AA53" i="33"/>
  <c r="Z53" i="33"/>
  <c r="Y53" i="33"/>
  <c r="X53" i="33"/>
  <c r="W53" i="33"/>
  <c r="V53" i="33"/>
  <c r="U53" i="33"/>
  <c r="T53" i="33"/>
  <c r="S53" i="33"/>
  <c r="AD52" i="33"/>
  <c r="AC52" i="33"/>
  <c r="AB52" i="33"/>
  <c r="AA52" i="33"/>
  <c r="Z52" i="33"/>
  <c r="Y52" i="33"/>
  <c r="X52" i="33"/>
  <c r="W52" i="33"/>
  <c r="V52" i="33"/>
  <c r="U52" i="33"/>
  <c r="T52" i="33"/>
  <c r="S52" i="33"/>
  <c r="AD51" i="33"/>
  <c r="AC51" i="33"/>
  <c r="AB51" i="33"/>
  <c r="AA51" i="33"/>
  <c r="Z51" i="33"/>
  <c r="Y51" i="33"/>
  <c r="X51" i="33"/>
  <c r="W51" i="33"/>
  <c r="V51" i="33"/>
  <c r="U51" i="33"/>
  <c r="T51" i="33"/>
  <c r="S51" i="33"/>
  <c r="AD50" i="33"/>
  <c r="AC50" i="33"/>
  <c r="AB50" i="33"/>
  <c r="AA50" i="33"/>
  <c r="Z50" i="33"/>
  <c r="Y50" i="33"/>
  <c r="X50" i="33"/>
  <c r="W50" i="33"/>
  <c r="V50" i="33"/>
  <c r="U50" i="33"/>
  <c r="T50" i="33"/>
  <c r="S50" i="33"/>
  <c r="AD49" i="33"/>
  <c r="AC49" i="33"/>
  <c r="AB49" i="33"/>
  <c r="AA49" i="33"/>
  <c r="Z49" i="33"/>
  <c r="Y49" i="33"/>
  <c r="X49" i="33"/>
  <c r="W49" i="33"/>
  <c r="V49" i="33"/>
  <c r="U49" i="33"/>
  <c r="T49" i="33"/>
  <c r="S49" i="33"/>
  <c r="AD48" i="33"/>
  <c r="AC48" i="33"/>
  <c r="AB48" i="33"/>
  <c r="AA48" i="33"/>
  <c r="Z48" i="33"/>
  <c r="Y48" i="33"/>
  <c r="X48" i="33"/>
  <c r="W48" i="33"/>
  <c r="V48" i="33"/>
  <c r="U48" i="33"/>
  <c r="T48" i="33"/>
  <c r="S48" i="33"/>
  <c r="AD47" i="33"/>
  <c r="AC47" i="33"/>
  <c r="AB47" i="33"/>
  <c r="AA47" i="33"/>
  <c r="Z47" i="33"/>
  <c r="Y47" i="33"/>
  <c r="X47" i="33"/>
  <c r="W47" i="33"/>
  <c r="V47" i="33"/>
  <c r="U47" i="33"/>
  <c r="T47" i="33"/>
  <c r="S47" i="33"/>
  <c r="AD46" i="33"/>
  <c r="AC46" i="33"/>
  <c r="AB46" i="33"/>
  <c r="AA46" i="33"/>
  <c r="Z46" i="33"/>
  <c r="Y46" i="33"/>
  <c r="X46" i="33"/>
  <c r="W46" i="33"/>
  <c r="V46" i="33"/>
  <c r="U46" i="33"/>
  <c r="T46" i="33"/>
  <c r="S46" i="33"/>
  <c r="AD45" i="33"/>
  <c r="AC45" i="33"/>
  <c r="AB45" i="33"/>
  <c r="AA45" i="33"/>
  <c r="Z45" i="33"/>
  <c r="Y45" i="33"/>
  <c r="X45" i="33"/>
  <c r="W45" i="33"/>
  <c r="V45" i="33"/>
  <c r="U45" i="33"/>
  <c r="T45" i="33"/>
  <c r="S45" i="33"/>
  <c r="AD44" i="33"/>
  <c r="AC44" i="33"/>
  <c r="AB44" i="33"/>
  <c r="AA44" i="33"/>
  <c r="Z44" i="33"/>
  <c r="Y44" i="33"/>
  <c r="X44" i="33"/>
  <c r="W44" i="33"/>
  <c r="V44" i="33"/>
  <c r="U44" i="33"/>
  <c r="T44" i="33"/>
  <c r="S44" i="33"/>
  <c r="AD43" i="33"/>
  <c r="AC43" i="33"/>
  <c r="AB43" i="33"/>
  <c r="AA43" i="33"/>
  <c r="Z43" i="33"/>
  <c r="Y43" i="33"/>
  <c r="X43" i="33"/>
  <c r="W43" i="33"/>
  <c r="V43" i="33"/>
  <c r="U43" i="33"/>
  <c r="T43" i="33"/>
  <c r="S43" i="33"/>
  <c r="AD42" i="33"/>
  <c r="AC42" i="33"/>
  <c r="AB42" i="33"/>
  <c r="AA42" i="33"/>
  <c r="Z42" i="33"/>
  <c r="Y42" i="33"/>
  <c r="X42" i="33"/>
  <c r="W42" i="33"/>
  <c r="V42" i="33"/>
  <c r="U42" i="33"/>
  <c r="T42" i="33"/>
  <c r="S42" i="33"/>
  <c r="AD41" i="33"/>
  <c r="AC41" i="33"/>
  <c r="AB41" i="33"/>
  <c r="AA41" i="33"/>
  <c r="Z41" i="33"/>
  <c r="Y41" i="33"/>
  <c r="X41" i="33"/>
  <c r="W41" i="33"/>
  <c r="V41" i="33"/>
  <c r="U41" i="33"/>
  <c r="T41" i="33"/>
  <c r="S41" i="33"/>
  <c r="AD40" i="33"/>
  <c r="AC40" i="33"/>
  <c r="AB40" i="33"/>
  <c r="AA40" i="33"/>
  <c r="Z40" i="33"/>
  <c r="Y40" i="33"/>
  <c r="X40" i="33"/>
  <c r="W40" i="33"/>
  <c r="V40" i="33"/>
  <c r="U40" i="33"/>
  <c r="T40" i="33"/>
  <c r="S40" i="33"/>
  <c r="AD39" i="33"/>
  <c r="AC39" i="33"/>
  <c r="AB39" i="33"/>
  <c r="AA39" i="33"/>
  <c r="Z39" i="33"/>
  <c r="Y39" i="33"/>
  <c r="X39" i="33"/>
  <c r="W39" i="33"/>
  <c r="V39" i="33"/>
  <c r="U39" i="33"/>
  <c r="T39" i="33"/>
  <c r="S39" i="33"/>
  <c r="AD38" i="33"/>
  <c r="AC38" i="33"/>
  <c r="AB38" i="33"/>
  <c r="AA38" i="33"/>
  <c r="Z38" i="33"/>
  <c r="Y38" i="33"/>
  <c r="X38" i="33"/>
  <c r="W38" i="33"/>
  <c r="V38" i="33"/>
  <c r="U38" i="33"/>
  <c r="T38" i="33"/>
  <c r="S38" i="33"/>
  <c r="AD37" i="33"/>
  <c r="AC37" i="33"/>
  <c r="AB37" i="33"/>
  <c r="AA37" i="33"/>
  <c r="Z37" i="33"/>
  <c r="Y37" i="33"/>
  <c r="X37" i="33"/>
  <c r="W37" i="33"/>
  <c r="V37" i="33"/>
  <c r="U37" i="33"/>
  <c r="T37" i="33"/>
  <c r="S37" i="33"/>
  <c r="AD36" i="33"/>
  <c r="AC36" i="33"/>
  <c r="AB36" i="33"/>
  <c r="AA36" i="33"/>
  <c r="Z36" i="33"/>
  <c r="Y36" i="33"/>
  <c r="X36" i="33"/>
  <c r="W36" i="33"/>
  <c r="V36" i="33"/>
  <c r="U36" i="33"/>
  <c r="T36" i="33"/>
  <c r="S36" i="33"/>
  <c r="AD35" i="33"/>
  <c r="AC35" i="33"/>
  <c r="AB35" i="33"/>
  <c r="AA35" i="33"/>
  <c r="Z35" i="33"/>
  <c r="Y35" i="33"/>
  <c r="X35" i="33"/>
  <c r="W35" i="33"/>
  <c r="V35" i="33"/>
  <c r="U35" i="33"/>
  <c r="T35" i="33"/>
  <c r="S35" i="33"/>
  <c r="AD34" i="33"/>
  <c r="AC34" i="33"/>
  <c r="AB34" i="33"/>
  <c r="AA34" i="33"/>
  <c r="Z34" i="33"/>
  <c r="Y34" i="33"/>
  <c r="X34" i="33"/>
  <c r="W34" i="33"/>
  <c r="V34" i="33"/>
  <c r="U34" i="33"/>
  <c r="T34" i="33"/>
  <c r="S34" i="33"/>
  <c r="AD33" i="33"/>
  <c r="AC33" i="33"/>
  <c r="AB33" i="33"/>
  <c r="AA33" i="33"/>
  <c r="Z33" i="33"/>
  <c r="Y33" i="33"/>
  <c r="X33" i="33"/>
  <c r="W33" i="33"/>
  <c r="V33" i="33"/>
  <c r="U33" i="33"/>
  <c r="T33" i="33"/>
  <c r="S33" i="33"/>
  <c r="AD32" i="33"/>
  <c r="AC32" i="33"/>
  <c r="AB32" i="33"/>
  <c r="AA32" i="33"/>
  <c r="Z32" i="33"/>
  <c r="Y32" i="33"/>
  <c r="X32" i="33"/>
  <c r="W32" i="33"/>
  <c r="V32" i="33"/>
  <c r="U32" i="33"/>
  <c r="T32" i="33"/>
  <c r="S32" i="33"/>
  <c r="AD31" i="33"/>
  <c r="AC31" i="33"/>
  <c r="AB31" i="33"/>
  <c r="AA31" i="33"/>
  <c r="Z31" i="33"/>
  <c r="Y31" i="33"/>
  <c r="X31" i="33"/>
  <c r="W31" i="33"/>
  <c r="V31" i="33"/>
  <c r="U31" i="33"/>
  <c r="T31" i="33"/>
  <c r="S31" i="33"/>
  <c r="AD30" i="33"/>
  <c r="AC30" i="33"/>
  <c r="AB30" i="33"/>
  <c r="AA30" i="33"/>
  <c r="Z30" i="33"/>
  <c r="Y30" i="33"/>
  <c r="X30" i="33"/>
  <c r="W30" i="33"/>
  <c r="V30" i="33"/>
  <c r="U30" i="33"/>
  <c r="T30" i="33"/>
  <c r="S30" i="33"/>
  <c r="AD29" i="33"/>
  <c r="AC29" i="33"/>
  <c r="AB29" i="33"/>
  <c r="AA29" i="33"/>
  <c r="Z29" i="33"/>
  <c r="Y29" i="33"/>
  <c r="X29" i="33"/>
  <c r="W29" i="33"/>
  <c r="V29" i="33"/>
  <c r="U29" i="33"/>
  <c r="T29" i="33"/>
  <c r="S29" i="33"/>
  <c r="AD28" i="33"/>
  <c r="AC28" i="33"/>
  <c r="AB28" i="33"/>
  <c r="AA28" i="33"/>
  <c r="Z28" i="33"/>
  <c r="Y28" i="33"/>
  <c r="X28" i="33"/>
  <c r="W28" i="33"/>
  <c r="V28" i="33"/>
  <c r="U28" i="33"/>
  <c r="T28" i="33"/>
  <c r="S28" i="33"/>
  <c r="AD27" i="33"/>
  <c r="AC27" i="33"/>
  <c r="AB27" i="33"/>
  <c r="AA27" i="33"/>
  <c r="Z27" i="33"/>
  <c r="Y27" i="33"/>
  <c r="X27" i="33"/>
  <c r="W27" i="33"/>
  <c r="V27" i="33"/>
  <c r="U27" i="33"/>
  <c r="T27" i="33"/>
  <c r="S27" i="33"/>
  <c r="AD26" i="33"/>
  <c r="AC26" i="33"/>
  <c r="AB26" i="33"/>
  <c r="AA26" i="33"/>
  <c r="Z26" i="33"/>
  <c r="Y26" i="33"/>
  <c r="X26" i="33"/>
  <c r="W26" i="33"/>
  <c r="V26" i="33"/>
  <c r="U26" i="33"/>
  <c r="T26" i="33"/>
  <c r="S26" i="33"/>
  <c r="AD25" i="33"/>
  <c r="AC25" i="33"/>
  <c r="AB25" i="33"/>
  <c r="AA25" i="33"/>
  <c r="Z25" i="33"/>
  <c r="Y25" i="33"/>
  <c r="X25" i="33"/>
  <c r="W25" i="33"/>
  <c r="V25" i="33"/>
  <c r="U25" i="33"/>
  <c r="T25" i="33"/>
  <c r="S25" i="33"/>
  <c r="AD24" i="33"/>
  <c r="AC24" i="33"/>
  <c r="AB24" i="33"/>
  <c r="AA24" i="33"/>
  <c r="Z24" i="33"/>
  <c r="Y24" i="33"/>
  <c r="X24" i="33"/>
  <c r="W24" i="33"/>
  <c r="V24" i="33"/>
  <c r="U24" i="33"/>
  <c r="T24" i="33"/>
  <c r="S24" i="33"/>
  <c r="AD23" i="33"/>
  <c r="AC23" i="33"/>
  <c r="AB23" i="33"/>
  <c r="AA23" i="33"/>
  <c r="Z23" i="33"/>
  <c r="Y23" i="33"/>
  <c r="X23" i="33"/>
  <c r="W23" i="33"/>
  <c r="V23" i="33"/>
  <c r="U23" i="33"/>
  <c r="T23" i="33"/>
  <c r="S23" i="33"/>
  <c r="AD22" i="33"/>
  <c r="AC22" i="33"/>
  <c r="AB22" i="33"/>
  <c r="AA22" i="33"/>
  <c r="Z22" i="33"/>
  <c r="Y22" i="33"/>
  <c r="X22" i="33"/>
  <c r="W22" i="33"/>
  <c r="V22" i="33"/>
  <c r="U22" i="33"/>
  <c r="T22" i="33"/>
  <c r="S22" i="33"/>
  <c r="AD21" i="33"/>
  <c r="AC21" i="33"/>
  <c r="AB21" i="33"/>
  <c r="AA21" i="33"/>
  <c r="Z21" i="33"/>
  <c r="Y21" i="33"/>
  <c r="X21" i="33"/>
  <c r="W21" i="33"/>
  <c r="V21" i="33"/>
  <c r="U21" i="33"/>
  <c r="T21" i="33"/>
  <c r="S21" i="33"/>
  <c r="AD20" i="33"/>
  <c r="AC20" i="33"/>
  <c r="AB20" i="33"/>
  <c r="AA20" i="33"/>
  <c r="Z20" i="33"/>
  <c r="Y20" i="33"/>
  <c r="X20" i="33"/>
  <c r="W20" i="33"/>
  <c r="V20" i="33"/>
  <c r="U20" i="33"/>
  <c r="T20" i="33"/>
  <c r="S20" i="33"/>
  <c r="AD19" i="33"/>
  <c r="AC19" i="33"/>
  <c r="AB19" i="33"/>
  <c r="AA19" i="33"/>
  <c r="Z19" i="33"/>
  <c r="Y19" i="33"/>
  <c r="X19" i="33"/>
  <c r="W19" i="33"/>
  <c r="V19" i="33"/>
  <c r="U19" i="33"/>
  <c r="T19" i="33"/>
  <c r="S19" i="33"/>
  <c r="AD18" i="33"/>
  <c r="AC18" i="33"/>
  <c r="AB18" i="33"/>
  <c r="AA18" i="33"/>
  <c r="Z18" i="33"/>
  <c r="Y18" i="33"/>
  <c r="X18" i="33"/>
  <c r="W18" i="33"/>
  <c r="V18" i="33"/>
  <c r="U18" i="33"/>
  <c r="T18" i="33"/>
  <c r="S18" i="33"/>
  <c r="AD17" i="33"/>
  <c r="AC17" i="33"/>
  <c r="AB17" i="33"/>
  <c r="AA17" i="33"/>
  <c r="Z17" i="33"/>
  <c r="Y17" i="33"/>
  <c r="X17" i="33"/>
  <c r="W17" i="33"/>
  <c r="V17" i="33"/>
  <c r="U17" i="33"/>
  <c r="T17" i="33"/>
  <c r="S17" i="33"/>
  <c r="AD16" i="33"/>
  <c r="AC16" i="33"/>
  <c r="AB16" i="33"/>
  <c r="AA16" i="33"/>
  <c r="Z16" i="33"/>
  <c r="Y16" i="33"/>
  <c r="X16" i="33"/>
  <c r="W16" i="33"/>
  <c r="V16" i="33"/>
  <c r="U16" i="33"/>
  <c r="T16" i="33"/>
  <c r="S16" i="33"/>
  <c r="AD15" i="33"/>
  <c r="AC15" i="33"/>
  <c r="AB15" i="33"/>
  <c r="AA15" i="33"/>
  <c r="Z15" i="33"/>
  <c r="Y15" i="33"/>
  <c r="X15" i="33"/>
  <c r="W15" i="33"/>
  <c r="V15" i="33"/>
  <c r="U15" i="33"/>
  <c r="T15" i="33"/>
  <c r="S15" i="33"/>
  <c r="AD14" i="33"/>
  <c r="AC14" i="33"/>
  <c r="AB14" i="33"/>
  <c r="AA14" i="33"/>
  <c r="Z14" i="33"/>
  <c r="Y14" i="33"/>
  <c r="X14" i="33"/>
  <c r="W14" i="33"/>
  <c r="V14" i="33"/>
  <c r="U14" i="33"/>
  <c r="T14" i="33"/>
  <c r="S14" i="33"/>
  <c r="AD13" i="33"/>
  <c r="AC13" i="33"/>
  <c r="AB13" i="33"/>
  <c r="AA13" i="33"/>
  <c r="Z13" i="33"/>
  <c r="Y13" i="33"/>
  <c r="X13" i="33"/>
  <c r="W13" i="33"/>
  <c r="V13" i="33"/>
  <c r="U13" i="33"/>
  <c r="T13" i="33"/>
  <c r="S13" i="33"/>
  <c r="AD12" i="33"/>
  <c r="AC12" i="33"/>
  <c r="AB12" i="33"/>
  <c r="AA12" i="33"/>
  <c r="Z12" i="33"/>
  <c r="Y12" i="33"/>
  <c r="X12" i="33"/>
  <c r="W12" i="33"/>
  <c r="V12" i="33"/>
  <c r="U12" i="33"/>
  <c r="T12" i="33"/>
  <c r="S12" i="33"/>
  <c r="AD11" i="33"/>
  <c r="AC11" i="33"/>
  <c r="AB11" i="33"/>
  <c r="AA11" i="33"/>
  <c r="Z11" i="33"/>
  <c r="Y11" i="33"/>
  <c r="X11" i="33"/>
  <c r="W11" i="33"/>
  <c r="V11" i="33"/>
  <c r="U11" i="33"/>
  <c r="T11" i="33"/>
  <c r="S11" i="33"/>
  <c r="AD10" i="33"/>
  <c r="AC10" i="33"/>
  <c r="AB10" i="33"/>
  <c r="AA10" i="33"/>
  <c r="Z10" i="33"/>
  <c r="Y10" i="33"/>
  <c r="X10" i="33"/>
  <c r="W10" i="33"/>
  <c r="V10" i="33"/>
  <c r="U10" i="33"/>
  <c r="T10" i="33"/>
  <c r="S10" i="33"/>
  <c r="AD9" i="33"/>
  <c r="AC9" i="33"/>
  <c r="AB9" i="33"/>
  <c r="AA9" i="33"/>
  <c r="Z9" i="33"/>
  <c r="Y9" i="33"/>
  <c r="X9" i="33"/>
  <c r="W9" i="33"/>
  <c r="V9" i="33"/>
  <c r="U9" i="33"/>
  <c r="T9" i="33"/>
  <c r="S9" i="33"/>
  <c r="AD8" i="33"/>
  <c r="AC8" i="33"/>
  <c r="AB8" i="33"/>
  <c r="AA8" i="33"/>
  <c r="Z8" i="33"/>
  <c r="Y8" i="33"/>
  <c r="X8" i="33"/>
  <c r="W8" i="33"/>
  <c r="V8" i="33"/>
  <c r="U8" i="33"/>
  <c r="T8" i="33"/>
  <c r="S8" i="33"/>
  <c r="AD7" i="33"/>
  <c r="AC7" i="33"/>
  <c r="AB7" i="33"/>
  <c r="AA7" i="33"/>
  <c r="Z7" i="33"/>
  <c r="Y7" i="33"/>
  <c r="X7" i="33"/>
  <c r="W7" i="33"/>
  <c r="V7" i="33"/>
  <c r="U7" i="33"/>
  <c r="T7" i="33"/>
  <c r="S7" i="33"/>
  <c r="AD6" i="33"/>
  <c r="AC6" i="33"/>
  <c r="AB6" i="33"/>
  <c r="AA6" i="33"/>
  <c r="Z6" i="33"/>
  <c r="Y6" i="33"/>
  <c r="X6" i="33"/>
  <c r="W6" i="33"/>
  <c r="V6" i="33"/>
  <c r="U6" i="33"/>
  <c r="T6" i="33"/>
  <c r="S6" i="33"/>
  <c r="AD5" i="33"/>
  <c r="AC5" i="33"/>
  <c r="AB5" i="33"/>
  <c r="AA5" i="33"/>
  <c r="Z5" i="33"/>
  <c r="Y5" i="33"/>
  <c r="X5" i="33"/>
  <c r="W5" i="33"/>
  <c r="V5" i="33"/>
  <c r="U5" i="33"/>
  <c r="T5" i="33"/>
  <c r="S5" i="33"/>
  <c r="AD4" i="33"/>
  <c r="AC4" i="33"/>
  <c r="AB4" i="33"/>
  <c r="AA4" i="33"/>
  <c r="Z4" i="33"/>
  <c r="Y4" i="33"/>
  <c r="X4" i="33"/>
  <c r="W4" i="33"/>
  <c r="V4" i="33"/>
  <c r="U4" i="33"/>
  <c r="T4" i="33"/>
  <c r="S4" i="33"/>
  <c r="AD3" i="33"/>
  <c r="AC3" i="33"/>
  <c r="AB3" i="33"/>
  <c r="AA3" i="33"/>
  <c r="Z3" i="33"/>
  <c r="Y3" i="33"/>
  <c r="X3" i="33"/>
  <c r="W3" i="33"/>
  <c r="V3" i="33"/>
  <c r="U3" i="33"/>
  <c r="T3" i="33"/>
  <c r="S3" i="33"/>
  <c r="AD2" i="33"/>
  <c r="AC2" i="33"/>
  <c r="AB2" i="33"/>
  <c r="AA2" i="33"/>
  <c r="Z2" i="33"/>
  <c r="Y2" i="33"/>
  <c r="X2" i="33"/>
  <c r="W2" i="33"/>
  <c r="V2" i="33"/>
  <c r="U2" i="33"/>
  <c r="T2" i="33"/>
  <c r="S2" i="33"/>
  <c r="F1" i="15" l="1"/>
  <c r="L3" i="27"/>
  <c r="B18" i="23"/>
  <c r="B18" i="22"/>
  <c r="D2" i="27" l="1"/>
  <c r="D3" i="21"/>
  <c r="I74" i="29" l="1"/>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I6" i="29"/>
  <c r="H6" i="29"/>
  <c r="I86" i="29" l="1"/>
  <c r="E93" i="21" l="1"/>
  <c r="E92" i="21"/>
  <c r="E89" i="21"/>
  <c r="E88" i="21"/>
  <c r="E87" i="21"/>
  <c r="G75" i="11"/>
  <c r="E75" i="11" l="1"/>
  <c r="I75" i="11"/>
  <c r="F75" i="11"/>
  <c r="H75" i="11"/>
  <c r="H74" i="29" l="1"/>
  <c r="H86" i="29" s="1"/>
  <c r="G74" i="29"/>
  <c r="J7" i="29"/>
  <c r="J74" i="29" s="1"/>
  <c r="J86" i="29" s="1"/>
  <c r="N74" i="29" l="1"/>
  <c r="J6" i="29"/>
  <c r="D99" i="15"/>
  <c r="E99" i="15"/>
  <c r="E50" i="15"/>
  <c r="E34" i="15"/>
  <c r="E29" i="15"/>
  <c r="F99" i="15" l="1"/>
  <c r="D3" i="27"/>
  <c r="U4" i="27" s="1"/>
  <c r="A5" i="27" s="1"/>
  <c r="U7" i="27" l="1"/>
  <c r="G13" i="21" l="1"/>
  <c r="K13" i="21"/>
  <c r="O13" i="21"/>
  <c r="H13" i="21"/>
  <c r="L13" i="21"/>
  <c r="P13" i="21"/>
  <c r="I13" i="21"/>
  <c r="M13" i="21"/>
  <c r="Q13" i="21"/>
  <c r="E13" i="21"/>
  <c r="D13" i="15" s="1"/>
  <c r="F13" i="21"/>
  <c r="N13" i="21"/>
  <c r="J13" i="21"/>
  <c r="G63" i="21"/>
  <c r="K63" i="21"/>
  <c r="O63" i="21"/>
  <c r="H63" i="21"/>
  <c r="L63" i="21"/>
  <c r="P63" i="21"/>
  <c r="I63" i="21"/>
  <c r="M63" i="21"/>
  <c r="Q63" i="21"/>
  <c r="F63" i="21"/>
  <c r="J63" i="21"/>
  <c r="N63" i="21"/>
  <c r="E63" i="21"/>
  <c r="D63" i="15" s="1"/>
  <c r="F55" i="21"/>
  <c r="K55" i="21"/>
  <c r="O55" i="21"/>
  <c r="G55" i="21"/>
  <c r="L55" i="21"/>
  <c r="P55" i="21"/>
  <c r="H55" i="21"/>
  <c r="M55" i="21"/>
  <c r="Q55" i="21"/>
  <c r="J55" i="21"/>
  <c r="N55" i="21"/>
  <c r="E55" i="21"/>
  <c r="D55" i="15" s="1"/>
  <c r="F47" i="21"/>
  <c r="K47" i="21"/>
  <c r="P47" i="21"/>
  <c r="G47" i="21"/>
  <c r="L47" i="21"/>
  <c r="H47" i="21"/>
  <c r="N47" i="21"/>
  <c r="J47" i="21"/>
  <c r="O47" i="21"/>
  <c r="E47" i="21"/>
  <c r="D47" i="15" s="1"/>
  <c r="F39" i="21"/>
  <c r="K39" i="21"/>
  <c r="P39" i="21"/>
  <c r="G39" i="21"/>
  <c r="L39" i="21"/>
  <c r="H39" i="21"/>
  <c r="N39" i="21"/>
  <c r="J39" i="21"/>
  <c r="O39" i="21"/>
  <c r="E39" i="21"/>
  <c r="D39" i="15" s="1"/>
  <c r="K35" i="21"/>
  <c r="F35" i="21"/>
  <c r="N35" i="21"/>
  <c r="G35" i="21"/>
  <c r="O35" i="21"/>
  <c r="J35" i="21"/>
  <c r="E35" i="21"/>
  <c r="D35" i="15" s="1"/>
  <c r="G25" i="21"/>
  <c r="K25" i="21"/>
  <c r="O25" i="21"/>
  <c r="I25" i="21"/>
  <c r="M25" i="21"/>
  <c r="Q25" i="21"/>
  <c r="N25" i="21"/>
  <c r="F25" i="21"/>
  <c r="E25" i="21"/>
  <c r="D25" i="15" s="1"/>
  <c r="L25" i="21"/>
  <c r="H25" i="21"/>
  <c r="P25" i="21"/>
  <c r="J25" i="21"/>
  <c r="G17" i="21"/>
  <c r="K17" i="21"/>
  <c r="O17" i="21"/>
  <c r="I17" i="21"/>
  <c r="M17" i="21"/>
  <c r="Q17" i="21"/>
  <c r="N17" i="21"/>
  <c r="F17" i="21"/>
  <c r="E17" i="21"/>
  <c r="D17" i="15" s="1"/>
  <c r="H17" i="21"/>
  <c r="P17" i="21"/>
  <c r="J17" i="21"/>
  <c r="L17" i="21"/>
  <c r="J72" i="21"/>
  <c r="N72" i="21"/>
  <c r="E72" i="21"/>
  <c r="F72" i="21"/>
  <c r="G62" i="21"/>
  <c r="K62" i="21"/>
  <c r="O62" i="21"/>
  <c r="H62" i="21"/>
  <c r="L62" i="21"/>
  <c r="P62" i="21"/>
  <c r="E62" i="21"/>
  <c r="D62" i="15" s="1"/>
  <c r="I62" i="21"/>
  <c r="M62" i="21"/>
  <c r="Q62" i="21"/>
  <c r="F62" i="21"/>
  <c r="J62" i="21"/>
  <c r="N62" i="21"/>
  <c r="G58" i="21"/>
  <c r="K58" i="21"/>
  <c r="O58" i="21"/>
  <c r="H58" i="21"/>
  <c r="L58" i="21"/>
  <c r="P58" i="21"/>
  <c r="I58" i="21"/>
  <c r="M58" i="21"/>
  <c r="Q58" i="21"/>
  <c r="F58" i="21"/>
  <c r="J58" i="21"/>
  <c r="N58" i="21"/>
  <c r="E58" i="21"/>
  <c r="D58" i="15" s="1"/>
  <c r="G54" i="21"/>
  <c r="L54" i="21"/>
  <c r="H54" i="21"/>
  <c r="N54" i="21"/>
  <c r="J54" i="21"/>
  <c r="O54" i="21"/>
  <c r="F54" i="21"/>
  <c r="K54" i="21"/>
  <c r="P54" i="21"/>
  <c r="E54" i="21"/>
  <c r="D54" i="15" s="1"/>
  <c r="G50" i="21"/>
  <c r="L50" i="21"/>
  <c r="H50" i="21"/>
  <c r="N50" i="21"/>
  <c r="J50" i="21"/>
  <c r="O50" i="21"/>
  <c r="F50" i="21"/>
  <c r="K50" i="21"/>
  <c r="P50" i="21"/>
  <c r="E50" i="21"/>
  <c r="D50" i="15" s="1"/>
  <c r="F50" i="15" s="1"/>
  <c r="G46" i="21"/>
  <c r="L46" i="21"/>
  <c r="H46" i="21"/>
  <c r="N46" i="21"/>
  <c r="J46" i="21"/>
  <c r="O46" i="21"/>
  <c r="F46" i="21"/>
  <c r="K46" i="21"/>
  <c r="P46" i="21"/>
  <c r="E46" i="21"/>
  <c r="D46" i="15" s="1"/>
  <c r="G42" i="21"/>
  <c r="L42" i="21"/>
  <c r="H42" i="21"/>
  <c r="N42" i="21"/>
  <c r="J42" i="21"/>
  <c r="O42" i="21"/>
  <c r="F42" i="21"/>
  <c r="K42" i="21"/>
  <c r="P42" i="21"/>
  <c r="E42" i="21"/>
  <c r="D42" i="15" s="1"/>
  <c r="G38" i="21"/>
  <c r="L38" i="21"/>
  <c r="H38" i="21"/>
  <c r="N38" i="21"/>
  <c r="J38" i="21"/>
  <c r="O38" i="21"/>
  <c r="F38" i="21"/>
  <c r="K38" i="21"/>
  <c r="P38" i="21"/>
  <c r="E38" i="21"/>
  <c r="D38" i="15" s="1"/>
  <c r="F34" i="21"/>
  <c r="O34" i="21"/>
  <c r="J34" i="21"/>
  <c r="K34" i="21"/>
  <c r="N34" i="21"/>
  <c r="E34" i="21"/>
  <c r="D34" i="15" s="1"/>
  <c r="F34" i="15" s="1"/>
  <c r="J24" i="21"/>
  <c r="N24" i="21"/>
  <c r="H24" i="21"/>
  <c r="L24" i="21"/>
  <c r="P24" i="21"/>
  <c r="F24" i="21"/>
  <c r="E24" i="21"/>
  <c r="D24" i="15" s="1"/>
  <c r="I24" i="21"/>
  <c r="Q24" i="21"/>
  <c r="M24" i="21"/>
  <c r="O24" i="21"/>
  <c r="K24" i="21"/>
  <c r="G24" i="21"/>
  <c r="J20" i="21"/>
  <c r="N20" i="21"/>
  <c r="H20" i="21"/>
  <c r="L20" i="21"/>
  <c r="P20" i="21"/>
  <c r="F20" i="21"/>
  <c r="E20" i="21"/>
  <c r="D20" i="15" s="1"/>
  <c r="M20" i="21"/>
  <c r="Q20" i="21"/>
  <c r="G20" i="21"/>
  <c r="O20" i="21"/>
  <c r="I20" i="21"/>
  <c r="K20" i="21"/>
  <c r="J16" i="21"/>
  <c r="N16" i="21"/>
  <c r="H16" i="21"/>
  <c r="L16" i="21"/>
  <c r="P16" i="21"/>
  <c r="F16" i="21"/>
  <c r="E16" i="21"/>
  <c r="D16" i="15" s="1"/>
  <c r="I16" i="21"/>
  <c r="Q16" i="21"/>
  <c r="G16" i="21"/>
  <c r="O16" i="21"/>
  <c r="K16" i="21"/>
  <c r="M16" i="21"/>
  <c r="J12" i="21"/>
  <c r="N12" i="21"/>
  <c r="G12" i="21"/>
  <c r="K12" i="21"/>
  <c r="O12" i="21"/>
  <c r="H12" i="21"/>
  <c r="L12" i="21"/>
  <c r="P12" i="21"/>
  <c r="F12" i="21"/>
  <c r="E12" i="21"/>
  <c r="D12" i="15" s="1"/>
  <c r="M12" i="21"/>
  <c r="I12" i="21"/>
  <c r="Q12" i="21"/>
  <c r="E79" i="21"/>
  <c r="D79" i="15" s="1"/>
  <c r="F82" i="21"/>
  <c r="J82" i="21"/>
  <c r="N82" i="21"/>
  <c r="E82" i="21"/>
  <c r="D82" i="15" s="1"/>
  <c r="F81" i="21"/>
  <c r="J81" i="21"/>
  <c r="N81" i="21"/>
  <c r="E81" i="21"/>
  <c r="D81" i="15" s="1"/>
  <c r="J80" i="21"/>
  <c r="N80" i="21"/>
  <c r="E80" i="21"/>
  <c r="D80" i="15" s="1"/>
  <c r="G66" i="21"/>
  <c r="K66" i="21"/>
  <c r="H66" i="21"/>
  <c r="L66" i="21"/>
  <c r="P66" i="21"/>
  <c r="I66" i="21"/>
  <c r="M66" i="21"/>
  <c r="Q66" i="21"/>
  <c r="E66" i="21"/>
  <c r="D66" i="15" s="1"/>
  <c r="N66" i="21"/>
  <c r="O66" i="21"/>
  <c r="F66" i="21"/>
  <c r="J66" i="21"/>
  <c r="G61" i="21"/>
  <c r="K61" i="21"/>
  <c r="O61" i="21"/>
  <c r="H61" i="21"/>
  <c r="L61" i="21"/>
  <c r="P61" i="21"/>
  <c r="I61" i="21"/>
  <c r="M61" i="21"/>
  <c r="Q61" i="21"/>
  <c r="E61" i="21"/>
  <c r="D61" i="15" s="1"/>
  <c r="F61" i="21"/>
  <c r="J61" i="21"/>
  <c r="N61" i="21"/>
  <c r="G57" i="21"/>
  <c r="K57" i="21"/>
  <c r="O57" i="21"/>
  <c r="H57" i="21"/>
  <c r="L57" i="21"/>
  <c r="P57" i="21"/>
  <c r="I57" i="21"/>
  <c r="M57" i="21"/>
  <c r="Q57" i="21"/>
  <c r="E57" i="21"/>
  <c r="D57" i="15" s="1"/>
  <c r="F57" i="21"/>
  <c r="J57" i="21"/>
  <c r="N57" i="21"/>
  <c r="H53" i="21"/>
  <c r="N53" i="21"/>
  <c r="J53" i="21"/>
  <c r="O53" i="21"/>
  <c r="F53" i="21"/>
  <c r="K53" i="21"/>
  <c r="P53" i="21"/>
  <c r="G53" i="21"/>
  <c r="L53" i="21"/>
  <c r="E53" i="21"/>
  <c r="D53" i="15" s="1"/>
  <c r="H49" i="21"/>
  <c r="N49" i="21"/>
  <c r="J49" i="21"/>
  <c r="O49" i="21"/>
  <c r="F49" i="21"/>
  <c r="K49" i="21"/>
  <c r="P49" i="21"/>
  <c r="G49" i="21"/>
  <c r="L49" i="21"/>
  <c r="E49" i="21"/>
  <c r="D49" i="15" s="1"/>
  <c r="H45" i="21"/>
  <c r="N45" i="21"/>
  <c r="J45" i="21"/>
  <c r="O45" i="21"/>
  <c r="F45" i="21"/>
  <c r="K45" i="21"/>
  <c r="P45" i="21"/>
  <c r="G45" i="21"/>
  <c r="L45" i="21"/>
  <c r="E45" i="21"/>
  <c r="D45" i="15" s="1"/>
  <c r="H41" i="21"/>
  <c r="N41" i="21"/>
  <c r="J41" i="21"/>
  <c r="O41" i="21"/>
  <c r="F41" i="21"/>
  <c r="K41" i="21"/>
  <c r="P41" i="21"/>
  <c r="G41" i="21"/>
  <c r="L41" i="21"/>
  <c r="E41" i="21"/>
  <c r="D41" i="15" s="1"/>
  <c r="K37" i="21"/>
  <c r="F37" i="21"/>
  <c r="N37" i="21"/>
  <c r="G37" i="21"/>
  <c r="O37" i="21"/>
  <c r="J37" i="21"/>
  <c r="E37" i="21"/>
  <c r="D37" i="15" s="1"/>
  <c r="J29" i="21"/>
  <c r="N29" i="21"/>
  <c r="G29" i="21"/>
  <c r="K29" i="21"/>
  <c r="O29" i="21"/>
  <c r="H29" i="21"/>
  <c r="L29" i="21"/>
  <c r="P29" i="21"/>
  <c r="F29" i="21"/>
  <c r="E29" i="21"/>
  <c r="D29" i="15" s="1"/>
  <c r="F29" i="15" s="1"/>
  <c r="I29" i="21"/>
  <c r="M29" i="21"/>
  <c r="Q29" i="21"/>
  <c r="I23" i="21"/>
  <c r="M23" i="21"/>
  <c r="Q23" i="21"/>
  <c r="G23" i="21"/>
  <c r="K23" i="21"/>
  <c r="O23" i="21"/>
  <c r="L23" i="21"/>
  <c r="P23" i="21"/>
  <c r="F23" i="21"/>
  <c r="N23" i="21"/>
  <c r="E23" i="21"/>
  <c r="D23" i="15" s="1"/>
  <c r="H23" i="21"/>
  <c r="J23" i="21"/>
  <c r="I19" i="21"/>
  <c r="M19" i="21"/>
  <c r="Q19" i="21"/>
  <c r="G19" i="21"/>
  <c r="K19" i="21"/>
  <c r="O19" i="21"/>
  <c r="H19" i="21"/>
  <c r="P19" i="21"/>
  <c r="N19" i="21"/>
  <c r="J19" i="21"/>
  <c r="F19" i="21"/>
  <c r="L19" i="21"/>
  <c r="E19" i="21"/>
  <c r="D19" i="15" s="1"/>
  <c r="I15" i="21"/>
  <c r="M15" i="21"/>
  <c r="Q15" i="21"/>
  <c r="K15" i="21"/>
  <c r="O15" i="21"/>
  <c r="L15" i="21"/>
  <c r="H15" i="21"/>
  <c r="P15" i="21"/>
  <c r="F15" i="21"/>
  <c r="N15" i="21"/>
  <c r="E15" i="21"/>
  <c r="D15" i="15" s="1"/>
  <c r="J15" i="21"/>
  <c r="I11" i="21"/>
  <c r="M11" i="21"/>
  <c r="Q11" i="21"/>
  <c r="J11" i="21"/>
  <c r="N11" i="21"/>
  <c r="G11" i="21"/>
  <c r="K11" i="21"/>
  <c r="O11" i="21"/>
  <c r="H11" i="21"/>
  <c r="P11" i="21"/>
  <c r="L11" i="21"/>
  <c r="F11" i="21"/>
  <c r="E11" i="21"/>
  <c r="D11" i="15" s="1"/>
  <c r="N73" i="21"/>
  <c r="F73" i="21"/>
  <c r="J73" i="21"/>
  <c r="E73" i="21"/>
  <c r="D73" i="15" s="1"/>
  <c r="G59" i="21"/>
  <c r="K59" i="21"/>
  <c r="O59" i="21"/>
  <c r="H59" i="21"/>
  <c r="L59" i="21"/>
  <c r="P59" i="21"/>
  <c r="I59" i="21"/>
  <c r="M59" i="21"/>
  <c r="Q59" i="21"/>
  <c r="F59" i="21"/>
  <c r="J59" i="21"/>
  <c r="N59" i="21"/>
  <c r="E59" i="21"/>
  <c r="D59" i="15" s="1"/>
  <c r="F51" i="21"/>
  <c r="K51" i="21"/>
  <c r="P51" i="21"/>
  <c r="G51" i="21"/>
  <c r="L51" i="21"/>
  <c r="H51" i="21"/>
  <c r="N51" i="21"/>
  <c r="J51" i="21"/>
  <c r="O51" i="21"/>
  <c r="E51" i="21"/>
  <c r="D51" i="15" s="1"/>
  <c r="F43" i="21"/>
  <c r="K43" i="21"/>
  <c r="P43" i="21"/>
  <c r="G43" i="21"/>
  <c r="L43" i="21"/>
  <c r="H43" i="21"/>
  <c r="N43" i="21"/>
  <c r="J43" i="21"/>
  <c r="O43" i="21"/>
  <c r="E43" i="21"/>
  <c r="D43" i="15" s="1"/>
  <c r="G21" i="21"/>
  <c r="K21" i="21"/>
  <c r="O21" i="21"/>
  <c r="I21" i="21"/>
  <c r="M21" i="21"/>
  <c r="Q21" i="21"/>
  <c r="J21" i="21"/>
  <c r="E21" i="21"/>
  <c r="D21" i="15" s="1"/>
  <c r="N21" i="21"/>
  <c r="P21" i="21"/>
  <c r="L21" i="21"/>
  <c r="F21" i="21"/>
  <c r="H21" i="21"/>
  <c r="F79" i="21"/>
  <c r="J79" i="21"/>
  <c r="N79" i="21"/>
  <c r="F80" i="21"/>
  <c r="G79" i="21"/>
  <c r="K79" i="21"/>
  <c r="O79" i="21"/>
  <c r="G80" i="21"/>
  <c r="K80" i="21"/>
  <c r="O80" i="21"/>
  <c r="G81" i="21"/>
  <c r="K81" i="21"/>
  <c r="O81" i="21"/>
  <c r="G82" i="21"/>
  <c r="K82" i="21"/>
  <c r="O82" i="21"/>
  <c r="G72" i="21"/>
  <c r="K72" i="21"/>
  <c r="O72" i="21"/>
  <c r="G73" i="21"/>
  <c r="K73" i="21"/>
  <c r="O73" i="21"/>
  <c r="G74" i="21"/>
  <c r="K74" i="21"/>
  <c r="O74" i="21"/>
  <c r="G34" i="21"/>
  <c r="H79" i="21"/>
  <c r="L79" i="21"/>
  <c r="P79" i="21"/>
  <c r="H80" i="21"/>
  <c r="L80" i="21"/>
  <c r="P80" i="21"/>
  <c r="H81" i="21"/>
  <c r="L81" i="21"/>
  <c r="P81" i="21"/>
  <c r="H82" i="21"/>
  <c r="L82" i="21"/>
  <c r="P82" i="21"/>
  <c r="H72" i="21"/>
  <c r="L72" i="21"/>
  <c r="P72" i="21"/>
  <c r="H73" i="21"/>
  <c r="L73" i="21"/>
  <c r="P73" i="21"/>
  <c r="H74" i="21"/>
  <c r="L74" i="21"/>
  <c r="P74" i="21"/>
  <c r="H34" i="21"/>
  <c r="L34" i="21"/>
  <c r="P34" i="21"/>
  <c r="H35" i="21"/>
  <c r="L35" i="21"/>
  <c r="P35" i="21"/>
  <c r="H36" i="21"/>
  <c r="L36" i="21"/>
  <c r="P36" i="21"/>
  <c r="H37" i="21"/>
  <c r="L37" i="21"/>
  <c r="P37" i="21"/>
  <c r="I79" i="21"/>
  <c r="M79" i="21"/>
  <c r="Q79" i="21"/>
  <c r="I80" i="21"/>
  <c r="M80" i="21"/>
  <c r="Q80" i="21"/>
  <c r="I81" i="21"/>
  <c r="M81" i="21"/>
  <c r="Q81" i="21"/>
  <c r="I82" i="21"/>
  <c r="M82" i="21"/>
  <c r="Q82" i="21"/>
  <c r="I72" i="21"/>
  <c r="M72" i="21"/>
  <c r="Q72" i="21"/>
  <c r="I73" i="21"/>
  <c r="M73" i="21"/>
  <c r="Q73" i="21"/>
  <c r="I74" i="21"/>
  <c r="M74" i="21"/>
  <c r="Q74" i="21"/>
  <c r="I34" i="21"/>
  <c r="M34" i="21"/>
  <c r="Q34" i="21"/>
  <c r="I35" i="21"/>
  <c r="M35" i="21"/>
  <c r="Q35" i="21"/>
  <c r="I36" i="21"/>
  <c r="M36" i="21"/>
  <c r="Q36" i="21"/>
  <c r="I37" i="21"/>
  <c r="M37" i="21"/>
  <c r="Q37" i="21"/>
  <c r="I38" i="21"/>
  <c r="M38" i="21"/>
  <c r="Q38" i="21"/>
  <c r="I39" i="21"/>
  <c r="M39" i="21"/>
  <c r="Q39" i="21"/>
  <c r="I40" i="21"/>
  <c r="M40" i="21"/>
  <c r="Q40" i="21"/>
  <c r="I41" i="21"/>
  <c r="M41" i="21"/>
  <c r="Q41" i="21"/>
  <c r="I42" i="21"/>
  <c r="M42" i="21"/>
  <c r="Q42" i="21"/>
  <c r="I43" i="21"/>
  <c r="M43" i="21"/>
  <c r="Q43" i="21"/>
  <c r="I44" i="21"/>
  <c r="M44" i="21"/>
  <c r="Q44" i="21"/>
  <c r="I45" i="21"/>
  <c r="M45" i="21"/>
  <c r="Q45" i="21"/>
  <c r="I46" i="21"/>
  <c r="M46" i="21"/>
  <c r="Q46" i="21"/>
  <c r="I47" i="21"/>
  <c r="M47" i="21"/>
  <c r="Q47" i="21"/>
  <c r="I48" i="21"/>
  <c r="M48" i="21"/>
  <c r="Q48" i="21"/>
  <c r="I49" i="21"/>
  <c r="M49" i="21"/>
  <c r="Q49" i="21"/>
  <c r="I50" i="21"/>
  <c r="M50" i="21"/>
  <c r="Q50" i="21"/>
  <c r="I51" i="21"/>
  <c r="M51" i="21"/>
  <c r="Q51" i="21"/>
  <c r="I52" i="21"/>
  <c r="M52" i="21"/>
  <c r="Q52" i="21"/>
  <c r="I53" i="21"/>
  <c r="M53" i="21"/>
  <c r="Q53" i="21"/>
  <c r="I54" i="21"/>
  <c r="M54" i="21"/>
  <c r="Q54" i="21"/>
  <c r="I55" i="21"/>
  <c r="K9" i="21"/>
  <c r="O9" i="21"/>
  <c r="H9" i="21"/>
  <c r="L9" i="21"/>
  <c r="P9" i="21"/>
  <c r="I9" i="21"/>
  <c r="M9" i="21"/>
  <c r="Q9" i="21"/>
  <c r="N9" i="21"/>
  <c r="F9" i="21"/>
  <c r="J9" i="21"/>
  <c r="I28" i="21"/>
  <c r="M28" i="21"/>
  <c r="Q28" i="21"/>
  <c r="J28" i="21"/>
  <c r="N28" i="21"/>
  <c r="G28" i="21"/>
  <c r="K28" i="21"/>
  <c r="O28" i="21"/>
  <c r="H28" i="21"/>
  <c r="L28" i="21"/>
  <c r="P28" i="21"/>
  <c r="F28" i="21"/>
  <c r="E28" i="21"/>
  <c r="F74" i="21"/>
  <c r="J74" i="21"/>
  <c r="N74" i="21"/>
  <c r="E74" i="21"/>
  <c r="G65" i="21"/>
  <c r="K65" i="21"/>
  <c r="O65" i="21"/>
  <c r="H65" i="21"/>
  <c r="L65" i="21"/>
  <c r="P65" i="21"/>
  <c r="I65" i="21"/>
  <c r="M65" i="21"/>
  <c r="Q65" i="21"/>
  <c r="J65" i="21"/>
  <c r="N65" i="21"/>
  <c r="E65" i="21"/>
  <c r="D65" i="15" s="1"/>
  <c r="F65" i="21"/>
  <c r="G60" i="21"/>
  <c r="K60" i="21"/>
  <c r="O60" i="21"/>
  <c r="H60" i="21"/>
  <c r="L60" i="21"/>
  <c r="P60" i="21"/>
  <c r="I60" i="21"/>
  <c r="M60" i="21"/>
  <c r="Q60" i="21"/>
  <c r="F60" i="21"/>
  <c r="J60" i="21"/>
  <c r="N60" i="21"/>
  <c r="E60" i="21"/>
  <c r="D60" i="15" s="1"/>
  <c r="G56" i="21"/>
  <c r="K56" i="21"/>
  <c r="O56" i="21"/>
  <c r="H56" i="21"/>
  <c r="L56" i="21"/>
  <c r="P56" i="21"/>
  <c r="I56" i="21"/>
  <c r="M56" i="21"/>
  <c r="Q56" i="21"/>
  <c r="F56" i="21"/>
  <c r="J56" i="21"/>
  <c r="N56" i="21"/>
  <c r="E56" i="21"/>
  <c r="D56" i="15" s="1"/>
  <c r="J52" i="21"/>
  <c r="O52" i="21"/>
  <c r="F52" i="21"/>
  <c r="K52" i="21"/>
  <c r="P52" i="21"/>
  <c r="G52" i="21"/>
  <c r="L52" i="21"/>
  <c r="H52" i="21"/>
  <c r="N52" i="21"/>
  <c r="E52" i="21"/>
  <c r="D52" i="15" s="1"/>
  <c r="J48" i="21"/>
  <c r="O48" i="21"/>
  <c r="F48" i="21"/>
  <c r="K48" i="21"/>
  <c r="P48" i="21"/>
  <c r="G48" i="21"/>
  <c r="L48" i="21"/>
  <c r="H48" i="21"/>
  <c r="N48" i="21"/>
  <c r="E48" i="21"/>
  <c r="D48" i="15" s="1"/>
  <c r="J44" i="21"/>
  <c r="O44" i="21"/>
  <c r="F44" i="21"/>
  <c r="K44" i="21"/>
  <c r="P44" i="21"/>
  <c r="G44" i="21"/>
  <c r="L44" i="21"/>
  <c r="H44" i="21"/>
  <c r="N44" i="21"/>
  <c r="E44" i="21"/>
  <c r="D44" i="15" s="1"/>
  <c r="J40" i="21"/>
  <c r="O40" i="21"/>
  <c r="F40" i="21"/>
  <c r="K40" i="21"/>
  <c r="P40" i="21"/>
  <c r="G40" i="21"/>
  <c r="L40" i="21"/>
  <c r="H40" i="21"/>
  <c r="N40" i="21"/>
  <c r="E40" i="21"/>
  <c r="D40" i="15" s="1"/>
  <c r="G36" i="21"/>
  <c r="O36" i="21"/>
  <c r="J36" i="21"/>
  <c r="K36" i="21"/>
  <c r="F36" i="21"/>
  <c r="N36" i="21"/>
  <c r="E36" i="21"/>
  <c r="D36" i="15" s="1"/>
  <c r="H26" i="21"/>
  <c r="L26" i="21"/>
  <c r="P26" i="21"/>
  <c r="F26" i="21"/>
  <c r="E26" i="21"/>
  <c r="D26" i="15" s="1"/>
  <c r="J26" i="21"/>
  <c r="N26" i="21"/>
  <c r="K26" i="21"/>
  <c r="O26" i="21"/>
  <c r="M26" i="21"/>
  <c r="G26" i="21"/>
  <c r="I26" i="21"/>
  <c r="Q26" i="21"/>
  <c r="H22" i="21"/>
  <c r="L22" i="21"/>
  <c r="P22" i="21"/>
  <c r="F22" i="21"/>
  <c r="E22" i="21"/>
  <c r="D22" i="15" s="1"/>
  <c r="J22" i="21"/>
  <c r="N22" i="21"/>
  <c r="G22" i="21"/>
  <c r="O22" i="21"/>
  <c r="M22" i="21"/>
  <c r="I22" i="21"/>
  <c r="Q22" i="21"/>
  <c r="K22" i="21"/>
  <c r="H18" i="21"/>
  <c r="L18" i="21"/>
  <c r="P18" i="21"/>
  <c r="F18" i="21"/>
  <c r="E18" i="21"/>
  <c r="D18" i="15" s="1"/>
  <c r="J18" i="21"/>
  <c r="N18" i="21"/>
  <c r="K18" i="21"/>
  <c r="G18" i="21"/>
  <c r="O18" i="21"/>
  <c r="Q18" i="21"/>
  <c r="M18" i="21"/>
  <c r="I18" i="21"/>
  <c r="H14" i="21"/>
  <c r="L14" i="21"/>
  <c r="P14" i="21"/>
  <c r="F14" i="21"/>
  <c r="E14" i="21"/>
  <c r="D14" i="15" s="1"/>
  <c r="J14" i="21"/>
  <c r="N14" i="21"/>
  <c r="G14" i="21"/>
  <c r="O14" i="21"/>
  <c r="I14" i="21"/>
  <c r="Q14" i="21"/>
  <c r="K14" i="21"/>
  <c r="M14" i="21"/>
  <c r="H10" i="21"/>
  <c r="L10" i="21"/>
  <c r="P10" i="21"/>
  <c r="F10" i="21"/>
  <c r="E10" i="21"/>
  <c r="D10" i="15" s="1"/>
  <c r="Q10" i="21"/>
  <c r="I10" i="21"/>
  <c r="M10" i="21"/>
  <c r="J10" i="21"/>
  <c r="N10" i="21"/>
  <c r="G10" i="21"/>
  <c r="K10" i="21"/>
  <c r="O10" i="21"/>
  <c r="D4" i="27"/>
  <c r="D4" i="21" s="1"/>
  <c r="D9" i="15" l="1"/>
  <c r="B19" i="22"/>
  <c r="X4" i="21"/>
  <c r="D72" i="15"/>
  <c r="D28" i="15"/>
  <c r="D68" i="15"/>
  <c r="B7" i="30"/>
  <c r="A7" i="30" s="1"/>
  <c r="D31" i="15" l="1"/>
  <c r="X7" i="21"/>
  <c r="U7" i="21"/>
  <c r="E17" i="30"/>
  <c r="E25" i="30" s="1"/>
  <c r="E16" i="30"/>
  <c r="E24" i="30" l="1"/>
  <c r="E26" i="30" s="1"/>
  <c r="E19" i="30"/>
  <c r="E28" i="30" s="1"/>
  <c r="E29" i="30" s="1"/>
  <c r="E31" i="30" l="1"/>
  <c r="E5" i="28" l="1"/>
  <c r="D4" i="28"/>
  <c r="E82" i="15"/>
  <c r="F82" i="15" s="1"/>
  <c r="E81" i="15"/>
  <c r="F81" i="15" s="1"/>
  <c r="E80" i="15"/>
  <c r="F80" i="15" s="1"/>
  <c r="E79" i="15"/>
  <c r="F79" i="15" s="1"/>
  <c r="E73" i="15"/>
  <c r="F73" i="15" s="1"/>
  <c r="E72" i="15"/>
  <c r="F72" i="15" s="1"/>
  <c r="E66" i="15"/>
  <c r="F66" i="15" s="1"/>
  <c r="E65" i="15"/>
  <c r="F65" i="15" s="1"/>
  <c r="E63" i="15"/>
  <c r="F63" i="15" s="1"/>
  <c r="E62" i="15"/>
  <c r="F62" i="15" s="1"/>
  <c r="E61" i="15"/>
  <c r="F61" i="15" s="1"/>
  <c r="E60" i="15"/>
  <c r="F60" i="15" s="1"/>
  <c r="E59" i="15"/>
  <c r="F59" i="15" s="1"/>
  <c r="E58" i="15"/>
  <c r="F58" i="15" s="1"/>
  <c r="E57" i="15"/>
  <c r="F57" i="15" s="1"/>
  <c r="E56" i="15"/>
  <c r="F56" i="15" s="1"/>
  <c r="E55" i="15"/>
  <c r="F55" i="15" s="1"/>
  <c r="E54" i="15"/>
  <c r="F54" i="15" s="1"/>
  <c r="E53" i="15"/>
  <c r="F53" i="15" s="1"/>
  <c r="E52" i="15"/>
  <c r="F52" i="15" s="1"/>
  <c r="E51" i="15"/>
  <c r="F51" i="15" s="1"/>
  <c r="E49" i="15"/>
  <c r="F49" i="15" s="1"/>
  <c r="E48" i="15"/>
  <c r="F48" i="15" s="1"/>
  <c r="E47" i="15"/>
  <c r="F47" i="15" s="1"/>
  <c r="E46" i="15"/>
  <c r="F46" i="15" s="1"/>
  <c r="E45" i="15"/>
  <c r="F45" i="15" s="1"/>
  <c r="E44" i="15"/>
  <c r="F44" i="15" s="1"/>
  <c r="E43" i="15"/>
  <c r="F43" i="15" s="1"/>
  <c r="E42" i="15"/>
  <c r="F42" i="15" s="1"/>
  <c r="E41" i="15"/>
  <c r="F41" i="15" s="1"/>
  <c r="E40" i="15"/>
  <c r="F40" i="15" s="1"/>
  <c r="E39" i="15"/>
  <c r="F39" i="15" s="1"/>
  <c r="E38" i="15"/>
  <c r="F38" i="15" s="1"/>
  <c r="E37" i="15"/>
  <c r="F37" i="15" s="1"/>
  <c r="E36" i="15"/>
  <c r="F36" i="15" s="1"/>
  <c r="E35" i="15"/>
  <c r="F35" i="15" s="1"/>
  <c r="E28" i="15"/>
  <c r="F28" i="15" s="1"/>
  <c r="E26" i="15"/>
  <c r="F26" i="15" s="1"/>
  <c r="E25" i="15"/>
  <c r="F25" i="15" s="1"/>
  <c r="E24" i="15"/>
  <c r="F24" i="15" s="1"/>
  <c r="E23" i="15"/>
  <c r="F23" i="15" s="1"/>
  <c r="R23" i="21"/>
  <c r="R24" i="21"/>
  <c r="R25" i="21"/>
  <c r="R23" i="27"/>
  <c r="R24" i="27"/>
  <c r="R25" i="27"/>
  <c r="E22" i="15"/>
  <c r="F22" i="15" s="1"/>
  <c r="E21" i="15"/>
  <c r="F21" i="15" s="1"/>
  <c r="E20" i="15"/>
  <c r="F20" i="15" s="1"/>
  <c r="E19" i="15"/>
  <c r="F19" i="15" s="1"/>
  <c r="E18" i="15"/>
  <c r="F18" i="15" s="1"/>
  <c r="E17" i="15"/>
  <c r="F17" i="15" s="1"/>
  <c r="E16" i="15"/>
  <c r="F16" i="15" s="1"/>
  <c r="E15" i="15"/>
  <c r="F15" i="15" s="1"/>
  <c r="E14" i="15"/>
  <c r="F14" i="15" s="1"/>
  <c r="E13" i="15"/>
  <c r="F13" i="15" s="1"/>
  <c r="E12" i="15"/>
  <c r="F12" i="15" s="1"/>
  <c r="E11" i="15"/>
  <c r="F11" i="15" s="1"/>
  <c r="E10" i="15"/>
  <c r="F10" i="15" s="1"/>
  <c r="E9" i="15"/>
  <c r="F9" i="15" s="1"/>
  <c r="Q84" i="27"/>
  <c r="P84" i="27"/>
  <c r="O84" i="27"/>
  <c r="N84" i="27"/>
  <c r="M84" i="27"/>
  <c r="L84" i="27"/>
  <c r="K84" i="27"/>
  <c r="J84" i="27"/>
  <c r="I84" i="27"/>
  <c r="H84" i="27"/>
  <c r="G84" i="27"/>
  <c r="F84" i="27"/>
  <c r="E84" i="27"/>
  <c r="R82" i="27"/>
  <c r="R81" i="27"/>
  <c r="R80" i="27"/>
  <c r="R79" i="27"/>
  <c r="Q76" i="27"/>
  <c r="P76" i="27"/>
  <c r="O76" i="27"/>
  <c r="N76" i="27"/>
  <c r="M76" i="27"/>
  <c r="L76" i="27"/>
  <c r="K76" i="27"/>
  <c r="J76" i="27"/>
  <c r="I76" i="27"/>
  <c r="H76" i="27"/>
  <c r="G76" i="27"/>
  <c r="F76" i="27"/>
  <c r="E74" i="27"/>
  <c r="R73" i="27"/>
  <c r="R72" i="27"/>
  <c r="Q68" i="27"/>
  <c r="P68" i="27"/>
  <c r="O68" i="27"/>
  <c r="N68" i="27"/>
  <c r="M68" i="27"/>
  <c r="L68" i="27"/>
  <c r="K68" i="27"/>
  <c r="J68" i="27"/>
  <c r="I68" i="27"/>
  <c r="H68" i="27"/>
  <c r="G68" i="27"/>
  <c r="F68" i="27"/>
  <c r="E68" i="27"/>
  <c r="R66" i="27"/>
  <c r="R65" i="27"/>
  <c r="R63" i="27"/>
  <c r="R62" i="27"/>
  <c r="R61" i="27"/>
  <c r="R60" i="27"/>
  <c r="R59" i="27"/>
  <c r="R58" i="27"/>
  <c r="R57" i="27"/>
  <c r="R56" i="27"/>
  <c r="R55" i="27"/>
  <c r="R54" i="27"/>
  <c r="R53" i="27"/>
  <c r="R52" i="27"/>
  <c r="R51" i="27"/>
  <c r="R50" i="27"/>
  <c r="R49" i="27"/>
  <c r="R48" i="27"/>
  <c r="R47" i="27"/>
  <c r="R46" i="27"/>
  <c r="R45" i="27"/>
  <c r="R44" i="27"/>
  <c r="R43" i="27"/>
  <c r="R42" i="27"/>
  <c r="R41" i="27"/>
  <c r="R40" i="27"/>
  <c r="R39" i="27"/>
  <c r="R38" i="27"/>
  <c r="R37" i="27"/>
  <c r="R36" i="27"/>
  <c r="R35" i="27"/>
  <c r="R34" i="27"/>
  <c r="Q31" i="27"/>
  <c r="P31" i="27"/>
  <c r="O31" i="27"/>
  <c r="N31" i="27"/>
  <c r="M31" i="27"/>
  <c r="L31" i="27"/>
  <c r="K31" i="27"/>
  <c r="J31" i="27"/>
  <c r="I31" i="27"/>
  <c r="H31" i="27"/>
  <c r="G31" i="27"/>
  <c r="F31" i="27"/>
  <c r="E31" i="27"/>
  <c r="R29" i="27"/>
  <c r="R28" i="27"/>
  <c r="R26" i="27"/>
  <c r="R22" i="27"/>
  <c r="R21" i="27"/>
  <c r="R20" i="27"/>
  <c r="R19" i="27"/>
  <c r="R18" i="27"/>
  <c r="R17" i="27"/>
  <c r="R16" i="27"/>
  <c r="R15" i="27"/>
  <c r="R14" i="27"/>
  <c r="R13" i="27"/>
  <c r="R12" i="27"/>
  <c r="R11" i="27"/>
  <c r="R10" i="27"/>
  <c r="R9" i="27"/>
  <c r="F9" i="28" l="1"/>
  <c r="H16" i="28"/>
  <c r="Q82" i="28"/>
  <c r="M82" i="28"/>
  <c r="I82" i="28"/>
  <c r="Q81" i="28"/>
  <c r="M81" i="28"/>
  <c r="I81" i="28"/>
  <c r="Q80" i="28"/>
  <c r="M80" i="28"/>
  <c r="I80" i="28"/>
  <c r="Q79" i="28"/>
  <c r="M79" i="28"/>
  <c r="I79" i="28"/>
  <c r="Q74" i="28"/>
  <c r="M74" i="28"/>
  <c r="I74" i="28"/>
  <c r="Q73" i="28"/>
  <c r="M73" i="28"/>
  <c r="I73" i="28"/>
  <c r="Q72" i="28"/>
  <c r="M72" i="28"/>
  <c r="I72" i="28"/>
  <c r="Q66" i="28"/>
  <c r="M66" i="28"/>
  <c r="I66" i="28"/>
  <c r="Q65" i="28"/>
  <c r="M65" i="28"/>
  <c r="I65" i="28"/>
  <c r="Q63" i="28"/>
  <c r="M63" i="28"/>
  <c r="I63" i="28"/>
  <c r="Q62" i="28"/>
  <c r="M62" i="28"/>
  <c r="I62" i="28"/>
  <c r="Q61" i="28"/>
  <c r="M61" i="28"/>
  <c r="I61" i="28"/>
  <c r="Q60" i="28"/>
  <c r="M60" i="28"/>
  <c r="I60" i="28"/>
  <c r="Q59" i="28"/>
  <c r="M59" i="28"/>
  <c r="I59" i="28"/>
  <c r="Q58" i="28"/>
  <c r="M58" i="28"/>
  <c r="I58" i="28"/>
  <c r="Q57" i="28"/>
  <c r="M57" i="28"/>
  <c r="I57" i="28"/>
  <c r="Q56" i="28"/>
  <c r="M56" i="28"/>
  <c r="I56" i="28"/>
  <c r="Q55" i="28"/>
  <c r="M55" i="28"/>
  <c r="I55" i="28"/>
  <c r="Q54" i="28"/>
  <c r="M54" i="28"/>
  <c r="I54" i="28"/>
  <c r="Q53" i="28"/>
  <c r="M53" i="28"/>
  <c r="I53" i="28"/>
  <c r="Q52" i="28"/>
  <c r="M52" i="28"/>
  <c r="I52" i="28"/>
  <c r="Q51" i="28"/>
  <c r="M51" i="28"/>
  <c r="I51" i="28"/>
  <c r="Q50" i="28"/>
  <c r="M50" i="28"/>
  <c r="I50" i="28"/>
  <c r="Q49" i="28"/>
  <c r="M49" i="28"/>
  <c r="I49" i="28"/>
  <c r="Q48" i="28"/>
  <c r="M48" i="28"/>
  <c r="I48" i="28"/>
  <c r="Q47" i="28"/>
  <c r="M47" i="28"/>
  <c r="I47" i="28"/>
  <c r="Q46" i="28"/>
  <c r="M46" i="28"/>
  <c r="I46" i="28"/>
  <c r="Q45" i="28"/>
  <c r="M45" i="28"/>
  <c r="I45" i="28"/>
  <c r="Q44" i="28"/>
  <c r="P82" i="28"/>
  <c r="L82" i="28"/>
  <c r="H82" i="28"/>
  <c r="P81" i="28"/>
  <c r="L81" i="28"/>
  <c r="H81" i="28"/>
  <c r="P80" i="28"/>
  <c r="L80" i="28"/>
  <c r="H80" i="28"/>
  <c r="P79" i="28"/>
  <c r="L79" i="28"/>
  <c r="H79" i="28"/>
  <c r="P74" i="28"/>
  <c r="L74" i="28"/>
  <c r="H74" i="28"/>
  <c r="P73" i="28"/>
  <c r="L73" i="28"/>
  <c r="H73" i="28"/>
  <c r="P72" i="28"/>
  <c r="L72" i="28"/>
  <c r="H72" i="28"/>
  <c r="P66" i="28"/>
  <c r="L66" i="28"/>
  <c r="H66" i="28"/>
  <c r="P65" i="28"/>
  <c r="L65" i="28"/>
  <c r="H65" i="28"/>
  <c r="P63" i="28"/>
  <c r="L63" i="28"/>
  <c r="H63" i="28"/>
  <c r="P62" i="28"/>
  <c r="L62" i="28"/>
  <c r="H62" i="28"/>
  <c r="P61" i="28"/>
  <c r="L61" i="28"/>
  <c r="H61" i="28"/>
  <c r="P60" i="28"/>
  <c r="L60" i="28"/>
  <c r="H60" i="28"/>
  <c r="P59" i="28"/>
  <c r="L59" i="28"/>
  <c r="H59" i="28"/>
  <c r="P58" i="28"/>
  <c r="L58" i="28"/>
  <c r="H58" i="28"/>
  <c r="P57" i="28"/>
  <c r="L57" i="28"/>
  <c r="H57" i="28"/>
  <c r="P56" i="28"/>
  <c r="L56" i="28"/>
  <c r="H56" i="28"/>
  <c r="O82" i="28"/>
  <c r="K82" i="28"/>
  <c r="G82" i="28"/>
  <c r="O81" i="28"/>
  <c r="K81" i="28"/>
  <c r="G81" i="28"/>
  <c r="O80" i="28"/>
  <c r="K80" i="28"/>
  <c r="G80" i="28"/>
  <c r="O79" i="28"/>
  <c r="K79" i="28"/>
  <c r="G79" i="28"/>
  <c r="O74" i="28"/>
  <c r="K74" i="28"/>
  <c r="G74" i="28"/>
  <c r="O73" i="28"/>
  <c r="K73" i="28"/>
  <c r="G73" i="28"/>
  <c r="O72" i="28"/>
  <c r="K72" i="28"/>
  <c r="G72" i="28"/>
  <c r="O66" i="28"/>
  <c r="K66" i="28"/>
  <c r="G66" i="28"/>
  <c r="O65" i="28"/>
  <c r="K65" i="28"/>
  <c r="G65" i="28"/>
  <c r="O63" i="28"/>
  <c r="K63" i="28"/>
  <c r="G63" i="28"/>
  <c r="O62" i="28"/>
  <c r="K62" i="28"/>
  <c r="G62" i="28"/>
  <c r="O61" i="28"/>
  <c r="K61" i="28"/>
  <c r="G61" i="28"/>
  <c r="O60" i="28"/>
  <c r="K60" i="28"/>
  <c r="G60" i="28"/>
  <c r="O59" i="28"/>
  <c r="K59" i="28"/>
  <c r="G59" i="28"/>
  <c r="O58" i="28"/>
  <c r="K58" i="28"/>
  <c r="G58" i="28"/>
  <c r="O57" i="28"/>
  <c r="K57" i="28"/>
  <c r="G57" i="28"/>
  <c r="O56" i="28"/>
  <c r="K56" i="28"/>
  <c r="G56" i="28"/>
  <c r="O55" i="28"/>
  <c r="K55" i="28"/>
  <c r="G55" i="28"/>
  <c r="O54" i="28"/>
  <c r="K54" i="28"/>
  <c r="G54" i="28"/>
  <c r="O53" i="28"/>
  <c r="K53" i="28"/>
  <c r="G53" i="28"/>
  <c r="O52" i="28"/>
  <c r="K52" i="28"/>
  <c r="G52" i="28"/>
  <c r="O51" i="28"/>
  <c r="K51" i="28"/>
  <c r="G51" i="28"/>
  <c r="O50" i="28"/>
  <c r="K50" i="28"/>
  <c r="G50" i="28"/>
  <c r="O49" i="28"/>
  <c r="K49" i="28"/>
  <c r="G49" i="28"/>
  <c r="O48" i="28"/>
  <c r="K48" i="28"/>
  <c r="G48" i="28"/>
  <c r="O47" i="28"/>
  <c r="K47" i="28"/>
  <c r="G47" i="28"/>
  <c r="O46" i="28"/>
  <c r="K46" i="28"/>
  <c r="G46" i="28"/>
  <c r="O45" i="28"/>
  <c r="K45" i="28"/>
  <c r="G45" i="28"/>
  <c r="O44" i="28"/>
  <c r="N82" i="28"/>
  <c r="J81" i="28"/>
  <c r="F80" i="28"/>
  <c r="N74" i="28"/>
  <c r="J73" i="28"/>
  <c r="F72" i="28"/>
  <c r="N65" i="28"/>
  <c r="J63" i="28"/>
  <c r="F62" i="28"/>
  <c r="N60" i="28"/>
  <c r="J59" i="28"/>
  <c r="F58" i="28"/>
  <c r="N56" i="28"/>
  <c r="N55" i="28"/>
  <c r="F55" i="28"/>
  <c r="J54" i="28"/>
  <c r="N53" i="28"/>
  <c r="F53" i="28"/>
  <c r="J52" i="28"/>
  <c r="N51" i="28"/>
  <c r="F51" i="28"/>
  <c r="J50" i="28"/>
  <c r="N49" i="28"/>
  <c r="F49" i="28"/>
  <c r="J48" i="28"/>
  <c r="N47" i="28"/>
  <c r="F47" i="28"/>
  <c r="J46" i="28"/>
  <c r="N45" i="28"/>
  <c r="F45" i="28"/>
  <c r="L44" i="28"/>
  <c r="H44" i="28"/>
  <c r="P43" i="28"/>
  <c r="L43" i="28"/>
  <c r="H43" i="28"/>
  <c r="P42" i="28"/>
  <c r="L42" i="28"/>
  <c r="H42" i="28"/>
  <c r="P41" i="28"/>
  <c r="L41" i="28"/>
  <c r="H41" i="28"/>
  <c r="P40" i="28"/>
  <c r="L40" i="28"/>
  <c r="H40" i="28"/>
  <c r="P39" i="28"/>
  <c r="L39" i="28"/>
  <c r="H39" i="28"/>
  <c r="P38" i="28"/>
  <c r="L38" i="28"/>
  <c r="H38" i="28"/>
  <c r="P37" i="28"/>
  <c r="L37" i="28"/>
  <c r="H37" i="28"/>
  <c r="P36" i="28"/>
  <c r="L36" i="28"/>
  <c r="H36" i="28"/>
  <c r="P35" i="28"/>
  <c r="L35" i="28"/>
  <c r="H35" i="28"/>
  <c r="P34" i="28"/>
  <c r="L34" i="28"/>
  <c r="H34" i="28"/>
  <c r="G29" i="28"/>
  <c r="K29" i="28"/>
  <c r="O29" i="28"/>
  <c r="P28" i="28"/>
  <c r="L28" i="28"/>
  <c r="H28" i="28"/>
  <c r="G10" i="28"/>
  <c r="K10" i="28"/>
  <c r="O10" i="28"/>
  <c r="G11" i="28"/>
  <c r="K11" i="28"/>
  <c r="O11" i="28"/>
  <c r="G12" i="28"/>
  <c r="K12" i="28"/>
  <c r="O12" i="28"/>
  <c r="G13" i="28"/>
  <c r="K13" i="28"/>
  <c r="O13" i="28"/>
  <c r="G14" i="28"/>
  <c r="K14" i="28"/>
  <c r="O14" i="28"/>
  <c r="G15" i="28"/>
  <c r="K15" i="28"/>
  <c r="O15" i="28"/>
  <c r="J82" i="28"/>
  <c r="F82" i="28"/>
  <c r="N80" i="28"/>
  <c r="J79" i="28"/>
  <c r="F74" i="28"/>
  <c r="N72" i="28"/>
  <c r="J66" i="28"/>
  <c r="F65" i="28"/>
  <c r="N62" i="28"/>
  <c r="J61" i="28"/>
  <c r="F60" i="28"/>
  <c r="N58" i="28"/>
  <c r="J57" i="28"/>
  <c r="F56" i="28"/>
  <c r="J55" i="28"/>
  <c r="N54" i="28"/>
  <c r="F54" i="28"/>
  <c r="J53" i="28"/>
  <c r="N52" i="28"/>
  <c r="F52" i="28"/>
  <c r="J51" i="28"/>
  <c r="N50" i="28"/>
  <c r="F50" i="28"/>
  <c r="J49" i="28"/>
  <c r="N48" i="28"/>
  <c r="F48" i="28"/>
  <c r="J47" i="28"/>
  <c r="N46" i="28"/>
  <c r="F46" i="28"/>
  <c r="J45" i="28"/>
  <c r="N44" i="28"/>
  <c r="J44" i="28"/>
  <c r="F44" i="28"/>
  <c r="N43" i="28"/>
  <c r="J43" i="28"/>
  <c r="F43" i="28"/>
  <c r="N42" i="28"/>
  <c r="J42" i="28"/>
  <c r="F42" i="28"/>
  <c r="N41" i="28"/>
  <c r="J41" i="28"/>
  <c r="F41" i="28"/>
  <c r="N40" i="28"/>
  <c r="J40" i="28"/>
  <c r="F40" i="28"/>
  <c r="N39" i="28"/>
  <c r="J39" i="28"/>
  <c r="F39" i="28"/>
  <c r="N38" i="28"/>
  <c r="J38" i="28"/>
  <c r="F38" i="28"/>
  <c r="N37" i="28"/>
  <c r="J37" i="28"/>
  <c r="F37" i="28"/>
  <c r="N36" i="28"/>
  <c r="J36" i="28"/>
  <c r="F36" i="28"/>
  <c r="N35" i="28"/>
  <c r="J35" i="28"/>
  <c r="F35" i="28"/>
  <c r="N34" i="28"/>
  <c r="J34" i="28"/>
  <c r="F34" i="28"/>
  <c r="I29" i="28"/>
  <c r="M29" i="28"/>
  <c r="Q29" i="28"/>
  <c r="N28" i="28"/>
  <c r="J28" i="28"/>
  <c r="F28" i="28"/>
  <c r="I10" i="28"/>
  <c r="M10" i="28"/>
  <c r="Q10" i="28"/>
  <c r="I11" i="28"/>
  <c r="M11" i="28"/>
  <c r="Q11" i="28"/>
  <c r="I12" i="28"/>
  <c r="M12" i="28"/>
  <c r="Q12" i="28"/>
  <c r="I13" i="28"/>
  <c r="M13" i="28"/>
  <c r="Q13" i="28"/>
  <c r="I14" i="28"/>
  <c r="M14" i="28"/>
  <c r="Q14" i="28"/>
  <c r="I15" i="28"/>
  <c r="M15" i="28"/>
  <c r="N81" i="28"/>
  <c r="F79" i="28"/>
  <c r="J72" i="28"/>
  <c r="N63" i="28"/>
  <c r="F61" i="28"/>
  <c r="J58" i="28"/>
  <c r="P55" i="28"/>
  <c r="L54" i="28"/>
  <c r="H53" i="28"/>
  <c r="P51" i="28"/>
  <c r="L50" i="28"/>
  <c r="H49" i="28"/>
  <c r="P47" i="28"/>
  <c r="L46" i="28"/>
  <c r="H45" i="28"/>
  <c r="I44" i="28"/>
  <c r="M43" i="28"/>
  <c r="Q42" i="28"/>
  <c r="I42" i="28"/>
  <c r="M41" i="28"/>
  <c r="Q40" i="28"/>
  <c r="I40" i="28"/>
  <c r="M39" i="28"/>
  <c r="Q38" i="28"/>
  <c r="I38" i="28"/>
  <c r="M37" i="28"/>
  <c r="Q36" i="28"/>
  <c r="I36" i="28"/>
  <c r="M35" i="28"/>
  <c r="Q34" i="28"/>
  <c r="I34" i="28"/>
  <c r="J29" i="28"/>
  <c r="Q28" i="28"/>
  <c r="I28" i="28"/>
  <c r="J10" i="28"/>
  <c r="F11" i="28"/>
  <c r="N11" i="28"/>
  <c r="J12" i="28"/>
  <c r="F13" i="28"/>
  <c r="N13" i="28"/>
  <c r="J14" i="28"/>
  <c r="F15" i="28"/>
  <c r="N15" i="28"/>
  <c r="G16" i="28"/>
  <c r="K16" i="28"/>
  <c r="O16" i="28"/>
  <c r="G17" i="28"/>
  <c r="K17" i="28"/>
  <c r="O17" i="28"/>
  <c r="G18" i="28"/>
  <c r="K18" i="28"/>
  <c r="O18" i="28"/>
  <c r="G19" i="28"/>
  <c r="K19" i="28"/>
  <c r="O19" i="28"/>
  <c r="G20" i="28"/>
  <c r="K20" i="28"/>
  <c r="O20" i="28"/>
  <c r="G21" i="28"/>
  <c r="K21" i="28"/>
  <c r="O21" i="28"/>
  <c r="G22" i="28"/>
  <c r="K22" i="28"/>
  <c r="O22" i="28"/>
  <c r="G23" i="28"/>
  <c r="K23" i="28"/>
  <c r="O23" i="28"/>
  <c r="G24" i="28"/>
  <c r="K24" i="28"/>
  <c r="O24" i="28"/>
  <c r="G25" i="28"/>
  <c r="K25" i="28"/>
  <c r="O25" i="28"/>
  <c r="G26" i="28"/>
  <c r="K26" i="28"/>
  <c r="O26" i="28"/>
  <c r="G9" i="28"/>
  <c r="K9" i="28"/>
  <c r="O9" i="28"/>
  <c r="L10" i="28"/>
  <c r="P11" i="28"/>
  <c r="H13" i="28"/>
  <c r="L14" i="28"/>
  <c r="H15" i="28"/>
  <c r="L16" i="28"/>
  <c r="H17" i="28"/>
  <c r="L17" i="28"/>
  <c r="H18" i="28"/>
  <c r="L18" i="28"/>
  <c r="P18" i="28"/>
  <c r="H19" i="28"/>
  <c r="L19" i="28"/>
  <c r="H20" i="28"/>
  <c r="L20" i="28"/>
  <c r="P20" i="28"/>
  <c r="L21" i="28"/>
  <c r="P21" i="28"/>
  <c r="L22" i="28"/>
  <c r="H23" i="28"/>
  <c r="L23" i="28"/>
  <c r="H24" i="28"/>
  <c r="L24" i="28"/>
  <c r="H25" i="28"/>
  <c r="L25" i="28"/>
  <c r="P25" i="28"/>
  <c r="L26" i="28"/>
  <c r="P26" i="28"/>
  <c r="L9" i="28"/>
  <c r="P9" i="28"/>
  <c r="K28" i="28"/>
  <c r="P12" i="28"/>
  <c r="H14" i="28"/>
  <c r="P14" i="28"/>
  <c r="J16" i="28"/>
  <c r="F17" i="28"/>
  <c r="F18" i="28"/>
  <c r="N18" i="28"/>
  <c r="J19" i="28"/>
  <c r="J20" i="28"/>
  <c r="J21" i="28"/>
  <c r="J22" i="28"/>
  <c r="J23" i="28"/>
  <c r="F24" i="28"/>
  <c r="F25" i="28"/>
  <c r="N25" i="28"/>
  <c r="J26" i="28"/>
  <c r="Q9" i="28"/>
  <c r="F81" i="28"/>
  <c r="J74" i="28"/>
  <c r="N66" i="28"/>
  <c r="F63" i="28"/>
  <c r="J60" i="28"/>
  <c r="N57" i="28"/>
  <c r="L55" i="28"/>
  <c r="H54" i="28"/>
  <c r="P52" i="28"/>
  <c r="L51" i="28"/>
  <c r="H50" i="28"/>
  <c r="P48" i="28"/>
  <c r="L47" i="28"/>
  <c r="H46" i="28"/>
  <c r="P44" i="28"/>
  <c r="G44" i="28"/>
  <c r="K43" i="28"/>
  <c r="O42" i="28"/>
  <c r="G42" i="28"/>
  <c r="K41" i="28"/>
  <c r="O40" i="28"/>
  <c r="G40" i="28"/>
  <c r="K39" i="28"/>
  <c r="O38" i="28"/>
  <c r="G38" i="28"/>
  <c r="K37" i="28"/>
  <c r="O36" i="28"/>
  <c r="G36" i="28"/>
  <c r="K35" i="28"/>
  <c r="O34" i="28"/>
  <c r="G34" i="28"/>
  <c r="L29" i="28"/>
  <c r="O28" i="28"/>
  <c r="G28" i="28"/>
  <c r="H11" i="28"/>
  <c r="L12" i="28"/>
  <c r="P13" i="28"/>
  <c r="P15" i="28"/>
  <c r="P16" i="28"/>
  <c r="P17" i="28"/>
  <c r="P19" i="28"/>
  <c r="H21" i="28"/>
  <c r="H22" i="28"/>
  <c r="P22" i="28"/>
  <c r="P23" i="28"/>
  <c r="P24" i="28"/>
  <c r="H26" i="28"/>
  <c r="H9" i="28"/>
  <c r="P10" i="28"/>
  <c r="F16" i="28"/>
  <c r="N17" i="28"/>
  <c r="N19" i="28"/>
  <c r="F21" i="28"/>
  <c r="N22" i="28"/>
  <c r="N24" i="28"/>
  <c r="J9" i="28"/>
  <c r="J80" i="28"/>
  <c r="N73" i="28"/>
  <c r="F66" i="28"/>
  <c r="J62" i="28"/>
  <c r="N59" i="28"/>
  <c r="F57" i="28"/>
  <c r="H55" i="28"/>
  <c r="P53" i="28"/>
  <c r="L52" i="28"/>
  <c r="H51" i="28"/>
  <c r="P49" i="28"/>
  <c r="L48" i="28"/>
  <c r="H47" i="28"/>
  <c r="P45" i="28"/>
  <c r="M44" i="28"/>
  <c r="Q43" i="28"/>
  <c r="I43" i="28"/>
  <c r="M42" i="28"/>
  <c r="Q41" i="28"/>
  <c r="I41" i="28"/>
  <c r="M40" i="28"/>
  <c r="Q39" i="28"/>
  <c r="I39" i="28"/>
  <c r="M38" i="28"/>
  <c r="Q37" i="28"/>
  <c r="I37" i="28"/>
  <c r="M36" i="28"/>
  <c r="Q35" i="28"/>
  <c r="I35" i="28"/>
  <c r="M34" i="28"/>
  <c r="F29" i="28"/>
  <c r="N29" i="28"/>
  <c r="M28" i="28"/>
  <c r="F10" i="28"/>
  <c r="N10" i="28"/>
  <c r="J11" i="28"/>
  <c r="F12" i="28"/>
  <c r="N12" i="28"/>
  <c r="J13" i="28"/>
  <c r="F14" i="28"/>
  <c r="N14" i="28"/>
  <c r="J15" i="28"/>
  <c r="Q15" i="28"/>
  <c r="I16" i="28"/>
  <c r="M16" i="28"/>
  <c r="Q16" i="28"/>
  <c r="I17" i="28"/>
  <c r="M17" i="28"/>
  <c r="Q17" i="28"/>
  <c r="I18" i="28"/>
  <c r="M18" i="28"/>
  <c r="Q18" i="28"/>
  <c r="I19" i="28"/>
  <c r="M19" i="28"/>
  <c r="Q19" i="28"/>
  <c r="I20" i="28"/>
  <c r="M20" i="28"/>
  <c r="Q20" i="28"/>
  <c r="I21" i="28"/>
  <c r="M21" i="28"/>
  <c r="Q21" i="28"/>
  <c r="I22" i="28"/>
  <c r="M22" i="28"/>
  <c r="Q22" i="28"/>
  <c r="I23" i="28"/>
  <c r="M23" i="28"/>
  <c r="Q23" i="28"/>
  <c r="I24" i="28"/>
  <c r="M24" i="28"/>
  <c r="Q24" i="28"/>
  <c r="I25" i="28"/>
  <c r="M25" i="28"/>
  <c r="Q25" i="28"/>
  <c r="I26" i="28"/>
  <c r="M26" i="28"/>
  <c r="Q26" i="28"/>
  <c r="I9" i="28"/>
  <c r="M9" i="28"/>
  <c r="N79" i="28"/>
  <c r="F73" i="28"/>
  <c r="J65" i="28"/>
  <c r="N61" i="28"/>
  <c r="F59" i="28"/>
  <c r="J56" i="28"/>
  <c r="P54" i="28"/>
  <c r="L53" i="28"/>
  <c r="H52" i="28"/>
  <c r="P50" i="28"/>
  <c r="L49" i="28"/>
  <c r="H48" i="28"/>
  <c r="P46" i="28"/>
  <c r="L45" i="28"/>
  <c r="K44" i="28"/>
  <c r="O43" i="28"/>
  <c r="G43" i="28"/>
  <c r="K42" i="28"/>
  <c r="O41" i="28"/>
  <c r="G41" i="28"/>
  <c r="K40" i="28"/>
  <c r="O39" i="28"/>
  <c r="G39" i="28"/>
  <c r="K38" i="28"/>
  <c r="O37" i="28"/>
  <c r="G37" i="28"/>
  <c r="K36" i="28"/>
  <c r="O35" i="28"/>
  <c r="G35" i="28"/>
  <c r="K34" i="28"/>
  <c r="H29" i="28"/>
  <c r="P29" i="28"/>
  <c r="H10" i="28"/>
  <c r="L11" i="28"/>
  <c r="H12" i="28"/>
  <c r="L13" i="28"/>
  <c r="L15" i="28"/>
  <c r="N16" i="28"/>
  <c r="J17" i="28"/>
  <c r="J18" i="28"/>
  <c r="F19" i="28"/>
  <c r="F20" i="28"/>
  <c r="N20" i="28"/>
  <c r="N21" i="28"/>
  <c r="F22" i="28"/>
  <c r="F23" i="28"/>
  <c r="N23" i="28"/>
  <c r="J24" i="28"/>
  <c r="J25" i="28"/>
  <c r="F26" i="28"/>
  <c r="N26" i="28"/>
  <c r="N9" i="28"/>
  <c r="R74" i="27"/>
  <c r="R76" i="27" s="1"/>
  <c r="T5" i="28"/>
  <c r="E11" i="28"/>
  <c r="U3" i="27"/>
  <c r="X3" i="21"/>
  <c r="E72" i="28"/>
  <c r="E34" i="28"/>
  <c r="E36" i="28"/>
  <c r="E38" i="28"/>
  <c r="E40" i="28"/>
  <c r="E42" i="28"/>
  <c r="E44" i="28"/>
  <c r="E46" i="28"/>
  <c r="E48" i="28"/>
  <c r="E50" i="28"/>
  <c r="E52" i="28"/>
  <c r="E54" i="28"/>
  <c r="E56" i="28"/>
  <c r="E58" i="28"/>
  <c r="E60" i="28"/>
  <c r="E62" i="28"/>
  <c r="E65" i="28"/>
  <c r="E74" i="15"/>
  <c r="E9" i="28"/>
  <c r="E13" i="28"/>
  <c r="E15" i="28"/>
  <c r="E17" i="28"/>
  <c r="E19" i="28"/>
  <c r="E21" i="28"/>
  <c r="E25" i="28"/>
  <c r="E79" i="28"/>
  <c r="E81" i="28"/>
  <c r="E23" i="28"/>
  <c r="E28" i="28"/>
  <c r="E10" i="28"/>
  <c r="E12" i="28"/>
  <c r="E14" i="28"/>
  <c r="E16" i="28"/>
  <c r="E18" i="28"/>
  <c r="E20" i="28"/>
  <c r="E22" i="28"/>
  <c r="E24" i="28"/>
  <c r="E26" i="28"/>
  <c r="E29" i="28"/>
  <c r="E35" i="28"/>
  <c r="E37" i="28"/>
  <c r="E39" i="28"/>
  <c r="E41" i="28"/>
  <c r="E43" i="28"/>
  <c r="E45" i="28"/>
  <c r="E47" i="28"/>
  <c r="E49" i="28"/>
  <c r="E51" i="28"/>
  <c r="E53" i="28"/>
  <c r="E55" i="28"/>
  <c r="E57" i="28"/>
  <c r="E59" i="28"/>
  <c r="E61" i="28"/>
  <c r="E63" i="28"/>
  <c r="E66" i="28"/>
  <c r="E73" i="28"/>
  <c r="E80" i="28"/>
  <c r="E82" i="28"/>
  <c r="R31" i="27"/>
  <c r="R68" i="27"/>
  <c r="R84" i="27"/>
  <c r="E76" i="27"/>
  <c r="R66" i="28" l="1"/>
  <c r="J76" i="28"/>
  <c r="R46" i="28"/>
  <c r="T46" i="28" s="1"/>
  <c r="R54" i="28"/>
  <c r="T54" i="28" s="1"/>
  <c r="R74" i="28"/>
  <c r="K76" i="28"/>
  <c r="G84" i="28"/>
  <c r="P76" i="28"/>
  <c r="L84" i="28"/>
  <c r="Q76" i="28"/>
  <c r="M76" i="28"/>
  <c r="R40" i="28"/>
  <c r="R47" i="28"/>
  <c r="T47" i="28" s="1"/>
  <c r="R80" i="28"/>
  <c r="T80" i="28" s="1"/>
  <c r="N84" i="28"/>
  <c r="G76" i="28"/>
  <c r="L76" i="28"/>
  <c r="I76" i="28"/>
  <c r="I84" i="28"/>
  <c r="T40" i="28"/>
  <c r="N68" i="28"/>
  <c r="M68" i="28"/>
  <c r="R57" i="28"/>
  <c r="T57" i="28" s="1"/>
  <c r="O68" i="28"/>
  <c r="Q68" i="28"/>
  <c r="R79" i="28"/>
  <c r="T79" i="28" s="1"/>
  <c r="F84" i="28"/>
  <c r="R35" i="28"/>
  <c r="T35" i="28" s="1"/>
  <c r="R39" i="28"/>
  <c r="T39" i="28" s="1"/>
  <c r="R43" i="28"/>
  <c r="T43" i="28" s="1"/>
  <c r="R52" i="28"/>
  <c r="T52" i="28" s="1"/>
  <c r="R65" i="28"/>
  <c r="T65" i="28" s="1"/>
  <c r="J84" i="28"/>
  <c r="H68" i="28"/>
  <c r="R45" i="28"/>
  <c r="T45" i="28" s="1"/>
  <c r="R53" i="28"/>
  <c r="T53" i="28" s="1"/>
  <c r="R72" i="28"/>
  <c r="T72" i="28" s="1"/>
  <c r="F76" i="28"/>
  <c r="O76" i="28"/>
  <c r="K84" i="28"/>
  <c r="P84" i="28"/>
  <c r="M84" i="28"/>
  <c r="R29" i="28"/>
  <c r="T29" i="28" s="1"/>
  <c r="I68" i="28"/>
  <c r="R28" i="28"/>
  <c r="T28" i="28" s="1"/>
  <c r="R36" i="28"/>
  <c r="T36" i="28" s="1"/>
  <c r="R44" i="28"/>
  <c r="T44" i="28" s="1"/>
  <c r="R55" i="28"/>
  <c r="T55" i="28" s="1"/>
  <c r="T66" i="28"/>
  <c r="K68" i="28"/>
  <c r="R73" i="28"/>
  <c r="T73" i="28" s="1"/>
  <c r="R81" i="28"/>
  <c r="T81" i="28" s="1"/>
  <c r="R61" i="28"/>
  <c r="T61" i="28" s="1"/>
  <c r="R34" i="28"/>
  <c r="T34" i="28" s="1"/>
  <c r="F68" i="28"/>
  <c r="R38" i="28"/>
  <c r="T38" i="28" s="1"/>
  <c r="R42" i="28"/>
  <c r="T42" i="28" s="1"/>
  <c r="R50" i="28"/>
  <c r="T50" i="28" s="1"/>
  <c r="R60" i="28"/>
  <c r="T60" i="28" s="1"/>
  <c r="L68" i="28"/>
  <c r="R51" i="28"/>
  <c r="T51" i="28" s="1"/>
  <c r="R62" i="28"/>
  <c r="T62" i="28" s="1"/>
  <c r="O84" i="28"/>
  <c r="H76" i="28"/>
  <c r="Q84" i="28"/>
  <c r="G68" i="28"/>
  <c r="R59" i="28"/>
  <c r="T59" i="28" s="1"/>
  <c r="R63" i="28"/>
  <c r="T63" i="28" s="1"/>
  <c r="Q31" i="28"/>
  <c r="J68" i="28"/>
  <c r="R37" i="28"/>
  <c r="T37" i="28" s="1"/>
  <c r="R41" i="28"/>
  <c r="T41" i="28" s="1"/>
  <c r="R48" i="28"/>
  <c r="T48" i="28" s="1"/>
  <c r="R56" i="28"/>
  <c r="T56" i="28" s="1"/>
  <c r="N76" i="28"/>
  <c r="R82" i="28"/>
  <c r="T82" i="28" s="1"/>
  <c r="P68" i="28"/>
  <c r="R49" i="28"/>
  <c r="T49" i="28" s="1"/>
  <c r="R58" i="28"/>
  <c r="T58" i="28" s="1"/>
  <c r="H84" i="28"/>
  <c r="E89" i="28"/>
  <c r="E31" i="28"/>
  <c r="E74" i="28"/>
  <c r="E68" i="28"/>
  <c r="E84" i="28"/>
  <c r="U5" i="27"/>
  <c r="T74" i="28" l="1"/>
  <c r="T76" i="28" s="1"/>
  <c r="R84" i="28"/>
  <c r="T84" i="28"/>
  <c r="F31" i="28"/>
  <c r="E88" i="27"/>
  <c r="E88" i="15" s="1"/>
  <c r="E88" i="28"/>
  <c r="R88" i="28" s="1"/>
  <c r="E87" i="27"/>
  <c r="E87" i="28"/>
  <c r="E93" i="27"/>
  <c r="E93" i="15" s="1"/>
  <c r="E93" i="28"/>
  <c r="R93" i="28" s="1"/>
  <c r="E92" i="27"/>
  <c r="E92" i="28"/>
  <c r="E89" i="27"/>
  <c r="E101" i="21"/>
  <c r="D101" i="15" s="1"/>
  <c r="D92" i="15"/>
  <c r="E94" i="21"/>
  <c r="D89" i="15"/>
  <c r="D88" i="15"/>
  <c r="D87" i="15"/>
  <c r="E90" i="21"/>
  <c r="D93" i="15"/>
  <c r="R68" i="28"/>
  <c r="E76" i="28"/>
  <c r="R76" i="28"/>
  <c r="T68" i="28"/>
  <c r="R10" i="28" l="1"/>
  <c r="T10" i="28" s="1"/>
  <c r="R11" i="28"/>
  <c r="T11" i="28" s="1"/>
  <c r="R23" i="28"/>
  <c r="T23" i="28" s="1"/>
  <c r="R22" i="28"/>
  <c r="T22" i="28" s="1"/>
  <c r="R12" i="28"/>
  <c r="T12" i="28" s="1"/>
  <c r="R24" i="28"/>
  <c r="T24" i="28" s="1"/>
  <c r="R15" i="28"/>
  <c r="T15" i="28" s="1"/>
  <c r="R26" i="28"/>
  <c r="T26" i="28" s="1"/>
  <c r="R14" i="28"/>
  <c r="T14" i="28" s="1"/>
  <c r="R19" i="28"/>
  <c r="T19" i="28" s="1"/>
  <c r="R18" i="28"/>
  <c r="T18" i="28" s="1"/>
  <c r="R16" i="28"/>
  <c r="T16" i="28" s="1"/>
  <c r="R21" i="28"/>
  <c r="T21" i="28" s="1"/>
  <c r="R20" i="28"/>
  <c r="T20" i="28" s="1"/>
  <c r="R25" i="28"/>
  <c r="T25" i="28" s="1"/>
  <c r="R17" i="28"/>
  <c r="T17" i="28" s="1"/>
  <c r="G31" i="28"/>
  <c r="D94" i="15"/>
  <c r="E96" i="21"/>
  <c r="R87" i="28"/>
  <c r="E90" i="28"/>
  <c r="E101" i="27"/>
  <c r="E89" i="15"/>
  <c r="R92" i="28"/>
  <c r="E94" i="28"/>
  <c r="E104" i="28"/>
  <c r="C104" i="28" s="1"/>
  <c r="E87" i="15"/>
  <c r="E90" i="27"/>
  <c r="R89" i="28"/>
  <c r="R101" i="28" s="1"/>
  <c r="E101" i="28"/>
  <c r="D90" i="15"/>
  <c r="E92" i="15"/>
  <c r="E104" i="27"/>
  <c r="E104" i="15" s="1"/>
  <c r="E94" i="27"/>
  <c r="R9" i="28" l="1"/>
  <c r="T9" i="28" s="1"/>
  <c r="E90" i="15"/>
  <c r="D96" i="15"/>
  <c r="H31" i="28"/>
  <c r="E101" i="15"/>
  <c r="F101" i="15" s="1"/>
  <c r="R90" i="28"/>
  <c r="E105" i="27"/>
  <c r="E94" i="15"/>
  <c r="C104" i="27"/>
  <c r="E105" i="28"/>
  <c r="C105" i="28" s="1"/>
  <c r="E100" i="27"/>
  <c r="E96" i="27"/>
  <c r="R94" i="28"/>
  <c r="R104" i="28"/>
  <c r="E96" i="28"/>
  <c r="E100" i="28"/>
  <c r="E31" i="21"/>
  <c r="E96" i="15" l="1"/>
  <c r="I31" i="28"/>
  <c r="U6" i="27"/>
  <c r="E105" i="15"/>
  <c r="E106" i="15" s="1"/>
  <c r="C100" i="27"/>
  <c r="E100" i="15"/>
  <c r="E106" i="27"/>
  <c r="C105" i="27"/>
  <c r="E106" i="28"/>
  <c r="R105" i="28"/>
  <c r="R106" i="28" s="1"/>
  <c r="E102" i="27"/>
  <c r="E102" i="28"/>
  <c r="C100" i="28"/>
  <c r="R96" i="28"/>
  <c r="E108" i="27" l="1"/>
  <c r="U8" i="27" s="1"/>
  <c r="J31" i="28"/>
  <c r="E102" i="15"/>
  <c r="E108" i="15" s="1"/>
  <c r="E108" i="28"/>
  <c r="B108" i="28" s="1"/>
  <c r="U4" i="21"/>
  <c r="Q84" i="21"/>
  <c r="P84" i="21"/>
  <c r="O84" i="21"/>
  <c r="N84" i="21"/>
  <c r="M84" i="21"/>
  <c r="L84" i="21"/>
  <c r="K84" i="21"/>
  <c r="J84" i="21"/>
  <c r="I84" i="21"/>
  <c r="H84" i="21"/>
  <c r="G84" i="21"/>
  <c r="F84" i="21"/>
  <c r="E84" i="21"/>
  <c r="R82" i="21"/>
  <c r="R81" i="21"/>
  <c r="R80" i="21"/>
  <c r="R79" i="21"/>
  <c r="Q76" i="21"/>
  <c r="P76" i="21"/>
  <c r="O76" i="21"/>
  <c r="N76" i="21"/>
  <c r="M76" i="21"/>
  <c r="L76" i="21"/>
  <c r="K76" i="21"/>
  <c r="J76" i="21"/>
  <c r="I76" i="21"/>
  <c r="H76" i="21"/>
  <c r="G76" i="21"/>
  <c r="F76" i="21"/>
  <c r="D74" i="15"/>
  <c r="R73" i="21"/>
  <c r="R72" i="21"/>
  <c r="Q68" i="21"/>
  <c r="P68" i="21"/>
  <c r="O68" i="21"/>
  <c r="N68" i="21"/>
  <c r="M68" i="21"/>
  <c r="L68" i="21"/>
  <c r="K68" i="21"/>
  <c r="J68" i="21"/>
  <c r="I68" i="21"/>
  <c r="H68" i="21"/>
  <c r="G68" i="21"/>
  <c r="F68" i="21"/>
  <c r="E68" i="21"/>
  <c r="E100" i="21" s="1"/>
  <c r="D100" i="15" s="1"/>
  <c r="R66" i="21"/>
  <c r="R65"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Q31" i="21"/>
  <c r="P31" i="21"/>
  <c r="O31" i="21"/>
  <c r="N31" i="21"/>
  <c r="M31" i="21"/>
  <c r="L31" i="21"/>
  <c r="K31" i="21"/>
  <c r="J31" i="21"/>
  <c r="I31" i="21"/>
  <c r="H31" i="21"/>
  <c r="G31" i="21"/>
  <c r="F31" i="21"/>
  <c r="R29" i="21"/>
  <c r="R28" i="21"/>
  <c r="R26" i="21"/>
  <c r="R22" i="21"/>
  <c r="R21" i="21"/>
  <c r="R20" i="21"/>
  <c r="R19" i="21"/>
  <c r="R18" i="21"/>
  <c r="R17" i="21"/>
  <c r="R16" i="21"/>
  <c r="R15" i="21"/>
  <c r="R14" i="21"/>
  <c r="R13" i="21"/>
  <c r="R12" i="21"/>
  <c r="R11" i="21"/>
  <c r="R10" i="21"/>
  <c r="R9" i="21"/>
  <c r="U3" i="21"/>
  <c r="B108" i="27" l="1"/>
  <c r="K31" i="28"/>
  <c r="D76" i="15"/>
  <c r="F74" i="15"/>
  <c r="E104" i="21"/>
  <c r="E76" i="21"/>
  <c r="D84" i="15"/>
  <c r="R68" i="21"/>
  <c r="R31" i="21"/>
  <c r="R84" i="21"/>
  <c r="R74" i="21"/>
  <c r="R76" i="21" s="1"/>
  <c r="L99" i="15"/>
  <c r="J51" i="15"/>
  <c r="K51" i="15" s="1"/>
  <c r="L51" i="15" s="1"/>
  <c r="B1" i="11"/>
  <c r="C1" i="11" s="1"/>
  <c r="D1" i="11" s="1"/>
  <c r="E1" i="11" s="1"/>
  <c r="F1" i="11" s="1"/>
  <c r="G1" i="11" s="1"/>
  <c r="H1" i="11" s="1"/>
  <c r="I1" i="11" s="1"/>
  <c r="J1" i="11" s="1"/>
  <c r="K1" i="11" s="1"/>
  <c r="L1" i="11" s="1"/>
  <c r="B75" i="11"/>
  <c r="L91" i="15"/>
  <c r="L95" i="15"/>
  <c r="L102" i="15"/>
  <c r="L31" i="28" l="1"/>
  <c r="X5" i="21"/>
  <c r="D104" i="15"/>
  <c r="F104" i="15" s="1"/>
  <c r="C104" i="21"/>
  <c r="E105" i="21"/>
  <c r="X6" i="21" s="1"/>
  <c r="C100" i="21"/>
  <c r="F100" i="15"/>
  <c r="E102" i="21"/>
  <c r="J41" i="15"/>
  <c r="K41" i="15" s="1"/>
  <c r="L41" i="15" s="1"/>
  <c r="J59" i="15"/>
  <c r="K59" i="15" s="1"/>
  <c r="L59" i="15" s="1"/>
  <c r="E76" i="15"/>
  <c r="J63" i="15"/>
  <c r="K63" i="15" s="1"/>
  <c r="L63" i="15" s="1"/>
  <c r="J36" i="15"/>
  <c r="K36" i="15" s="1"/>
  <c r="L36" i="15" s="1"/>
  <c r="J42" i="15"/>
  <c r="K42" i="15" s="1"/>
  <c r="L42" i="15" s="1"/>
  <c r="J50" i="15"/>
  <c r="K50" i="15" s="1"/>
  <c r="L50" i="15" s="1"/>
  <c r="J60" i="15"/>
  <c r="K60" i="15" s="1"/>
  <c r="L60" i="15" s="1"/>
  <c r="J29" i="15"/>
  <c r="K29" i="15" s="1"/>
  <c r="L29" i="15" s="1"/>
  <c r="J18" i="15"/>
  <c r="K18" i="15" s="1"/>
  <c r="L18" i="15" s="1"/>
  <c r="J19" i="15"/>
  <c r="K19" i="15" s="1"/>
  <c r="L19" i="15" s="1"/>
  <c r="J11" i="15"/>
  <c r="K11" i="15" s="1"/>
  <c r="L11" i="15" s="1"/>
  <c r="J9" i="15"/>
  <c r="K9" i="15" s="1"/>
  <c r="L9" i="15" s="1"/>
  <c r="E68" i="15"/>
  <c r="F68" i="15" s="1"/>
  <c r="E84" i="15"/>
  <c r="F84" i="15" s="1"/>
  <c r="J73" i="15"/>
  <c r="K73" i="15" s="1"/>
  <c r="L73" i="15" s="1"/>
  <c r="E31" i="15"/>
  <c r="J80" i="15"/>
  <c r="K80" i="15" s="1"/>
  <c r="L80" i="15" s="1"/>
  <c r="U5" i="21"/>
  <c r="J14" i="15"/>
  <c r="K14" i="15" s="1"/>
  <c r="L14" i="15" s="1"/>
  <c r="J22" i="15"/>
  <c r="K22" i="15" s="1"/>
  <c r="L22" i="15" s="1"/>
  <c r="J28" i="15"/>
  <c r="K28" i="15" s="1"/>
  <c r="L28" i="15" s="1"/>
  <c r="J40" i="15"/>
  <c r="K40" i="15" s="1"/>
  <c r="L40" i="15" s="1"/>
  <c r="J46" i="15"/>
  <c r="K46" i="15" s="1"/>
  <c r="L46" i="15" s="1"/>
  <c r="J54" i="15"/>
  <c r="K54" i="15" s="1"/>
  <c r="L54" i="15" s="1"/>
  <c r="J65" i="15"/>
  <c r="K65" i="15" s="1"/>
  <c r="L65" i="15" s="1"/>
  <c r="J15" i="15"/>
  <c r="K15" i="15" s="1"/>
  <c r="L15" i="15" s="1"/>
  <c r="J21" i="15"/>
  <c r="K21" i="15" s="1"/>
  <c r="L21" i="15" s="1"/>
  <c r="J37" i="15"/>
  <c r="K37" i="15" s="1"/>
  <c r="L37" i="15" s="1"/>
  <c r="J47" i="15"/>
  <c r="K47" i="15" s="1"/>
  <c r="L47" i="15" s="1"/>
  <c r="J55" i="15"/>
  <c r="K55" i="15" s="1"/>
  <c r="L55" i="15" s="1"/>
  <c r="J82" i="15"/>
  <c r="K82" i="15" s="1"/>
  <c r="L82" i="15" s="1"/>
  <c r="J8" i="15"/>
  <c r="J16" i="15"/>
  <c r="K16" i="15" s="1"/>
  <c r="L16" i="15" s="1"/>
  <c r="J20" i="15"/>
  <c r="K20" i="15" s="1"/>
  <c r="L20" i="15" s="1"/>
  <c r="J81" i="15"/>
  <c r="K81" i="15" s="1"/>
  <c r="L81" i="15" s="1"/>
  <c r="J38" i="15"/>
  <c r="K38" i="15" s="1"/>
  <c r="L38" i="15" s="1"/>
  <c r="J44" i="15"/>
  <c r="K44" i="15" s="1"/>
  <c r="L44" i="15" s="1"/>
  <c r="J48" i="15"/>
  <c r="K48" i="15" s="1"/>
  <c r="L48" i="15" s="1"/>
  <c r="J52" i="15"/>
  <c r="K52" i="15" s="1"/>
  <c r="L52" i="15" s="1"/>
  <c r="J56" i="15"/>
  <c r="K56" i="15" s="1"/>
  <c r="L56" i="15" s="1"/>
  <c r="J58" i="15"/>
  <c r="K58" i="15" s="1"/>
  <c r="L58" i="15" s="1"/>
  <c r="J62" i="15"/>
  <c r="K62" i="15" s="1"/>
  <c r="L62" i="15" s="1"/>
  <c r="J13" i="15"/>
  <c r="K13" i="15" s="1"/>
  <c r="L13" i="15" s="1"/>
  <c r="J17" i="15"/>
  <c r="K17" i="15" s="1"/>
  <c r="L17" i="15" s="1"/>
  <c r="J23" i="15"/>
  <c r="K23" i="15" s="1"/>
  <c r="L23" i="15" s="1"/>
  <c r="J35" i="15"/>
  <c r="K35" i="15" s="1"/>
  <c r="L35" i="15" s="1"/>
  <c r="J39" i="15"/>
  <c r="K39" i="15" s="1"/>
  <c r="L39" i="15" s="1"/>
  <c r="J43" i="15"/>
  <c r="K43" i="15" s="1"/>
  <c r="L43" i="15" s="1"/>
  <c r="J45" i="15"/>
  <c r="K45" i="15" s="1"/>
  <c r="L45" i="15" s="1"/>
  <c r="J49" i="15"/>
  <c r="K49" i="15" s="1"/>
  <c r="L49" i="15" s="1"/>
  <c r="J53" i="15"/>
  <c r="K53" i="15" s="1"/>
  <c r="L53" i="15" s="1"/>
  <c r="J57" i="15"/>
  <c r="K57" i="15" s="1"/>
  <c r="L57" i="15" s="1"/>
  <c r="J61" i="15"/>
  <c r="K61" i="15" s="1"/>
  <c r="L61" i="15" s="1"/>
  <c r="J66" i="15"/>
  <c r="K66" i="15" s="1"/>
  <c r="L66" i="15" s="1"/>
  <c r="J79" i="15"/>
  <c r="K79" i="15" s="1"/>
  <c r="L79" i="15" s="1"/>
  <c r="J12" i="15"/>
  <c r="K12" i="15" s="1"/>
  <c r="L12" i="15" s="1"/>
  <c r="M31" i="28" l="1"/>
  <c r="C105" i="21"/>
  <c r="D105" i="15"/>
  <c r="F105" i="15" s="1"/>
  <c r="E106" i="21"/>
  <c r="E108" i="21" s="1"/>
  <c r="U6" i="21"/>
  <c r="D102" i="15"/>
  <c r="F102" i="15" s="1"/>
  <c r="J74" i="15"/>
  <c r="K74" i="15" s="1"/>
  <c r="L74" i="15" s="1"/>
  <c r="J10" i="15"/>
  <c r="K10" i="15" s="1"/>
  <c r="L10" i="15" s="1"/>
  <c r="F31" i="15"/>
  <c r="X8" i="21" l="1"/>
  <c r="A5" i="21" s="1"/>
  <c r="U8" i="21"/>
  <c r="N31" i="28"/>
  <c r="B108" i="21"/>
  <c r="J34" i="15"/>
  <c r="K34" i="15" s="1"/>
  <c r="J72" i="15"/>
  <c r="K72" i="15" s="1"/>
  <c r="L72" i="15" s="1"/>
  <c r="F76" i="15"/>
  <c r="O31" i="28" l="1"/>
  <c r="D106" i="15"/>
  <c r="L34" i="15"/>
  <c r="L6" i="15" s="1"/>
  <c r="K6" i="15"/>
  <c r="P31" i="28" l="1"/>
  <c r="R13" i="28"/>
  <c r="D108" i="15"/>
  <c r="F108" i="15" s="1"/>
  <c r="F106" i="15"/>
  <c r="U2" i="27"/>
  <c r="T13" i="28" l="1"/>
  <c r="T31" i="28" s="1"/>
  <c r="R31" i="28"/>
  <c r="R100" i="28" s="1"/>
  <c r="R102" i="28" s="1"/>
  <c r="R108" i="28" s="1"/>
</calcChain>
</file>

<file path=xl/sharedStrings.xml><?xml version="1.0" encoding="utf-8"?>
<sst xmlns="http://schemas.openxmlformats.org/spreadsheetml/2006/main" count="14269" uniqueCount="619">
  <si>
    <t>School</t>
  </si>
  <si>
    <t>CFR</t>
  </si>
  <si>
    <t>Description</t>
  </si>
  <si>
    <t>Account</t>
  </si>
  <si>
    <t>TOTAL</t>
  </si>
  <si>
    <t>Apr</t>
  </si>
  <si>
    <t>May</t>
  </si>
  <si>
    <t>Jun</t>
  </si>
  <si>
    <t>Jul</t>
  </si>
  <si>
    <t>Aug</t>
  </si>
  <si>
    <t>Sep</t>
  </si>
  <si>
    <t>Oct</t>
  </si>
  <si>
    <t>Nov</t>
  </si>
  <si>
    <t>Dec</t>
  </si>
  <si>
    <t>Jan</t>
  </si>
  <si>
    <t>Feb</t>
  </si>
  <si>
    <t>Mar</t>
  </si>
  <si>
    <t>Ignore</t>
  </si>
  <si>
    <t>Abbeys Primary School</t>
  </si>
  <si>
    <t>I01</t>
  </si>
  <si>
    <t>Funds delegated by the LEA</t>
  </si>
  <si>
    <t>I02</t>
  </si>
  <si>
    <t>Funding for sixth form students</t>
  </si>
  <si>
    <t>I03</t>
  </si>
  <si>
    <t>SEN funding and High Needs Top Up funding</t>
  </si>
  <si>
    <t>I05</t>
  </si>
  <si>
    <t>Pupil Premium</t>
  </si>
  <si>
    <t>I06</t>
  </si>
  <si>
    <t>Other government grants</t>
  </si>
  <si>
    <t>I07</t>
  </si>
  <si>
    <t>Other grants and payments received</t>
  </si>
  <si>
    <t>I08a</t>
  </si>
  <si>
    <t>Income from Letting Premises</t>
  </si>
  <si>
    <t>I08b</t>
  </si>
  <si>
    <t>Other Income from Facilities &amp; Sevices</t>
  </si>
  <si>
    <t>I09</t>
  </si>
  <si>
    <t>Income from catering</t>
  </si>
  <si>
    <t>I10</t>
  </si>
  <si>
    <t>Receipts from supply teacher insurance claims</t>
  </si>
  <si>
    <t>I11</t>
  </si>
  <si>
    <t>Receipts from other insurance claims</t>
  </si>
  <si>
    <t>I12</t>
  </si>
  <si>
    <t>Income from contributions to visits etc.</t>
  </si>
  <si>
    <t>I13</t>
  </si>
  <si>
    <t>Donations and/or voluntary funds</t>
  </si>
  <si>
    <t>I15</t>
  </si>
  <si>
    <t>Pupil focused Extended School Funding &amp; Grants</t>
  </si>
  <si>
    <t>I18a</t>
  </si>
  <si>
    <t>Covid Job Retention Scheme</t>
  </si>
  <si>
    <t>I18b</t>
  </si>
  <si>
    <t>Covid Exceptional Costs</t>
  </si>
  <si>
    <t>I18c</t>
  </si>
  <si>
    <t>Covid Catch up Package</t>
  </si>
  <si>
    <t>I18d</t>
  </si>
  <si>
    <t>Additional Grants for Schools</t>
  </si>
  <si>
    <t>I17</t>
  </si>
  <si>
    <t>Community Focused School Facilities Income</t>
  </si>
  <si>
    <t>E01</t>
  </si>
  <si>
    <t>Teaching staff</t>
  </si>
  <si>
    <t>E02</t>
  </si>
  <si>
    <t>Supply staff</t>
  </si>
  <si>
    <t>E03</t>
  </si>
  <si>
    <t>Education support staff</t>
  </si>
  <si>
    <t>E04</t>
  </si>
  <si>
    <t>Premises staff</t>
  </si>
  <si>
    <t>E05</t>
  </si>
  <si>
    <t>Administrative &amp; clerical staff</t>
  </si>
  <si>
    <t>E06</t>
  </si>
  <si>
    <t>Catering staff</t>
  </si>
  <si>
    <t>E07</t>
  </si>
  <si>
    <t>Cost of other staff</t>
  </si>
  <si>
    <t>E08</t>
  </si>
  <si>
    <t>Indirect employee expenses</t>
  </si>
  <si>
    <t>E09</t>
  </si>
  <si>
    <t>Staff development &amp; training</t>
  </si>
  <si>
    <t>E10</t>
  </si>
  <si>
    <t>Supply teacher insurance</t>
  </si>
  <si>
    <t>E11</t>
  </si>
  <si>
    <t>Staff related insurance</t>
  </si>
  <si>
    <t>E12</t>
  </si>
  <si>
    <t>Building maintenance and improvement</t>
  </si>
  <si>
    <t>E13</t>
  </si>
  <si>
    <t>Grounds maintenance and improvement</t>
  </si>
  <si>
    <t>E14</t>
  </si>
  <si>
    <t>Cleaning &amp; caretaking</t>
  </si>
  <si>
    <t>E15</t>
  </si>
  <si>
    <t>Water &amp; sewerage</t>
  </si>
  <si>
    <t>E16</t>
  </si>
  <si>
    <t>Energy</t>
  </si>
  <si>
    <t>E17</t>
  </si>
  <si>
    <t>Rates</t>
  </si>
  <si>
    <t>E18</t>
  </si>
  <si>
    <t>Other occupation costs</t>
  </si>
  <si>
    <t>E19</t>
  </si>
  <si>
    <t>Learning resources (not ICT)</t>
  </si>
  <si>
    <t>E20</t>
  </si>
  <si>
    <t>ICT learning resources</t>
  </si>
  <si>
    <t>E21</t>
  </si>
  <si>
    <t>Exam fees</t>
  </si>
  <si>
    <t>E22</t>
  </si>
  <si>
    <t>Administrative supplies</t>
  </si>
  <si>
    <t>E23</t>
  </si>
  <si>
    <t>Other insurance premiums</t>
  </si>
  <si>
    <t>E24</t>
  </si>
  <si>
    <t>Special facilities</t>
  </si>
  <si>
    <t>E25</t>
  </si>
  <si>
    <t>Catering supplies</t>
  </si>
  <si>
    <t>E26</t>
  </si>
  <si>
    <t>Agency supply staff</t>
  </si>
  <si>
    <t>E27</t>
  </si>
  <si>
    <t>Bought in professional services – curriculum</t>
  </si>
  <si>
    <t>E28</t>
  </si>
  <si>
    <t>Bought in professional services - other</t>
  </si>
  <si>
    <t>E29</t>
  </si>
  <si>
    <t>Loan interest</t>
  </si>
  <si>
    <t>E30</t>
  </si>
  <si>
    <t>Direct revenue financing (revenue contributions to capital - Match CI04)</t>
  </si>
  <si>
    <t>E31</t>
  </si>
  <si>
    <t>Community Focused School Staff</t>
  </si>
  <si>
    <t>E32</t>
  </si>
  <si>
    <t>Community Focused School Costs</t>
  </si>
  <si>
    <t>CI01</t>
  </si>
  <si>
    <t>Capital Income</t>
  </si>
  <si>
    <t>CI03</t>
  </si>
  <si>
    <t>Private Income</t>
  </si>
  <si>
    <t>CI04</t>
  </si>
  <si>
    <t>Direct revenue financing (revenue contributions to capital - Match E30)</t>
  </si>
  <si>
    <t>CE02</t>
  </si>
  <si>
    <t>New construction, conversion, and renovation</t>
  </si>
  <si>
    <t>Barleyhurst Park Primary School</t>
  </si>
  <si>
    <t>CE03</t>
  </si>
  <si>
    <t>Vehicles, plant, equipment and machinery</t>
  </si>
  <si>
    <t>Bishop Parker Catholic Combined School</t>
  </si>
  <si>
    <t>Bow Brickhill Church of England Primary School</t>
  </si>
  <si>
    <t>Bradwell Village School</t>
  </si>
  <si>
    <t>CE04</t>
  </si>
  <si>
    <t>Information and communications technology</t>
  </si>
  <si>
    <t>Brooklands Farm Primary School</t>
  </si>
  <si>
    <t>Brooksward School</t>
  </si>
  <si>
    <t>Broughton Fields School</t>
  </si>
  <si>
    <t>Bushfield School</t>
  </si>
  <si>
    <t>Caroline Haslett Primary School</t>
  </si>
  <si>
    <t>Castlethorpe First School</t>
  </si>
  <si>
    <t>Cold Harbour Church of England School</t>
  </si>
  <si>
    <t>Drayton Park School</t>
  </si>
  <si>
    <t>Emerson Valley School</t>
  </si>
  <si>
    <t>CE01</t>
  </si>
  <si>
    <t>Acquisition of land &amp; existing buildings</t>
  </si>
  <si>
    <t>Giles Brook Primary School</t>
  </si>
  <si>
    <t>Glastonbury Thorn School</t>
  </si>
  <si>
    <t>Great Linford Primary School</t>
  </si>
  <si>
    <t>Green Park  School</t>
  </si>
  <si>
    <t>Greenleys First School</t>
  </si>
  <si>
    <t>Greenleys Junior School</t>
  </si>
  <si>
    <t>Haversham Village School</t>
  </si>
  <si>
    <t>Wood End Infant &amp; Pre School</t>
  </si>
  <si>
    <t>I16</t>
  </si>
  <si>
    <t>Community Focused School Funding and/or Grants</t>
  </si>
  <si>
    <t>Heelands School</t>
  </si>
  <si>
    <t>Howe Park School</t>
  </si>
  <si>
    <t>Lavendon School</t>
  </si>
  <si>
    <t>Loughton Manor First School</t>
  </si>
  <si>
    <t>Merebrook School</t>
  </si>
  <si>
    <t>North Crawley Church of England School</t>
  </si>
  <si>
    <t>Oldbrook First School</t>
  </si>
  <si>
    <t>Pepper Hill School</t>
  </si>
  <si>
    <t>Priory Common School</t>
  </si>
  <si>
    <t>Russell Street School</t>
  </si>
  <si>
    <t>Southwood  School</t>
  </si>
  <si>
    <t>St Andrew's C E Infant School</t>
  </si>
  <si>
    <t>St Bernadette's Catholic Primary School</t>
  </si>
  <si>
    <t>St Mary Magdalene</t>
  </si>
  <si>
    <t>St Marys Wavendon</t>
  </si>
  <si>
    <t>St Monica's Catholic Primary School</t>
  </si>
  <si>
    <t>St Thomas Aquinas Catholic Primary School</t>
  </si>
  <si>
    <t>Stanton Middle School</t>
  </si>
  <si>
    <t>Stoke Goldington Church of England First School</t>
  </si>
  <si>
    <t>Summerfield School</t>
  </si>
  <si>
    <t>Wavendon Gate School</t>
  </si>
  <si>
    <t>Willen Primary School</t>
  </si>
  <si>
    <t>The Willows School and Early Years Centre</t>
  </si>
  <si>
    <t>Wyvern School</t>
  </si>
  <si>
    <t>St Paul's Catholic School</t>
  </si>
  <si>
    <t>Milton Keynes Primary PRU (Pupil Referral Unit)</t>
  </si>
  <si>
    <t>Slated Row School</t>
  </si>
  <si>
    <t>Capital Income - devolved</t>
  </si>
  <si>
    <t>Romans Field School</t>
  </si>
  <si>
    <t>White Spire (Special) School</t>
  </si>
  <si>
    <t>Downs Barn School</t>
  </si>
  <si>
    <t>Falconhurst School</t>
  </si>
  <si>
    <t>Long Meadow School</t>
  </si>
  <si>
    <t>Tickford Park Primary School</t>
  </si>
  <si>
    <t>Knowles Nursery</t>
  </si>
  <si>
    <t>Moorlands Nursery</t>
  </si>
  <si>
    <t>Germander Park School</t>
  </si>
  <si>
    <t>The Redway School</t>
  </si>
  <si>
    <t>Portfields Primary School</t>
  </si>
  <si>
    <t>Cedars Primary School</t>
  </si>
  <si>
    <t>Newton Leys Primary Schools</t>
  </si>
  <si>
    <t>Priory Rise Primary School</t>
  </si>
  <si>
    <t>The Walnuts School</t>
  </si>
  <si>
    <t>Radcliffe School</t>
  </si>
  <si>
    <t>Giffard Park Primary School</t>
  </si>
  <si>
    <t>Newton Blossomville C Of E First School</t>
  </si>
  <si>
    <t>Sherington C of E School</t>
  </si>
  <si>
    <t>Hanslope Primary School</t>
  </si>
  <si>
    <t>967n246o</t>
  </si>
  <si>
    <t>SAP CODE</t>
  </si>
  <si>
    <t>Password</t>
  </si>
  <si>
    <t>Account title</t>
  </si>
  <si>
    <t>Code</t>
  </si>
  <si>
    <t>B01</t>
  </si>
  <si>
    <t>B02</t>
  </si>
  <si>
    <t>B03</t>
  </si>
  <si>
    <t>B05</t>
  </si>
  <si>
    <t>B06</t>
  </si>
  <si>
    <t>SP2348</t>
  </si>
  <si>
    <t>683x296j</t>
  </si>
  <si>
    <t>Abbeys Combined School</t>
  </si>
  <si>
    <t>SP2238</t>
  </si>
  <si>
    <t>544h335u</t>
  </si>
  <si>
    <t>SP3377</t>
  </si>
  <si>
    <t>208w746y</t>
  </si>
  <si>
    <t>Bishop Parker Catholic School</t>
  </si>
  <si>
    <t>SP3384</t>
  </si>
  <si>
    <t>785w778f</t>
  </si>
  <si>
    <t>Bow Brickhill First School</t>
  </si>
  <si>
    <t>SP2309</t>
  </si>
  <si>
    <t>356i515x</t>
  </si>
  <si>
    <t>SP3391</t>
  </si>
  <si>
    <t>367k15d</t>
  </si>
  <si>
    <t>Brooklands Farm School</t>
  </si>
  <si>
    <t>SP2005</t>
  </si>
  <si>
    <t>784t223m</t>
  </si>
  <si>
    <t>Brooksward Combined School</t>
  </si>
  <si>
    <t>SP2017</t>
  </si>
  <si>
    <t>593d393f</t>
  </si>
  <si>
    <t>Broughton Fields Combined School</t>
  </si>
  <si>
    <t>SP2121</t>
  </si>
  <si>
    <t>966x438s</t>
  </si>
  <si>
    <t>Bushfield Middle School</t>
  </si>
  <si>
    <t>SP2336</t>
  </si>
  <si>
    <t>576m105i</t>
  </si>
  <si>
    <t>Caroline Haslett School</t>
  </si>
  <si>
    <t>SP2015</t>
  </si>
  <si>
    <t>567s135u</t>
  </si>
  <si>
    <t>SP2346</t>
  </si>
  <si>
    <t>192u596h</t>
  </si>
  <si>
    <t>Cedars Combined School</t>
  </si>
  <si>
    <t>SP3000</t>
  </si>
  <si>
    <t>188b616h</t>
  </si>
  <si>
    <t>Cold Harbour C E Combined School</t>
  </si>
  <si>
    <t>SP2313</t>
  </si>
  <si>
    <t>35s874q</t>
  </si>
  <si>
    <t>Downs Barn First School</t>
  </si>
  <si>
    <t>SP2351</t>
  </si>
  <si>
    <t>240u274m</t>
  </si>
  <si>
    <t>Drayton Park Combined School</t>
  </si>
  <si>
    <t>SP2353</t>
  </si>
  <si>
    <t>37x334e</t>
  </si>
  <si>
    <t>SP2285</t>
  </si>
  <si>
    <t>64d48c</t>
  </si>
  <si>
    <t>Falconhurst Combined School</t>
  </si>
  <si>
    <t>SP2316</t>
  </si>
  <si>
    <t>405r710m</t>
  </si>
  <si>
    <t>Germander Park First School</t>
  </si>
  <si>
    <t>SP2323</t>
  </si>
  <si>
    <t>6s938g</t>
  </si>
  <si>
    <t>Giffard Park School</t>
  </si>
  <si>
    <t>SP3376</t>
  </si>
  <si>
    <t>310c303f</t>
  </si>
  <si>
    <t>Giles Brook Combined School</t>
  </si>
  <si>
    <t>SP2347</t>
  </si>
  <si>
    <t>123o359k</t>
  </si>
  <si>
    <t>Glastonbury Thorn First School</t>
  </si>
  <si>
    <t>SP2303</t>
  </si>
  <si>
    <t>275h732y</t>
  </si>
  <si>
    <t>Great Linford CC School</t>
  </si>
  <si>
    <t>SP2337</t>
  </si>
  <si>
    <t>443o470v</t>
  </si>
  <si>
    <t>Green Park School</t>
  </si>
  <si>
    <t>SP2272</t>
  </si>
  <si>
    <t>450u970i</t>
  </si>
  <si>
    <t>SP2305</t>
  </si>
  <si>
    <t>643y979t</t>
  </si>
  <si>
    <t>Greenleys Middle School</t>
  </si>
  <si>
    <t>SP2042</t>
  </si>
  <si>
    <t>SP2043</t>
  </si>
  <si>
    <t>274t686m</t>
  </si>
  <si>
    <t>Haversham First School</t>
  </si>
  <si>
    <t>SP2324</t>
  </si>
  <si>
    <t>128h609d</t>
  </si>
  <si>
    <t>Heelands First School</t>
  </si>
  <si>
    <t>SP2006</t>
  </si>
  <si>
    <t>283y650v</t>
  </si>
  <si>
    <t>SN1003</t>
  </si>
  <si>
    <t>841x879w</t>
  </si>
  <si>
    <t>Knowles Nursery School</t>
  </si>
  <si>
    <t>SP2067</t>
  </si>
  <si>
    <t>49g764e</t>
  </si>
  <si>
    <t>Lavendon Combined School</t>
  </si>
  <si>
    <t>SP2007</t>
  </si>
  <si>
    <t>326l864s</t>
  </si>
  <si>
    <t>SP2506</t>
  </si>
  <si>
    <t>316y546e</t>
  </si>
  <si>
    <t>SP2001</t>
  </si>
  <si>
    <t>660k525o</t>
  </si>
  <si>
    <t>Merebrook First School</t>
  </si>
  <si>
    <t>SN1090</t>
  </si>
  <si>
    <t>116q376h</t>
  </si>
  <si>
    <t>Milton Keynes Primary Referral Unit</t>
  </si>
  <si>
    <t>SA1107</t>
  </si>
  <si>
    <t>SP3003</t>
  </si>
  <si>
    <t>92q49d</t>
  </si>
  <si>
    <t>Moorlands Centre Nursery School</t>
  </si>
  <si>
    <t>SP3390</t>
  </si>
  <si>
    <t>1xH34pR7</t>
  </si>
  <si>
    <t>Newton Blossomville C E First School</t>
  </si>
  <si>
    <t>SP3004</t>
  </si>
  <si>
    <t>497k484l</t>
  </si>
  <si>
    <t>Newton Leys Primary School</t>
  </si>
  <si>
    <t>SP2062</t>
  </si>
  <si>
    <t>933t403r</t>
  </si>
  <si>
    <t>North Crawley C E First School</t>
  </si>
  <si>
    <t>SP2247</t>
  </si>
  <si>
    <t>550u834a</t>
  </si>
  <si>
    <t>SP2002</t>
  </si>
  <si>
    <t>694c861d</t>
  </si>
  <si>
    <t>Pepper Hill First School</t>
  </si>
  <si>
    <t>d3camp</t>
  </si>
  <si>
    <t>Portfields Combined School</t>
  </si>
  <si>
    <t>SP2322</t>
  </si>
  <si>
    <t>752d733h</t>
  </si>
  <si>
    <t>Priory Common First School</t>
  </si>
  <si>
    <t>SP3392</t>
  </si>
  <si>
    <t>757e243l</t>
  </si>
  <si>
    <t>SS5406</t>
  </si>
  <si>
    <t>172c677k</t>
  </si>
  <si>
    <t>The Radcliffe School</t>
  </si>
  <si>
    <t>SL7034</t>
  </si>
  <si>
    <t>984n400c</t>
  </si>
  <si>
    <t>SL7015</t>
  </si>
  <si>
    <t>354x156y</t>
  </si>
  <si>
    <t>Romans Field Special School</t>
  </si>
  <si>
    <t>SP2112</t>
  </si>
  <si>
    <t>733u76l</t>
  </si>
  <si>
    <t>Russell First School</t>
  </si>
  <si>
    <t>SP3005</t>
  </si>
  <si>
    <t>929u173s</t>
  </si>
  <si>
    <t>Sherington First School</t>
  </si>
  <si>
    <t>SL7026</t>
  </si>
  <si>
    <t>972e667i</t>
  </si>
  <si>
    <t>SP2299</t>
  </si>
  <si>
    <t>667j918p</t>
  </si>
  <si>
    <t>Southwood Middle School</t>
  </si>
  <si>
    <t>SP3066</t>
  </si>
  <si>
    <t>487e802m</t>
  </si>
  <si>
    <t>St Andrews C of E Infant School</t>
  </si>
  <si>
    <t>SP3383</t>
  </si>
  <si>
    <t>686d673m</t>
  </si>
  <si>
    <t>SP3379</t>
  </si>
  <si>
    <t>294c302f</t>
  </si>
  <si>
    <t>St Mary Magdalene Catholic Primary School</t>
  </si>
  <si>
    <t>SP3058</t>
  </si>
  <si>
    <t>494k327e</t>
  </si>
  <si>
    <t>St Mary's Wavendon C of E Primary</t>
  </si>
  <si>
    <t>SP3378</t>
  </si>
  <si>
    <t>775p999d</t>
  </si>
  <si>
    <t>St Monicas R C Combined School</t>
  </si>
  <si>
    <t>SS4702</t>
  </si>
  <si>
    <t>843v588r</t>
  </si>
  <si>
    <t>SP3369</t>
  </si>
  <si>
    <t>783g426m</t>
  </si>
  <si>
    <t>SP2301</t>
  </si>
  <si>
    <t>447l172j</t>
  </si>
  <si>
    <t>Stanton</t>
  </si>
  <si>
    <t>SP3006</t>
  </si>
  <si>
    <t>403o958c</t>
  </si>
  <si>
    <t>Stoke Goldington C E First School</t>
  </si>
  <si>
    <t>SP2327</t>
  </si>
  <si>
    <t>93p960h</t>
  </si>
  <si>
    <t>SP3389</t>
  </si>
  <si>
    <t>772o15n</t>
  </si>
  <si>
    <t>SL7021</t>
  </si>
  <si>
    <t>75e560f</t>
  </si>
  <si>
    <t>Walnuts School</t>
  </si>
  <si>
    <t>SP2000</t>
  </si>
  <si>
    <t>424w108l</t>
  </si>
  <si>
    <t>SL7009</t>
  </si>
  <si>
    <t>890o873b</t>
  </si>
  <si>
    <t>White Spire School</t>
  </si>
  <si>
    <t>SP2330</t>
  </si>
  <si>
    <t>338p57p</t>
  </si>
  <si>
    <t>SP2320</t>
  </si>
  <si>
    <t>124s704k</t>
  </si>
  <si>
    <t>The Willows First School</t>
  </si>
  <si>
    <t>SP2306</t>
  </si>
  <si>
    <t>39b257j</t>
  </si>
  <si>
    <t>Wood End First School</t>
  </si>
  <si>
    <t>SP2122</t>
  </si>
  <si>
    <t>729u814h</t>
  </si>
  <si>
    <t>Select School Name Here</t>
  </si>
  <si>
    <t>School Code</t>
  </si>
  <si>
    <t>Original Balance BF</t>
  </si>
  <si>
    <t>TPG</t>
  </si>
  <si>
    <t>Primary
Oct 18</t>
  </si>
  <si>
    <t>Secondary
Oct 18</t>
  </si>
  <si>
    <t>Broughton Fields  School</t>
  </si>
  <si>
    <t>Langland Community School</t>
  </si>
  <si>
    <t>SP2284</t>
  </si>
  <si>
    <t>Moorlands Centre Nursery</t>
  </si>
  <si>
    <t>St Mary's Wavendon Church of England Primary School</t>
  </si>
  <si>
    <t>School  Name</t>
  </si>
  <si>
    <t>Type</t>
  </si>
  <si>
    <t>Status</t>
  </si>
  <si>
    <t>EMA1</t>
  </si>
  <si>
    <t>Facilities Time</t>
  </si>
  <si>
    <t>Insurance</t>
  </si>
  <si>
    <t>Total</t>
  </si>
  <si>
    <t>Select School Here</t>
  </si>
  <si>
    <t>Combined</t>
  </si>
  <si>
    <t>Maintained</t>
  </si>
  <si>
    <t>Barleyhurst Park Primary</t>
  </si>
  <si>
    <t>Repayment of insurance dedels as purchased as traded service</t>
  </si>
  <si>
    <t>Bow Brickhill CofE VA Primary School</t>
  </si>
  <si>
    <t>Junior</t>
  </si>
  <si>
    <t>Broughton Fields Primary School</t>
  </si>
  <si>
    <t>Infant</t>
  </si>
  <si>
    <t>Merebrook Infant School</t>
  </si>
  <si>
    <t>Newton Blossomville Church of England School</t>
  </si>
  <si>
    <t>North Crawley CofE School</t>
  </si>
  <si>
    <t>Sherington Church of England School</t>
  </si>
  <si>
    <t>Southwood School</t>
  </si>
  <si>
    <t>St Andrew's CofE Infant School</t>
  </si>
  <si>
    <t>St Mary's Wavendon CofE Primary</t>
  </si>
  <si>
    <t>Stanton School</t>
  </si>
  <si>
    <t>Stoke Goldington Church of England School</t>
  </si>
  <si>
    <t>Wood End Infant &amp; Pre-School</t>
  </si>
  <si>
    <t>IMPORTANT INFORMATION - PLEASE READ BEFORE COMPLETING</t>
  </si>
  <si>
    <t>If there is any difficulty setting a balanced budget please contact Schools Finance immediately</t>
  </si>
  <si>
    <t>This is only at revised budget time</t>
  </si>
  <si>
    <t>-</t>
  </si>
  <si>
    <t>When a web remittance password is added on the revised budget tab, the original budget data will be populated.</t>
  </si>
  <si>
    <t>Do not submit if there are any checkboxes that are red.  There will be a message in cell A5 if the check boxes need reviewing.</t>
  </si>
  <si>
    <t>Enter the schools web remittance password in the yellow box.  This will populate the original budget tab, the opening balances and the variance analysis tab</t>
  </si>
  <si>
    <t>Opening balances are populated from the Original Budget tab</t>
  </si>
  <si>
    <t>Revised Budget Workings Tab</t>
  </si>
  <si>
    <t>Use this tab to make notes on line items and calculations</t>
  </si>
  <si>
    <r>
      <t xml:space="preserve">Variance Analysis Tab - </t>
    </r>
    <r>
      <rPr>
        <b/>
        <u/>
        <sz val="12"/>
        <color rgb="FFFF0000"/>
        <rFont val="Arial"/>
        <family val="2"/>
      </rPr>
      <t>TO BE COMPLETED WHEN POPULATING THE REVISED BUDGET</t>
    </r>
  </si>
  <si>
    <t>Red cells in column G on this tab indicate an explanation of the variance between the original budget and the revised budget is required.  Do not submit the file if there are any cells that remain red.</t>
  </si>
  <si>
    <t>Forecast Template Tab</t>
  </si>
  <si>
    <t>Enter the year to date actuals in the appropriate column (eg August ytd actuals would be entered in column J.  Expected spend of the remaining months can then be profiled and a forecast will be calculated in column R</t>
  </si>
  <si>
    <t>Column T shows the variance between the original/revised budget and the forecast with room in column V for explanations.</t>
  </si>
  <si>
    <t>Submitting the Budget</t>
  </si>
  <si>
    <t>The final version of both original and revised budgets must be signed by both Headteacher and Chair of Governors and a scanned copy of the budget with signatures must be emailed to the Schools Finance team.  We are unable to accept an unsigned budget</t>
  </si>
  <si>
    <t>An excel copy of the final version must also be emailed to the Schools Finance team</t>
  </si>
  <si>
    <t>Guidance Notes for Completing  Budget Plan</t>
  </si>
  <si>
    <t>Entries can be entered to two decimal places.</t>
  </si>
  <si>
    <t>Income Section</t>
  </si>
  <si>
    <t>Always input figures as a negative in this section.</t>
  </si>
  <si>
    <t>https://www.milton-keynes.gov.uk/schools-and-lifelong-learning/information-schools/local-management-schools-lms/school-funding</t>
  </si>
  <si>
    <t>Expenditure Section</t>
  </si>
  <si>
    <t>Always input figures as a positive in this section.</t>
  </si>
  <si>
    <t>Dedelegated Budgets</t>
  </si>
  <si>
    <t>Figures for CI01 can be found on your Cash Advance Schedule and any additional funding from the LA. Please breakdown on workings sheet.</t>
  </si>
  <si>
    <t>Monies that are being used from revenue expenditure (E30) to balance capital should be put into CI04.</t>
  </si>
  <si>
    <t>CI03 should contain any monies received from an external source i.e school fund etc.</t>
  </si>
  <si>
    <t>Capital Expenditure</t>
  </si>
  <si>
    <t>Balances</t>
  </si>
  <si>
    <t>Revenue balances are recorded as follows:</t>
  </si>
  <si>
    <r>
      <rPr>
        <b/>
        <sz val="10"/>
        <rFont val="Arial"/>
        <family val="2"/>
      </rPr>
      <t>B01</t>
    </r>
    <r>
      <rPr>
        <sz val="10"/>
        <rFont val="Arial"/>
        <family val="2"/>
      </rPr>
      <t xml:space="preserve"> Committed Revenue Balance.  Committed amounts are where a school has entered into a contract or raised a purchase order but the goods or services have not been received by 31st March.  Also deficit budgets should also be included as spent money is already committed.</t>
    </r>
  </si>
  <si>
    <r>
      <rPr>
        <b/>
        <sz val="10"/>
        <rFont val="Arial"/>
        <family val="2"/>
      </rPr>
      <t>B02</t>
    </r>
    <r>
      <rPr>
        <sz val="10"/>
        <rFont val="Arial"/>
        <family val="2"/>
      </rPr>
      <t xml:space="preserve"> Uncommitted Revenue Balance.  These are any other revenue balances that have not been committed.  Funding ear-marked for specific purposes should be shown here.</t>
    </r>
  </si>
  <si>
    <r>
      <rPr>
        <b/>
        <sz val="10"/>
        <rFont val="Arial"/>
        <family val="2"/>
      </rPr>
      <t>B03</t>
    </r>
    <r>
      <rPr>
        <sz val="10"/>
        <rFont val="Arial"/>
        <family val="2"/>
      </rPr>
      <t xml:space="preserve"> Devolved Capital balances.</t>
    </r>
  </si>
  <si>
    <r>
      <rPr>
        <b/>
        <sz val="10"/>
        <rFont val="Arial"/>
        <family val="2"/>
      </rPr>
      <t>B06</t>
    </r>
    <r>
      <rPr>
        <sz val="10"/>
        <rFont val="Arial"/>
        <family val="2"/>
      </rPr>
      <t xml:space="preserve"> Community focused School activities only.</t>
    </r>
  </si>
  <si>
    <t>Brought forward balances are notified on a year end letter.</t>
  </si>
  <si>
    <t>Profiling</t>
  </si>
  <si>
    <t>All schools must submit a profiled budget.</t>
  </si>
  <si>
    <t xml:space="preserve">Schools should look closely at the previous years spending to identify appropriate profiles.  </t>
  </si>
  <si>
    <t xml:space="preserve">All revenue &amp; capital income paid by the LA should be profiled in line with the cash advance schedule.  </t>
  </si>
  <si>
    <t>Profiles must add up correctly and balance.</t>
  </si>
  <si>
    <t>ORIGINAL BUDGET PLAN</t>
  </si>
  <si>
    <t>SPREADSHEET CHECKS</t>
  </si>
  <si>
    <t>Web Remittance</t>
  </si>
  <si>
    <t>Yes</t>
  </si>
  <si>
    <t xml:space="preserve">School Name:       </t>
  </si>
  <si>
    <t xml:space="preserve">Financial Year:  </t>
  </si>
  <si>
    <t>School Code Completed</t>
  </si>
  <si>
    <t xml:space="preserve">School Code: </t>
  </si>
  <si>
    <t>School Name Completed</t>
  </si>
  <si>
    <t>ORIGINAL</t>
  </si>
  <si>
    <t>Apr.</t>
  </si>
  <si>
    <t xml:space="preserve">May </t>
  </si>
  <si>
    <t>June</t>
  </si>
  <si>
    <t>July</t>
  </si>
  <si>
    <t>Aug.</t>
  </si>
  <si>
    <t>Sept.</t>
  </si>
  <si>
    <t>Oct.</t>
  </si>
  <si>
    <t>Nov.</t>
  </si>
  <si>
    <t>Dec.</t>
  </si>
  <si>
    <t xml:space="preserve">Jan. </t>
  </si>
  <si>
    <t>Feb.</t>
  </si>
  <si>
    <t>Mar.</t>
  </si>
  <si>
    <t>Profile Total</t>
  </si>
  <si>
    <t>Profiling is correct</t>
  </si>
  <si>
    <t>BUDGET</t>
  </si>
  <si>
    <t>Capital is correct</t>
  </si>
  <si>
    <t>£</t>
  </si>
  <si>
    <t>Surplus or Deficit?</t>
  </si>
  <si>
    <r>
      <t>INCOME (</t>
    </r>
    <r>
      <rPr>
        <b/>
        <sz val="12"/>
        <color indexed="10"/>
        <rFont val="Arial"/>
        <family val="2"/>
      </rPr>
      <t>Input as minus figures</t>
    </r>
    <r>
      <rPr>
        <b/>
        <sz val="12"/>
        <rFont val="Arial"/>
        <family val="2"/>
      </rPr>
      <t>)</t>
    </r>
  </si>
  <si>
    <t>Ledger Code</t>
  </si>
  <si>
    <t>TOTAL INCOME</t>
  </si>
  <si>
    <t>EXPENDITURE</t>
  </si>
  <si>
    <r>
      <t>Direct revenue financing</t>
    </r>
    <r>
      <rPr>
        <sz val="10"/>
        <rFont val="Arial"/>
        <family val="2"/>
      </rPr>
      <t xml:space="preserve"> (revenue contributions to capital - Match CI04)</t>
    </r>
  </si>
  <si>
    <t>TOTAL EXPENDITURE</t>
  </si>
  <si>
    <r>
      <t>CAPITAL INCOME (</t>
    </r>
    <r>
      <rPr>
        <b/>
        <sz val="12"/>
        <color indexed="10"/>
        <rFont val="Arial"/>
        <family val="2"/>
      </rPr>
      <t>Input as minus figures</t>
    </r>
    <r>
      <rPr>
        <b/>
        <sz val="12"/>
        <rFont val="Arial"/>
        <family val="2"/>
      </rPr>
      <t>)</t>
    </r>
  </si>
  <si>
    <r>
      <t>Direct revenue financing</t>
    </r>
    <r>
      <rPr>
        <sz val="10"/>
        <rFont val="Arial"/>
        <family val="2"/>
      </rPr>
      <t xml:space="preserve"> (revenue contributions to capital - Match E30)</t>
    </r>
  </si>
  <si>
    <t>TOTAL CAPITAL INCOME</t>
  </si>
  <si>
    <t>CAPITAL EXPENDITURE</t>
  </si>
  <si>
    <t>TOTAL CAPITAL EXPENDITURE</t>
  </si>
  <si>
    <r>
      <t xml:space="preserve">BALANCES BROUGHT FORWARD </t>
    </r>
    <r>
      <rPr>
        <b/>
        <sz val="12"/>
        <color rgb="FFFF0000"/>
        <rFont val="Arial"/>
        <family val="2"/>
      </rPr>
      <t>(Input surpluses as minus figures)</t>
    </r>
  </si>
  <si>
    <t>Committed Revenue</t>
  </si>
  <si>
    <t>Uncommitted Revenue</t>
  </si>
  <si>
    <t>Community Funding</t>
  </si>
  <si>
    <t>TOTAL REVENUE</t>
  </si>
  <si>
    <t>Devolved Formula Capital</t>
  </si>
  <si>
    <t>Other Capital</t>
  </si>
  <si>
    <t>TOTAL CAPITAL</t>
  </si>
  <si>
    <t>TOTAL (SURPLUS)/DEFICIT BROUGHT FORWARD</t>
  </si>
  <si>
    <t>BALANCES CARRIED FORWARD</t>
  </si>
  <si>
    <r>
      <t>Headteacher</t>
    </r>
    <r>
      <rPr>
        <b/>
        <sz val="12"/>
        <color indexed="10"/>
        <rFont val="Arial"/>
        <family val="2"/>
      </rPr>
      <t xml:space="preserve"> </t>
    </r>
    <r>
      <rPr>
        <sz val="12"/>
        <color indexed="10"/>
        <rFont val="Arial"/>
        <family val="2"/>
      </rPr>
      <t>*</t>
    </r>
  </si>
  <si>
    <t>Chair of Governors / Finance Committee</t>
  </si>
  <si>
    <t>Signature (1):</t>
  </si>
  <si>
    <t>Signature (2):</t>
  </si>
  <si>
    <t>Name:</t>
  </si>
  <si>
    <t>Position:</t>
  </si>
  <si>
    <t>Date Signed:</t>
  </si>
  <si>
    <t>The Headteacher and Chair of Governors must sign the budget before it is submitted.</t>
  </si>
  <si>
    <r>
      <t xml:space="preserve">USE THIS SHEET FOR YOUR </t>
    </r>
    <r>
      <rPr>
        <b/>
        <u/>
        <sz val="14"/>
        <rFont val="Arial"/>
        <family val="2"/>
      </rPr>
      <t>ORIGINAL</t>
    </r>
    <r>
      <rPr>
        <b/>
        <sz val="14"/>
        <rFont val="Arial"/>
        <family val="2"/>
      </rPr>
      <t xml:space="preserve"> BUDGET WORKINGS</t>
    </r>
  </si>
  <si>
    <t>DEDELEGATED BUDGET/ACTUAL POSTINGS</t>
  </si>
  <si>
    <t>De-Delegated Budgets:</t>
  </si>
  <si>
    <t>The figures in column E in the blue section must be included in the budget and profiled 100% in April.  The I01 figure is in addition to the toolkit numbers</t>
  </si>
  <si>
    <t>Funding</t>
  </si>
  <si>
    <t>Free School Meal Eligiblity</t>
  </si>
  <si>
    <t>Licences and Subscriptions</t>
  </si>
  <si>
    <t xml:space="preserve">Facilities Time </t>
  </si>
  <si>
    <t>TOTAL DE-DELEGATED BUDGET</t>
  </si>
  <si>
    <t>Journal required for De-Delegated Budgets:</t>
  </si>
  <si>
    <t>The figures in column E in the green section must be posted on to FMS in April.  This will replace the de-delegated posting usually done in January.</t>
  </si>
  <si>
    <t>DR  E23</t>
  </si>
  <si>
    <t>DR  E11</t>
  </si>
  <si>
    <t>CR  I01</t>
  </si>
  <si>
    <t>REVISED BUDGET PLAN</t>
  </si>
  <si>
    <r>
      <rPr>
        <sz val="14"/>
        <rFont val="Arial"/>
        <family val="2"/>
      </rPr>
      <t>Variance Analysis Completed</t>
    </r>
    <r>
      <rPr>
        <sz val="8"/>
        <rFont val="Arial"/>
        <family val="2"/>
      </rPr>
      <t xml:space="preserve"> 
</t>
    </r>
    <r>
      <rPr>
        <sz val="10"/>
        <rFont val="Arial"/>
        <family val="2"/>
      </rPr>
      <t>(see next tab)</t>
    </r>
  </si>
  <si>
    <t>REVISED</t>
  </si>
  <si>
    <t>BALANCES BROUGHT FORWARD</t>
  </si>
  <si>
    <r>
      <t xml:space="preserve">USE THIS SHEET FOR YOUR </t>
    </r>
    <r>
      <rPr>
        <b/>
        <u/>
        <sz val="14"/>
        <rFont val="Arial"/>
        <family val="2"/>
      </rPr>
      <t>REVISED</t>
    </r>
    <r>
      <rPr>
        <b/>
        <sz val="14"/>
        <rFont val="Arial"/>
        <family val="2"/>
      </rPr>
      <t xml:space="preserve"> BUDGET WORKINGS</t>
    </r>
  </si>
  <si>
    <t>COMPARISON BETWEEN ORIGINAL AND REVISED BUDGET</t>
  </si>
  <si>
    <t>Provide explanations in all the red cells</t>
  </si>
  <si>
    <t>VARIANCE</t>
  </si>
  <si>
    <t>Reason for Variance</t>
  </si>
  <si>
    <t>Decrease</t>
  </si>
  <si>
    <t>Increase</t>
  </si>
  <si>
    <t>Explanation Required</t>
  </si>
  <si>
    <r>
      <rPr>
        <sz val="14"/>
        <color indexed="10"/>
        <rFont val="Arial"/>
        <family val="2"/>
      </rPr>
      <t>Adv</t>
    </r>
    <r>
      <rPr>
        <sz val="14"/>
        <rFont val="Arial"/>
        <family val="2"/>
      </rPr>
      <t>/(Fav)</t>
    </r>
  </si>
  <si>
    <t>INCOME</t>
  </si>
  <si>
    <t>TOTAL EXPENDITURE (b)</t>
  </si>
  <si>
    <t>TOTAL CAPITAL INCOME (c)</t>
  </si>
  <si>
    <t>TOTAL CAPITAL EXPENDITURE (d)</t>
  </si>
  <si>
    <t>TOTAL SURPLUS/(DEFICIT) BROUGHT FORWARD</t>
  </si>
  <si>
    <t>Forecast based on YTD actuals plus budget</t>
  </si>
  <si>
    <t>Annual Forecast</t>
  </si>
  <si>
    <t>EXPLANATION OF VARIANCES</t>
  </si>
  <si>
    <r>
      <t>(Favourable)/</t>
    </r>
    <r>
      <rPr>
        <b/>
        <sz val="10"/>
        <color indexed="10"/>
        <rFont val="Arial"/>
        <family val="2"/>
      </rPr>
      <t>Adverse</t>
    </r>
  </si>
  <si>
    <t>Reimbursed insurance amounts</t>
  </si>
  <si>
    <t>Bishop Parker</t>
  </si>
  <si>
    <t>Bow Brickhill</t>
  </si>
  <si>
    <t>St Bernadettes</t>
  </si>
  <si>
    <t>St Monicas</t>
  </si>
  <si>
    <t>St Thomas Aquinas</t>
  </si>
  <si>
    <t>DE-DELEGATED BUDGETS 2023/24</t>
  </si>
  <si>
    <t>2023-2024</t>
  </si>
  <si>
    <t>APT value £291k</t>
  </si>
  <si>
    <r>
      <t xml:space="preserve">Original Budget Tab - </t>
    </r>
    <r>
      <rPr>
        <b/>
        <u/>
        <sz val="12"/>
        <color rgb="FFFF0000"/>
        <rFont val="Arial"/>
        <family val="2"/>
      </rPr>
      <t>DUE TO SCHOOLS FINANCE ON 1 MAY 2023</t>
    </r>
  </si>
  <si>
    <t>Original Budget Workings Tab</t>
  </si>
  <si>
    <r>
      <t xml:space="preserve">Revised Budget Tab - </t>
    </r>
    <r>
      <rPr>
        <b/>
        <u/>
        <sz val="12"/>
        <color rgb="FFFF0000"/>
        <rFont val="Arial"/>
        <family val="2"/>
      </rPr>
      <t>DUE TO SCHOOLS FINANCE ON 1 NOVEMBER 2023</t>
    </r>
  </si>
  <si>
    <t>This template does not have to be completed as part of the budget process.  It is included for schools to use as part of their financial monitoring.</t>
  </si>
  <si>
    <t>I01 - Funds Delegated by the LEA</t>
  </si>
  <si>
    <t>School Budget Share</t>
  </si>
  <si>
    <t>De-delegated Amounts</t>
  </si>
  <si>
    <t>NNDR Allocation</t>
  </si>
  <si>
    <t>Early Years Funding</t>
  </si>
  <si>
    <t>Place Funding</t>
  </si>
  <si>
    <t>Growth Funding</t>
  </si>
  <si>
    <t>Growth Protection</t>
  </si>
  <si>
    <t>Mainstream Schools Additional Grant</t>
  </si>
  <si>
    <t>Teachers Pay Additional Grant</t>
  </si>
  <si>
    <t>Check</t>
  </si>
  <si>
    <t>I01 Check</t>
  </si>
  <si>
    <t>2023/2024</t>
  </si>
  <si>
    <t>Newton Blossomville C of E First School</t>
  </si>
  <si>
    <t>Other</t>
  </si>
  <si>
    <t>Budget Due 1st May 2023</t>
  </si>
  <si>
    <t>Budget Due 1st November 2023</t>
  </si>
  <si>
    <r>
      <t xml:space="preserve">Enter the schools web remittance password on the </t>
    </r>
    <r>
      <rPr>
        <sz val="12"/>
        <rFont val="Arial"/>
        <family val="2"/>
      </rPr>
      <t>ORIGINAL BUDGET</t>
    </r>
    <r>
      <rPr>
        <sz val="10"/>
        <rFont val="Arial"/>
        <family val="2"/>
      </rPr>
      <t xml:space="preserve"> tab in cell D2, this will populate the original budget tab and the de-delegated budgets 23-24 tab.</t>
    </r>
  </si>
  <si>
    <r>
      <t xml:space="preserve">The table for the analysis of I01 </t>
    </r>
    <r>
      <rPr>
        <sz val="12"/>
        <rFont val="Arial"/>
        <family val="2"/>
      </rPr>
      <t>MUST</t>
    </r>
    <r>
      <rPr>
        <sz val="10"/>
        <rFont val="Arial"/>
        <family val="2"/>
      </rPr>
      <t xml:space="preserve"> be completed and </t>
    </r>
    <r>
      <rPr>
        <sz val="12"/>
        <rFont val="Arial"/>
        <family val="2"/>
      </rPr>
      <t>MUST</t>
    </r>
    <r>
      <rPr>
        <sz val="10"/>
        <rFont val="Arial"/>
        <family val="2"/>
      </rPr>
      <t xml:space="preserve"> agree to the total on your Original Budget tab.  If this does not agree to the amount on your budget tab you will see an error in Cell X7</t>
    </r>
  </si>
  <si>
    <r>
      <t xml:space="preserve">Enter the schools web remittance password on the </t>
    </r>
    <r>
      <rPr>
        <sz val="12"/>
        <rFont val="Arial"/>
        <family val="2"/>
      </rPr>
      <t>ORIGINAL BUDGET</t>
    </r>
    <r>
      <rPr>
        <sz val="10"/>
        <rFont val="Arial"/>
        <family val="2"/>
      </rPr>
      <t xml:space="preserve"> tab in cell D2.  This will populate the original budget tab, the de-delegated budgets 23-24 tab and the variance analysis tab.</t>
    </r>
  </si>
  <si>
    <r>
      <t xml:space="preserve">The table for the analysis of I01 </t>
    </r>
    <r>
      <rPr>
        <sz val="12"/>
        <rFont val="Arial"/>
        <family val="2"/>
      </rPr>
      <t>MUST</t>
    </r>
    <r>
      <rPr>
        <sz val="10"/>
        <rFont val="Arial"/>
        <family val="2"/>
      </rPr>
      <t xml:space="preserve"> be completed and </t>
    </r>
    <r>
      <rPr>
        <sz val="12"/>
        <rFont val="Arial"/>
        <family val="2"/>
      </rPr>
      <t>MUST</t>
    </r>
    <r>
      <rPr>
        <sz val="10"/>
        <rFont val="Arial"/>
        <family val="2"/>
      </rPr>
      <t xml:space="preserve"> agree to the total on your Revised Budget tab.  If this does not agree to the amount on your budget tab you will see an error in Cell U7</t>
    </r>
  </si>
  <si>
    <t>Figures for the school budget share can be found on the toolkit file via the link below.  Any additional funding allocated through the Cash Advance should also be included.</t>
  </si>
  <si>
    <t>Details of other grant funding can be found on the link below, this sheet should help with estimating amounts, payment dates and links to the terms and conditions of each grant.</t>
  </si>
  <si>
    <t xml:space="preserve">Any additional income over the year should be added to the appropriate CFR income headings and broken down under the workings page. </t>
  </si>
  <si>
    <t>Where the school is making a revenue contribution to a capital project, expenditure should be put into E30 and matched to income in CI04.</t>
  </si>
  <si>
    <t>Notional amounts for rates should be included in income in I01 and expenditure in E17</t>
  </si>
  <si>
    <t>The De-delegated budget tab on this file gives the figures that need to be included.  This will not affect the bottom line carry forward, it ensures that both the costs and associated income are included within the budget.</t>
  </si>
  <si>
    <t>Schools should budget and post the de-delegated journal as early as possible to ensure no variances occur in the budget monitoring.</t>
  </si>
  <si>
    <t>All balances have B/fwd (from the old year) and C/fwd (to the new year). Surplus B/fwds will be shown as a negative and deficits as a positive.  Surplus C/fwds will be shown as a positive and deficits as a negative.</t>
  </si>
  <si>
    <r>
      <t xml:space="preserve">An Excel version and a signed PDF must be emailed to SchoolsFinance@milton-keynes.gov.uk by </t>
    </r>
    <r>
      <rPr>
        <b/>
        <u/>
        <sz val="14"/>
        <color indexed="8"/>
        <rFont val="Arial"/>
        <family val="2"/>
      </rPr>
      <t>1st May 2023</t>
    </r>
  </si>
  <si>
    <r>
      <t xml:space="preserve">An Excel version and a signed PDF must be emailed to SchoolsFinance@milton-keynes.gov.uk by </t>
    </r>
    <r>
      <rPr>
        <b/>
        <u/>
        <sz val="14"/>
        <color indexed="8"/>
        <rFont val="Arial"/>
        <family val="2"/>
      </rPr>
      <t>1st November 2023</t>
    </r>
  </si>
  <si>
    <t>This file includes the original budget template, the revised budget template and a forecast template.</t>
  </si>
  <si>
    <r>
      <rPr>
        <b/>
        <sz val="10"/>
        <rFont val="Arial"/>
        <family val="2"/>
      </rPr>
      <t>B05</t>
    </r>
    <r>
      <rPr>
        <sz val="10"/>
        <rFont val="Arial"/>
        <family val="2"/>
      </rPr>
      <t xml:space="preserve"> Other capital balances which do not fall in the category of Devolved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</si>
</sst>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0;[Red]\(#,##0\)"/>
    <numFmt numFmtId="165" formatCode="00"/>
    <numFmt numFmtId="166" formatCode="#,##0.00_ ;[Red]\-#,##0.00\ "/>
    <numFmt numFmtId="167" formatCode="#,##0_ ;[Red]\-#,##0\ "/>
    <numFmt numFmtId="168" formatCode="#,##0.00;[Red]\(#,##0.00\)"/>
  </numFmts>
  <fonts count="51" x14ac:knownFonts="1">
    <font>
      <sz val="10"/>
      <name val="Arial"/>
    </font>
    <font>
      <sz val="11"/>
      <color theme="1"/>
      <name val="Calibri"/>
      <family val="2"/>
      <scheme val="minor"/>
    </font>
    <font>
      <sz val="10"/>
      <name val="Arial"/>
      <family val="2"/>
    </font>
    <font>
      <b/>
      <sz val="16"/>
      <name val="Arial"/>
      <family val="2"/>
    </font>
    <font>
      <b/>
      <sz val="11"/>
      <name val="Arial"/>
      <family val="2"/>
    </font>
    <font>
      <sz val="11"/>
      <name val="Arial"/>
      <family val="2"/>
    </font>
    <font>
      <b/>
      <sz val="12"/>
      <name val="Arial"/>
      <family val="2"/>
    </font>
    <font>
      <b/>
      <sz val="10"/>
      <name val="Arial"/>
      <family val="2"/>
    </font>
    <font>
      <sz val="8"/>
      <name val="Arial"/>
      <family val="2"/>
    </font>
    <font>
      <sz val="12"/>
      <color indexed="10"/>
      <name val="Arial"/>
      <family val="2"/>
    </font>
    <font>
      <sz val="8"/>
      <name val="Arial"/>
      <family val="2"/>
    </font>
    <font>
      <b/>
      <sz val="14"/>
      <name val="Arial"/>
      <family val="2"/>
    </font>
    <font>
      <b/>
      <sz val="18"/>
      <name val="Arial"/>
      <family val="2"/>
    </font>
    <font>
      <b/>
      <sz val="12"/>
      <color indexed="10"/>
      <name val="Arial"/>
      <family val="2"/>
    </font>
    <font>
      <b/>
      <sz val="9"/>
      <name val="Arial"/>
      <family val="2"/>
    </font>
    <font>
      <b/>
      <sz val="15"/>
      <name val="Arial"/>
      <family val="2"/>
    </font>
    <font>
      <sz val="12"/>
      <name val="Arial"/>
      <family val="2"/>
    </font>
    <font>
      <b/>
      <sz val="7"/>
      <name val="Arial"/>
      <family val="2"/>
    </font>
    <font>
      <b/>
      <u/>
      <sz val="14"/>
      <name val="Arial"/>
      <family val="2"/>
    </font>
    <font>
      <b/>
      <u/>
      <sz val="12"/>
      <name val="Arial"/>
      <family val="2"/>
    </font>
    <font>
      <sz val="10"/>
      <name val="Symbol"/>
      <family val="1"/>
      <charset val="2"/>
    </font>
    <font>
      <sz val="10"/>
      <name val="Arial"/>
      <family val="2"/>
    </font>
    <font>
      <b/>
      <sz val="10"/>
      <color indexed="10"/>
      <name val="Arial"/>
      <family val="2"/>
    </font>
    <font>
      <sz val="14"/>
      <name val="Arial"/>
      <family val="2"/>
    </font>
    <font>
      <b/>
      <u/>
      <sz val="18"/>
      <name val="Arial"/>
      <family val="2"/>
    </font>
    <font>
      <sz val="10"/>
      <name val="Arial"/>
      <family val="2"/>
    </font>
    <font>
      <b/>
      <sz val="13"/>
      <name val="Arial"/>
      <family val="2"/>
    </font>
    <font>
      <sz val="16"/>
      <name val="Arial"/>
      <family val="2"/>
    </font>
    <font>
      <b/>
      <u/>
      <sz val="14"/>
      <color indexed="8"/>
      <name val="Arial"/>
      <family val="2"/>
    </font>
    <font>
      <sz val="14"/>
      <color indexed="10"/>
      <name val="Arial"/>
      <family val="2"/>
    </font>
    <font>
      <b/>
      <u/>
      <sz val="10"/>
      <name val="Arial"/>
      <family val="2"/>
    </font>
    <font>
      <sz val="11"/>
      <color theme="1"/>
      <name val="Calibri"/>
      <family val="2"/>
      <scheme val="minor"/>
    </font>
    <font>
      <sz val="12"/>
      <name val="Calibri"/>
      <family val="2"/>
      <scheme val="minor"/>
    </font>
    <font>
      <b/>
      <sz val="12"/>
      <name val="Calibri"/>
      <family val="2"/>
      <scheme val="minor"/>
    </font>
    <font>
      <sz val="14"/>
      <color rgb="FFFF0000"/>
      <name val="Arial"/>
      <family val="2"/>
    </font>
    <font>
      <b/>
      <sz val="14"/>
      <color theme="1"/>
      <name val="Arial"/>
      <family val="2"/>
    </font>
    <font>
      <b/>
      <sz val="18"/>
      <color theme="3" tint="0.79998168889431442"/>
      <name val="Arial"/>
      <family val="2"/>
    </font>
    <font>
      <b/>
      <u/>
      <sz val="12"/>
      <color rgb="FFFF0000"/>
      <name val="Arial"/>
      <family val="2"/>
    </font>
    <font>
      <b/>
      <sz val="12"/>
      <color rgb="FFFF0000"/>
      <name val="Arial"/>
      <family val="2"/>
    </font>
    <font>
      <sz val="12"/>
      <color theme="1"/>
      <name val="Arial"/>
      <family val="2"/>
    </font>
    <font>
      <b/>
      <sz val="14"/>
      <color theme="0"/>
      <name val="Arial"/>
      <family val="2"/>
    </font>
    <font>
      <b/>
      <sz val="12"/>
      <color rgb="FF0070C0"/>
      <name val="Arial"/>
      <family val="2"/>
    </font>
    <font>
      <sz val="11"/>
      <name val="Calibri"/>
      <family val="2"/>
      <scheme val="minor"/>
    </font>
    <font>
      <i/>
      <sz val="10"/>
      <name val="Arial"/>
      <family val="2"/>
    </font>
    <font>
      <b/>
      <sz val="16"/>
      <color theme="1"/>
      <name val="Arial"/>
      <family val="2"/>
    </font>
    <font>
      <b/>
      <u/>
      <sz val="16"/>
      <name val="Arial"/>
      <family val="2"/>
    </font>
    <font>
      <b/>
      <sz val="12"/>
      <color theme="1"/>
      <name val="Arial"/>
      <family val="2"/>
    </font>
    <font>
      <sz val="12"/>
      <color rgb="FF000000"/>
      <name val="Arial"/>
      <family val="2"/>
    </font>
    <font>
      <sz val="14"/>
      <color theme="0"/>
      <name val="Arial"/>
      <family val="2"/>
    </font>
    <font>
      <u/>
      <sz val="10"/>
      <color theme="10"/>
      <name val="Arial"/>
      <family val="2"/>
    </font>
    <font>
      <u/>
      <sz val="10"/>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theme="8" tint="-0.24994659260841701"/>
      </patternFill>
    </fill>
    <fill>
      <patternFill patternType="solid">
        <fgColor theme="5"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E6B8B7"/>
        <bgColor rgb="FF000000"/>
      </patternFill>
    </fill>
  </fills>
  <borders count="53">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22"/>
      </top>
      <bottom style="thin">
        <color indexed="22"/>
      </bottom>
      <diagonal/>
    </border>
    <border>
      <left/>
      <right style="medium">
        <color indexed="64"/>
      </right>
      <top/>
      <bottom/>
      <diagonal/>
    </border>
    <border>
      <left/>
      <right style="medium">
        <color indexed="64"/>
      </right>
      <top/>
      <bottom style="thin">
        <color indexed="22"/>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style="medium">
        <color indexed="64"/>
      </bottom>
      <diagonal/>
    </border>
    <border>
      <left/>
      <right style="medium">
        <color indexed="64"/>
      </right>
      <top style="thin">
        <color indexed="22"/>
      </top>
      <bottom style="medium">
        <color indexed="64"/>
      </bottom>
      <diagonal/>
    </border>
    <border>
      <left/>
      <right style="medium">
        <color indexed="64"/>
      </right>
      <top/>
      <bottom style="medium">
        <color indexed="64"/>
      </bottom>
      <diagonal/>
    </border>
    <border>
      <left/>
      <right style="medium">
        <color indexed="64"/>
      </right>
      <top style="thin">
        <color indexed="22"/>
      </top>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bottom style="thin">
        <color indexed="22"/>
      </bottom>
      <diagonal/>
    </border>
    <border>
      <left style="medium">
        <color indexed="64"/>
      </left>
      <right style="medium">
        <color indexed="64"/>
      </right>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right style="thin">
        <color indexed="22"/>
      </right>
      <top/>
      <bottom style="double">
        <color indexed="64"/>
      </bottom>
      <diagonal/>
    </border>
    <border>
      <left/>
      <right style="thin">
        <color indexed="22"/>
      </right>
      <top style="thin">
        <color indexed="22"/>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thin">
        <color indexed="22"/>
      </left>
      <right/>
      <top/>
      <bottom style="double">
        <color indexed="64"/>
      </bottom>
      <diagonal/>
    </border>
  </borders>
  <cellStyleXfs count="11">
    <xf numFmtId="0" fontId="0" fillId="0" borderId="0"/>
    <xf numFmtId="43" fontId="2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31" fillId="0" borderId="0"/>
    <xf numFmtId="0" fontId="1" fillId="0" borderId="0"/>
    <xf numFmtId="0" fontId="39" fillId="0" borderId="0"/>
    <xf numFmtId="0" fontId="2" fillId="0" borderId="0"/>
    <xf numFmtId="0" fontId="49" fillId="0" borderId="0" applyNumberFormat="0" applyFill="0" applyBorder="0" applyAlignment="0" applyProtection="0"/>
  </cellStyleXfs>
  <cellXfs count="494">
    <xf numFmtId="0" fontId="0" fillId="0" borderId="0" xfId="0"/>
    <xf numFmtId="0" fontId="7" fillId="0" borderId="0" xfId="0" applyFont="1"/>
    <xf numFmtId="0" fontId="18" fillId="0" borderId="0" xfId="0" applyFont="1" applyAlignment="1">
      <alignment horizontal="center"/>
    </xf>
    <xf numFmtId="0" fontId="21" fillId="0" borderId="0" xfId="0" applyFont="1"/>
    <xf numFmtId="164" fontId="7" fillId="0" borderId="0" xfId="0" applyNumberFormat="1" applyFont="1"/>
    <xf numFmtId="164" fontId="17" fillId="0" borderId="0" xfId="0" applyNumberFormat="1" applyFont="1"/>
    <xf numFmtId="0" fontId="5" fillId="0" borderId="0" xfId="0" applyFont="1" applyAlignment="1">
      <alignment wrapText="1"/>
    </xf>
    <xf numFmtId="0" fontId="0" fillId="0" borderId="0" xfId="0" applyAlignment="1">
      <alignment wrapText="1"/>
    </xf>
    <xf numFmtId="0" fontId="23" fillId="0" borderId="0" xfId="0" applyFont="1"/>
    <xf numFmtId="0" fontId="18" fillId="0" borderId="0" xfId="0" applyFont="1"/>
    <xf numFmtId="0" fontId="0" fillId="0" borderId="0" xfId="0" applyAlignment="1">
      <alignment vertical="top" wrapText="1"/>
    </xf>
    <xf numFmtId="0" fontId="20" fillId="0" borderId="0" xfId="0" applyFont="1"/>
    <xf numFmtId="0" fontId="19" fillId="0" borderId="0" xfId="0" applyFont="1"/>
    <xf numFmtId="0" fontId="2" fillId="0" borderId="0" xfId="0" applyFont="1"/>
    <xf numFmtId="0" fontId="2" fillId="0" borderId="0" xfId="0" applyFont="1" applyAlignment="1">
      <alignment vertical="top" wrapText="1"/>
    </xf>
    <xf numFmtId="0" fontId="7" fillId="0" borderId="0" xfId="0" applyFont="1" applyAlignment="1">
      <alignment vertical="center"/>
    </xf>
    <xf numFmtId="0" fontId="2" fillId="0" borderId="0" xfId="0" applyFont="1" applyAlignment="1">
      <alignment horizontal="right"/>
    </xf>
    <xf numFmtId="3" fontId="2" fillId="0" borderId="0" xfId="0" applyNumberFormat="1" applyFont="1" applyAlignment="1">
      <alignment horizontal="right"/>
    </xf>
    <xf numFmtId="0" fontId="32" fillId="0" borderId="0" xfId="0" applyFont="1"/>
    <xf numFmtId="0" fontId="33" fillId="0" borderId="0" xfId="0" applyFont="1"/>
    <xf numFmtId="43" fontId="7" fillId="0" borderId="0" xfId="1" applyFont="1" applyAlignment="1">
      <alignment vertical="center" wrapText="1"/>
    </xf>
    <xf numFmtId="43" fontId="0" fillId="0" borderId="0" xfId="1" applyFont="1"/>
    <xf numFmtId="0" fontId="23" fillId="0" borderId="0" xfId="0" applyFont="1" applyAlignment="1">
      <alignment vertical="center" wrapText="1"/>
    </xf>
    <xf numFmtId="0" fontId="2" fillId="0" borderId="0" xfId="0" applyFont="1" applyAlignment="1">
      <alignment vertical="center"/>
    </xf>
    <xf numFmtId="11" fontId="2" fillId="0" borderId="0" xfId="0" applyNumberFormat="1" applyFont="1"/>
    <xf numFmtId="0" fontId="2" fillId="0" borderId="0" xfId="0" applyFont="1" applyAlignment="1">
      <alignment horizontal="right" vertical="center"/>
    </xf>
    <xf numFmtId="0" fontId="2" fillId="0" borderId="0" xfId="0" applyFont="1" applyAlignment="1">
      <alignment vertical="center" wrapText="1"/>
    </xf>
    <xf numFmtId="0" fontId="7" fillId="0" borderId="0" xfId="0" applyFont="1" applyAlignment="1">
      <alignment vertical="center" wrapText="1"/>
    </xf>
    <xf numFmtId="0" fontId="2" fillId="0" borderId="0" xfId="4"/>
    <xf numFmtId="0" fontId="23" fillId="0" borderId="0" xfId="4" applyFont="1"/>
    <xf numFmtId="0" fontId="2" fillId="0" borderId="0" xfId="3"/>
    <xf numFmtId="3" fontId="2" fillId="0" borderId="0" xfId="0" applyNumberFormat="1" applyFont="1"/>
    <xf numFmtId="164" fontId="2" fillId="0" borderId="0" xfId="0" applyNumberFormat="1" applyFont="1"/>
    <xf numFmtId="0" fontId="16" fillId="0" borderId="0" xfId="0" applyFont="1" applyAlignment="1">
      <alignment vertical="center"/>
    </xf>
    <xf numFmtId="0" fontId="23" fillId="0" borderId="0" xfId="0" applyFont="1" applyAlignment="1">
      <alignment vertical="center"/>
    </xf>
    <xf numFmtId="0" fontId="16" fillId="0" borderId="0" xfId="0" applyFont="1" applyAlignment="1">
      <alignment vertical="center" wrapText="1"/>
    </xf>
    <xf numFmtId="0" fontId="0" fillId="0" borderId="0" xfId="0" applyAlignment="1">
      <alignment vertical="center"/>
    </xf>
    <xf numFmtId="0" fontId="34" fillId="0" borderId="0" xfId="0" applyFont="1" applyAlignment="1">
      <alignment vertical="center"/>
    </xf>
    <xf numFmtId="166" fontId="7" fillId="0" borderId="0" xfId="0" applyNumberFormat="1" applyFont="1"/>
    <xf numFmtId="0" fontId="24" fillId="0" borderId="0" xfId="0" applyFont="1"/>
    <xf numFmtId="165" fontId="7" fillId="0" borderId="0" xfId="0" applyNumberFormat="1" applyFont="1" applyAlignment="1">
      <alignment horizontal="center"/>
    </xf>
    <xf numFmtId="164" fontId="2" fillId="0" borderId="0" xfId="0" applyNumberFormat="1" applyFont="1" applyProtection="1">
      <protection locked="0"/>
    </xf>
    <xf numFmtId="0" fontId="6" fillId="0" borderId="0" xfId="0" applyFont="1"/>
    <xf numFmtId="166" fontId="2" fillId="0" borderId="0" xfId="0" applyNumberFormat="1" applyFont="1" applyProtection="1">
      <protection locked="0"/>
    </xf>
    <xf numFmtId="164" fontId="2" fillId="0" borderId="8" xfId="0" applyNumberFormat="1" applyFont="1" applyBorder="1" applyProtection="1">
      <protection locked="0"/>
    </xf>
    <xf numFmtId="166" fontId="2" fillId="0" borderId="0" xfId="0" applyNumberFormat="1" applyFont="1"/>
    <xf numFmtId="164" fontId="6" fillId="0" borderId="0" xfId="0" applyNumberFormat="1" applyFont="1"/>
    <xf numFmtId="0" fontId="15" fillId="0" borderId="0" xfId="0" applyFont="1" applyAlignment="1">
      <alignment horizontal="left"/>
    </xf>
    <xf numFmtId="3" fontId="6" fillId="0" borderId="0" xfId="0" applyNumberFormat="1" applyFont="1"/>
    <xf numFmtId="0" fontId="4" fillId="0" borderId="0" xfId="0" applyFont="1" applyAlignment="1">
      <alignment horizontal="right" wrapText="1"/>
    </xf>
    <xf numFmtId="0" fontId="16" fillId="0" borderId="0" xfId="0" applyFont="1" applyAlignment="1">
      <alignment horizontal="right" wrapText="1"/>
    </xf>
    <xf numFmtId="0" fontId="4" fillId="0" borderId="0" xfId="0" applyFont="1" applyAlignment="1">
      <alignment horizontal="right"/>
    </xf>
    <xf numFmtId="0" fontId="11" fillId="0" borderId="0" xfId="0" applyFont="1"/>
    <xf numFmtId="0" fontId="5" fillId="0" borderId="0" xfId="0" applyFont="1" applyAlignment="1">
      <alignment horizontal="right" wrapText="1"/>
    </xf>
    <xf numFmtId="3" fontId="22" fillId="0" borderId="0" xfId="0" applyNumberFormat="1" applyFont="1"/>
    <xf numFmtId="3" fontId="35" fillId="0" borderId="0" xfId="0" applyNumberFormat="1" applyFont="1"/>
    <xf numFmtId="0" fontId="2" fillId="0" borderId="10" xfId="0" applyFont="1" applyBorder="1"/>
    <xf numFmtId="0" fontId="2" fillId="0" borderId="11" xfId="0" applyFont="1" applyBorder="1"/>
    <xf numFmtId="0" fontId="6" fillId="0" borderId="11" xfId="0" applyFont="1" applyBorder="1" applyAlignment="1">
      <alignment vertical="center"/>
    </xf>
    <xf numFmtId="0" fontId="14" fillId="0" borderId="11" xfId="0" applyFont="1" applyBorder="1" applyAlignment="1">
      <alignment horizontal="center" wrapText="1"/>
    </xf>
    <xf numFmtId="0" fontId="2" fillId="0" borderId="13" xfId="0" applyFont="1" applyBorder="1"/>
    <xf numFmtId="4" fontId="7" fillId="0" borderId="14" xfId="0" applyNumberFormat="1" applyFont="1" applyBorder="1"/>
    <xf numFmtId="0" fontId="7" fillId="0" borderId="0" xfId="0" applyFont="1" applyAlignment="1">
      <alignment horizontal="center"/>
    </xf>
    <xf numFmtId="0" fontId="7" fillId="0" borderId="15" xfId="0" applyFont="1" applyBorder="1"/>
    <xf numFmtId="0" fontId="7" fillId="0" borderId="16" xfId="0" applyFont="1" applyBorder="1"/>
    <xf numFmtId="165" fontId="7" fillId="0" borderId="18" xfId="0" applyNumberFormat="1" applyFont="1" applyBorder="1" applyAlignment="1">
      <alignment horizontal="center"/>
    </xf>
    <xf numFmtId="0" fontId="12" fillId="5" borderId="0" xfId="0" applyFont="1" applyFill="1"/>
    <xf numFmtId="0" fontId="24" fillId="5" borderId="0" xfId="0" applyFont="1" applyFill="1"/>
    <xf numFmtId="0" fontId="2" fillId="5" borderId="0" xfId="0" applyFont="1" applyFill="1"/>
    <xf numFmtId="0" fontId="11" fillId="5" borderId="0" xfId="0" applyFont="1" applyFill="1" applyAlignment="1">
      <alignment wrapText="1"/>
    </xf>
    <xf numFmtId="164" fontId="2" fillId="5" borderId="0" xfId="0" applyNumberFormat="1" applyFont="1" applyFill="1"/>
    <xf numFmtId="0" fontId="7" fillId="5" borderId="0" xfId="0" applyFont="1" applyFill="1"/>
    <xf numFmtId="0" fontId="11" fillId="5" borderId="0" xfId="0" applyFont="1" applyFill="1" applyAlignment="1">
      <alignment horizontal="right" wrapText="1"/>
    </xf>
    <xf numFmtId="164" fontId="11" fillId="5" borderId="0" xfId="0" applyNumberFormat="1" applyFont="1" applyFill="1" applyAlignment="1">
      <alignment horizontal="right"/>
    </xf>
    <xf numFmtId="164" fontId="11" fillId="5" borderId="0" xfId="0" quotePrefix="1" applyNumberFormat="1" applyFont="1" applyFill="1" applyAlignment="1">
      <alignment horizontal="left"/>
    </xf>
    <xf numFmtId="164" fontId="23" fillId="5" borderId="0" xfId="0" applyNumberFormat="1" applyFont="1" applyFill="1"/>
    <xf numFmtId="0" fontId="26" fillId="5" borderId="0" xfId="0" applyFont="1" applyFill="1" applyAlignment="1">
      <alignment horizontal="left" wrapText="1"/>
    </xf>
    <xf numFmtId="3" fontId="2" fillId="5" borderId="0" xfId="0" applyNumberFormat="1" applyFont="1" applyFill="1"/>
    <xf numFmtId="164" fontId="8" fillId="5" borderId="0" xfId="0" applyNumberFormat="1" applyFont="1" applyFill="1" applyAlignment="1">
      <alignment vertical="top"/>
    </xf>
    <xf numFmtId="3" fontId="23" fillId="5" borderId="11" xfId="0" applyNumberFormat="1" applyFont="1" applyFill="1" applyBorder="1" applyAlignment="1">
      <alignment horizontal="center"/>
    </xf>
    <xf numFmtId="164" fontId="23" fillId="5" borderId="11" xfId="0" applyNumberFormat="1" applyFont="1" applyFill="1" applyBorder="1" applyAlignment="1">
      <alignment horizontal="center"/>
    </xf>
    <xf numFmtId="3" fontId="23" fillId="5" borderId="0" xfId="0" applyNumberFormat="1" applyFont="1" applyFill="1" applyAlignment="1">
      <alignment horizontal="center"/>
    </xf>
    <xf numFmtId="3" fontId="2" fillId="5" borderId="18" xfId="0" applyNumberFormat="1" applyFont="1" applyFill="1" applyBorder="1" applyAlignment="1">
      <alignment horizontal="center"/>
    </xf>
    <xf numFmtId="164" fontId="2" fillId="5" borderId="18" xfId="0" applyNumberFormat="1" applyFont="1" applyFill="1" applyBorder="1" applyAlignment="1">
      <alignment horizontal="center"/>
    </xf>
    <xf numFmtId="0" fontId="7" fillId="5" borderId="21" xfId="0" applyFont="1" applyFill="1" applyBorder="1" applyAlignment="1">
      <alignment horizontal="center"/>
    </xf>
    <xf numFmtId="4" fontId="7" fillId="0" borderId="22" xfId="0" applyNumberFormat="1" applyFont="1" applyBorder="1"/>
    <xf numFmtId="0" fontId="5" fillId="0" borderId="11" xfId="0" applyFont="1" applyBorder="1" applyAlignment="1">
      <alignment wrapText="1"/>
    </xf>
    <xf numFmtId="165" fontId="7" fillId="0" borderId="11" xfId="0" applyNumberFormat="1" applyFont="1" applyBorder="1" applyAlignment="1">
      <alignment horizontal="center"/>
    </xf>
    <xf numFmtId="164" fontId="2" fillId="0" borderId="11" xfId="0" applyNumberFormat="1" applyFont="1" applyBorder="1" applyProtection="1">
      <protection locked="0"/>
    </xf>
    <xf numFmtId="164" fontId="7" fillId="0" borderId="12" xfId="0" applyNumberFormat="1" applyFont="1" applyBorder="1"/>
    <xf numFmtId="164" fontId="7" fillId="0" borderId="15" xfId="0" applyNumberFormat="1" applyFont="1" applyBorder="1"/>
    <xf numFmtId="0" fontId="5" fillId="0" borderId="0" xfId="0" applyFont="1" applyAlignment="1">
      <alignment vertical="center" wrapText="1"/>
    </xf>
    <xf numFmtId="0" fontId="7" fillId="0" borderId="12" xfId="0" applyFont="1" applyBorder="1"/>
    <xf numFmtId="0" fontId="6" fillId="0" borderId="11" xfId="0" applyFont="1" applyBorder="1"/>
    <xf numFmtId="0" fontId="5" fillId="0" borderId="0" xfId="0" applyFont="1"/>
    <xf numFmtId="166" fontId="2" fillId="0" borderId="11" xfId="0" applyNumberFormat="1" applyFont="1" applyBorder="1"/>
    <xf numFmtId="0" fontId="7" fillId="0" borderId="18" xfId="0" applyFont="1" applyBorder="1"/>
    <xf numFmtId="0" fontId="7" fillId="0" borderId="21" xfId="0" applyFont="1" applyBorder="1"/>
    <xf numFmtId="0" fontId="7" fillId="0" borderId="11" xfId="0" applyFont="1" applyBorder="1"/>
    <xf numFmtId="0" fontId="2" fillId="5" borderId="10" xfId="0" applyFont="1" applyFill="1" applyBorder="1"/>
    <xf numFmtId="0" fontId="6" fillId="5" borderId="11" xfId="0" applyFont="1" applyFill="1" applyBorder="1"/>
    <xf numFmtId="165" fontId="7" fillId="5" borderId="11" xfId="0" applyNumberFormat="1" applyFont="1" applyFill="1" applyBorder="1" applyAlignment="1">
      <alignment horizontal="center"/>
    </xf>
    <xf numFmtId="166" fontId="2" fillId="5" borderId="11" xfId="0" applyNumberFormat="1" applyFont="1" applyFill="1" applyBorder="1"/>
    <xf numFmtId="0" fontId="7" fillId="5" borderId="12" xfId="0" applyFont="1" applyFill="1" applyBorder="1"/>
    <xf numFmtId="0" fontId="7" fillId="0" borderId="17" xfId="0" applyFont="1" applyBorder="1"/>
    <xf numFmtId="0" fontId="4" fillId="0" borderId="18" xfId="0" applyFont="1" applyBorder="1" applyAlignment="1">
      <alignment wrapText="1"/>
    </xf>
    <xf numFmtId="166" fontId="7" fillId="0" borderId="18" xfId="0" applyNumberFormat="1" applyFont="1" applyBorder="1"/>
    <xf numFmtId="0" fontId="6" fillId="0" borderId="0" xfId="0" applyFont="1" applyAlignment="1">
      <alignment horizontal="right" vertical="center"/>
    </xf>
    <xf numFmtId="0" fontId="33" fillId="0" borderId="0" xfId="0" applyFont="1" applyAlignment="1">
      <alignment horizontal="right" vertical="center"/>
    </xf>
    <xf numFmtId="0" fontId="40" fillId="4" borderId="0" xfId="0" applyFont="1" applyFill="1"/>
    <xf numFmtId="0" fontId="6" fillId="5" borderId="17" xfId="0" applyFont="1" applyFill="1" applyBorder="1" applyAlignment="1">
      <alignment horizontal="right" vertical="center"/>
    </xf>
    <xf numFmtId="0" fontId="6" fillId="5" borderId="18" xfId="0" applyFont="1" applyFill="1" applyBorder="1" applyAlignment="1">
      <alignment horizontal="left" vertical="center"/>
    </xf>
    <xf numFmtId="0" fontId="6" fillId="5" borderId="18" xfId="0" applyFont="1" applyFill="1" applyBorder="1" applyAlignment="1">
      <alignment horizontal="right" vertical="center" wrapText="1"/>
    </xf>
    <xf numFmtId="165" fontId="6" fillId="5" borderId="18" xfId="0" applyNumberFormat="1" applyFont="1" applyFill="1" applyBorder="1" applyAlignment="1">
      <alignment horizontal="right" vertical="center"/>
    </xf>
    <xf numFmtId="166" fontId="6" fillId="5" borderId="18" xfId="0" applyNumberFormat="1" applyFont="1" applyFill="1" applyBorder="1" applyAlignment="1">
      <alignment horizontal="right" vertical="center"/>
    </xf>
    <xf numFmtId="0" fontId="6" fillId="5" borderId="21" xfId="0" applyFont="1" applyFill="1" applyBorder="1" applyAlignment="1">
      <alignment horizontal="right" vertical="center"/>
    </xf>
    <xf numFmtId="0" fontId="2" fillId="5" borderId="11" xfId="0" applyFont="1" applyFill="1" applyBorder="1"/>
    <xf numFmtId="0" fontId="5" fillId="5" borderId="11" xfId="0" applyFont="1" applyFill="1" applyBorder="1" applyAlignment="1">
      <alignment wrapText="1"/>
    </xf>
    <xf numFmtId="0" fontId="7" fillId="5" borderId="24" xfId="0" applyFont="1" applyFill="1" applyBorder="1"/>
    <xf numFmtId="0" fontId="2" fillId="5" borderId="17" xfId="0" applyFont="1" applyFill="1" applyBorder="1"/>
    <xf numFmtId="0" fontId="6" fillId="5" borderId="18" xfId="0" applyFont="1" applyFill="1" applyBorder="1"/>
    <xf numFmtId="165" fontId="7" fillId="5" borderId="18" xfId="0" applyNumberFormat="1" applyFont="1" applyFill="1" applyBorder="1" applyAlignment="1">
      <alignment horizontal="center"/>
    </xf>
    <xf numFmtId="4" fontId="7" fillId="5" borderId="20" xfId="0" applyNumberFormat="1" applyFont="1" applyFill="1" applyBorder="1"/>
    <xf numFmtId="0" fontId="7" fillId="5" borderId="11" xfId="0" applyFont="1" applyFill="1" applyBorder="1"/>
    <xf numFmtId="0" fontId="2" fillId="0" borderId="26" xfId="0" applyFont="1" applyBorder="1"/>
    <xf numFmtId="0" fontId="2" fillId="0" borderId="27" xfId="0" applyFont="1" applyBorder="1"/>
    <xf numFmtId="0" fontId="5" fillId="0" borderId="27" xfId="0" applyFont="1" applyBorder="1" applyAlignment="1">
      <alignment wrapText="1"/>
    </xf>
    <xf numFmtId="165" fontId="7" fillId="0" borderId="27" xfId="0" applyNumberFormat="1" applyFont="1" applyBorder="1" applyAlignment="1">
      <alignment horizontal="center"/>
    </xf>
    <xf numFmtId="166" fontId="2" fillId="0" borderId="27" xfId="0" applyNumberFormat="1" applyFont="1" applyBorder="1"/>
    <xf numFmtId="0" fontId="7" fillId="0" borderId="28" xfId="0" applyFont="1" applyBorder="1"/>
    <xf numFmtId="0" fontId="7" fillId="0" borderId="27" xfId="0" applyFont="1" applyBorder="1"/>
    <xf numFmtId="0" fontId="2" fillId="2" borderId="10" xfId="0" applyFont="1" applyFill="1" applyBorder="1"/>
    <xf numFmtId="0" fontId="6" fillId="2" borderId="11" xfId="0" applyFont="1" applyFill="1" applyBorder="1"/>
    <xf numFmtId="165" fontId="7" fillId="2" borderId="11" xfId="0" applyNumberFormat="1" applyFont="1" applyFill="1" applyBorder="1" applyAlignment="1">
      <alignment horizontal="center"/>
    </xf>
    <xf numFmtId="166" fontId="2" fillId="2" borderId="11" xfId="0" applyNumberFormat="1" applyFont="1" applyFill="1" applyBorder="1"/>
    <xf numFmtId="164" fontId="2" fillId="2" borderId="11" xfId="0" applyNumberFormat="1" applyFont="1" applyFill="1" applyBorder="1"/>
    <xf numFmtId="0" fontId="7" fillId="2" borderId="12" xfId="0" applyFont="1" applyFill="1" applyBorder="1"/>
    <xf numFmtId="0" fontId="7" fillId="2" borderId="17" xfId="0" applyFont="1" applyFill="1" applyBorder="1"/>
    <xf numFmtId="0" fontId="7" fillId="2" borderId="18" xfId="0" applyFont="1" applyFill="1" applyBorder="1"/>
    <xf numFmtId="0" fontId="4" fillId="2" borderId="18" xfId="0" applyFont="1" applyFill="1" applyBorder="1" applyAlignment="1">
      <alignment wrapText="1"/>
    </xf>
    <xf numFmtId="165" fontId="7" fillId="2" borderId="18" xfId="0" applyNumberFormat="1" applyFont="1" applyFill="1" applyBorder="1" applyAlignment="1">
      <alignment horizontal="center"/>
    </xf>
    <xf numFmtId="166" fontId="7" fillId="2" borderId="18" xfId="0" applyNumberFormat="1" applyFont="1" applyFill="1" applyBorder="1"/>
    <xf numFmtId="0" fontId="7" fillId="2" borderId="21" xfId="0" applyFont="1" applyFill="1" applyBorder="1"/>
    <xf numFmtId="0" fontId="12" fillId="6" borderId="0" xfId="0" applyFont="1" applyFill="1"/>
    <xf numFmtId="0" fontId="24" fillId="6" borderId="0" xfId="0" applyFont="1" applyFill="1"/>
    <xf numFmtId="0" fontId="2" fillId="6" borderId="0" xfId="0" applyFont="1" applyFill="1"/>
    <xf numFmtId="0" fontId="11" fillId="6" borderId="0" xfId="0" applyFont="1" applyFill="1" applyAlignment="1">
      <alignment wrapText="1"/>
    </xf>
    <xf numFmtId="164" fontId="2" fillId="6" borderId="0" xfId="0" applyNumberFormat="1" applyFont="1" applyFill="1"/>
    <xf numFmtId="0" fontId="7" fillId="6" borderId="0" xfId="0" applyFont="1" applyFill="1"/>
    <xf numFmtId="0" fontId="11" fillId="6" borderId="0" xfId="0" applyFont="1" applyFill="1" applyAlignment="1">
      <alignment horizontal="right" wrapText="1"/>
    </xf>
    <xf numFmtId="164" fontId="11" fillId="6" borderId="0" xfId="0" applyNumberFormat="1" applyFont="1" applyFill="1" applyAlignment="1">
      <alignment horizontal="right"/>
    </xf>
    <xf numFmtId="164" fontId="11" fillId="6" borderId="0" xfId="0" quotePrefix="1" applyNumberFormat="1" applyFont="1" applyFill="1" applyAlignment="1">
      <alignment horizontal="left"/>
    </xf>
    <xf numFmtId="164" fontId="23" fillId="6" borderId="0" xfId="0" applyNumberFormat="1" applyFont="1" applyFill="1"/>
    <xf numFmtId="0" fontId="26" fillId="6" borderId="0" xfId="0" applyFont="1" applyFill="1" applyAlignment="1">
      <alignment horizontal="left" wrapText="1"/>
    </xf>
    <xf numFmtId="3" fontId="2" fillId="6" borderId="0" xfId="0" applyNumberFormat="1" applyFont="1" applyFill="1"/>
    <xf numFmtId="164" fontId="8" fillId="6" borderId="0" xfId="0" applyNumberFormat="1" applyFont="1" applyFill="1" applyAlignment="1">
      <alignment vertical="top"/>
    </xf>
    <xf numFmtId="3" fontId="23" fillId="6" borderId="11" xfId="0" applyNumberFormat="1" applyFont="1" applyFill="1" applyBorder="1" applyAlignment="1">
      <alignment horizontal="center"/>
    </xf>
    <xf numFmtId="164" fontId="23" fillId="6" borderId="11" xfId="0" applyNumberFormat="1" applyFont="1" applyFill="1" applyBorder="1" applyAlignment="1">
      <alignment horizontal="center"/>
    </xf>
    <xf numFmtId="3" fontId="23" fillId="6" borderId="0" xfId="0" applyNumberFormat="1" applyFont="1" applyFill="1" applyAlignment="1">
      <alignment horizontal="center"/>
    </xf>
    <xf numFmtId="3" fontId="2" fillId="6" borderId="18" xfId="0" applyNumberFormat="1" applyFont="1" applyFill="1" applyBorder="1" applyAlignment="1">
      <alignment horizontal="center"/>
    </xf>
    <xf numFmtId="164" fontId="2" fillId="6" borderId="18" xfId="0" applyNumberFormat="1" applyFont="1" applyFill="1" applyBorder="1" applyAlignment="1">
      <alignment horizontal="center"/>
    </xf>
    <xf numFmtId="0" fontId="7" fillId="6" borderId="21" xfId="0" applyFont="1" applyFill="1" applyBorder="1" applyAlignment="1">
      <alignment horizontal="center"/>
    </xf>
    <xf numFmtId="0" fontId="2" fillId="6" borderId="17" xfId="0" applyFont="1" applyFill="1" applyBorder="1"/>
    <xf numFmtId="0" fontId="6" fillId="6" borderId="18" xfId="0" applyFont="1" applyFill="1" applyBorder="1"/>
    <xf numFmtId="165" fontId="7" fillId="6" borderId="18" xfId="0" applyNumberFormat="1" applyFont="1" applyFill="1" applyBorder="1" applyAlignment="1">
      <alignment horizontal="center"/>
    </xf>
    <xf numFmtId="0" fontId="2" fillId="6" borderId="10" xfId="0" applyFont="1" applyFill="1" applyBorder="1"/>
    <xf numFmtId="0" fontId="2" fillId="6" borderId="11" xfId="0" applyFont="1" applyFill="1" applyBorder="1"/>
    <xf numFmtId="0" fontId="5" fillId="6" borderId="11" xfId="0" applyFont="1" applyFill="1" applyBorder="1" applyAlignment="1">
      <alignment wrapText="1"/>
    </xf>
    <xf numFmtId="165" fontId="7" fillId="6" borderId="11" xfId="0" applyNumberFormat="1" applyFont="1" applyFill="1" applyBorder="1" applyAlignment="1">
      <alignment horizontal="center"/>
    </xf>
    <xf numFmtId="0" fontId="6" fillId="6" borderId="11" xfId="0" applyFont="1" applyFill="1" applyBorder="1"/>
    <xf numFmtId="0" fontId="6" fillId="6" borderId="17" xfId="0" applyFont="1" applyFill="1" applyBorder="1" applyAlignment="1">
      <alignment horizontal="right" vertical="center"/>
    </xf>
    <xf numFmtId="0" fontId="6" fillId="6" borderId="18" xfId="0" applyFont="1" applyFill="1" applyBorder="1" applyAlignment="1">
      <alignment horizontal="left" vertical="center"/>
    </xf>
    <xf numFmtId="0" fontId="6" fillId="6" borderId="18" xfId="0" applyFont="1" applyFill="1" applyBorder="1" applyAlignment="1">
      <alignment horizontal="right" vertical="center" wrapText="1"/>
    </xf>
    <xf numFmtId="165" fontId="6" fillId="6" borderId="18" xfId="0" applyNumberFormat="1" applyFont="1" applyFill="1" applyBorder="1" applyAlignment="1">
      <alignment horizontal="right" vertical="center"/>
    </xf>
    <xf numFmtId="0" fontId="12" fillId="0" borderId="0" xfId="0" applyFont="1"/>
    <xf numFmtId="0" fontId="11" fillId="0" borderId="0" xfId="0" applyFont="1" applyAlignment="1">
      <alignment horizontal="right" wrapText="1"/>
    </xf>
    <xf numFmtId="3" fontId="2" fillId="0" borderId="0" xfId="0" applyNumberFormat="1" applyFont="1" applyProtection="1">
      <protection locked="0"/>
    </xf>
    <xf numFmtId="3" fontId="23" fillId="0" borderId="0" xfId="0" applyNumberFormat="1" applyFont="1" applyAlignment="1">
      <alignment horizontal="center"/>
    </xf>
    <xf numFmtId="0" fontId="6" fillId="0" borderId="0" xfId="0" applyFont="1" applyAlignment="1">
      <alignment vertical="center"/>
    </xf>
    <xf numFmtId="0" fontId="2" fillId="0" borderId="9" xfId="0" applyFont="1" applyBorder="1" applyAlignment="1" applyProtection="1">
      <alignment horizontal="left" vertical="top" wrapText="1"/>
      <protection locked="0"/>
    </xf>
    <xf numFmtId="166" fontId="0" fillId="0" borderId="0" xfId="0" applyNumberFormat="1"/>
    <xf numFmtId="167" fontId="7" fillId="0" borderId="0" xfId="0" applyNumberFormat="1" applyFont="1"/>
    <xf numFmtId="167" fontId="2" fillId="0" borderId="2" xfId="0" applyNumberFormat="1" applyFont="1" applyBorder="1"/>
    <xf numFmtId="3" fontId="2" fillId="0" borderId="0" xfId="0" applyNumberFormat="1" applyFont="1" applyAlignment="1" applyProtection="1">
      <alignment horizontal="left" vertical="top" wrapText="1"/>
      <protection locked="0"/>
    </xf>
    <xf numFmtId="0" fontId="5" fillId="0" borderId="0" xfId="0" quotePrefix="1" applyFont="1" applyAlignment="1">
      <alignment wrapText="1"/>
    </xf>
    <xf numFmtId="167" fontId="2" fillId="0" borderId="0" xfId="0" applyNumberFormat="1" applyFont="1"/>
    <xf numFmtId="167" fontId="2" fillId="0" borderId="7" xfId="0" applyNumberFormat="1" applyFont="1" applyBorder="1"/>
    <xf numFmtId="167" fontId="2" fillId="0" borderId="4" xfId="0" applyNumberFormat="1" applyFont="1" applyBorder="1"/>
    <xf numFmtId="167" fontId="0" fillId="0" borderId="0" xfId="0" applyNumberFormat="1"/>
    <xf numFmtId="0" fontId="12" fillId="3" borderId="0" xfId="0" applyFont="1" applyFill="1"/>
    <xf numFmtId="0" fontId="24" fillId="3" borderId="0" xfId="0" applyFont="1" applyFill="1"/>
    <xf numFmtId="0" fontId="2" fillId="3" borderId="0" xfId="0" applyFont="1" applyFill="1"/>
    <xf numFmtId="0" fontId="11" fillId="3" borderId="0" xfId="0" applyFont="1" applyFill="1" applyAlignment="1">
      <alignment wrapText="1"/>
    </xf>
    <xf numFmtId="164" fontId="2" fillId="3" borderId="0" xfId="0" applyNumberFormat="1" applyFont="1" applyFill="1"/>
    <xf numFmtId="0" fontId="7" fillId="3" borderId="0" xfId="0" applyFont="1" applyFill="1"/>
    <xf numFmtId="0" fontId="11" fillId="3" borderId="0" xfId="0" applyFont="1" applyFill="1" applyAlignment="1">
      <alignment horizontal="right" wrapText="1"/>
    </xf>
    <xf numFmtId="164" fontId="11" fillId="3" borderId="0" xfId="0" applyNumberFormat="1" applyFont="1" applyFill="1" applyAlignment="1">
      <alignment horizontal="right"/>
    </xf>
    <xf numFmtId="164" fontId="11" fillId="3" borderId="0" xfId="0" quotePrefix="1" applyNumberFormat="1" applyFont="1" applyFill="1" applyAlignment="1">
      <alignment horizontal="left"/>
    </xf>
    <xf numFmtId="164" fontId="23" fillId="3" borderId="0" xfId="0" applyNumberFormat="1" applyFont="1" applyFill="1"/>
    <xf numFmtId="0" fontId="26" fillId="3" borderId="0" xfId="0" applyFont="1" applyFill="1" applyAlignment="1">
      <alignment horizontal="left" wrapText="1"/>
    </xf>
    <xf numFmtId="3" fontId="2" fillId="3" borderId="0" xfId="0" applyNumberFormat="1" applyFont="1" applyFill="1"/>
    <xf numFmtId="164" fontId="8" fillId="3" borderId="0" xfId="0" applyNumberFormat="1" applyFont="1" applyFill="1" applyAlignment="1">
      <alignment vertical="top"/>
    </xf>
    <xf numFmtId="164" fontId="23" fillId="3" borderId="11" xfId="0" applyNumberFormat="1" applyFont="1" applyFill="1" applyBorder="1" applyAlignment="1">
      <alignment horizontal="center"/>
    </xf>
    <xf numFmtId="3" fontId="2" fillId="3" borderId="18" xfId="0" applyNumberFormat="1" applyFont="1" applyFill="1" applyBorder="1" applyAlignment="1">
      <alignment horizontal="center"/>
    </xf>
    <xf numFmtId="164" fontId="2" fillId="3" borderId="18" xfId="0" applyNumberFormat="1" applyFont="1" applyFill="1" applyBorder="1" applyAlignment="1">
      <alignment horizontal="center"/>
    </xf>
    <xf numFmtId="0" fontId="7" fillId="3" borderId="21" xfId="0" applyFont="1" applyFill="1" applyBorder="1" applyAlignment="1">
      <alignment horizontal="center"/>
    </xf>
    <xf numFmtId="0" fontId="2" fillId="3" borderId="10" xfId="0" applyFont="1" applyFill="1" applyBorder="1"/>
    <xf numFmtId="0" fontId="2" fillId="3" borderId="11" xfId="0" applyFont="1" applyFill="1" applyBorder="1"/>
    <xf numFmtId="0" fontId="5" fillId="3" borderId="11" xfId="0" applyFont="1" applyFill="1" applyBorder="1" applyAlignment="1">
      <alignment wrapText="1"/>
    </xf>
    <xf numFmtId="165" fontId="7" fillId="3" borderId="11" xfId="0" applyNumberFormat="1" applyFont="1" applyFill="1" applyBorder="1" applyAlignment="1">
      <alignment horizontal="center"/>
    </xf>
    <xf numFmtId="166" fontId="2" fillId="3" borderId="23" xfId="0" applyNumberFormat="1" applyFont="1" applyFill="1" applyBorder="1" applyProtection="1">
      <protection locked="0"/>
    </xf>
    <xf numFmtId="0" fontId="7" fillId="3" borderId="24" xfId="0" applyFont="1" applyFill="1" applyBorder="1"/>
    <xf numFmtId="0" fontId="2" fillId="3" borderId="17" xfId="0" applyFont="1" applyFill="1" applyBorder="1"/>
    <xf numFmtId="0" fontId="6" fillId="3" borderId="18" xfId="0" applyFont="1" applyFill="1" applyBorder="1"/>
    <xf numFmtId="165" fontId="7" fillId="3" borderId="18" xfId="0" applyNumberFormat="1" applyFont="1" applyFill="1" applyBorder="1" applyAlignment="1">
      <alignment horizontal="center"/>
    </xf>
    <xf numFmtId="166" fontId="7" fillId="3" borderId="19" xfId="0" applyNumberFormat="1" applyFont="1" applyFill="1" applyBorder="1" applyProtection="1">
      <protection locked="0"/>
    </xf>
    <xf numFmtId="4" fontId="7" fillId="3" borderId="20" xfId="0" applyNumberFormat="1" applyFont="1" applyFill="1" applyBorder="1"/>
    <xf numFmtId="166" fontId="7" fillId="0" borderId="12" xfId="0" applyNumberFormat="1" applyFont="1" applyBorder="1"/>
    <xf numFmtId="166" fontId="7" fillId="0" borderId="15" xfId="0" applyNumberFormat="1" applyFont="1" applyBorder="1"/>
    <xf numFmtId="166" fontId="7" fillId="0" borderId="28" xfId="0" applyNumberFormat="1" applyFont="1" applyBorder="1"/>
    <xf numFmtId="166" fontId="7" fillId="0" borderId="21" xfId="0" applyNumberFormat="1" applyFont="1" applyBorder="1"/>
    <xf numFmtId="166" fontId="7" fillId="5" borderId="12" xfId="0" applyNumberFormat="1" applyFont="1" applyFill="1" applyBorder="1"/>
    <xf numFmtId="166" fontId="7" fillId="2" borderId="21" xfId="0" applyNumberFormat="1" applyFont="1" applyFill="1" applyBorder="1"/>
    <xf numFmtId="168" fontId="7" fillId="3" borderId="25" xfId="0" applyNumberFormat="1" applyFont="1" applyFill="1" applyBorder="1" applyProtection="1">
      <protection locked="0"/>
    </xf>
    <xf numFmtId="164" fontId="2" fillId="3" borderId="11" xfId="0" applyNumberFormat="1" applyFont="1" applyFill="1" applyBorder="1" applyProtection="1">
      <protection locked="0"/>
    </xf>
    <xf numFmtId="0" fontId="7" fillId="3" borderId="12" xfId="0" applyFont="1" applyFill="1" applyBorder="1"/>
    <xf numFmtId="0" fontId="6" fillId="3" borderId="11" xfId="0" applyFont="1" applyFill="1" applyBorder="1"/>
    <xf numFmtId="166" fontId="2" fillId="3" borderId="11" xfId="0" applyNumberFormat="1" applyFont="1" applyFill="1" applyBorder="1"/>
    <xf numFmtId="166" fontId="7" fillId="3" borderId="12" xfId="0" applyNumberFormat="1" applyFont="1" applyFill="1" applyBorder="1"/>
    <xf numFmtId="0" fontId="7" fillId="3" borderId="11" xfId="0" applyFont="1" applyFill="1" applyBorder="1"/>
    <xf numFmtId="0" fontId="6" fillId="3" borderId="17" xfId="0" applyFont="1" applyFill="1" applyBorder="1" applyAlignment="1">
      <alignment horizontal="right" vertical="center"/>
    </xf>
    <xf numFmtId="0" fontId="6" fillId="3" borderId="18" xfId="0" applyFont="1" applyFill="1" applyBorder="1" applyAlignment="1">
      <alignment horizontal="left" vertical="center"/>
    </xf>
    <xf numFmtId="0" fontId="6" fillId="3" borderId="18" xfId="0" applyFont="1" applyFill="1" applyBorder="1" applyAlignment="1">
      <alignment horizontal="right" vertical="center" wrapText="1"/>
    </xf>
    <xf numFmtId="165" fontId="6" fillId="3" borderId="18" xfId="0" applyNumberFormat="1" applyFont="1" applyFill="1" applyBorder="1" applyAlignment="1">
      <alignment horizontal="right" vertical="center"/>
    </xf>
    <xf numFmtId="166" fontId="6" fillId="3" borderId="18" xfId="0" applyNumberFormat="1" applyFont="1" applyFill="1" applyBorder="1" applyAlignment="1">
      <alignment horizontal="right" vertical="center"/>
    </xf>
    <xf numFmtId="166" fontId="6" fillId="3" borderId="21" xfId="0" applyNumberFormat="1" applyFont="1" applyFill="1" applyBorder="1" applyAlignment="1">
      <alignment horizontal="right" vertical="center"/>
    </xf>
    <xf numFmtId="0" fontId="16" fillId="0" borderId="0" xfId="0" applyFont="1" applyAlignment="1">
      <alignment horizontal="left" vertical="top" wrapText="1"/>
    </xf>
    <xf numFmtId="3" fontId="23" fillId="0" borderId="0" xfId="0" applyNumberFormat="1" applyFont="1"/>
    <xf numFmtId="167" fontId="2" fillId="0" borderId="39" xfId="0" applyNumberFormat="1" applyFont="1" applyBorder="1"/>
    <xf numFmtId="167" fontId="2" fillId="0" borderId="38" xfId="0" applyNumberFormat="1" applyFont="1" applyBorder="1"/>
    <xf numFmtId="167" fontId="2" fillId="0" borderId="41" xfId="0" applyNumberFormat="1" applyFont="1" applyBorder="1"/>
    <xf numFmtId="0" fontId="2" fillId="0" borderId="0" xfId="0" applyFont="1" applyAlignment="1">
      <alignment horizontal="left" vertical="top" wrapText="1"/>
    </xf>
    <xf numFmtId="0" fontId="8" fillId="0" borderId="0" xfId="3" applyFont="1" applyAlignment="1">
      <alignment horizontal="center"/>
    </xf>
    <xf numFmtId="4" fontId="2" fillId="0" borderId="0" xfId="3" applyNumberFormat="1"/>
    <xf numFmtId="2" fontId="2" fillId="0" borderId="0" xfId="3" applyNumberFormat="1"/>
    <xf numFmtId="0" fontId="41" fillId="0" borderId="0" xfId="3" applyFont="1"/>
    <xf numFmtId="3" fontId="2" fillId="0" borderId="0" xfId="3" applyNumberFormat="1"/>
    <xf numFmtId="3" fontId="7" fillId="0" borderId="0" xfId="3" applyNumberFormat="1" applyFont="1" applyAlignment="1">
      <alignment horizontal="center"/>
    </xf>
    <xf numFmtId="4" fontId="7" fillId="0" borderId="0" xfId="3" applyNumberFormat="1" applyFont="1" applyAlignment="1">
      <alignment horizontal="center"/>
    </xf>
    <xf numFmtId="3" fontId="7" fillId="0" borderId="0" xfId="3" applyNumberFormat="1" applyFont="1" applyAlignment="1">
      <alignment horizontal="center" wrapText="1"/>
    </xf>
    <xf numFmtId="1" fontId="42" fillId="9" borderId="42" xfId="3" applyNumberFormat="1" applyFont="1" applyFill="1" applyBorder="1" applyAlignment="1">
      <alignment horizontal="left"/>
    </xf>
    <xf numFmtId="0" fontId="42" fillId="9" borderId="42" xfId="3" applyFont="1" applyFill="1" applyBorder="1" applyAlignment="1">
      <alignment horizontal="left"/>
    </xf>
    <xf numFmtId="4" fontId="2" fillId="0" borderId="43" xfId="3" applyNumberFormat="1" applyBorder="1"/>
    <xf numFmtId="0" fontId="43" fillId="0" borderId="0" xfId="3" applyFont="1"/>
    <xf numFmtId="43" fontId="2" fillId="0" borderId="0" xfId="2" applyFont="1" applyProtection="1"/>
    <xf numFmtId="0" fontId="7" fillId="0" borderId="0" xfId="3" applyFont="1"/>
    <xf numFmtId="43" fontId="7" fillId="0" borderId="0" xfId="2" applyFont="1" applyAlignment="1" applyProtection="1">
      <alignment horizontal="center"/>
    </xf>
    <xf numFmtId="0" fontId="2" fillId="0" borderId="0" xfId="3" applyAlignment="1">
      <alignment vertical="center"/>
    </xf>
    <xf numFmtId="0" fontId="2" fillId="11" borderId="0" xfId="3" applyFill="1"/>
    <xf numFmtId="0" fontId="7" fillId="11" borderId="0" xfId="3" applyFont="1" applyFill="1" applyAlignment="1">
      <alignment horizontal="center"/>
    </xf>
    <xf numFmtId="43" fontId="7" fillId="11" borderId="0" xfId="2" applyFont="1" applyFill="1" applyAlignment="1" applyProtection="1">
      <alignment horizontal="center"/>
    </xf>
    <xf numFmtId="43" fontId="2" fillId="11" borderId="0" xfId="2" applyFont="1" applyFill="1" applyAlignment="1" applyProtection="1"/>
    <xf numFmtId="0" fontId="7" fillId="11" borderId="0" xfId="3" applyFont="1" applyFill="1" applyAlignment="1">
      <alignment horizontal="center" vertical="center"/>
    </xf>
    <xf numFmtId="0" fontId="7" fillId="11" borderId="0" xfId="3" applyFont="1" applyFill="1" applyAlignment="1">
      <alignment vertical="center"/>
    </xf>
    <xf numFmtId="43" fontId="7" fillId="11" borderId="44" xfId="2" applyFont="1" applyFill="1" applyBorder="1" applyAlignment="1" applyProtection="1">
      <alignment vertical="center"/>
    </xf>
    <xf numFmtId="0" fontId="7" fillId="12" borderId="0" xfId="3" applyFont="1" applyFill="1"/>
    <xf numFmtId="0" fontId="2" fillId="12" borderId="0" xfId="3" applyFill="1"/>
    <xf numFmtId="0" fontId="7" fillId="12" borderId="0" xfId="3" applyFont="1" applyFill="1" applyAlignment="1">
      <alignment horizontal="center" vertical="center"/>
    </xf>
    <xf numFmtId="43" fontId="2" fillId="12" borderId="0" xfId="3" applyNumberFormat="1" applyFill="1"/>
    <xf numFmtId="43" fontId="7" fillId="12" borderId="44" xfId="3" applyNumberFormat="1" applyFont="1" applyFill="1" applyBorder="1"/>
    <xf numFmtId="43" fontId="2" fillId="12" borderId="0" xfId="2" applyFont="1" applyFill="1" applyProtection="1"/>
    <xf numFmtId="0" fontId="7" fillId="0" borderId="0" xfId="3" applyFont="1" applyProtection="1">
      <protection locked="0"/>
    </xf>
    <xf numFmtId="0" fontId="2" fillId="0" borderId="0" xfId="3" applyProtection="1">
      <protection locked="0"/>
    </xf>
    <xf numFmtId="166" fontId="2" fillId="0" borderId="2" xfId="0" applyNumberFormat="1" applyFont="1" applyBorder="1"/>
    <xf numFmtId="166" fontId="2" fillId="0" borderId="4" xfId="0" applyNumberFormat="1" applyFont="1" applyBorder="1"/>
    <xf numFmtId="166" fontId="2" fillId="0" borderId="7" xfId="0" applyNumberFormat="1" applyFont="1" applyBorder="1"/>
    <xf numFmtId="166" fontId="7" fillId="3" borderId="18" xfId="0" applyNumberFormat="1" applyFont="1" applyFill="1" applyBorder="1"/>
    <xf numFmtId="166" fontId="2" fillId="0" borderId="8" xfId="0" applyNumberFormat="1" applyFont="1" applyBorder="1"/>
    <xf numFmtId="166" fontId="2" fillId="0" borderId="6" xfId="0" applyNumberFormat="1" applyFont="1" applyBorder="1"/>
    <xf numFmtId="0" fontId="36" fillId="7" borderId="0" xfId="4" applyFont="1" applyFill="1" applyAlignment="1">
      <alignment horizontal="right"/>
    </xf>
    <xf numFmtId="0" fontId="7" fillId="3" borderId="31" xfId="0" applyFont="1" applyFill="1" applyBorder="1" applyAlignment="1">
      <alignment horizontal="center"/>
    </xf>
    <xf numFmtId="0" fontId="7" fillId="0" borderId="30" xfId="4" applyFont="1" applyBorder="1"/>
    <xf numFmtId="4" fontId="7" fillId="0" borderId="32" xfId="0" applyNumberFormat="1" applyFont="1" applyBorder="1"/>
    <xf numFmtId="0" fontId="7" fillId="0" borderId="30" xfId="0" applyFont="1" applyBorder="1"/>
    <xf numFmtId="4" fontId="7" fillId="0" borderId="33" xfId="0" applyNumberFormat="1" applyFont="1" applyBorder="1"/>
    <xf numFmtId="0" fontId="7" fillId="3" borderId="34" xfId="0" applyFont="1" applyFill="1" applyBorder="1"/>
    <xf numFmtId="4" fontId="7" fillId="3" borderId="35" xfId="0" applyNumberFormat="1" applyFont="1" applyFill="1" applyBorder="1"/>
    <xf numFmtId="164" fontId="7" fillId="0" borderId="29" xfId="0" applyNumberFormat="1" applyFont="1" applyBorder="1"/>
    <xf numFmtId="164" fontId="7" fillId="0" borderId="30" xfId="0" applyNumberFormat="1" applyFont="1" applyBorder="1"/>
    <xf numFmtId="0" fontId="7" fillId="0" borderId="36" xfId="0" applyFont="1" applyBorder="1"/>
    <xf numFmtId="0" fontId="7" fillId="3" borderId="29" xfId="0" applyFont="1" applyFill="1" applyBorder="1"/>
    <xf numFmtId="0" fontId="7" fillId="0" borderId="29" xfId="0" applyFont="1" applyBorder="1"/>
    <xf numFmtId="4" fontId="7" fillId="2" borderId="29" xfId="0" applyNumberFormat="1" applyFont="1" applyFill="1" applyBorder="1"/>
    <xf numFmtId="4" fontId="7" fillId="0" borderId="29" xfId="0" applyNumberFormat="1" applyFont="1" applyBorder="1"/>
    <xf numFmtId="4" fontId="7" fillId="0" borderId="30" xfId="0" applyNumberFormat="1" applyFont="1" applyBorder="1"/>
    <xf numFmtId="4" fontId="7" fillId="0" borderId="37" xfId="0" applyNumberFormat="1" applyFont="1" applyBorder="1"/>
    <xf numFmtId="4" fontId="7" fillId="0" borderId="31" xfId="0" applyNumberFormat="1" applyFont="1" applyBorder="1"/>
    <xf numFmtId="4" fontId="7" fillId="0" borderId="15" xfId="0" applyNumberFormat="1" applyFont="1" applyBorder="1"/>
    <xf numFmtId="4" fontId="7" fillId="5" borderId="29" xfId="0" applyNumberFormat="1" applyFont="1" applyFill="1" applyBorder="1"/>
    <xf numFmtId="4" fontId="7" fillId="2" borderId="31" xfId="0" applyNumberFormat="1" applyFont="1" applyFill="1" applyBorder="1"/>
    <xf numFmtId="4" fontId="7" fillId="0" borderId="0" xfId="0" applyNumberFormat="1" applyFont="1"/>
    <xf numFmtId="4" fontId="7" fillId="3" borderId="29" xfId="0" applyNumberFormat="1" applyFont="1" applyFill="1" applyBorder="1"/>
    <xf numFmtId="4" fontId="6" fillId="3" borderId="31" xfId="0" applyNumberFormat="1" applyFont="1" applyFill="1" applyBorder="1" applyAlignment="1">
      <alignment horizontal="right" vertical="center"/>
    </xf>
    <xf numFmtId="0" fontId="36" fillId="7" borderId="0" xfId="4" applyFont="1" applyFill="1" applyAlignment="1" applyProtection="1">
      <alignment horizontal="right" wrapText="1"/>
      <protection locked="0"/>
    </xf>
    <xf numFmtId="0" fontId="7" fillId="3" borderId="0" xfId="0" applyFont="1" applyFill="1" applyAlignment="1" applyProtection="1">
      <alignment wrapText="1"/>
      <protection locked="0"/>
    </xf>
    <xf numFmtId="0" fontId="7" fillId="3" borderId="31" xfId="0" applyFont="1" applyFill="1" applyBorder="1" applyAlignment="1" applyProtection="1">
      <alignment horizontal="center" wrapText="1"/>
      <protection locked="0"/>
    </xf>
    <xf numFmtId="0" fontId="7" fillId="0" borderId="30" xfId="4" applyFont="1" applyBorder="1" applyAlignment="1" applyProtection="1">
      <alignment wrapText="1"/>
      <protection locked="0"/>
    </xf>
    <xf numFmtId="4" fontId="7" fillId="0" borderId="32" xfId="0" applyNumberFormat="1" applyFont="1" applyBorder="1" applyAlignment="1" applyProtection="1">
      <alignment wrapText="1"/>
      <protection locked="0"/>
    </xf>
    <xf numFmtId="0" fontId="7" fillId="0" borderId="30" xfId="0" applyFont="1" applyBorder="1" applyAlignment="1" applyProtection="1">
      <alignment wrapText="1"/>
      <protection locked="0"/>
    </xf>
    <xf numFmtId="4" fontId="7" fillId="0" borderId="33" xfId="0" applyNumberFormat="1" applyFont="1" applyBorder="1" applyAlignment="1" applyProtection="1">
      <alignment wrapText="1"/>
      <protection locked="0"/>
    </xf>
    <xf numFmtId="0" fontId="7" fillId="3" borderId="34" xfId="0" applyFont="1" applyFill="1" applyBorder="1" applyAlignment="1" applyProtection="1">
      <alignment wrapText="1"/>
      <protection locked="0"/>
    </xf>
    <xf numFmtId="4" fontId="7" fillId="3" borderId="35" xfId="0" applyNumberFormat="1" applyFont="1" applyFill="1" applyBorder="1" applyAlignment="1" applyProtection="1">
      <alignment wrapText="1"/>
      <protection locked="0"/>
    </xf>
    <xf numFmtId="164" fontId="7" fillId="0" borderId="29" xfId="0" applyNumberFormat="1" applyFont="1" applyBorder="1" applyAlignment="1" applyProtection="1">
      <alignment wrapText="1"/>
      <protection locked="0"/>
    </xf>
    <xf numFmtId="164" fontId="7" fillId="0" borderId="30" xfId="0" applyNumberFormat="1" applyFont="1" applyBorder="1" applyAlignment="1" applyProtection="1">
      <alignment wrapText="1"/>
      <protection locked="0"/>
    </xf>
    <xf numFmtId="0" fontId="7" fillId="0" borderId="36" xfId="0" applyFont="1" applyBorder="1" applyAlignment="1" applyProtection="1">
      <alignment wrapText="1"/>
      <protection locked="0"/>
    </xf>
    <xf numFmtId="0" fontId="7" fillId="3" borderId="29" xfId="0" applyFont="1" applyFill="1" applyBorder="1" applyAlignment="1" applyProtection="1">
      <alignment wrapText="1"/>
      <protection locked="0"/>
    </xf>
    <xf numFmtId="164" fontId="7" fillId="0" borderId="0" xfId="0" applyNumberFormat="1" applyFont="1" applyAlignment="1" applyProtection="1">
      <alignment wrapText="1"/>
      <protection locked="0"/>
    </xf>
    <xf numFmtId="166" fontId="2" fillId="0" borderId="0" xfId="0" applyNumberFormat="1" applyFont="1" applyAlignment="1" applyProtection="1">
      <alignment wrapText="1"/>
      <protection locked="0"/>
    </xf>
    <xf numFmtId="0" fontId="7" fillId="0" borderId="29" xfId="0" applyFont="1" applyBorder="1" applyAlignment="1" applyProtection="1">
      <alignment wrapText="1"/>
      <protection locked="0"/>
    </xf>
    <xf numFmtId="0" fontId="7" fillId="0" borderId="0" xfId="0" applyFont="1" applyAlignment="1" applyProtection="1">
      <alignment wrapText="1"/>
      <protection locked="0"/>
    </xf>
    <xf numFmtId="0" fontId="7" fillId="2" borderId="29" xfId="0" applyFont="1" applyFill="1" applyBorder="1" applyAlignment="1" applyProtection="1">
      <alignment wrapText="1"/>
      <protection locked="0"/>
    </xf>
    <xf numFmtId="0" fontId="7" fillId="0" borderId="37" xfId="0" applyFont="1" applyBorder="1" applyAlignment="1" applyProtection="1">
      <alignment wrapText="1"/>
      <protection locked="0"/>
    </xf>
    <xf numFmtId="0" fontId="7" fillId="0" borderId="31" xfId="0" applyFont="1" applyBorder="1" applyAlignment="1" applyProtection="1">
      <alignment wrapText="1"/>
      <protection locked="0"/>
    </xf>
    <xf numFmtId="0" fontId="7" fillId="0" borderId="15" xfId="0" applyFont="1" applyBorder="1" applyAlignment="1" applyProtection="1">
      <alignment wrapText="1"/>
      <protection locked="0"/>
    </xf>
    <xf numFmtId="0" fontId="7" fillId="5" borderId="29" xfId="0" applyFont="1" applyFill="1" applyBorder="1" applyAlignment="1" applyProtection="1">
      <alignment wrapText="1"/>
      <protection locked="0"/>
    </xf>
    <xf numFmtId="0" fontId="7" fillId="2" borderId="31" xfId="0" applyFont="1" applyFill="1" applyBorder="1" applyAlignment="1" applyProtection="1">
      <alignment wrapText="1"/>
      <protection locked="0"/>
    </xf>
    <xf numFmtId="0" fontId="6" fillId="3" borderId="31" xfId="0" applyFont="1" applyFill="1" applyBorder="1" applyAlignment="1" applyProtection="1">
      <alignment horizontal="right" vertical="center" wrapText="1"/>
      <protection locked="0"/>
    </xf>
    <xf numFmtId="0" fontId="46" fillId="0" borderId="0" xfId="8" applyFont="1"/>
    <xf numFmtId="0" fontId="39" fillId="0" borderId="0" xfId="8"/>
    <xf numFmtId="0" fontId="30" fillId="0" borderId="0" xfId="3" applyFont="1"/>
    <xf numFmtId="0" fontId="30" fillId="0" borderId="0" xfId="3" applyFont="1" applyAlignment="1">
      <alignment horizontal="center" wrapText="1"/>
    </xf>
    <xf numFmtId="11" fontId="7" fillId="0" borderId="0" xfId="3" applyNumberFormat="1" applyFont="1"/>
    <xf numFmtId="167" fontId="2" fillId="0" borderId="6" xfId="0" applyNumberFormat="1" applyFont="1" applyBorder="1"/>
    <xf numFmtId="166" fontId="2" fillId="5" borderId="23" xfId="0" applyNumberFormat="1" applyFont="1" applyFill="1" applyBorder="1"/>
    <xf numFmtId="166" fontId="7" fillId="5" borderId="18" xfId="0" applyNumberFormat="1" applyFont="1" applyFill="1" applyBorder="1"/>
    <xf numFmtId="166" fontId="7" fillId="5" borderId="19" xfId="0" applyNumberFormat="1" applyFont="1" applyFill="1" applyBorder="1"/>
    <xf numFmtId="164" fontId="2" fillId="0" borderId="11" xfId="0" applyNumberFormat="1" applyFont="1" applyBorder="1"/>
    <xf numFmtId="164" fontId="2" fillId="5" borderId="11" xfId="0" applyNumberFormat="1" applyFont="1" applyFill="1" applyBorder="1"/>
    <xf numFmtId="168" fontId="7" fillId="5" borderId="25" xfId="0" applyNumberFormat="1" applyFont="1" applyFill="1" applyBorder="1"/>
    <xf numFmtId="0" fontId="2" fillId="0" borderId="0" xfId="0" applyFont="1" applyProtection="1">
      <protection locked="0"/>
    </xf>
    <xf numFmtId="0" fontId="5" fillId="0" borderId="0" xfId="0" applyFont="1" applyAlignment="1" applyProtection="1">
      <alignment wrapText="1"/>
      <protection locked="0"/>
    </xf>
    <xf numFmtId="3" fontId="6" fillId="0" borderId="0" xfId="0" applyNumberFormat="1" applyFont="1" applyProtection="1">
      <protection locked="0"/>
    </xf>
    <xf numFmtId="164" fontId="6" fillId="0" borderId="0" xfId="0" applyNumberFormat="1" applyFont="1" applyProtection="1">
      <protection locked="0"/>
    </xf>
    <xf numFmtId="0" fontId="7" fillId="0" borderId="0" xfId="0" applyFont="1" applyProtection="1">
      <protection locked="0"/>
    </xf>
    <xf numFmtId="0" fontId="32" fillId="0" borderId="0" xfId="0" applyFont="1" applyProtection="1">
      <protection locked="0"/>
    </xf>
    <xf numFmtId="0" fontId="4" fillId="0" borderId="0" xfId="0" applyFont="1" applyAlignment="1" applyProtection="1">
      <alignment horizontal="right" wrapText="1"/>
      <protection locked="0"/>
    </xf>
    <xf numFmtId="0" fontId="16" fillId="0" borderId="0" xfId="0" applyFont="1" applyAlignment="1" applyProtection="1">
      <alignment horizontal="right" wrapText="1"/>
      <protection locked="0"/>
    </xf>
    <xf numFmtId="0" fontId="4" fillId="0" borderId="0" xfId="0" applyFont="1" applyAlignment="1" applyProtection="1">
      <alignment horizontal="right"/>
      <protection locked="0"/>
    </xf>
    <xf numFmtId="167" fontId="7" fillId="0" borderId="40" xfId="0" applyNumberFormat="1" applyFont="1" applyBorder="1"/>
    <xf numFmtId="167" fontId="7" fillId="0" borderId="52" xfId="0" applyNumberFormat="1" applyFont="1" applyBorder="1"/>
    <xf numFmtId="0" fontId="48" fillId="0" borderId="0" xfId="0" applyFont="1" applyAlignment="1">
      <alignment vertical="center"/>
    </xf>
    <xf numFmtId="3" fontId="2" fillId="0" borderId="0" xfId="0" applyNumberFormat="1" applyFont="1" applyAlignment="1">
      <alignment horizontal="center"/>
    </xf>
    <xf numFmtId="167" fontId="2" fillId="0" borderId="8" xfId="0" applyNumberFormat="1" applyFont="1" applyBorder="1"/>
    <xf numFmtId="167" fontId="2" fillId="0" borderId="0" xfId="0" applyNumberFormat="1" applyFont="1" applyAlignment="1" applyProtection="1">
      <alignment horizontal="left" vertical="top" wrapText="1"/>
      <protection locked="0"/>
    </xf>
    <xf numFmtId="167" fontId="2" fillId="0" borderId="51" xfId="0" applyNumberFormat="1" applyFont="1" applyBorder="1"/>
    <xf numFmtId="0" fontId="2" fillId="0" borderId="0" xfId="0" applyFont="1" applyAlignment="1">
      <alignment horizontal="left" wrapText="1"/>
    </xf>
    <xf numFmtId="4" fontId="0" fillId="0" borderId="0" xfId="0" applyNumberFormat="1"/>
    <xf numFmtId="4" fontId="7" fillId="0" borderId="0" xfId="0" applyNumberFormat="1" applyFont="1" applyAlignment="1">
      <alignment vertical="center"/>
    </xf>
    <xf numFmtId="38" fontId="2" fillId="0" borderId="2" xfId="0" applyNumberFormat="1" applyFont="1" applyBorder="1" applyProtection="1">
      <protection locked="0"/>
    </xf>
    <xf numFmtId="0" fontId="49" fillId="0" borderId="0" xfId="10" applyAlignment="1">
      <alignment horizontal="left"/>
    </xf>
    <xf numFmtId="0" fontId="2" fillId="0" borderId="0" xfId="0" applyFont="1" applyAlignment="1">
      <alignment horizontal="left" vertical="top"/>
    </xf>
    <xf numFmtId="0" fontId="16" fillId="0" borderId="0" xfId="0" applyFont="1" applyAlignment="1">
      <alignment horizontal="left" vertical="center" wrapText="1"/>
    </xf>
    <xf numFmtId="1" fontId="42" fillId="9" borderId="0" xfId="3" applyNumberFormat="1" applyFont="1" applyFill="1" applyBorder="1" applyAlignment="1">
      <alignment horizontal="left"/>
    </xf>
    <xf numFmtId="0" fontId="42" fillId="9" borderId="0" xfId="3" applyFont="1" applyFill="1" applyBorder="1" applyAlignment="1">
      <alignment horizontal="left"/>
    </xf>
    <xf numFmtId="0" fontId="43" fillId="0" borderId="0" xfId="0" applyFont="1"/>
    <xf numFmtId="4" fontId="0" fillId="0" borderId="43" xfId="0" applyNumberFormat="1" applyBorder="1"/>
    <xf numFmtId="0" fontId="2" fillId="14" borderId="0" xfId="0" applyFont="1" applyFill="1"/>
    <xf numFmtId="0" fontId="0" fillId="14" borderId="0" xfId="0" applyFill="1"/>
    <xf numFmtId="4" fontId="0" fillId="14" borderId="0" xfId="0" applyNumberFormat="1" applyFill="1"/>
    <xf numFmtId="0" fontId="11" fillId="3" borderId="0" xfId="3" applyFont="1" applyFill="1" applyAlignment="1" applyProtection="1">
      <alignment horizontal="left" vertical="center"/>
      <protection locked="0"/>
    </xf>
    <xf numFmtId="0" fontId="2" fillId="3" borderId="0" xfId="3" applyFill="1" applyProtection="1">
      <protection locked="0"/>
    </xf>
    <xf numFmtId="0" fontId="50" fillId="0" borderId="0" xfId="3" applyFont="1" applyProtection="1">
      <protection locked="0"/>
    </xf>
    <xf numFmtId="0" fontId="11" fillId="0" borderId="0" xfId="0" applyFont="1" applyFill="1" applyAlignment="1">
      <alignment wrapText="1"/>
    </xf>
    <xf numFmtId="7" fontId="2" fillId="0" borderId="0" xfId="3" applyNumberFormat="1" applyProtection="1">
      <protection locked="0"/>
    </xf>
    <xf numFmtId="7" fontId="2" fillId="0" borderId="43" xfId="3" applyNumberFormat="1" applyBorder="1" applyProtection="1">
      <protection locked="0"/>
    </xf>
    <xf numFmtId="0" fontId="11" fillId="11" borderId="0" xfId="3" applyFont="1" applyFill="1" applyAlignment="1" applyProtection="1">
      <alignment horizontal="left" vertical="center"/>
      <protection locked="0"/>
    </xf>
    <xf numFmtId="0" fontId="2" fillId="11" borderId="0" xfId="3" applyFill="1" applyProtection="1">
      <protection locked="0"/>
    </xf>
    <xf numFmtId="0" fontId="46" fillId="0" borderId="0" xfId="0" applyFont="1"/>
    <xf numFmtId="0" fontId="47" fillId="0" borderId="0" xfId="0" applyFont="1" applyAlignment="1">
      <alignment horizontal="right" vertical="center"/>
    </xf>
    <xf numFmtId="0" fontId="47" fillId="13" borderId="0" xfId="0" applyFont="1" applyFill="1" applyAlignment="1">
      <alignment horizontal="right" vertical="center"/>
    </xf>
    <xf numFmtId="37" fontId="2" fillId="0" borderId="0" xfId="0" applyNumberFormat="1" applyFont="1"/>
    <xf numFmtId="37" fontId="7" fillId="0" borderId="0" xfId="0" applyNumberFormat="1" applyFont="1"/>
    <xf numFmtId="39" fontId="2" fillId="0" borderId="4" xfId="0" applyNumberFormat="1" applyFont="1" applyBorder="1" applyProtection="1">
      <protection locked="0"/>
    </xf>
    <xf numFmtId="39" fontId="2" fillId="0" borderId="2" xfId="0" applyNumberFormat="1" applyFont="1" applyBorder="1" applyProtection="1">
      <protection locked="0"/>
    </xf>
    <xf numFmtId="39" fontId="7" fillId="0" borderId="14" xfId="0" applyNumberFormat="1" applyFont="1" applyBorder="1"/>
    <xf numFmtId="39" fontId="6" fillId="0" borderId="0" xfId="0" applyNumberFormat="1" applyFont="1" applyProtection="1">
      <protection locked="0"/>
    </xf>
    <xf numFmtId="39" fontId="7" fillId="0" borderId="15" xfId="0" applyNumberFormat="1" applyFont="1" applyBorder="1"/>
    <xf numFmtId="39" fontId="7" fillId="0" borderId="22" xfId="0" applyNumberFormat="1" applyFont="1" applyBorder="1"/>
    <xf numFmtId="39" fontId="2" fillId="6" borderId="11" xfId="0" applyNumberFormat="1" applyFont="1" applyFill="1" applyBorder="1"/>
    <xf numFmtId="39" fontId="2" fillId="6" borderId="23" xfId="0" applyNumberFormat="1" applyFont="1" applyFill="1" applyBorder="1"/>
    <xf numFmtId="39" fontId="7" fillId="6" borderId="24" xfId="0" applyNumberFormat="1" applyFont="1" applyFill="1" applyBorder="1"/>
    <xf numFmtId="39" fontId="7" fillId="6" borderId="18" xfId="0" applyNumberFormat="1" applyFont="1" applyFill="1" applyBorder="1"/>
    <xf numFmtId="39" fontId="7" fillId="6" borderId="19" xfId="0" applyNumberFormat="1" applyFont="1" applyFill="1" applyBorder="1"/>
    <xf numFmtId="39" fontId="7" fillId="6" borderId="20" xfId="0" applyNumberFormat="1" applyFont="1" applyFill="1" applyBorder="1"/>
    <xf numFmtId="39" fontId="2" fillId="0" borderId="11" xfId="0" applyNumberFormat="1" applyFont="1" applyBorder="1"/>
    <xf numFmtId="39" fontId="7" fillId="0" borderId="12" xfId="0" applyNumberFormat="1" applyFont="1" applyBorder="1"/>
    <xf numFmtId="39" fontId="2" fillId="0" borderId="0" xfId="0" applyNumberFormat="1" applyFont="1"/>
    <xf numFmtId="39" fontId="2" fillId="0" borderId="1" xfId="0" applyNumberFormat="1" applyFont="1" applyBorder="1" applyProtection="1">
      <protection locked="0"/>
    </xf>
    <xf numFmtId="39" fontId="2" fillId="0" borderId="7" xfId="0" applyNumberFormat="1" applyFont="1" applyBorder="1" applyProtection="1">
      <protection locked="0"/>
    </xf>
    <xf numFmtId="39" fontId="2" fillId="0" borderId="8" xfId="0" applyNumberFormat="1" applyFont="1" applyBorder="1" applyProtection="1">
      <protection locked="0"/>
    </xf>
    <xf numFmtId="39" fontId="7" fillId="0" borderId="16" xfId="0" applyNumberFormat="1" applyFont="1" applyBorder="1"/>
    <xf numFmtId="39" fontId="7" fillId="6" borderId="12" xfId="0" applyNumberFormat="1" applyFont="1" applyFill="1" applyBorder="1"/>
    <xf numFmtId="39" fontId="7" fillId="6" borderId="25" xfId="0" applyNumberFormat="1" applyFont="1" applyFill="1" applyBorder="1"/>
    <xf numFmtId="39" fontId="7" fillId="0" borderId="0" xfId="0" applyNumberFormat="1" applyFont="1"/>
    <xf numFmtId="39" fontId="2" fillId="0" borderId="5" xfId="0" applyNumberFormat="1" applyFont="1" applyBorder="1"/>
    <xf numFmtId="39" fontId="2" fillId="0" borderId="6" xfId="0" applyNumberFormat="1" applyFont="1" applyBorder="1"/>
    <xf numFmtId="39" fontId="2" fillId="0" borderId="3" xfId="0" applyNumberFormat="1" applyFont="1" applyBorder="1" applyProtection="1">
      <protection locked="0"/>
    </xf>
    <xf numFmtId="39" fontId="2" fillId="0" borderId="6" xfId="0" applyNumberFormat="1" applyFont="1" applyBorder="1" applyProtection="1">
      <protection locked="0"/>
    </xf>
    <xf numFmtId="39" fontId="2" fillId="0" borderId="5" xfId="0" applyNumberFormat="1" applyFont="1" applyBorder="1" applyProtection="1">
      <protection locked="0"/>
    </xf>
    <xf numFmtId="39" fontId="2" fillId="2" borderId="11" xfId="0" applyNumberFormat="1" applyFont="1" applyFill="1" applyBorder="1"/>
    <xf numFmtId="39" fontId="7" fillId="2" borderId="12" xfId="0" applyNumberFormat="1" applyFont="1" applyFill="1" applyBorder="1"/>
    <xf numFmtId="39" fontId="2" fillId="0" borderId="27" xfId="0" applyNumberFormat="1" applyFont="1" applyBorder="1"/>
    <xf numFmtId="39" fontId="7" fillId="0" borderId="28" xfId="0" applyNumberFormat="1" applyFont="1" applyBorder="1"/>
    <xf numFmtId="39" fontId="7" fillId="0" borderId="18" xfId="0" applyNumberFormat="1" applyFont="1" applyBorder="1"/>
    <xf numFmtId="39" fontId="7" fillId="0" borderId="21" xfId="0" applyNumberFormat="1" applyFont="1" applyBorder="1"/>
    <xf numFmtId="39" fontId="2" fillId="5" borderId="11" xfId="0" applyNumberFormat="1" applyFont="1" applyFill="1" applyBorder="1"/>
    <xf numFmtId="39" fontId="7" fillId="5" borderId="12" xfId="0" applyNumberFormat="1" applyFont="1" applyFill="1" applyBorder="1"/>
    <xf numFmtId="39" fontId="7" fillId="2" borderId="18" xfId="0" applyNumberFormat="1" applyFont="1" applyFill="1" applyBorder="1"/>
    <xf numFmtId="39" fontId="7" fillId="2" borderId="21" xfId="0" applyNumberFormat="1" applyFont="1" applyFill="1" applyBorder="1"/>
    <xf numFmtId="39" fontId="6" fillId="6" borderId="18" xfId="0" applyNumberFormat="1" applyFont="1" applyFill="1" applyBorder="1" applyAlignment="1">
      <alignment horizontal="right" vertical="center"/>
    </xf>
    <xf numFmtId="39" fontId="6" fillId="6" borderId="21" xfId="0" applyNumberFormat="1" applyFont="1" applyFill="1" applyBorder="1" applyAlignment="1">
      <alignment horizontal="right" vertical="center"/>
    </xf>
    <xf numFmtId="0" fontId="16" fillId="0" borderId="0" xfId="0" applyFont="1" applyAlignment="1">
      <alignment horizontal="left" vertical="center" wrapText="1"/>
    </xf>
    <xf numFmtId="0" fontId="18" fillId="15" borderId="0" xfId="0" applyFont="1" applyFill="1" applyAlignment="1">
      <alignment horizontal="center" vertical="center"/>
    </xf>
    <xf numFmtId="0" fontId="38" fillId="0" borderId="0" xfId="0" applyFon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30"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18" fillId="8" borderId="0" xfId="0" applyFont="1" applyFill="1" applyAlignment="1">
      <alignment horizontal="center" wrapText="1"/>
    </xf>
    <xf numFmtId="0" fontId="2" fillId="0" borderId="0" xfId="0" applyFont="1" applyAlignment="1">
      <alignment horizontal="left" vertical="top" wrapText="1"/>
    </xf>
    <xf numFmtId="0" fontId="0" fillId="0" borderId="0" xfId="0" applyAlignment="1">
      <alignment horizontal="left" vertical="top" wrapText="1"/>
    </xf>
    <xf numFmtId="0" fontId="24" fillId="5" borderId="0" xfId="0" applyFont="1" applyFill="1" applyAlignment="1">
      <alignment horizontal="center"/>
    </xf>
    <xf numFmtId="3" fontId="2" fillId="0" borderId="8" xfId="0" applyNumberFormat="1" applyFont="1" applyBorder="1" applyAlignment="1">
      <alignment horizontal="center"/>
    </xf>
    <xf numFmtId="0" fontId="2" fillId="0" borderId="8" xfId="0" applyFont="1" applyBorder="1" applyAlignment="1">
      <alignment horizont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11" fillId="5" borderId="0" xfId="0" applyFont="1" applyFill="1" applyAlignment="1">
      <alignment horizontal="left" wrapText="1"/>
    </xf>
    <xf numFmtId="0" fontId="27" fillId="5" borderId="10" xfId="0" applyFont="1" applyFill="1" applyBorder="1" applyAlignment="1">
      <alignment horizontal="left" vertical="center"/>
    </xf>
    <xf numFmtId="0" fontId="27" fillId="5" borderId="11" xfId="0" applyFont="1" applyFill="1" applyBorder="1" applyAlignment="1">
      <alignment horizontal="left" vertical="center"/>
    </xf>
    <xf numFmtId="0" fontId="11" fillId="5" borderId="12" xfId="0" applyFont="1" applyFill="1" applyBorder="1" applyAlignment="1">
      <alignment horizontal="center" wrapText="1"/>
    </xf>
    <xf numFmtId="0" fontId="11" fillId="5" borderId="15" xfId="0" applyFont="1" applyFill="1" applyBorder="1" applyAlignment="1">
      <alignment horizontal="center" wrapText="1"/>
    </xf>
    <xf numFmtId="0" fontId="27" fillId="5" borderId="13"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7"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44" fillId="10" borderId="0" xfId="3" applyFont="1" applyFill="1" applyAlignment="1">
      <alignment horizontal="center" vertical="center"/>
    </xf>
    <xf numFmtId="0" fontId="45" fillId="3" borderId="0" xfId="3" applyFont="1" applyFill="1" applyAlignment="1">
      <alignment horizontal="center"/>
    </xf>
    <xf numFmtId="0" fontId="46" fillId="0" borderId="0" xfId="3" applyFont="1" applyAlignment="1">
      <alignment horizontal="center" vertical="center"/>
    </xf>
    <xf numFmtId="0" fontId="2" fillId="0" borderId="45" xfId="3" applyBorder="1" applyAlignment="1">
      <alignment horizontal="center" vertical="center" wrapText="1"/>
    </xf>
    <xf numFmtId="0" fontId="2" fillId="0" borderId="46" xfId="3" applyBorder="1" applyAlignment="1">
      <alignment horizontal="center" vertical="center" wrapText="1"/>
    </xf>
    <xf numFmtId="0" fontId="2" fillId="0" borderId="47" xfId="3" applyBorder="1" applyAlignment="1">
      <alignment horizontal="center" vertical="center" wrapText="1"/>
    </xf>
    <xf numFmtId="0" fontId="2" fillId="0" borderId="48" xfId="3" applyBorder="1" applyAlignment="1">
      <alignment horizontal="center" vertical="center" wrapText="1"/>
    </xf>
    <xf numFmtId="0" fontId="2" fillId="0" borderId="49" xfId="3" applyBorder="1" applyAlignment="1">
      <alignment horizontal="center" vertical="center" wrapText="1"/>
    </xf>
    <xf numFmtId="0" fontId="2" fillId="0" borderId="50" xfId="3" applyBorder="1" applyAlignment="1">
      <alignment horizontal="center" vertical="center" wrapText="1"/>
    </xf>
    <xf numFmtId="0" fontId="2" fillId="0" borderId="45" xfId="3" applyBorder="1" applyAlignment="1">
      <alignment horizontal="center" wrapText="1"/>
    </xf>
    <xf numFmtId="0" fontId="2" fillId="0" borderId="46" xfId="3" applyBorder="1" applyAlignment="1">
      <alignment horizontal="center" wrapText="1"/>
    </xf>
    <xf numFmtId="0" fontId="2" fillId="0" borderId="47" xfId="3" applyBorder="1" applyAlignment="1">
      <alignment horizontal="center" wrapText="1"/>
    </xf>
    <xf numFmtId="0" fontId="2" fillId="0" borderId="48" xfId="3" applyBorder="1" applyAlignment="1">
      <alignment horizontal="center" wrapText="1"/>
    </xf>
    <xf numFmtId="0" fontId="2" fillId="0" borderId="49" xfId="3" applyBorder="1" applyAlignment="1">
      <alignment horizontal="center" wrapText="1"/>
    </xf>
    <xf numFmtId="0" fontId="2" fillId="0" borderId="50" xfId="3" applyBorder="1" applyAlignment="1">
      <alignment horizontal="center" wrapText="1"/>
    </xf>
    <xf numFmtId="0" fontId="24" fillId="6" borderId="0" xfId="0" applyFont="1" applyFill="1" applyAlignment="1">
      <alignment horizontal="center"/>
    </xf>
    <xf numFmtId="0" fontId="11" fillId="6" borderId="0" xfId="0" applyFont="1" applyFill="1" applyAlignment="1">
      <alignment horizontal="left" wrapText="1"/>
    </xf>
    <xf numFmtId="0" fontId="27"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11" fillId="6" borderId="12" xfId="0" applyFont="1" applyFill="1" applyBorder="1" applyAlignment="1">
      <alignment horizontal="center" wrapText="1"/>
    </xf>
    <xf numFmtId="0" fontId="11" fillId="6" borderId="15" xfId="0" applyFont="1" applyFill="1" applyBorder="1" applyAlignment="1">
      <alignment horizontal="center" wrapText="1"/>
    </xf>
    <xf numFmtId="0" fontId="27" fillId="6" borderId="13" xfId="0" applyFont="1" applyFill="1" applyBorder="1" applyAlignment="1">
      <alignment horizontal="left" vertical="center" wrapText="1"/>
    </xf>
    <xf numFmtId="0" fontId="27" fillId="6" borderId="0" xfId="0" applyFont="1" applyFill="1" applyAlignment="1">
      <alignment horizontal="left" vertical="center" wrapText="1"/>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3" fontId="2" fillId="0" borderId="8"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12" fillId="0" borderId="0" xfId="0" applyFont="1" applyAlignment="1">
      <alignment horizontal="left" wrapText="1"/>
    </xf>
    <xf numFmtId="3" fontId="23" fillId="3" borderId="11" xfId="0" applyNumberFormat="1" applyFont="1" applyFill="1" applyBorder="1" applyAlignment="1">
      <alignment horizontal="center" wrapText="1"/>
    </xf>
    <xf numFmtId="3" fontId="23" fillId="3" borderId="0" xfId="0" applyNumberFormat="1" applyFont="1" applyFill="1" applyAlignment="1">
      <alignment horizontal="center" wrapText="1"/>
    </xf>
    <xf numFmtId="0" fontId="11" fillId="3" borderId="29" xfId="0" applyFont="1" applyFill="1" applyBorder="1" applyAlignment="1">
      <alignment horizontal="center" wrapText="1"/>
    </xf>
    <xf numFmtId="0" fontId="11" fillId="3" borderId="30" xfId="0" applyFont="1" applyFill="1" applyBorder="1" applyAlignment="1">
      <alignment horizontal="center" wrapText="1"/>
    </xf>
    <xf numFmtId="0" fontId="11" fillId="3" borderId="29" xfId="0" applyFont="1" applyFill="1" applyBorder="1" applyAlignment="1" applyProtection="1">
      <alignment horizontal="center" wrapText="1"/>
      <protection locked="0"/>
    </xf>
    <xf numFmtId="0" fontId="11" fillId="3" borderId="30" xfId="0" applyFont="1" applyFill="1" applyBorder="1" applyAlignment="1" applyProtection="1">
      <alignment horizontal="center" wrapText="1"/>
      <protection locked="0"/>
    </xf>
    <xf numFmtId="0" fontId="24" fillId="3" borderId="0" xfId="0" applyFont="1" applyFill="1" applyAlignment="1">
      <alignment horizontal="center"/>
    </xf>
    <xf numFmtId="0" fontId="11" fillId="3" borderId="0" xfId="0" applyFont="1" applyFill="1" applyAlignment="1" applyProtection="1">
      <alignment horizontal="left" wrapText="1"/>
      <protection locked="0"/>
    </xf>
    <xf numFmtId="0" fontId="27" fillId="3" borderId="10" xfId="0" applyFont="1" applyFill="1" applyBorder="1" applyAlignment="1">
      <alignment horizontal="left" vertical="center"/>
    </xf>
    <xf numFmtId="0" fontId="27" fillId="3" borderId="11" xfId="0" applyFont="1" applyFill="1" applyBorder="1" applyAlignment="1">
      <alignment horizontal="left" vertical="center"/>
    </xf>
    <xf numFmtId="0" fontId="11" fillId="3" borderId="12" xfId="0" applyFont="1" applyFill="1" applyBorder="1" applyAlignment="1">
      <alignment horizontal="center" wrapText="1"/>
    </xf>
    <xf numFmtId="0" fontId="11" fillId="3" borderId="15" xfId="0" applyFont="1" applyFill="1" applyBorder="1" applyAlignment="1">
      <alignment horizontal="center" wrapText="1"/>
    </xf>
    <xf numFmtId="0" fontId="27" fillId="3" borderId="13" xfId="0" applyFont="1" applyFill="1" applyBorder="1" applyAlignment="1" applyProtection="1">
      <alignment horizontal="left" vertical="center" wrapText="1"/>
      <protection locked="0"/>
    </xf>
    <xf numFmtId="0" fontId="27" fillId="3" borderId="0" xfId="0" applyFont="1" applyFill="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27" fillId="3" borderId="18" xfId="0" applyFont="1" applyFill="1" applyBorder="1" applyAlignment="1" applyProtection="1">
      <alignment horizontal="left" vertical="center" wrapText="1"/>
      <protection locked="0"/>
    </xf>
  </cellXfs>
  <cellStyles count="11">
    <cellStyle name="Comma" xfId="1" builtinId="3"/>
    <cellStyle name="Comma 2" xfId="2" xr:uid="{00000000-0005-0000-0000-000001000000}"/>
    <cellStyle name="Hyperlink" xfId="10" builtinId="8"/>
    <cellStyle name="Normal" xfId="0" builtinId="0"/>
    <cellStyle name="Normal 2" xfId="3" xr:uid="{00000000-0005-0000-0000-000003000000}"/>
    <cellStyle name="Normal 2 2 3" xfId="4" xr:uid="{00000000-0005-0000-0000-000004000000}"/>
    <cellStyle name="Normal 3" xfId="5" xr:uid="{00000000-0005-0000-0000-000005000000}"/>
    <cellStyle name="Normal 4" xfId="6" xr:uid="{00000000-0005-0000-0000-000006000000}"/>
    <cellStyle name="Normal 4 2" xfId="7" xr:uid="{6C905200-FB62-4D4E-9BF7-5F48B66EE14C}"/>
    <cellStyle name="Normal 5" xfId="8" xr:uid="{326FB1C8-EF82-4EA5-B02E-CFEA88BA508C}"/>
    <cellStyle name="Normal 6" xfId="9" xr:uid="{896F0103-F73C-411F-BAC4-72321E77E66E}"/>
  </cellStyles>
  <dxfs count="12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theme="0"/>
      </font>
      <fill>
        <patternFill>
          <bgColor rgb="FFFF0000"/>
        </patternFill>
      </fill>
    </dxf>
    <dxf>
      <font>
        <b/>
        <i val="0"/>
        <color rgb="FFFF0000"/>
      </font>
    </dxf>
    <dxf>
      <font>
        <color theme="1"/>
      </font>
    </dxf>
    <dxf>
      <fill>
        <patternFill>
          <bgColor rgb="FFFF0000"/>
        </patternFill>
      </fill>
    </dxf>
    <dxf>
      <fill>
        <patternFill patternType="solid">
          <bgColor theme="6" tint="0.59996337778862885"/>
        </patternFill>
      </fill>
    </dxf>
    <dxf>
      <font>
        <b/>
        <i val="0"/>
        <color theme="0"/>
      </font>
      <fill>
        <patternFill>
          <bgColor rgb="FFFF0000"/>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rgb="FFFF0000"/>
      </font>
    </dxf>
    <dxf>
      <font>
        <color theme="1"/>
      </font>
    </dxf>
    <dxf>
      <font>
        <b/>
        <i val="0"/>
        <color rgb="FFFF0000"/>
      </font>
    </dxf>
    <dxf>
      <font>
        <color theme="1"/>
      </font>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rgb="FF00B050"/>
        </patternFill>
      </fill>
    </dxf>
    <dxf>
      <font>
        <b val="0"/>
        <i/>
        <color theme="0"/>
      </font>
      <fill>
        <patternFill>
          <bgColor rgb="FF00B050"/>
        </patternFill>
      </fill>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indexed="13"/>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lton-keynes.gov.uk/schools-and-lifelong-learning/information-schools/local-management-schools-lms/school-fund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9EA6-1D9D-49C4-BAC7-07BADF2D0B6B}">
  <sheetPr codeName="Sheet15">
    <tabColor theme="7" tint="0.79998168889431442"/>
  </sheetPr>
  <dimension ref="A1:AD3896"/>
  <sheetViews>
    <sheetView workbookViewId="0"/>
  </sheetViews>
  <sheetFormatPr defaultColWidth="9.1796875" defaultRowHeight="15.5" x14ac:dyDescent="0.35"/>
  <cols>
    <col min="1" max="1" width="48.7265625" bestFit="1" customWidth="1"/>
    <col min="2" max="2" width="41.7265625" style="328" customWidth="1"/>
    <col min="4" max="4" width="72.1796875" bestFit="1" customWidth="1"/>
    <col min="19" max="30" width="11.453125" customWidth="1"/>
    <col min="31" max="16384" width="9.1796875" style="328"/>
  </cols>
  <sheetData>
    <row r="1" spans="1:30" s="327" customFormat="1" x14ac:dyDescent="0.35">
      <c r="A1" s="377" t="s">
        <v>0</v>
      </c>
      <c r="C1" s="377" t="s">
        <v>1</v>
      </c>
      <c r="D1" s="377" t="s">
        <v>2</v>
      </c>
      <c r="E1" s="377" t="s">
        <v>3</v>
      </c>
      <c r="F1" s="377" t="s">
        <v>4</v>
      </c>
      <c r="G1" s="377" t="s">
        <v>5</v>
      </c>
      <c r="H1" s="377" t="s">
        <v>6</v>
      </c>
      <c r="I1" s="377" t="s">
        <v>7</v>
      </c>
      <c r="J1" s="377" t="s">
        <v>8</v>
      </c>
      <c r="K1" s="377" t="s">
        <v>9</v>
      </c>
      <c r="L1" s="377" t="s">
        <v>10</v>
      </c>
      <c r="M1" s="377" t="s">
        <v>11</v>
      </c>
      <c r="N1" s="377" t="s">
        <v>12</v>
      </c>
      <c r="O1" s="377" t="s">
        <v>13</v>
      </c>
      <c r="P1" s="377" t="s">
        <v>14</v>
      </c>
      <c r="Q1" s="377" t="s">
        <v>15</v>
      </c>
      <c r="R1" s="377" t="s">
        <v>16</v>
      </c>
      <c r="S1" s="377" t="s">
        <v>5</v>
      </c>
      <c r="T1" s="377" t="s">
        <v>6</v>
      </c>
      <c r="U1" s="377" t="s">
        <v>7</v>
      </c>
      <c r="V1" s="377" t="s">
        <v>8</v>
      </c>
      <c r="W1" s="377" t="s">
        <v>9</v>
      </c>
      <c r="X1" s="377" t="s">
        <v>10</v>
      </c>
      <c r="Y1" s="377" t="s">
        <v>11</v>
      </c>
      <c r="Z1" s="377" t="s">
        <v>12</v>
      </c>
      <c r="AA1" s="377" t="s">
        <v>13</v>
      </c>
      <c r="AB1" s="377" t="s">
        <v>14</v>
      </c>
      <c r="AC1" s="377" t="s">
        <v>15</v>
      </c>
      <c r="AD1" s="377" t="s">
        <v>16</v>
      </c>
    </row>
    <row r="2" spans="1:30" x14ac:dyDescent="0.35">
      <c r="A2" t="s">
        <v>17</v>
      </c>
      <c r="C2" t="s">
        <v>17</v>
      </c>
      <c r="D2" t="s">
        <v>17</v>
      </c>
      <c r="E2" t="s">
        <v>17</v>
      </c>
      <c r="F2" t="s">
        <v>17</v>
      </c>
      <c r="G2" t="s">
        <v>17</v>
      </c>
      <c r="H2" t="s">
        <v>17</v>
      </c>
      <c r="I2" t="s">
        <v>17</v>
      </c>
      <c r="J2" t="s">
        <v>17</v>
      </c>
      <c r="K2" t="s">
        <v>17</v>
      </c>
      <c r="L2" t="s">
        <v>17</v>
      </c>
      <c r="M2" t="s">
        <v>17</v>
      </c>
      <c r="N2" t="s">
        <v>17</v>
      </c>
      <c r="O2" t="s">
        <v>17</v>
      </c>
      <c r="P2" t="s">
        <v>17</v>
      </c>
      <c r="Q2" t="s">
        <v>17</v>
      </c>
      <c r="R2" t="s">
        <v>17</v>
      </c>
      <c r="S2" t="str">
        <f>G2</f>
        <v>Ignore</v>
      </c>
      <c r="T2">
        <f>SUM($F2:H2)</f>
        <v>0</v>
      </c>
      <c r="U2">
        <f>SUM($F2:I2)</f>
        <v>0</v>
      </c>
      <c r="V2">
        <f>SUM($F2:J2)</f>
        <v>0</v>
      </c>
      <c r="W2">
        <f>SUM($F2:K2)</f>
        <v>0</v>
      </c>
      <c r="X2">
        <f>SUM($F2:L2)</f>
        <v>0</v>
      </c>
      <c r="Y2">
        <f>SUM($F2:M2)</f>
        <v>0</v>
      </c>
      <c r="Z2">
        <f>SUM($F2:N2)</f>
        <v>0</v>
      </c>
      <c r="AA2">
        <f>SUM($F2:O2)</f>
        <v>0</v>
      </c>
      <c r="AB2">
        <f>SUM($F2:P2)</f>
        <v>0</v>
      </c>
      <c r="AC2">
        <f>SUM($F2:Q2)</f>
        <v>0</v>
      </c>
      <c r="AD2">
        <f>SUM($F2:R2)</f>
        <v>0</v>
      </c>
    </row>
    <row r="3" spans="1:30" x14ac:dyDescent="0.35">
      <c r="A3" t="s">
        <v>18</v>
      </c>
      <c r="B3" s="255" t="s">
        <v>217</v>
      </c>
      <c r="C3" t="s">
        <v>19</v>
      </c>
      <c r="D3" t="s">
        <v>20</v>
      </c>
      <c r="E3">
        <v>4190105</v>
      </c>
      <c r="F3">
        <v>-1341355.1299999999</v>
      </c>
      <c r="G3">
        <v>-185310.1</v>
      </c>
      <c r="H3">
        <v>-101034.73</v>
      </c>
      <c r="I3">
        <v>-123366.23</v>
      </c>
      <c r="J3">
        <v>-101034.73</v>
      </c>
      <c r="K3">
        <v>-101034.73</v>
      </c>
      <c r="L3">
        <v>-101034.73</v>
      </c>
      <c r="M3">
        <v>-123366.23</v>
      </c>
      <c r="N3">
        <v>-101034.73</v>
      </c>
      <c r="O3">
        <v>-101034.73</v>
      </c>
      <c r="P3">
        <v>-101034.73</v>
      </c>
      <c r="Q3">
        <v>-101034.73</v>
      </c>
      <c r="R3">
        <v>-101034.73</v>
      </c>
      <c r="S3">
        <f>G3</f>
        <v>-185310.1</v>
      </c>
      <c r="T3">
        <f>SUM($F3:H3)</f>
        <v>-1627699.96</v>
      </c>
      <c r="U3">
        <f>SUM($F3:I3)</f>
        <v>-1751066.19</v>
      </c>
      <c r="V3">
        <f>SUM($F3:J3)</f>
        <v>-1852100.92</v>
      </c>
      <c r="W3">
        <f>SUM($F3:K3)</f>
        <v>-1953135.65</v>
      </c>
      <c r="X3">
        <f>SUM($F3:L3)</f>
        <v>-2054170.38</v>
      </c>
      <c r="Y3">
        <f>SUM($F3:M3)</f>
        <v>-2177536.61</v>
      </c>
      <c r="Z3">
        <f>SUM($F3:N3)</f>
        <v>-2278571.34</v>
      </c>
      <c r="AA3">
        <f>SUM($F3:O3)</f>
        <v>-2379606.0699999998</v>
      </c>
      <c r="AB3">
        <f>SUM($F3:P3)</f>
        <v>-2480640.7999999998</v>
      </c>
      <c r="AC3">
        <f>SUM($F3:Q3)</f>
        <v>-2581675.5299999998</v>
      </c>
      <c r="AD3">
        <f>SUM($F3:R3)</f>
        <v>-2682710.2599999998</v>
      </c>
    </row>
    <row r="4" spans="1:30" x14ac:dyDescent="0.35">
      <c r="A4" t="s">
        <v>18</v>
      </c>
      <c r="B4" s="255" t="s">
        <v>217</v>
      </c>
      <c r="C4" t="s">
        <v>21</v>
      </c>
      <c r="D4" t="s">
        <v>22</v>
      </c>
      <c r="E4">
        <v>4190110</v>
      </c>
      <c r="S4">
        <f t="shared" ref="S4:S67" si="0">G4</f>
        <v>0</v>
      </c>
      <c r="T4">
        <f>SUM($F4:H4)</f>
        <v>0</v>
      </c>
      <c r="U4">
        <f>SUM($F4:I4)</f>
        <v>0</v>
      </c>
      <c r="V4">
        <f>SUM($F4:J4)</f>
        <v>0</v>
      </c>
      <c r="W4">
        <f>SUM($F4:K4)</f>
        <v>0</v>
      </c>
      <c r="X4">
        <f>SUM($F4:L4)</f>
        <v>0</v>
      </c>
      <c r="Y4">
        <f>SUM($F4:M4)</f>
        <v>0</v>
      </c>
      <c r="Z4">
        <f>SUM($F4:N4)</f>
        <v>0</v>
      </c>
      <c r="AA4">
        <f>SUM($F4:O4)</f>
        <v>0</v>
      </c>
      <c r="AB4">
        <f>SUM($F4:P4)</f>
        <v>0</v>
      </c>
      <c r="AC4">
        <f>SUM($F4:Q4)</f>
        <v>0</v>
      </c>
      <c r="AD4">
        <f>SUM($F4:R4)</f>
        <v>0</v>
      </c>
    </row>
    <row r="5" spans="1:30" x14ac:dyDescent="0.35">
      <c r="A5" t="s">
        <v>18</v>
      </c>
      <c r="B5" s="255" t="s">
        <v>217</v>
      </c>
      <c r="C5" t="s">
        <v>23</v>
      </c>
      <c r="D5" t="s">
        <v>24</v>
      </c>
      <c r="E5">
        <v>4190120</v>
      </c>
      <c r="F5">
        <v>-27546.27</v>
      </c>
      <c r="G5">
        <v>-2295.5300000000002</v>
      </c>
      <c r="H5">
        <v>-2295.5300000000002</v>
      </c>
      <c r="I5">
        <v>-2295.5300000000002</v>
      </c>
      <c r="J5">
        <v>-2295.5300000000002</v>
      </c>
      <c r="K5">
        <v>-2295.5300000000002</v>
      </c>
      <c r="L5">
        <v>-2295.5300000000002</v>
      </c>
      <c r="M5">
        <v>-2295.5300000000002</v>
      </c>
      <c r="N5">
        <v>-2295.5300000000002</v>
      </c>
      <c r="O5">
        <v>-2295.5300000000002</v>
      </c>
      <c r="P5">
        <v>-2295.5300000000002</v>
      </c>
      <c r="Q5">
        <v>-2295.5300000000002</v>
      </c>
      <c r="R5">
        <v>-2295.44</v>
      </c>
      <c r="S5">
        <f t="shared" si="0"/>
        <v>-2295.5300000000002</v>
      </c>
      <c r="T5">
        <f>SUM($F5:H5)</f>
        <v>-32137.329999999998</v>
      </c>
      <c r="U5">
        <f>SUM($F5:I5)</f>
        <v>-34432.86</v>
      </c>
      <c r="V5">
        <f>SUM($F5:J5)</f>
        <v>-36728.39</v>
      </c>
      <c r="W5">
        <f>SUM($F5:K5)</f>
        <v>-39023.919999999998</v>
      </c>
      <c r="X5">
        <f>SUM($F5:L5)</f>
        <v>-41319.449999999997</v>
      </c>
      <c r="Y5">
        <f>SUM($F5:M5)</f>
        <v>-43614.979999999996</v>
      </c>
      <c r="Z5">
        <f>SUM($F5:N5)</f>
        <v>-45910.509999999995</v>
      </c>
      <c r="AA5">
        <f>SUM($F5:O5)</f>
        <v>-48206.039999999994</v>
      </c>
      <c r="AB5">
        <f>SUM($F5:P5)</f>
        <v>-50501.569999999992</v>
      </c>
      <c r="AC5">
        <f>SUM($F5:Q5)</f>
        <v>-52797.099999999991</v>
      </c>
      <c r="AD5">
        <f>SUM($F5:R5)</f>
        <v>-55092.539999999994</v>
      </c>
    </row>
    <row r="6" spans="1:30" x14ac:dyDescent="0.35">
      <c r="A6" t="s">
        <v>18</v>
      </c>
      <c r="B6" s="255" t="s">
        <v>217</v>
      </c>
      <c r="C6" t="s">
        <v>25</v>
      </c>
      <c r="D6" t="s">
        <v>26</v>
      </c>
      <c r="E6">
        <v>4190140</v>
      </c>
      <c r="F6">
        <v>-115215</v>
      </c>
      <c r="I6">
        <v>-28803</v>
      </c>
      <c r="L6">
        <v>-28803</v>
      </c>
      <c r="O6">
        <v>-28803</v>
      </c>
      <c r="R6">
        <v>-28806</v>
      </c>
      <c r="S6">
        <f t="shared" si="0"/>
        <v>0</v>
      </c>
      <c r="T6">
        <f>SUM($F6:H6)</f>
        <v>-115215</v>
      </c>
      <c r="U6">
        <f>SUM($F6:I6)</f>
        <v>-144018</v>
      </c>
      <c r="V6">
        <f>SUM($F6:J6)</f>
        <v>-144018</v>
      </c>
      <c r="W6">
        <f>SUM($F6:K6)</f>
        <v>-144018</v>
      </c>
      <c r="X6">
        <f>SUM($F6:L6)</f>
        <v>-172821</v>
      </c>
      <c r="Y6">
        <f>SUM($F6:M6)</f>
        <v>-172821</v>
      </c>
      <c r="Z6">
        <f>SUM($F6:N6)</f>
        <v>-172821</v>
      </c>
      <c r="AA6">
        <f>SUM($F6:O6)</f>
        <v>-201624</v>
      </c>
      <c r="AB6">
        <f>SUM($F6:P6)</f>
        <v>-201624</v>
      </c>
      <c r="AC6">
        <f>SUM($F6:Q6)</f>
        <v>-201624</v>
      </c>
      <c r="AD6">
        <f>SUM($F6:R6)</f>
        <v>-230430</v>
      </c>
    </row>
    <row r="7" spans="1:30" x14ac:dyDescent="0.35">
      <c r="A7" t="s">
        <v>18</v>
      </c>
      <c r="B7" s="255" t="s">
        <v>217</v>
      </c>
      <c r="C7" t="s">
        <v>27</v>
      </c>
      <c r="D7" t="s">
        <v>28</v>
      </c>
      <c r="E7">
        <v>4190160</v>
      </c>
      <c r="S7">
        <f t="shared" si="0"/>
        <v>0</v>
      </c>
      <c r="T7">
        <f>SUM($F7:H7)</f>
        <v>0</v>
      </c>
      <c r="U7">
        <f>SUM($F7:I7)</f>
        <v>0</v>
      </c>
      <c r="V7">
        <f>SUM($F7:J7)</f>
        <v>0</v>
      </c>
      <c r="W7">
        <f>SUM($F7:K7)</f>
        <v>0</v>
      </c>
      <c r="X7">
        <f>SUM($F7:L7)</f>
        <v>0</v>
      </c>
      <c r="Y7">
        <f>SUM($F7:M7)</f>
        <v>0</v>
      </c>
      <c r="Z7">
        <f>SUM($F7:N7)</f>
        <v>0</v>
      </c>
      <c r="AA7">
        <f>SUM($F7:O7)</f>
        <v>0</v>
      </c>
      <c r="AB7">
        <f>SUM($F7:P7)</f>
        <v>0</v>
      </c>
      <c r="AC7">
        <f>SUM($F7:Q7)</f>
        <v>0</v>
      </c>
      <c r="AD7">
        <f>SUM($F7:R7)</f>
        <v>0</v>
      </c>
    </row>
    <row r="8" spans="1:30" x14ac:dyDescent="0.35">
      <c r="A8" t="s">
        <v>18</v>
      </c>
      <c r="B8" s="255" t="s">
        <v>217</v>
      </c>
      <c r="C8" t="s">
        <v>29</v>
      </c>
      <c r="D8" t="s">
        <v>30</v>
      </c>
      <c r="E8">
        <v>4190390</v>
      </c>
      <c r="F8">
        <v>-8750</v>
      </c>
      <c r="H8">
        <v>-8000</v>
      </c>
      <c r="J8">
        <v>-250</v>
      </c>
      <c r="L8">
        <v>-500</v>
      </c>
      <c r="S8">
        <f t="shared" si="0"/>
        <v>0</v>
      </c>
      <c r="T8">
        <f>SUM($F8:H8)</f>
        <v>-16750</v>
      </c>
      <c r="U8">
        <f>SUM($F8:I8)</f>
        <v>-16750</v>
      </c>
      <c r="V8">
        <f>SUM($F8:J8)</f>
        <v>-17000</v>
      </c>
      <c r="W8">
        <f>SUM($F8:K8)</f>
        <v>-17000</v>
      </c>
      <c r="X8">
        <f>SUM($F8:L8)</f>
        <v>-17500</v>
      </c>
      <c r="Y8">
        <f>SUM($F8:M8)</f>
        <v>-17500</v>
      </c>
      <c r="Z8">
        <f>SUM($F8:N8)</f>
        <v>-17500</v>
      </c>
      <c r="AA8">
        <f>SUM($F8:O8)</f>
        <v>-17500</v>
      </c>
      <c r="AB8">
        <f>SUM($F8:P8)</f>
        <v>-17500</v>
      </c>
      <c r="AC8">
        <f>SUM($F8:Q8)</f>
        <v>-17500</v>
      </c>
      <c r="AD8">
        <f>SUM($F8:R8)</f>
        <v>-17500</v>
      </c>
    </row>
    <row r="9" spans="1:30" x14ac:dyDescent="0.35">
      <c r="A9" t="s">
        <v>18</v>
      </c>
      <c r="B9" s="255" t="s">
        <v>217</v>
      </c>
      <c r="C9" t="s">
        <v>31</v>
      </c>
      <c r="D9" t="s">
        <v>32</v>
      </c>
      <c r="E9">
        <v>4191900</v>
      </c>
      <c r="F9">
        <v>-13080</v>
      </c>
      <c r="J9">
        <v>-4360</v>
      </c>
      <c r="O9">
        <v>-4360</v>
      </c>
      <c r="R9">
        <v>-4360</v>
      </c>
      <c r="S9">
        <f t="shared" si="0"/>
        <v>0</v>
      </c>
      <c r="T9">
        <f>SUM($F9:H9)</f>
        <v>-13080</v>
      </c>
      <c r="U9">
        <f>SUM($F9:I9)</f>
        <v>-13080</v>
      </c>
      <c r="V9">
        <f>SUM($F9:J9)</f>
        <v>-17440</v>
      </c>
      <c r="W9">
        <f>SUM($F9:K9)</f>
        <v>-17440</v>
      </c>
      <c r="X9">
        <f>SUM($F9:L9)</f>
        <v>-17440</v>
      </c>
      <c r="Y9">
        <f>SUM($F9:M9)</f>
        <v>-17440</v>
      </c>
      <c r="Z9">
        <f>SUM($F9:N9)</f>
        <v>-17440</v>
      </c>
      <c r="AA9">
        <f>SUM($F9:O9)</f>
        <v>-21800</v>
      </c>
      <c r="AB9">
        <f>SUM($F9:P9)</f>
        <v>-21800</v>
      </c>
      <c r="AC9">
        <f>SUM($F9:Q9)</f>
        <v>-21800</v>
      </c>
      <c r="AD9">
        <f>SUM($F9:R9)</f>
        <v>-26160</v>
      </c>
    </row>
    <row r="10" spans="1:30" x14ac:dyDescent="0.35">
      <c r="A10" t="s">
        <v>18</v>
      </c>
      <c r="B10" s="255" t="s">
        <v>217</v>
      </c>
      <c r="C10" t="s">
        <v>33</v>
      </c>
      <c r="D10" t="s">
        <v>34</v>
      </c>
      <c r="E10">
        <v>4191100</v>
      </c>
      <c r="F10">
        <v>-8136</v>
      </c>
      <c r="G10">
        <v>-678</v>
      </c>
      <c r="H10">
        <v>-678</v>
      </c>
      <c r="I10">
        <v>-678</v>
      </c>
      <c r="J10">
        <v>-678</v>
      </c>
      <c r="K10">
        <v>-678</v>
      </c>
      <c r="L10">
        <v>-678</v>
      </c>
      <c r="M10">
        <v>-678</v>
      </c>
      <c r="N10">
        <v>-678</v>
      </c>
      <c r="O10">
        <v>-678</v>
      </c>
      <c r="P10">
        <v>-678</v>
      </c>
      <c r="Q10">
        <v>-678</v>
      </c>
      <c r="R10">
        <v>-678</v>
      </c>
      <c r="S10">
        <f t="shared" si="0"/>
        <v>-678</v>
      </c>
      <c r="T10">
        <f>SUM($F10:H10)</f>
        <v>-9492</v>
      </c>
      <c r="U10">
        <f>SUM($F10:I10)</f>
        <v>-10170</v>
      </c>
      <c r="V10">
        <f>SUM($F10:J10)</f>
        <v>-10848</v>
      </c>
      <c r="W10">
        <f>SUM($F10:K10)</f>
        <v>-11526</v>
      </c>
      <c r="X10">
        <f>SUM($F10:L10)</f>
        <v>-12204</v>
      </c>
      <c r="Y10">
        <f>SUM($F10:M10)</f>
        <v>-12882</v>
      </c>
      <c r="Z10">
        <f>SUM($F10:N10)</f>
        <v>-13560</v>
      </c>
      <c r="AA10">
        <f>SUM($F10:O10)</f>
        <v>-14238</v>
      </c>
      <c r="AB10">
        <f>SUM($F10:P10)</f>
        <v>-14916</v>
      </c>
      <c r="AC10">
        <f>SUM($F10:Q10)</f>
        <v>-15594</v>
      </c>
      <c r="AD10">
        <f>SUM($F10:R10)</f>
        <v>-16272</v>
      </c>
    </row>
    <row r="11" spans="1:30" x14ac:dyDescent="0.35">
      <c r="A11" t="s">
        <v>18</v>
      </c>
      <c r="B11" s="255" t="s">
        <v>217</v>
      </c>
      <c r="C11" t="s">
        <v>35</v>
      </c>
      <c r="D11" t="s">
        <v>36</v>
      </c>
      <c r="E11">
        <v>4191110</v>
      </c>
      <c r="S11">
        <f t="shared" si="0"/>
        <v>0</v>
      </c>
      <c r="T11">
        <f>SUM($F11:H11)</f>
        <v>0</v>
      </c>
      <c r="U11">
        <f>SUM($F11:I11)</f>
        <v>0</v>
      </c>
      <c r="V11">
        <f>SUM($F11:J11)</f>
        <v>0</v>
      </c>
      <c r="W11">
        <f>SUM($F11:K11)</f>
        <v>0</v>
      </c>
      <c r="X11">
        <f>SUM($F11:L11)</f>
        <v>0</v>
      </c>
      <c r="Y11">
        <f>SUM($F11:M11)</f>
        <v>0</v>
      </c>
      <c r="Z11">
        <f>SUM($F11:N11)</f>
        <v>0</v>
      </c>
      <c r="AA11">
        <f>SUM($F11:O11)</f>
        <v>0</v>
      </c>
      <c r="AB11">
        <f>SUM($F11:P11)</f>
        <v>0</v>
      </c>
      <c r="AC11">
        <f>SUM($F11:Q11)</f>
        <v>0</v>
      </c>
      <c r="AD11">
        <f>SUM($F11:R11)</f>
        <v>0</v>
      </c>
    </row>
    <row r="12" spans="1:30" x14ac:dyDescent="0.35">
      <c r="A12" t="s">
        <v>18</v>
      </c>
      <c r="B12" s="255" t="s">
        <v>217</v>
      </c>
      <c r="C12" t="s">
        <v>37</v>
      </c>
      <c r="D12" t="s">
        <v>38</v>
      </c>
      <c r="E12">
        <v>4191600</v>
      </c>
      <c r="S12">
        <f t="shared" si="0"/>
        <v>0</v>
      </c>
      <c r="T12">
        <f>SUM($F12:H12)</f>
        <v>0</v>
      </c>
      <c r="U12">
        <f>SUM($F12:I12)</f>
        <v>0</v>
      </c>
      <c r="V12">
        <f>SUM($F12:J12)</f>
        <v>0</v>
      </c>
      <c r="W12">
        <f>SUM($F12:K12)</f>
        <v>0</v>
      </c>
      <c r="X12">
        <f>SUM($F12:L12)</f>
        <v>0</v>
      </c>
      <c r="Y12">
        <f>SUM($F12:M12)</f>
        <v>0</v>
      </c>
      <c r="Z12">
        <f>SUM($F12:N12)</f>
        <v>0</v>
      </c>
      <c r="AA12">
        <f>SUM($F12:O12)</f>
        <v>0</v>
      </c>
      <c r="AB12">
        <f>SUM($F12:P12)</f>
        <v>0</v>
      </c>
      <c r="AC12">
        <f>SUM($F12:Q12)</f>
        <v>0</v>
      </c>
      <c r="AD12">
        <f>SUM($F12:R12)</f>
        <v>0</v>
      </c>
    </row>
    <row r="13" spans="1:30" x14ac:dyDescent="0.35">
      <c r="A13" t="s">
        <v>18</v>
      </c>
      <c r="B13" s="255" t="s">
        <v>217</v>
      </c>
      <c r="C13" t="s">
        <v>39</v>
      </c>
      <c r="D13" t="s">
        <v>40</v>
      </c>
      <c r="E13">
        <v>4191610</v>
      </c>
      <c r="S13">
        <f t="shared" si="0"/>
        <v>0</v>
      </c>
      <c r="T13">
        <f>SUM($F13:H13)</f>
        <v>0</v>
      </c>
      <c r="U13">
        <f>SUM($F13:I13)</f>
        <v>0</v>
      </c>
      <c r="V13">
        <f>SUM($F13:J13)</f>
        <v>0</v>
      </c>
      <c r="W13">
        <f>SUM($F13:K13)</f>
        <v>0</v>
      </c>
      <c r="X13">
        <f>SUM($F13:L13)</f>
        <v>0</v>
      </c>
      <c r="Y13">
        <f>SUM($F13:M13)</f>
        <v>0</v>
      </c>
      <c r="Z13">
        <f>SUM($F13:N13)</f>
        <v>0</v>
      </c>
      <c r="AA13">
        <f>SUM($F13:O13)</f>
        <v>0</v>
      </c>
      <c r="AB13">
        <f>SUM($F13:P13)</f>
        <v>0</v>
      </c>
      <c r="AC13">
        <f>SUM($F13:Q13)</f>
        <v>0</v>
      </c>
      <c r="AD13">
        <f>SUM($F13:R13)</f>
        <v>0</v>
      </c>
    </row>
    <row r="14" spans="1:30" x14ac:dyDescent="0.35">
      <c r="A14" t="s">
        <v>18</v>
      </c>
      <c r="B14" s="255" t="s">
        <v>217</v>
      </c>
      <c r="C14" t="s">
        <v>41</v>
      </c>
      <c r="D14" t="s">
        <v>42</v>
      </c>
      <c r="E14">
        <v>4190410</v>
      </c>
      <c r="F14">
        <v>-2500</v>
      </c>
      <c r="H14">
        <v>-300</v>
      </c>
      <c r="I14">
        <v>-300</v>
      </c>
      <c r="L14">
        <v>-300</v>
      </c>
      <c r="M14">
        <v>-300</v>
      </c>
      <c r="N14">
        <v>-300</v>
      </c>
      <c r="P14">
        <v>-300</v>
      </c>
      <c r="Q14">
        <v>-300</v>
      </c>
      <c r="R14">
        <v>-400</v>
      </c>
      <c r="S14">
        <f t="shared" si="0"/>
        <v>0</v>
      </c>
      <c r="T14">
        <f>SUM($F14:H14)</f>
        <v>-2800</v>
      </c>
      <c r="U14">
        <f>SUM($F14:I14)</f>
        <v>-3100</v>
      </c>
      <c r="V14">
        <f>SUM($F14:J14)</f>
        <v>-3100</v>
      </c>
      <c r="W14">
        <f>SUM($F14:K14)</f>
        <v>-3100</v>
      </c>
      <c r="X14">
        <f>SUM($F14:L14)</f>
        <v>-3400</v>
      </c>
      <c r="Y14">
        <f>SUM($F14:M14)</f>
        <v>-3700</v>
      </c>
      <c r="Z14">
        <f>SUM($F14:N14)</f>
        <v>-4000</v>
      </c>
      <c r="AA14">
        <f>SUM($F14:O14)</f>
        <v>-4000</v>
      </c>
      <c r="AB14">
        <f>SUM($F14:P14)</f>
        <v>-4300</v>
      </c>
      <c r="AC14">
        <f>SUM($F14:Q14)</f>
        <v>-4600</v>
      </c>
      <c r="AD14">
        <f>SUM($F14:R14)</f>
        <v>-5000</v>
      </c>
    </row>
    <row r="15" spans="1:30" x14ac:dyDescent="0.35">
      <c r="A15" t="s">
        <v>18</v>
      </c>
      <c r="B15" s="255" t="s">
        <v>217</v>
      </c>
      <c r="C15" t="s">
        <v>43</v>
      </c>
      <c r="D15" t="s">
        <v>44</v>
      </c>
      <c r="E15">
        <v>4190420</v>
      </c>
      <c r="F15">
        <v>-500</v>
      </c>
      <c r="J15">
        <v>-250</v>
      </c>
      <c r="O15">
        <v>-250</v>
      </c>
      <c r="S15">
        <f t="shared" si="0"/>
        <v>0</v>
      </c>
      <c r="T15">
        <f>SUM($F15:H15)</f>
        <v>-500</v>
      </c>
      <c r="U15">
        <f>SUM($F15:I15)</f>
        <v>-500</v>
      </c>
      <c r="V15">
        <f>SUM($F15:J15)</f>
        <v>-750</v>
      </c>
      <c r="W15">
        <f>SUM($F15:K15)</f>
        <v>-750</v>
      </c>
      <c r="X15">
        <f>SUM($F15:L15)</f>
        <v>-750</v>
      </c>
      <c r="Y15">
        <f>SUM($F15:M15)</f>
        <v>-750</v>
      </c>
      <c r="Z15">
        <f>SUM($F15:N15)</f>
        <v>-750</v>
      </c>
      <c r="AA15">
        <f>SUM($F15:O15)</f>
        <v>-1000</v>
      </c>
      <c r="AB15">
        <f>SUM($F15:P15)</f>
        <v>-1000</v>
      </c>
      <c r="AC15">
        <f>SUM($F15:Q15)</f>
        <v>-1000</v>
      </c>
      <c r="AD15">
        <f>SUM($F15:R15)</f>
        <v>-1000</v>
      </c>
    </row>
    <row r="16" spans="1:30" x14ac:dyDescent="0.35">
      <c r="A16" t="s">
        <v>18</v>
      </c>
      <c r="B16" s="255" t="s">
        <v>217</v>
      </c>
      <c r="C16" t="s">
        <v>45</v>
      </c>
      <c r="D16" t="s">
        <v>46</v>
      </c>
      <c r="E16">
        <v>4190200</v>
      </c>
      <c r="S16">
        <f t="shared" si="0"/>
        <v>0</v>
      </c>
      <c r="T16">
        <f>SUM($F16:H16)</f>
        <v>0</v>
      </c>
      <c r="U16">
        <f>SUM($F16:I16)</f>
        <v>0</v>
      </c>
      <c r="V16">
        <f>SUM($F16:J16)</f>
        <v>0</v>
      </c>
      <c r="W16">
        <f>SUM($F16:K16)</f>
        <v>0</v>
      </c>
      <c r="X16">
        <f>SUM($F16:L16)</f>
        <v>0</v>
      </c>
      <c r="Y16">
        <f>SUM($F16:M16)</f>
        <v>0</v>
      </c>
      <c r="Z16">
        <f>SUM($F16:N16)</f>
        <v>0</v>
      </c>
      <c r="AA16">
        <f>SUM($F16:O16)</f>
        <v>0</v>
      </c>
      <c r="AB16">
        <f>SUM($F16:P16)</f>
        <v>0</v>
      </c>
      <c r="AC16">
        <f>SUM($F16:Q16)</f>
        <v>0</v>
      </c>
      <c r="AD16">
        <f>SUM($F16:R16)</f>
        <v>0</v>
      </c>
    </row>
    <row r="17" spans="1:30" x14ac:dyDescent="0.35">
      <c r="A17" t="s">
        <v>18</v>
      </c>
      <c r="B17" s="255" t="s">
        <v>217</v>
      </c>
      <c r="C17" t="s">
        <v>47</v>
      </c>
      <c r="D17" t="s">
        <v>48</v>
      </c>
      <c r="E17">
        <v>4190386</v>
      </c>
      <c r="S17">
        <f t="shared" si="0"/>
        <v>0</v>
      </c>
      <c r="T17">
        <f>SUM($F17:H17)</f>
        <v>0</v>
      </c>
      <c r="U17">
        <f>SUM($F17:I17)</f>
        <v>0</v>
      </c>
      <c r="V17">
        <f>SUM($F17:J17)</f>
        <v>0</v>
      </c>
      <c r="W17">
        <f>SUM($F17:K17)</f>
        <v>0</v>
      </c>
      <c r="X17">
        <f>SUM($F17:L17)</f>
        <v>0</v>
      </c>
      <c r="Y17">
        <f>SUM($F17:M17)</f>
        <v>0</v>
      </c>
      <c r="Z17">
        <f>SUM($F17:N17)</f>
        <v>0</v>
      </c>
      <c r="AA17">
        <f>SUM($F17:O17)</f>
        <v>0</v>
      </c>
      <c r="AB17">
        <f>SUM($F17:P17)</f>
        <v>0</v>
      </c>
      <c r="AC17">
        <f>SUM($F17:Q17)</f>
        <v>0</v>
      </c>
      <c r="AD17">
        <f>SUM($F17:R17)</f>
        <v>0</v>
      </c>
    </row>
    <row r="18" spans="1:30" x14ac:dyDescent="0.35">
      <c r="A18" t="s">
        <v>18</v>
      </c>
      <c r="B18" s="255" t="s">
        <v>217</v>
      </c>
      <c r="C18" t="s">
        <v>49</v>
      </c>
      <c r="D18" t="s">
        <v>50</v>
      </c>
      <c r="E18">
        <v>4190387</v>
      </c>
      <c r="S18">
        <f t="shared" si="0"/>
        <v>0</v>
      </c>
      <c r="T18">
        <f>SUM($F18:H18)</f>
        <v>0</v>
      </c>
      <c r="U18">
        <f>SUM($F18:I18)</f>
        <v>0</v>
      </c>
      <c r="V18">
        <f>SUM($F18:J18)</f>
        <v>0</v>
      </c>
      <c r="W18">
        <f>SUM($F18:K18)</f>
        <v>0</v>
      </c>
      <c r="X18">
        <f>SUM($F18:L18)</f>
        <v>0</v>
      </c>
      <c r="Y18">
        <f>SUM($F18:M18)</f>
        <v>0</v>
      </c>
      <c r="Z18">
        <f>SUM($F18:N18)</f>
        <v>0</v>
      </c>
      <c r="AA18">
        <f>SUM($F18:O18)</f>
        <v>0</v>
      </c>
      <c r="AB18">
        <f>SUM($F18:P18)</f>
        <v>0</v>
      </c>
      <c r="AC18">
        <f>SUM($F18:Q18)</f>
        <v>0</v>
      </c>
      <c r="AD18">
        <f>SUM($F18:R18)</f>
        <v>0</v>
      </c>
    </row>
    <row r="19" spans="1:30" x14ac:dyDescent="0.35">
      <c r="A19" t="s">
        <v>18</v>
      </c>
      <c r="B19" s="255" t="s">
        <v>217</v>
      </c>
      <c r="C19" t="s">
        <v>51</v>
      </c>
      <c r="D19" t="s">
        <v>52</v>
      </c>
      <c r="E19">
        <v>4190388</v>
      </c>
      <c r="F19">
        <v>-21981</v>
      </c>
      <c r="G19">
        <v>-2682.5</v>
      </c>
      <c r="H19">
        <v>-4995</v>
      </c>
      <c r="M19">
        <v>-7151.5</v>
      </c>
      <c r="O19">
        <v>-5655</v>
      </c>
      <c r="P19">
        <v>-1497</v>
      </c>
      <c r="S19">
        <f t="shared" si="0"/>
        <v>-2682.5</v>
      </c>
      <c r="T19">
        <f>SUM($F19:H19)</f>
        <v>-29658.5</v>
      </c>
      <c r="U19">
        <f>SUM($F19:I19)</f>
        <v>-29658.5</v>
      </c>
      <c r="V19">
        <f>SUM($F19:J19)</f>
        <v>-29658.5</v>
      </c>
      <c r="W19">
        <f>SUM($F19:K19)</f>
        <v>-29658.5</v>
      </c>
      <c r="X19">
        <f>SUM($F19:L19)</f>
        <v>-29658.5</v>
      </c>
      <c r="Y19">
        <f>SUM($F19:M19)</f>
        <v>-36810</v>
      </c>
      <c r="Z19">
        <f>SUM($F19:N19)</f>
        <v>-36810</v>
      </c>
      <c r="AA19">
        <f>SUM($F19:O19)</f>
        <v>-42465</v>
      </c>
      <c r="AB19">
        <f>SUM($F19:P19)</f>
        <v>-43962</v>
      </c>
      <c r="AC19">
        <f>SUM($F19:Q19)</f>
        <v>-43962</v>
      </c>
      <c r="AD19">
        <f>SUM($F19:R19)</f>
        <v>-43962</v>
      </c>
    </row>
    <row r="20" spans="1:30" x14ac:dyDescent="0.35">
      <c r="A20" t="s">
        <v>18</v>
      </c>
      <c r="B20" s="255" t="s">
        <v>217</v>
      </c>
      <c r="C20" t="s">
        <v>53</v>
      </c>
      <c r="D20" t="s">
        <v>54</v>
      </c>
      <c r="E20">
        <v>4190380</v>
      </c>
      <c r="F20">
        <v>-44746</v>
      </c>
      <c r="H20">
        <v>-7679</v>
      </c>
      <c r="I20">
        <v>-26100</v>
      </c>
      <c r="N20">
        <v>-10967</v>
      </c>
      <c r="S20">
        <f t="shared" si="0"/>
        <v>0</v>
      </c>
      <c r="T20">
        <f>SUM($F20:H20)</f>
        <v>-52425</v>
      </c>
      <c r="U20">
        <f>SUM($F20:I20)</f>
        <v>-78525</v>
      </c>
      <c r="V20">
        <f>SUM($F20:J20)</f>
        <v>-78525</v>
      </c>
      <c r="W20">
        <f>SUM($F20:K20)</f>
        <v>-78525</v>
      </c>
      <c r="X20">
        <f>SUM($F20:L20)</f>
        <v>-78525</v>
      </c>
      <c r="Y20">
        <f>SUM($F20:M20)</f>
        <v>-78525</v>
      </c>
      <c r="Z20">
        <f>SUM($F20:N20)</f>
        <v>-89492</v>
      </c>
      <c r="AA20">
        <f>SUM($F20:O20)</f>
        <v>-89492</v>
      </c>
      <c r="AB20">
        <f>SUM($F20:P20)</f>
        <v>-89492</v>
      </c>
      <c r="AC20">
        <f>SUM($F20:Q20)</f>
        <v>-89492</v>
      </c>
      <c r="AD20">
        <f>SUM($F20:R20)</f>
        <v>-89492</v>
      </c>
    </row>
    <row r="21" spans="1:30" x14ac:dyDescent="0.35">
      <c r="A21" t="s">
        <v>18</v>
      </c>
      <c r="B21" s="255" t="s">
        <v>217</v>
      </c>
      <c r="C21" t="s">
        <v>156</v>
      </c>
      <c r="D21" t="s">
        <v>157</v>
      </c>
      <c r="E21">
        <v>4190205</v>
      </c>
      <c r="S21" t="e">
        <f>#REF!</f>
        <v>#REF!</v>
      </c>
      <c r="T21" t="e">
        <f>SUM(#REF!)</f>
        <v>#REF!</v>
      </c>
      <c r="U21" t="e">
        <f>SUM(#REF!)</f>
        <v>#REF!</v>
      </c>
      <c r="V21" t="e">
        <f>SUM(#REF!)</f>
        <v>#REF!</v>
      </c>
      <c r="W21" t="e">
        <f>SUM(#REF!)</f>
        <v>#REF!</v>
      </c>
      <c r="X21" t="e">
        <f>SUM(#REF!)</f>
        <v>#REF!</v>
      </c>
      <c r="Y21" t="e">
        <f>SUM(#REF!)</f>
        <v>#REF!</v>
      </c>
      <c r="Z21" t="e">
        <f>SUM(#REF!)</f>
        <v>#REF!</v>
      </c>
      <c r="AA21" t="e">
        <f>SUM(#REF!)</f>
        <v>#REF!</v>
      </c>
      <c r="AB21" t="e">
        <f>SUM(#REF!)</f>
        <v>#REF!</v>
      </c>
      <c r="AC21" t="e">
        <f>SUM(#REF!)</f>
        <v>#REF!</v>
      </c>
      <c r="AD21" t="e">
        <f>SUM(#REF!)</f>
        <v>#REF!</v>
      </c>
    </row>
    <row r="22" spans="1:30" x14ac:dyDescent="0.35">
      <c r="A22" t="s">
        <v>18</v>
      </c>
      <c r="B22" s="255" t="s">
        <v>217</v>
      </c>
      <c r="C22" t="s">
        <v>55</v>
      </c>
      <c r="D22" t="s">
        <v>56</v>
      </c>
      <c r="E22">
        <v>4190210</v>
      </c>
      <c r="F22">
        <v>-6700</v>
      </c>
      <c r="J22">
        <v>-1675</v>
      </c>
      <c r="M22">
        <v>-1675</v>
      </c>
      <c r="P22">
        <v>-1675</v>
      </c>
      <c r="R22">
        <v>-1675</v>
      </c>
      <c r="S22">
        <f>G21</f>
        <v>0</v>
      </c>
      <c r="T22">
        <f>SUM($F21:H21)</f>
        <v>0</v>
      </c>
      <c r="U22">
        <f>SUM($F21:I21)</f>
        <v>0</v>
      </c>
      <c r="V22">
        <f>SUM($F21:J21)</f>
        <v>0</v>
      </c>
      <c r="W22">
        <f>SUM($F21:K21)</f>
        <v>0</v>
      </c>
      <c r="X22">
        <f>SUM($F21:L21)</f>
        <v>0</v>
      </c>
      <c r="Y22">
        <f>SUM($F21:M21)</f>
        <v>0</v>
      </c>
      <c r="Z22">
        <f>SUM($F21:N21)</f>
        <v>0</v>
      </c>
      <c r="AA22">
        <f>SUM($F21:O21)</f>
        <v>0</v>
      </c>
      <c r="AB22">
        <f>SUM($F21:P21)</f>
        <v>0</v>
      </c>
      <c r="AC22">
        <f>SUM($F21:Q21)</f>
        <v>0</v>
      </c>
      <c r="AD22">
        <f>SUM($F21:R21)</f>
        <v>0</v>
      </c>
    </row>
    <row r="23" spans="1:30" x14ac:dyDescent="0.35">
      <c r="A23" t="s">
        <v>18</v>
      </c>
      <c r="B23" s="255" t="s">
        <v>217</v>
      </c>
      <c r="C23" t="s">
        <v>57</v>
      </c>
      <c r="D23" t="s">
        <v>58</v>
      </c>
      <c r="E23">
        <v>6110000</v>
      </c>
      <c r="F23">
        <v>764332</v>
      </c>
      <c r="G23">
        <v>60164</v>
      </c>
      <c r="H23">
        <v>60164</v>
      </c>
      <c r="I23">
        <v>60164</v>
      </c>
      <c r="J23">
        <v>62720.72</v>
      </c>
      <c r="K23">
        <v>64124.98</v>
      </c>
      <c r="L23">
        <v>65284.9</v>
      </c>
      <c r="M23">
        <v>65284.9</v>
      </c>
      <c r="N23">
        <v>65284.9</v>
      </c>
      <c r="O23">
        <v>65284.9</v>
      </c>
      <c r="P23">
        <v>65284.9</v>
      </c>
      <c r="Q23">
        <v>65284.9</v>
      </c>
      <c r="R23">
        <v>65284.9</v>
      </c>
      <c r="S23">
        <f>G22</f>
        <v>0</v>
      </c>
      <c r="T23">
        <f>SUM($F22:H22)</f>
        <v>-6700</v>
      </c>
      <c r="U23">
        <f>SUM($F22:I22)</f>
        <v>-6700</v>
      </c>
      <c r="V23">
        <f>SUM($F22:J22)</f>
        <v>-8375</v>
      </c>
      <c r="W23">
        <f>SUM($F22:K22)</f>
        <v>-8375</v>
      </c>
      <c r="X23">
        <f>SUM($F22:L22)</f>
        <v>-8375</v>
      </c>
      <c r="Y23">
        <f>SUM($F22:M22)</f>
        <v>-10050</v>
      </c>
      <c r="Z23">
        <f>SUM($F22:N22)</f>
        <v>-10050</v>
      </c>
      <c r="AA23">
        <f>SUM($F22:O22)</f>
        <v>-10050</v>
      </c>
      <c r="AB23">
        <f>SUM($F22:P22)</f>
        <v>-11725</v>
      </c>
      <c r="AC23">
        <f>SUM($F22:Q22)</f>
        <v>-11725</v>
      </c>
      <c r="AD23">
        <f>SUM($F22:R22)</f>
        <v>-13400</v>
      </c>
    </row>
    <row r="24" spans="1:30" x14ac:dyDescent="0.35">
      <c r="A24" t="s">
        <v>18</v>
      </c>
      <c r="B24" s="255" t="s">
        <v>217</v>
      </c>
      <c r="C24" t="s">
        <v>59</v>
      </c>
      <c r="D24" t="s">
        <v>60</v>
      </c>
      <c r="E24">
        <v>6110020</v>
      </c>
      <c r="S24">
        <f t="shared" si="0"/>
        <v>0</v>
      </c>
      <c r="T24">
        <f>SUM($F24:H24)</f>
        <v>0</v>
      </c>
      <c r="U24">
        <f>SUM($F24:I24)</f>
        <v>0</v>
      </c>
      <c r="V24">
        <f>SUM($F24:J24)</f>
        <v>0</v>
      </c>
      <c r="W24">
        <f>SUM($F24:K24)</f>
        <v>0</v>
      </c>
      <c r="X24">
        <f>SUM($F24:L24)</f>
        <v>0</v>
      </c>
      <c r="Y24">
        <f>SUM($F24:M24)</f>
        <v>0</v>
      </c>
      <c r="Z24">
        <f>SUM($F24:N24)</f>
        <v>0</v>
      </c>
      <c r="AA24">
        <f>SUM($F24:O24)</f>
        <v>0</v>
      </c>
      <c r="AB24">
        <f>SUM($F24:P24)</f>
        <v>0</v>
      </c>
      <c r="AC24">
        <f>SUM($F24:Q24)</f>
        <v>0</v>
      </c>
      <c r="AD24">
        <f>SUM($F24:R24)</f>
        <v>0</v>
      </c>
    </row>
    <row r="25" spans="1:30" x14ac:dyDescent="0.35">
      <c r="A25" t="s">
        <v>18</v>
      </c>
      <c r="B25" s="255" t="s">
        <v>217</v>
      </c>
      <c r="C25" t="s">
        <v>61</v>
      </c>
      <c r="D25" t="s">
        <v>62</v>
      </c>
      <c r="E25">
        <v>6110600</v>
      </c>
      <c r="F25">
        <v>245962</v>
      </c>
      <c r="G25">
        <v>25309</v>
      </c>
      <c r="H25">
        <v>25309</v>
      </c>
      <c r="I25">
        <v>22715</v>
      </c>
      <c r="J25">
        <v>22413</v>
      </c>
      <c r="K25">
        <v>20585</v>
      </c>
      <c r="L25">
        <v>18022</v>
      </c>
      <c r="M25">
        <v>18601</v>
      </c>
      <c r="N25">
        <v>18601</v>
      </c>
      <c r="O25">
        <v>18601</v>
      </c>
      <c r="P25">
        <v>18601</v>
      </c>
      <c r="Q25">
        <v>18601</v>
      </c>
      <c r="R25">
        <v>18604</v>
      </c>
      <c r="S25">
        <f t="shared" si="0"/>
        <v>25309</v>
      </c>
      <c r="T25">
        <f>SUM($F25:H25)</f>
        <v>296580</v>
      </c>
      <c r="U25">
        <f>SUM($F25:I25)</f>
        <v>319295</v>
      </c>
      <c r="V25">
        <f>SUM($F25:J25)</f>
        <v>341708</v>
      </c>
      <c r="W25">
        <f>SUM($F25:K25)</f>
        <v>362293</v>
      </c>
      <c r="X25">
        <f>SUM($F25:L25)</f>
        <v>380315</v>
      </c>
      <c r="Y25">
        <f>SUM($F25:M25)</f>
        <v>398916</v>
      </c>
      <c r="Z25">
        <f>SUM($F25:N25)</f>
        <v>417517</v>
      </c>
      <c r="AA25">
        <f>SUM($F25:O25)</f>
        <v>436118</v>
      </c>
      <c r="AB25">
        <f>SUM($F25:P25)</f>
        <v>454719</v>
      </c>
      <c r="AC25">
        <f>SUM($F25:Q25)</f>
        <v>473320</v>
      </c>
      <c r="AD25">
        <f>SUM($F25:R25)</f>
        <v>491924</v>
      </c>
    </row>
    <row r="26" spans="1:30" x14ac:dyDescent="0.35">
      <c r="A26" t="s">
        <v>18</v>
      </c>
      <c r="B26" s="255" t="s">
        <v>217</v>
      </c>
      <c r="C26" t="s">
        <v>63</v>
      </c>
      <c r="D26" t="s">
        <v>64</v>
      </c>
      <c r="E26">
        <v>6110720</v>
      </c>
      <c r="F26">
        <v>28465</v>
      </c>
      <c r="G26">
        <v>2200</v>
      </c>
      <c r="H26">
        <v>2200</v>
      </c>
      <c r="I26">
        <v>2200</v>
      </c>
      <c r="J26">
        <v>2200</v>
      </c>
      <c r="K26">
        <v>2200</v>
      </c>
      <c r="L26">
        <v>2200</v>
      </c>
      <c r="M26">
        <v>2544</v>
      </c>
      <c r="N26">
        <v>2544</v>
      </c>
      <c r="O26">
        <v>2544</v>
      </c>
      <c r="P26">
        <v>2544</v>
      </c>
      <c r="Q26">
        <v>2544</v>
      </c>
      <c r="R26">
        <v>2545</v>
      </c>
      <c r="S26">
        <f t="shared" si="0"/>
        <v>2200</v>
      </c>
      <c r="T26">
        <f>SUM($F26:H26)</f>
        <v>32865</v>
      </c>
      <c r="U26">
        <f>SUM($F26:I26)</f>
        <v>35065</v>
      </c>
      <c r="V26">
        <f>SUM($F26:J26)</f>
        <v>37265</v>
      </c>
      <c r="W26">
        <f>SUM($F26:K26)</f>
        <v>39465</v>
      </c>
      <c r="X26">
        <f>SUM($F26:L26)</f>
        <v>41665</v>
      </c>
      <c r="Y26">
        <f>SUM($F26:M26)</f>
        <v>44209</v>
      </c>
      <c r="Z26">
        <f>SUM($F26:N26)</f>
        <v>46753</v>
      </c>
      <c r="AA26">
        <f>SUM($F26:O26)</f>
        <v>49297</v>
      </c>
      <c r="AB26">
        <f>SUM($F26:P26)</f>
        <v>51841</v>
      </c>
      <c r="AC26">
        <f>SUM($F26:Q26)</f>
        <v>54385</v>
      </c>
      <c r="AD26">
        <f>SUM($F26:R26)</f>
        <v>56930</v>
      </c>
    </row>
    <row r="27" spans="1:30" x14ac:dyDescent="0.35">
      <c r="A27" t="s">
        <v>18</v>
      </c>
      <c r="B27" s="255" t="s">
        <v>217</v>
      </c>
      <c r="C27" t="s">
        <v>65</v>
      </c>
      <c r="D27" t="s">
        <v>66</v>
      </c>
      <c r="E27">
        <v>6110860</v>
      </c>
      <c r="F27">
        <v>100123</v>
      </c>
      <c r="G27">
        <v>8153</v>
      </c>
      <c r="H27">
        <v>8153</v>
      </c>
      <c r="I27">
        <v>8153</v>
      </c>
      <c r="J27">
        <v>8153</v>
      </c>
      <c r="K27">
        <v>8153</v>
      </c>
      <c r="L27">
        <v>8153</v>
      </c>
      <c r="M27">
        <v>8534</v>
      </c>
      <c r="N27">
        <v>8534</v>
      </c>
      <c r="O27">
        <v>8534</v>
      </c>
      <c r="P27">
        <v>8534</v>
      </c>
      <c r="Q27">
        <v>8534</v>
      </c>
      <c r="R27">
        <v>8535</v>
      </c>
      <c r="S27">
        <f t="shared" si="0"/>
        <v>8153</v>
      </c>
      <c r="T27">
        <f>SUM($F27:H27)</f>
        <v>116429</v>
      </c>
      <c r="U27">
        <f>SUM($F27:I27)</f>
        <v>124582</v>
      </c>
      <c r="V27">
        <f>SUM($F27:J27)</f>
        <v>132735</v>
      </c>
      <c r="W27">
        <f>SUM($F27:K27)</f>
        <v>140888</v>
      </c>
      <c r="X27">
        <f>SUM($F27:L27)</f>
        <v>149041</v>
      </c>
      <c r="Y27">
        <f>SUM($F27:M27)</f>
        <v>157575</v>
      </c>
      <c r="Z27">
        <f>SUM($F27:N27)</f>
        <v>166109</v>
      </c>
      <c r="AA27">
        <f>SUM($F27:O27)</f>
        <v>174643</v>
      </c>
      <c r="AB27">
        <f>SUM($F27:P27)</f>
        <v>183177</v>
      </c>
      <c r="AC27">
        <f>SUM($F27:Q27)</f>
        <v>191711</v>
      </c>
      <c r="AD27">
        <f>SUM($F27:R27)</f>
        <v>200246</v>
      </c>
    </row>
    <row r="28" spans="1:30" x14ac:dyDescent="0.35">
      <c r="A28" t="s">
        <v>18</v>
      </c>
      <c r="B28" s="255" t="s">
        <v>217</v>
      </c>
      <c r="C28" t="s">
        <v>67</v>
      </c>
      <c r="D28" t="s">
        <v>68</v>
      </c>
      <c r="E28">
        <v>6110800</v>
      </c>
      <c r="S28">
        <f t="shared" si="0"/>
        <v>0</v>
      </c>
      <c r="T28">
        <f>SUM($F28:H28)</f>
        <v>0</v>
      </c>
      <c r="U28">
        <f>SUM($F28:I28)</f>
        <v>0</v>
      </c>
      <c r="V28">
        <f>SUM($F28:J28)</f>
        <v>0</v>
      </c>
      <c r="W28">
        <f>SUM($F28:K28)</f>
        <v>0</v>
      </c>
      <c r="X28">
        <f>SUM($F28:L28)</f>
        <v>0</v>
      </c>
      <c r="Y28">
        <f>SUM($F28:M28)</f>
        <v>0</v>
      </c>
      <c r="Z28">
        <f>SUM($F28:N28)</f>
        <v>0</v>
      </c>
      <c r="AA28">
        <f>SUM($F28:O28)</f>
        <v>0</v>
      </c>
      <c r="AB28">
        <f>SUM($F28:P28)</f>
        <v>0</v>
      </c>
      <c r="AC28">
        <f>SUM($F28:Q28)</f>
        <v>0</v>
      </c>
      <c r="AD28">
        <f>SUM($F28:R28)</f>
        <v>0</v>
      </c>
    </row>
    <row r="29" spans="1:30" x14ac:dyDescent="0.35">
      <c r="A29" t="s">
        <v>18</v>
      </c>
      <c r="B29" s="255" t="s">
        <v>217</v>
      </c>
      <c r="C29" t="s">
        <v>69</v>
      </c>
      <c r="D29" t="s">
        <v>70</v>
      </c>
      <c r="E29">
        <v>6110640</v>
      </c>
      <c r="F29">
        <v>37749</v>
      </c>
      <c r="G29">
        <v>2806</v>
      </c>
      <c r="H29">
        <v>2806</v>
      </c>
      <c r="I29">
        <v>2806</v>
      </c>
      <c r="J29">
        <v>2806</v>
      </c>
      <c r="K29">
        <v>2806</v>
      </c>
      <c r="L29">
        <v>2806</v>
      </c>
      <c r="M29">
        <v>3485</v>
      </c>
      <c r="N29">
        <v>3485</v>
      </c>
      <c r="O29">
        <v>3485</v>
      </c>
      <c r="P29">
        <v>3485</v>
      </c>
      <c r="Q29">
        <v>3485</v>
      </c>
      <c r="R29">
        <v>3488</v>
      </c>
      <c r="S29">
        <f t="shared" si="0"/>
        <v>2806</v>
      </c>
      <c r="T29">
        <f>SUM($F29:H29)</f>
        <v>43361</v>
      </c>
      <c r="U29">
        <f>SUM($F29:I29)</f>
        <v>46167</v>
      </c>
      <c r="V29">
        <f>SUM($F29:J29)</f>
        <v>48973</v>
      </c>
      <c r="W29">
        <f>SUM($F29:K29)</f>
        <v>51779</v>
      </c>
      <c r="X29">
        <f>SUM($F29:L29)</f>
        <v>54585</v>
      </c>
      <c r="Y29">
        <f>SUM($F29:M29)</f>
        <v>58070</v>
      </c>
      <c r="Z29">
        <f>SUM($F29:N29)</f>
        <v>61555</v>
      </c>
      <c r="AA29">
        <f>SUM($F29:O29)</f>
        <v>65040</v>
      </c>
      <c r="AB29">
        <f>SUM($F29:P29)</f>
        <v>68525</v>
      </c>
      <c r="AC29">
        <f>SUM($F29:Q29)</f>
        <v>72010</v>
      </c>
      <c r="AD29">
        <f>SUM($F29:R29)</f>
        <v>75498</v>
      </c>
    </row>
    <row r="30" spans="1:30" x14ac:dyDescent="0.35">
      <c r="A30" t="s">
        <v>18</v>
      </c>
      <c r="B30" s="255" t="s">
        <v>217</v>
      </c>
      <c r="C30" t="s">
        <v>71</v>
      </c>
      <c r="D30" t="s">
        <v>72</v>
      </c>
      <c r="E30">
        <v>6116300</v>
      </c>
      <c r="F30">
        <v>5400</v>
      </c>
      <c r="G30">
        <v>450</v>
      </c>
      <c r="H30">
        <v>450</v>
      </c>
      <c r="I30">
        <v>450</v>
      </c>
      <c r="J30">
        <v>450</v>
      </c>
      <c r="K30">
        <v>450</v>
      </c>
      <c r="L30">
        <v>450</v>
      </c>
      <c r="M30">
        <v>450</v>
      </c>
      <c r="N30">
        <v>450</v>
      </c>
      <c r="O30">
        <v>450</v>
      </c>
      <c r="P30">
        <v>450</v>
      </c>
      <c r="Q30">
        <v>450</v>
      </c>
      <c r="R30">
        <v>450</v>
      </c>
      <c r="S30">
        <f t="shared" si="0"/>
        <v>450</v>
      </c>
      <c r="T30">
        <f>SUM($F30:H30)</f>
        <v>6300</v>
      </c>
      <c r="U30">
        <f>SUM($F30:I30)</f>
        <v>6750</v>
      </c>
      <c r="V30">
        <f>SUM($F30:J30)</f>
        <v>7200</v>
      </c>
      <c r="W30">
        <f>SUM($F30:K30)</f>
        <v>7650</v>
      </c>
      <c r="X30">
        <f>SUM($F30:L30)</f>
        <v>8100</v>
      </c>
      <c r="Y30">
        <f>SUM($F30:M30)</f>
        <v>8550</v>
      </c>
      <c r="Z30">
        <f>SUM($F30:N30)</f>
        <v>9000</v>
      </c>
      <c r="AA30">
        <f>SUM($F30:O30)</f>
        <v>9450</v>
      </c>
      <c r="AB30">
        <f>SUM($F30:P30)</f>
        <v>9900</v>
      </c>
      <c r="AC30">
        <f>SUM($F30:Q30)</f>
        <v>10350</v>
      </c>
      <c r="AD30">
        <f>SUM($F30:R30)</f>
        <v>10800</v>
      </c>
    </row>
    <row r="31" spans="1:30" x14ac:dyDescent="0.35">
      <c r="A31" t="s">
        <v>18</v>
      </c>
      <c r="B31" s="255" t="s">
        <v>217</v>
      </c>
      <c r="C31" t="s">
        <v>73</v>
      </c>
      <c r="D31" t="s">
        <v>74</v>
      </c>
      <c r="E31">
        <v>6116200</v>
      </c>
      <c r="F31">
        <v>6500</v>
      </c>
      <c r="G31">
        <v>541</v>
      </c>
      <c r="H31">
        <v>541</v>
      </c>
      <c r="I31">
        <v>541</v>
      </c>
      <c r="J31">
        <v>541</v>
      </c>
      <c r="K31">
        <v>541</v>
      </c>
      <c r="L31">
        <v>541</v>
      </c>
      <c r="M31">
        <v>541</v>
      </c>
      <c r="N31">
        <v>541</v>
      </c>
      <c r="O31">
        <v>541</v>
      </c>
      <c r="P31">
        <v>541</v>
      </c>
      <c r="Q31">
        <v>541</v>
      </c>
      <c r="R31">
        <v>549</v>
      </c>
      <c r="S31">
        <f t="shared" si="0"/>
        <v>541</v>
      </c>
      <c r="T31">
        <f>SUM($F31:H31)</f>
        <v>7582</v>
      </c>
      <c r="U31">
        <f>SUM($F31:I31)</f>
        <v>8123</v>
      </c>
      <c r="V31">
        <f>SUM($F31:J31)</f>
        <v>8664</v>
      </c>
      <c r="W31">
        <f>SUM($F31:K31)</f>
        <v>9205</v>
      </c>
      <c r="X31">
        <f>SUM($F31:L31)</f>
        <v>9746</v>
      </c>
      <c r="Y31">
        <f>SUM($F31:M31)</f>
        <v>10287</v>
      </c>
      <c r="Z31">
        <f>SUM($F31:N31)</f>
        <v>10828</v>
      </c>
      <c r="AA31">
        <f>SUM($F31:O31)</f>
        <v>11369</v>
      </c>
      <c r="AB31">
        <f>SUM($F31:P31)</f>
        <v>11910</v>
      </c>
      <c r="AC31">
        <f>SUM($F31:Q31)</f>
        <v>12451</v>
      </c>
      <c r="AD31">
        <f>SUM($F31:R31)</f>
        <v>13000</v>
      </c>
    </row>
    <row r="32" spans="1:30" x14ac:dyDescent="0.35">
      <c r="A32" t="s">
        <v>18</v>
      </c>
      <c r="B32" s="255" t="s">
        <v>217</v>
      </c>
      <c r="C32" t="s">
        <v>75</v>
      </c>
      <c r="D32" t="s">
        <v>76</v>
      </c>
      <c r="E32">
        <v>6116610</v>
      </c>
      <c r="F32">
        <v>20000</v>
      </c>
      <c r="R32">
        <v>20000</v>
      </c>
      <c r="S32">
        <f t="shared" si="0"/>
        <v>0</v>
      </c>
      <c r="T32">
        <f>SUM($F32:H32)</f>
        <v>20000</v>
      </c>
      <c r="U32">
        <f>SUM($F32:I32)</f>
        <v>20000</v>
      </c>
      <c r="V32">
        <f>SUM($F32:J32)</f>
        <v>20000</v>
      </c>
      <c r="W32">
        <f>SUM($F32:K32)</f>
        <v>20000</v>
      </c>
      <c r="X32">
        <f>SUM($F32:L32)</f>
        <v>20000</v>
      </c>
      <c r="Y32">
        <f>SUM($F32:M32)</f>
        <v>20000</v>
      </c>
      <c r="Z32">
        <f>SUM($F32:N32)</f>
        <v>20000</v>
      </c>
      <c r="AA32">
        <f>SUM($F32:O32)</f>
        <v>20000</v>
      </c>
      <c r="AB32">
        <f>SUM($F32:P32)</f>
        <v>20000</v>
      </c>
      <c r="AC32">
        <f>SUM($F32:Q32)</f>
        <v>20000</v>
      </c>
      <c r="AD32">
        <f>SUM($F32:R32)</f>
        <v>40000</v>
      </c>
    </row>
    <row r="33" spans="1:30" x14ac:dyDescent="0.35">
      <c r="A33" t="s">
        <v>18</v>
      </c>
      <c r="B33" s="255" t="s">
        <v>217</v>
      </c>
      <c r="C33" t="s">
        <v>77</v>
      </c>
      <c r="D33" t="s">
        <v>78</v>
      </c>
      <c r="E33">
        <v>6116600</v>
      </c>
      <c r="F33">
        <v>434.26</v>
      </c>
      <c r="G33">
        <v>434.26</v>
      </c>
      <c r="S33">
        <f t="shared" si="0"/>
        <v>434.26</v>
      </c>
      <c r="T33">
        <f>SUM($F33:H33)</f>
        <v>868.52</v>
      </c>
      <c r="U33">
        <f>SUM($F33:I33)</f>
        <v>868.52</v>
      </c>
      <c r="V33">
        <f>SUM($F33:J33)</f>
        <v>868.52</v>
      </c>
      <c r="W33">
        <f>SUM($F33:K33)</f>
        <v>868.52</v>
      </c>
      <c r="X33">
        <f>SUM($F33:L33)</f>
        <v>868.52</v>
      </c>
      <c r="Y33">
        <f>SUM($F33:M33)</f>
        <v>868.52</v>
      </c>
      <c r="Z33">
        <f>SUM($F33:N33)</f>
        <v>868.52</v>
      </c>
      <c r="AA33">
        <f>SUM($F33:O33)</f>
        <v>868.52</v>
      </c>
      <c r="AB33">
        <f>SUM($F33:P33)</f>
        <v>868.52</v>
      </c>
      <c r="AC33">
        <f>SUM($F33:Q33)</f>
        <v>868.52</v>
      </c>
      <c r="AD33">
        <f>SUM($F33:R33)</f>
        <v>868.52</v>
      </c>
    </row>
    <row r="34" spans="1:30" x14ac:dyDescent="0.35">
      <c r="A34" t="s">
        <v>18</v>
      </c>
      <c r="B34" s="255" t="s">
        <v>217</v>
      </c>
      <c r="C34" t="s">
        <v>79</v>
      </c>
      <c r="D34" t="s">
        <v>80</v>
      </c>
      <c r="E34">
        <v>6121000</v>
      </c>
      <c r="F34">
        <v>39500</v>
      </c>
      <c r="G34">
        <v>500</v>
      </c>
      <c r="H34">
        <v>23250</v>
      </c>
      <c r="I34">
        <v>750</v>
      </c>
      <c r="J34">
        <v>4225</v>
      </c>
      <c r="K34">
        <v>750</v>
      </c>
      <c r="L34">
        <v>5300</v>
      </c>
      <c r="M34">
        <v>750</v>
      </c>
      <c r="N34">
        <v>750</v>
      </c>
      <c r="O34">
        <v>750</v>
      </c>
      <c r="P34">
        <v>750</v>
      </c>
      <c r="Q34">
        <v>750</v>
      </c>
      <c r="R34">
        <v>975</v>
      </c>
      <c r="S34">
        <f t="shared" si="0"/>
        <v>500</v>
      </c>
      <c r="T34">
        <f>SUM($F34:H34)</f>
        <v>63250</v>
      </c>
      <c r="U34">
        <f>SUM($F34:I34)</f>
        <v>64000</v>
      </c>
      <c r="V34">
        <f>SUM($F34:J34)</f>
        <v>68225</v>
      </c>
      <c r="W34">
        <f>SUM($F34:K34)</f>
        <v>68975</v>
      </c>
      <c r="X34">
        <f>SUM($F34:L34)</f>
        <v>74275</v>
      </c>
      <c r="Y34">
        <f>SUM($F34:M34)</f>
        <v>75025</v>
      </c>
      <c r="Z34">
        <f>SUM($F34:N34)</f>
        <v>75775</v>
      </c>
      <c r="AA34">
        <f>SUM($F34:O34)</f>
        <v>76525</v>
      </c>
      <c r="AB34">
        <f>SUM($F34:P34)</f>
        <v>77275</v>
      </c>
      <c r="AC34">
        <f>SUM($F34:Q34)</f>
        <v>78025</v>
      </c>
      <c r="AD34">
        <f>SUM($F34:R34)</f>
        <v>79000</v>
      </c>
    </row>
    <row r="35" spans="1:30" x14ac:dyDescent="0.35">
      <c r="A35" t="s">
        <v>18</v>
      </c>
      <c r="B35" s="255" t="s">
        <v>217</v>
      </c>
      <c r="C35" t="s">
        <v>81</v>
      </c>
      <c r="D35" t="s">
        <v>82</v>
      </c>
      <c r="E35">
        <v>6122310</v>
      </c>
      <c r="F35">
        <v>25100</v>
      </c>
      <c r="G35">
        <v>467</v>
      </c>
      <c r="H35">
        <v>467</v>
      </c>
      <c r="I35">
        <v>8567</v>
      </c>
      <c r="J35">
        <v>523</v>
      </c>
      <c r="K35">
        <v>467</v>
      </c>
      <c r="L35">
        <v>11467</v>
      </c>
      <c r="M35">
        <v>523</v>
      </c>
      <c r="N35">
        <v>523</v>
      </c>
      <c r="O35">
        <v>523</v>
      </c>
      <c r="P35">
        <v>523</v>
      </c>
      <c r="Q35">
        <v>523</v>
      </c>
      <c r="R35">
        <v>527</v>
      </c>
      <c r="S35">
        <f t="shared" si="0"/>
        <v>467</v>
      </c>
      <c r="T35">
        <f>SUM($F35:H35)</f>
        <v>26034</v>
      </c>
      <c r="U35">
        <f>SUM($F35:I35)</f>
        <v>34601</v>
      </c>
      <c r="V35">
        <f>SUM($F35:J35)</f>
        <v>35124</v>
      </c>
      <c r="W35">
        <f>SUM($F35:K35)</f>
        <v>35591</v>
      </c>
      <c r="X35">
        <f>SUM($F35:L35)</f>
        <v>47058</v>
      </c>
      <c r="Y35">
        <f>SUM($F35:M35)</f>
        <v>47581</v>
      </c>
      <c r="Z35">
        <f>SUM($F35:N35)</f>
        <v>48104</v>
      </c>
      <c r="AA35">
        <f>SUM($F35:O35)</f>
        <v>48627</v>
      </c>
      <c r="AB35">
        <f>SUM($F35:P35)</f>
        <v>49150</v>
      </c>
      <c r="AC35">
        <f>SUM($F35:Q35)</f>
        <v>49673</v>
      </c>
      <c r="AD35">
        <f>SUM($F35:R35)</f>
        <v>50200</v>
      </c>
    </row>
    <row r="36" spans="1:30" x14ac:dyDescent="0.35">
      <c r="A36" t="s">
        <v>18</v>
      </c>
      <c r="B36" s="255" t="s">
        <v>217</v>
      </c>
      <c r="C36" t="s">
        <v>83</v>
      </c>
      <c r="D36" t="s">
        <v>84</v>
      </c>
      <c r="E36">
        <v>6122110</v>
      </c>
      <c r="F36">
        <v>36400</v>
      </c>
      <c r="G36">
        <v>3033</v>
      </c>
      <c r="H36">
        <v>3033</v>
      </c>
      <c r="I36">
        <v>3033</v>
      </c>
      <c r="J36">
        <v>3033</v>
      </c>
      <c r="K36">
        <v>3033</v>
      </c>
      <c r="L36">
        <v>3033</v>
      </c>
      <c r="M36">
        <v>3033</v>
      </c>
      <c r="N36">
        <v>3033</v>
      </c>
      <c r="O36">
        <v>3033</v>
      </c>
      <c r="P36">
        <v>3033</v>
      </c>
      <c r="Q36">
        <v>3033</v>
      </c>
      <c r="R36">
        <v>3037</v>
      </c>
      <c r="S36">
        <f t="shared" si="0"/>
        <v>3033</v>
      </c>
      <c r="T36">
        <f>SUM($F36:H36)</f>
        <v>42466</v>
      </c>
      <c r="U36">
        <f>SUM($F36:I36)</f>
        <v>45499</v>
      </c>
      <c r="V36">
        <f>SUM($F36:J36)</f>
        <v>48532</v>
      </c>
      <c r="W36">
        <f>SUM($F36:K36)</f>
        <v>51565</v>
      </c>
      <c r="X36">
        <f>SUM($F36:L36)</f>
        <v>54598</v>
      </c>
      <c r="Y36">
        <f>SUM($F36:M36)</f>
        <v>57631</v>
      </c>
      <c r="Z36">
        <f>SUM($F36:N36)</f>
        <v>60664</v>
      </c>
      <c r="AA36">
        <f>SUM($F36:O36)</f>
        <v>63697</v>
      </c>
      <c r="AB36">
        <f>SUM($F36:P36)</f>
        <v>66730</v>
      </c>
      <c r="AC36">
        <f>SUM($F36:Q36)</f>
        <v>69763</v>
      </c>
      <c r="AD36">
        <f>SUM($F36:R36)</f>
        <v>72800</v>
      </c>
    </row>
    <row r="37" spans="1:30" x14ac:dyDescent="0.35">
      <c r="A37" t="s">
        <v>18</v>
      </c>
      <c r="B37" s="255" t="s">
        <v>217</v>
      </c>
      <c r="C37" t="s">
        <v>85</v>
      </c>
      <c r="D37" t="s">
        <v>86</v>
      </c>
      <c r="E37">
        <v>6120800</v>
      </c>
      <c r="F37">
        <v>7500</v>
      </c>
      <c r="G37">
        <v>625</v>
      </c>
      <c r="H37">
        <v>625</v>
      </c>
      <c r="I37">
        <v>625</v>
      </c>
      <c r="J37">
        <v>625</v>
      </c>
      <c r="K37">
        <v>625</v>
      </c>
      <c r="L37">
        <v>625</v>
      </c>
      <c r="M37">
        <v>625</v>
      </c>
      <c r="N37">
        <v>625</v>
      </c>
      <c r="O37">
        <v>625</v>
      </c>
      <c r="P37">
        <v>625</v>
      </c>
      <c r="Q37">
        <v>625</v>
      </c>
      <c r="R37">
        <v>625</v>
      </c>
      <c r="S37">
        <f t="shared" si="0"/>
        <v>625</v>
      </c>
      <c r="T37">
        <f>SUM($F37:H37)</f>
        <v>8750</v>
      </c>
      <c r="U37">
        <f>SUM($F37:I37)</f>
        <v>9375</v>
      </c>
      <c r="V37">
        <f>SUM($F37:J37)</f>
        <v>10000</v>
      </c>
      <c r="W37">
        <f>SUM($F37:K37)</f>
        <v>10625</v>
      </c>
      <c r="X37">
        <f>SUM($F37:L37)</f>
        <v>11250</v>
      </c>
      <c r="Y37">
        <f>SUM($F37:M37)</f>
        <v>11875</v>
      </c>
      <c r="Z37">
        <f>SUM($F37:N37)</f>
        <v>12500</v>
      </c>
      <c r="AA37">
        <f>SUM($F37:O37)</f>
        <v>13125</v>
      </c>
      <c r="AB37">
        <f>SUM($F37:P37)</f>
        <v>13750</v>
      </c>
      <c r="AC37">
        <f>SUM($F37:Q37)</f>
        <v>14375</v>
      </c>
      <c r="AD37">
        <f>SUM($F37:R37)</f>
        <v>15000</v>
      </c>
    </row>
    <row r="38" spans="1:30" x14ac:dyDescent="0.35">
      <c r="A38" t="s">
        <v>18</v>
      </c>
      <c r="B38" s="255" t="s">
        <v>217</v>
      </c>
      <c r="C38" t="s">
        <v>87</v>
      </c>
      <c r="D38" t="s">
        <v>88</v>
      </c>
      <c r="E38">
        <v>6120220</v>
      </c>
      <c r="F38">
        <v>59953</v>
      </c>
      <c r="G38">
        <v>4996</v>
      </c>
      <c r="H38">
        <v>4996</v>
      </c>
      <c r="I38">
        <v>4996</v>
      </c>
      <c r="J38">
        <v>4996</v>
      </c>
      <c r="K38">
        <v>4996</v>
      </c>
      <c r="L38">
        <v>4996</v>
      </c>
      <c r="M38">
        <v>4996</v>
      </c>
      <c r="N38">
        <v>4996</v>
      </c>
      <c r="O38">
        <v>4996</v>
      </c>
      <c r="P38">
        <v>4996</v>
      </c>
      <c r="Q38">
        <v>4996</v>
      </c>
      <c r="R38">
        <v>4997</v>
      </c>
      <c r="S38">
        <f t="shared" si="0"/>
        <v>4996</v>
      </c>
      <c r="T38">
        <f>SUM($F38:H38)</f>
        <v>69945</v>
      </c>
      <c r="U38">
        <f>SUM($F38:I38)</f>
        <v>74941</v>
      </c>
      <c r="V38">
        <f>SUM($F38:J38)</f>
        <v>79937</v>
      </c>
      <c r="W38">
        <f>SUM($F38:K38)</f>
        <v>84933</v>
      </c>
      <c r="X38">
        <f>SUM($F38:L38)</f>
        <v>89929</v>
      </c>
      <c r="Y38">
        <f>SUM($F38:M38)</f>
        <v>94925</v>
      </c>
      <c r="Z38">
        <f>SUM($F38:N38)</f>
        <v>99921</v>
      </c>
      <c r="AA38">
        <f>SUM($F38:O38)</f>
        <v>104917</v>
      </c>
      <c r="AB38">
        <f>SUM($F38:P38)</f>
        <v>109913</v>
      </c>
      <c r="AC38">
        <f>SUM($F38:Q38)</f>
        <v>114909</v>
      </c>
      <c r="AD38">
        <f>SUM($F38:R38)</f>
        <v>119906</v>
      </c>
    </row>
    <row r="39" spans="1:30" x14ac:dyDescent="0.35">
      <c r="A39" t="s">
        <v>18</v>
      </c>
      <c r="B39" s="255" t="s">
        <v>217</v>
      </c>
      <c r="C39" t="s">
        <v>89</v>
      </c>
      <c r="D39" t="s">
        <v>90</v>
      </c>
      <c r="E39">
        <v>6120600</v>
      </c>
      <c r="F39">
        <v>28698</v>
      </c>
      <c r="G39">
        <v>28698</v>
      </c>
      <c r="S39">
        <f t="shared" si="0"/>
        <v>28698</v>
      </c>
      <c r="T39">
        <f>SUM($F39:H39)</f>
        <v>57396</v>
      </c>
      <c r="U39">
        <f>SUM($F39:I39)</f>
        <v>57396</v>
      </c>
      <c r="V39">
        <f>SUM($F39:J39)</f>
        <v>57396</v>
      </c>
      <c r="W39">
        <f>SUM($F39:K39)</f>
        <v>57396</v>
      </c>
      <c r="X39">
        <f>SUM($F39:L39)</f>
        <v>57396</v>
      </c>
      <c r="Y39">
        <f>SUM($F39:M39)</f>
        <v>57396</v>
      </c>
      <c r="Z39">
        <f>SUM($F39:N39)</f>
        <v>57396</v>
      </c>
      <c r="AA39">
        <f>SUM($F39:O39)</f>
        <v>57396</v>
      </c>
      <c r="AB39">
        <f>SUM($F39:P39)</f>
        <v>57396</v>
      </c>
      <c r="AC39">
        <f>SUM($F39:Q39)</f>
        <v>57396</v>
      </c>
      <c r="AD39">
        <f>SUM($F39:R39)</f>
        <v>57396</v>
      </c>
    </row>
    <row r="40" spans="1:30" x14ac:dyDescent="0.35">
      <c r="A40" t="s">
        <v>18</v>
      </c>
      <c r="B40" s="255" t="s">
        <v>217</v>
      </c>
      <c r="C40" t="s">
        <v>91</v>
      </c>
      <c r="D40" t="s">
        <v>92</v>
      </c>
      <c r="E40">
        <v>6120400</v>
      </c>
      <c r="F40">
        <v>2750</v>
      </c>
      <c r="G40">
        <v>229</v>
      </c>
      <c r="H40">
        <v>229</v>
      </c>
      <c r="I40">
        <v>229</v>
      </c>
      <c r="J40">
        <v>229</v>
      </c>
      <c r="K40">
        <v>229</v>
      </c>
      <c r="L40">
        <v>229</v>
      </c>
      <c r="M40">
        <v>229</v>
      </c>
      <c r="N40">
        <v>229</v>
      </c>
      <c r="O40">
        <v>229</v>
      </c>
      <c r="P40">
        <v>229</v>
      </c>
      <c r="Q40">
        <v>229</v>
      </c>
      <c r="R40">
        <v>231</v>
      </c>
      <c r="S40">
        <f t="shared" si="0"/>
        <v>229</v>
      </c>
      <c r="T40">
        <f>SUM($F40:H40)</f>
        <v>3208</v>
      </c>
      <c r="U40">
        <f>SUM($F40:I40)</f>
        <v>3437</v>
      </c>
      <c r="V40">
        <f>SUM($F40:J40)</f>
        <v>3666</v>
      </c>
      <c r="W40">
        <f>SUM($F40:K40)</f>
        <v>3895</v>
      </c>
      <c r="X40">
        <f>SUM($F40:L40)</f>
        <v>4124</v>
      </c>
      <c r="Y40">
        <f>SUM($F40:M40)</f>
        <v>4353</v>
      </c>
      <c r="Z40">
        <f>SUM($F40:N40)</f>
        <v>4582</v>
      </c>
      <c r="AA40">
        <f>SUM($F40:O40)</f>
        <v>4811</v>
      </c>
      <c r="AB40">
        <f>SUM($F40:P40)</f>
        <v>5040</v>
      </c>
      <c r="AC40">
        <f>SUM($F40:Q40)</f>
        <v>5269</v>
      </c>
      <c r="AD40">
        <f>SUM($F40:R40)</f>
        <v>5500</v>
      </c>
    </row>
    <row r="41" spans="1:30" x14ac:dyDescent="0.35">
      <c r="A41" t="s">
        <v>18</v>
      </c>
      <c r="B41" s="255" t="s">
        <v>217</v>
      </c>
      <c r="C41" t="s">
        <v>93</v>
      </c>
      <c r="D41" t="s">
        <v>94</v>
      </c>
      <c r="E41">
        <v>6140130</v>
      </c>
      <c r="F41">
        <v>32500</v>
      </c>
      <c r="G41">
        <v>2708</v>
      </c>
      <c r="H41">
        <v>2708</v>
      </c>
      <c r="I41">
        <v>2708</v>
      </c>
      <c r="J41">
        <v>2708</v>
      </c>
      <c r="K41">
        <v>2708</v>
      </c>
      <c r="L41">
        <v>2708</v>
      </c>
      <c r="M41">
        <v>2708</v>
      </c>
      <c r="N41">
        <v>2708</v>
      </c>
      <c r="O41">
        <v>2708</v>
      </c>
      <c r="P41">
        <v>2708</v>
      </c>
      <c r="Q41">
        <v>2708</v>
      </c>
      <c r="R41">
        <v>2712</v>
      </c>
      <c r="S41">
        <f t="shared" si="0"/>
        <v>2708</v>
      </c>
      <c r="T41">
        <f>SUM($F41:H41)</f>
        <v>37916</v>
      </c>
      <c r="U41">
        <f>SUM($F41:I41)</f>
        <v>40624</v>
      </c>
      <c r="V41">
        <f>SUM($F41:J41)</f>
        <v>43332</v>
      </c>
      <c r="W41">
        <f>SUM($F41:K41)</f>
        <v>46040</v>
      </c>
      <c r="X41">
        <f>SUM($F41:L41)</f>
        <v>48748</v>
      </c>
      <c r="Y41">
        <f>SUM($F41:M41)</f>
        <v>51456</v>
      </c>
      <c r="Z41">
        <f>SUM($F41:N41)</f>
        <v>54164</v>
      </c>
      <c r="AA41">
        <f>SUM($F41:O41)</f>
        <v>56872</v>
      </c>
      <c r="AB41">
        <f>SUM($F41:P41)</f>
        <v>59580</v>
      </c>
      <c r="AC41">
        <f>SUM($F41:Q41)</f>
        <v>62288</v>
      </c>
      <c r="AD41">
        <f>SUM($F41:R41)</f>
        <v>65000</v>
      </c>
    </row>
    <row r="42" spans="1:30" x14ac:dyDescent="0.35">
      <c r="A42" t="s">
        <v>18</v>
      </c>
      <c r="B42" s="255" t="s">
        <v>217</v>
      </c>
      <c r="C42" t="s">
        <v>95</v>
      </c>
      <c r="D42" t="s">
        <v>96</v>
      </c>
      <c r="E42">
        <v>6142430</v>
      </c>
      <c r="F42">
        <v>15000</v>
      </c>
      <c r="G42">
        <v>545</v>
      </c>
      <c r="H42">
        <v>545</v>
      </c>
      <c r="I42">
        <v>545</v>
      </c>
      <c r="J42">
        <v>545</v>
      </c>
      <c r="K42">
        <v>545</v>
      </c>
      <c r="L42">
        <v>9000</v>
      </c>
      <c r="M42">
        <v>545</v>
      </c>
      <c r="N42">
        <v>545</v>
      </c>
      <c r="O42">
        <v>545</v>
      </c>
      <c r="P42">
        <v>545</v>
      </c>
      <c r="Q42">
        <v>545</v>
      </c>
      <c r="R42">
        <v>550</v>
      </c>
      <c r="S42">
        <f t="shared" si="0"/>
        <v>545</v>
      </c>
      <c r="T42">
        <f>SUM($F42:H42)</f>
        <v>16090</v>
      </c>
      <c r="U42">
        <f>SUM($F42:I42)</f>
        <v>16635</v>
      </c>
      <c r="V42">
        <f>SUM($F42:J42)</f>
        <v>17180</v>
      </c>
      <c r="W42">
        <f>SUM($F42:K42)</f>
        <v>17725</v>
      </c>
      <c r="X42">
        <f>SUM($F42:L42)</f>
        <v>26725</v>
      </c>
      <c r="Y42">
        <f>SUM($F42:M42)</f>
        <v>27270</v>
      </c>
      <c r="Z42">
        <f>SUM($F42:N42)</f>
        <v>27815</v>
      </c>
      <c r="AA42">
        <f>SUM($F42:O42)</f>
        <v>28360</v>
      </c>
      <c r="AB42">
        <f>SUM($F42:P42)</f>
        <v>28905</v>
      </c>
      <c r="AC42">
        <f>SUM($F42:Q42)</f>
        <v>29450</v>
      </c>
      <c r="AD42">
        <f>SUM($F42:R42)</f>
        <v>30000</v>
      </c>
    </row>
    <row r="43" spans="1:30" x14ac:dyDescent="0.35">
      <c r="A43" t="s">
        <v>18</v>
      </c>
      <c r="B43" s="255" t="s">
        <v>217</v>
      </c>
      <c r="C43" t="s">
        <v>97</v>
      </c>
      <c r="D43" t="s">
        <v>98</v>
      </c>
      <c r="E43">
        <v>6146100</v>
      </c>
      <c r="S43">
        <f t="shared" si="0"/>
        <v>0</v>
      </c>
      <c r="T43">
        <f>SUM($F43:H43)</f>
        <v>0</v>
      </c>
      <c r="U43">
        <f>SUM($F43:I43)</f>
        <v>0</v>
      </c>
      <c r="V43">
        <f>SUM($F43:J43)</f>
        <v>0</v>
      </c>
      <c r="W43">
        <f>SUM($F43:K43)</f>
        <v>0</v>
      </c>
      <c r="X43">
        <f>SUM($F43:L43)</f>
        <v>0</v>
      </c>
      <c r="Y43">
        <f>SUM($F43:M43)</f>
        <v>0</v>
      </c>
      <c r="Z43">
        <f>SUM($F43:N43)</f>
        <v>0</v>
      </c>
      <c r="AA43">
        <f>SUM($F43:O43)</f>
        <v>0</v>
      </c>
      <c r="AB43">
        <f>SUM($F43:P43)</f>
        <v>0</v>
      </c>
      <c r="AC43">
        <f>SUM($F43:Q43)</f>
        <v>0</v>
      </c>
      <c r="AD43">
        <f>SUM($F43:R43)</f>
        <v>0</v>
      </c>
    </row>
    <row r="44" spans="1:30" x14ac:dyDescent="0.35">
      <c r="A44" t="s">
        <v>18</v>
      </c>
      <c r="B44" s="255" t="s">
        <v>217</v>
      </c>
      <c r="C44" t="s">
        <v>99</v>
      </c>
      <c r="D44" t="s">
        <v>100</v>
      </c>
      <c r="E44">
        <v>6140000</v>
      </c>
      <c r="F44">
        <v>21000</v>
      </c>
      <c r="G44">
        <v>1725</v>
      </c>
      <c r="H44">
        <v>1725</v>
      </c>
      <c r="I44">
        <v>1725</v>
      </c>
      <c r="J44">
        <v>1725</v>
      </c>
      <c r="K44">
        <v>2000</v>
      </c>
      <c r="L44">
        <v>1725</v>
      </c>
      <c r="M44">
        <v>1725</v>
      </c>
      <c r="N44">
        <v>1725</v>
      </c>
      <c r="O44">
        <v>1725</v>
      </c>
      <c r="P44">
        <v>1725</v>
      </c>
      <c r="Q44">
        <v>1725</v>
      </c>
      <c r="R44">
        <v>1750</v>
      </c>
      <c r="S44">
        <f t="shared" si="0"/>
        <v>1725</v>
      </c>
      <c r="T44">
        <f>SUM($F44:H44)</f>
        <v>24450</v>
      </c>
      <c r="U44">
        <f>SUM($F44:I44)</f>
        <v>26175</v>
      </c>
      <c r="V44">
        <f>SUM($F44:J44)</f>
        <v>27900</v>
      </c>
      <c r="W44">
        <f>SUM($F44:K44)</f>
        <v>29900</v>
      </c>
      <c r="X44">
        <f>SUM($F44:L44)</f>
        <v>31625</v>
      </c>
      <c r="Y44">
        <f>SUM($F44:M44)</f>
        <v>33350</v>
      </c>
      <c r="Z44">
        <f>SUM($F44:N44)</f>
        <v>35075</v>
      </c>
      <c r="AA44">
        <f>SUM($F44:O44)</f>
        <v>36800</v>
      </c>
      <c r="AB44">
        <f>SUM($F44:P44)</f>
        <v>38525</v>
      </c>
      <c r="AC44">
        <f>SUM($F44:Q44)</f>
        <v>40250</v>
      </c>
      <c r="AD44">
        <f>SUM($F44:R44)</f>
        <v>42000</v>
      </c>
    </row>
    <row r="45" spans="1:30" x14ac:dyDescent="0.35">
      <c r="A45" t="s">
        <v>18</v>
      </c>
      <c r="B45" s="255" t="s">
        <v>217</v>
      </c>
      <c r="C45" t="s">
        <v>101</v>
      </c>
      <c r="D45" t="s">
        <v>102</v>
      </c>
      <c r="E45">
        <v>6121600</v>
      </c>
      <c r="F45">
        <v>5020</v>
      </c>
      <c r="G45">
        <v>4626</v>
      </c>
      <c r="N45">
        <v>394</v>
      </c>
      <c r="S45">
        <f t="shared" si="0"/>
        <v>4626</v>
      </c>
      <c r="T45">
        <f>SUM($F45:H45)</f>
        <v>9646</v>
      </c>
      <c r="U45">
        <f>SUM($F45:I45)</f>
        <v>9646</v>
      </c>
      <c r="V45">
        <f>SUM($F45:J45)</f>
        <v>9646</v>
      </c>
      <c r="W45">
        <f>SUM($F45:K45)</f>
        <v>9646</v>
      </c>
      <c r="X45">
        <f>SUM($F45:L45)</f>
        <v>9646</v>
      </c>
      <c r="Y45">
        <f>SUM($F45:M45)</f>
        <v>9646</v>
      </c>
      <c r="Z45">
        <f>SUM($F45:N45)</f>
        <v>10040</v>
      </c>
      <c r="AA45">
        <f>SUM($F45:O45)</f>
        <v>10040</v>
      </c>
      <c r="AB45">
        <f>SUM($F45:P45)</f>
        <v>10040</v>
      </c>
      <c r="AC45">
        <f>SUM($F45:Q45)</f>
        <v>10040</v>
      </c>
      <c r="AD45">
        <f>SUM($F45:R45)</f>
        <v>10040</v>
      </c>
    </row>
    <row r="46" spans="1:30" x14ac:dyDescent="0.35">
      <c r="A46" t="s">
        <v>18</v>
      </c>
      <c r="B46" s="255" t="s">
        <v>217</v>
      </c>
      <c r="C46" t="s">
        <v>103</v>
      </c>
      <c r="D46" t="s">
        <v>104</v>
      </c>
      <c r="E46">
        <v>6151110</v>
      </c>
      <c r="F46">
        <v>1000</v>
      </c>
      <c r="G46">
        <v>90</v>
      </c>
      <c r="H46">
        <v>90</v>
      </c>
      <c r="I46">
        <v>90</v>
      </c>
      <c r="J46">
        <v>90</v>
      </c>
      <c r="L46">
        <v>90</v>
      </c>
      <c r="M46">
        <v>90</v>
      </c>
      <c r="N46">
        <v>90</v>
      </c>
      <c r="O46">
        <v>90</v>
      </c>
      <c r="P46">
        <v>90</v>
      </c>
      <c r="Q46">
        <v>90</v>
      </c>
      <c r="R46">
        <v>100</v>
      </c>
      <c r="S46">
        <f t="shared" si="0"/>
        <v>90</v>
      </c>
      <c r="T46">
        <f>SUM($F46:H46)</f>
        <v>1180</v>
      </c>
      <c r="U46">
        <f>SUM($F46:I46)</f>
        <v>1270</v>
      </c>
      <c r="V46">
        <f>SUM($F46:J46)</f>
        <v>1360</v>
      </c>
      <c r="W46">
        <f>SUM($F46:K46)</f>
        <v>1360</v>
      </c>
      <c r="X46">
        <f>SUM($F46:L46)</f>
        <v>1450</v>
      </c>
      <c r="Y46">
        <f>SUM($F46:M46)</f>
        <v>1540</v>
      </c>
      <c r="Z46">
        <f>SUM($F46:N46)</f>
        <v>1630</v>
      </c>
      <c r="AA46">
        <f>SUM($F46:O46)</f>
        <v>1720</v>
      </c>
      <c r="AB46">
        <f>SUM($F46:P46)</f>
        <v>1810</v>
      </c>
      <c r="AC46">
        <f>SUM($F46:Q46)</f>
        <v>1900</v>
      </c>
      <c r="AD46">
        <f>SUM($F46:R46)</f>
        <v>2000</v>
      </c>
    </row>
    <row r="47" spans="1:30" x14ac:dyDescent="0.35">
      <c r="A47" t="s">
        <v>18</v>
      </c>
      <c r="B47" s="255" t="s">
        <v>217</v>
      </c>
      <c r="C47" t="s">
        <v>105</v>
      </c>
      <c r="D47" t="s">
        <v>106</v>
      </c>
      <c r="E47">
        <v>6140200</v>
      </c>
      <c r="F47">
        <v>44313</v>
      </c>
      <c r="G47">
        <v>3692</v>
      </c>
      <c r="H47">
        <v>3692</v>
      </c>
      <c r="I47">
        <v>3692</v>
      </c>
      <c r="J47">
        <v>3692</v>
      </c>
      <c r="K47">
        <v>3692</v>
      </c>
      <c r="L47">
        <v>3692</v>
      </c>
      <c r="M47">
        <v>3692</v>
      </c>
      <c r="N47">
        <v>3692</v>
      </c>
      <c r="O47">
        <v>3692</v>
      </c>
      <c r="P47">
        <v>3692</v>
      </c>
      <c r="Q47">
        <v>3692</v>
      </c>
      <c r="R47">
        <v>3701</v>
      </c>
      <c r="S47">
        <f t="shared" si="0"/>
        <v>3692</v>
      </c>
      <c r="T47">
        <f>SUM($F47:H47)</f>
        <v>51697</v>
      </c>
      <c r="U47">
        <f>SUM($F47:I47)</f>
        <v>55389</v>
      </c>
      <c r="V47">
        <f>SUM($F47:J47)</f>
        <v>59081</v>
      </c>
      <c r="W47">
        <f>SUM($F47:K47)</f>
        <v>62773</v>
      </c>
      <c r="X47">
        <f>SUM($F47:L47)</f>
        <v>66465</v>
      </c>
      <c r="Y47">
        <f>SUM($F47:M47)</f>
        <v>70157</v>
      </c>
      <c r="Z47">
        <f>SUM($F47:N47)</f>
        <v>73849</v>
      </c>
      <c r="AA47">
        <f>SUM($F47:O47)</f>
        <v>77541</v>
      </c>
      <c r="AB47">
        <f>SUM($F47:P47)</f>
        <v>81233</v>
      </c>
      <c r="AC47">
        <f>SUM($F47:Q47)</f>
        <v>84925</v>
      </c>
      <c r="AD47">
        <f>SUM($F47:R47)</f>
        <v>88626</v>
      </c>
    </row>
    <row r="48" spans="1:30" x14ac:dyDescent="0.35">
      <c r="A48" t="s">
        <v>18</v>
      </c>
      <c r="B48" s="255" t="s">
        <v>217</v>
      </c>
      <c r="C48" t="s">
        <v>107</v>
      </c>
      <c r="D48" t="s">
        <v>108</v>
      </c>
      <c r="E48">
        <v>6111000</v>
      </c>
      <c r="F48">
        <v>14600</v>
      </c>
      <c r="G48">
        <v>4533</v>
      </c>
      <c r="H48">
        <v>4533</v>
      </c>
      <c r="I48">
        <v>4533</v>
      </c>
      <c r="L48">
        <v>143</v>
      </c>
      <c r="M48">
        <v>143</v>
      </c>
      <c r="N48">
        <v>143</v>
      </c>
      <c r="O48">
        <v>143</v>
      </c>
      <c r="P48">
        <v>143</v>
      </c>
      <c r="Q48">
        <v>143</v>
      </c>
      <c r="R48">
        <v>143</v>
      </c>
      <c r="S48">
        <f t="shared" si="0"/>
        <v>4533</v>
      </c>
      <c r="T48">
        <f>SUM($F48:H48)</f>
        <v>23666</v>
      </c>
      <c r="U48">
        <f>SUM($F48:I48)</f>
        <v>28199</v>
      </c>
      <c r="V48">
        <f>SUM($F48:J48)</f>
        <v>28199</v>
      </c>
      <c r="W48">
        <f>SUM($F48:K48)</f>
        <v>28199</v>
      </c>
      <c r="X48">
        <f>SUM($F48:L48)</f>
        <v>28342</v>
      </c>
      <c r="Y48">
        <f>SUM($F48:M48)</f>
        <v>28485</v>
      </c>
      <c r="Z48">
        <f>SUM($F48:N48)</f>
        <v>28628</v>
      </c>
      <c r="AA48">
        <f>SUM($F48:O48)</f>
        <v>28771</v>
      </c>
      <c r="AB48">
        <f>SUM($F48:P48)</f>
        <v>28914</v>
      </c>
      <c r="AC48">
        <f>SUM($F48:Q48)</f>
        <v>29057</v>
      </c>
      <c r="AD48">
        <f>SUM($F48:R48)</f>
        <v>29200</v>
      </c>
    </row>
    <row r="49" spans="1:30" x14ac:dyDescent="0.35">
      <c r="A49" t="s">
        <v>18</v>
      </c>
      <c r="B49" s="255" t="s">
        <v>217</v>
      </c>
      <c r="C49" t="s">
        <v>109</v>
      </c>
      <c r="D49" t="s">
        <v>110</v>
      </c>
      <c r="E49">
        <v>6170100</v>
      </c>
      <c r="F49">
        <v>22034</v>
      </c>
      <c r="G49">
        <v>1836</v>
      </c>
      <c r="H49">
        <v>1836</v>
      </c>
      <c r="I49">
        <v>1836</v>
      </c>
      <c r="J49">
        <v>1836</v>
      </c>
      <c r="K49">
        <v>1836</v>
      </c>
      <c r="L49">
        <v>1836</v>
      </c>
      <c r="M49">
        <v>1836</v>
      </c>
      <c r="N49">
        <v>1836</v>
      </c>
      <c r="O49">
        <v>1836</v>
      </c>
      <c r="P49">
        <v>1836</v>
      </c>
      <c r="Q49">
        <v>1836</v>
      </c>
      <c r="R49">
        <v>1838</v>
      </c>
      <c r="S49">
        <f t="shared" si="0"/>
        <v>1836</v>
      </c>
      <c r="T49">
        <f>SUM($F49:H49)</f>
        <v>25706</v>
      </c>
      <c r="U49">
        <f>SUM($F49:I49)</f>
        <v>27542</v>
      </c>
      <c r="V49">
        <f>SUM($F49:J49)</f>
        <v>29378</v>
      </c>
      <c r="W49">
        <f>SUM($F49:K49)</f>
        <v>31214</v>
      </c>
      <c r="X49">
        <f>SUM($F49:L49)</f>
        <v>33050</v>
      </c>
      <c r="Y49">
        <f>SUM($F49:M49)</f>
        <v>34886</v>
      </c>
      <c r="Z49">
        <f>SUM($F49:N49)</f>
        <v>36722</v>
      </c>
      <c r="AA49">
        <f>SUM($F49:O49)</f>
        <v>38558</v>
      </c>
      <c r="AB49">
        <f>SUM($F49:P49)</f>
        <v>40394</v>
      </c>
      <c r="AC49">
        <f>SUM($F49:Q49)</f>
        <v>42230</v>
      </c>
      <c r="AD49">
        <f>SUM($F49:R49)</f>
        <v>44068</v>
      </c>
    </row>
    <row r="50" spans="1:30" x14ac:dyDescent="0.35">
      <c r="A50" t="s">
        <v>18</v>
      </c>
      <c r="B50" s="255" t="s">
        <v>217</v>
      </c>
      <c r="C50" t="s">
        <v>111</v>
      </c>
      <c r="D50" t="s">
        <v>112</v>
      </c>
      <c r="E50">
        <v>6170110</v>
      </c>
      <c r="F50">
        <v>44959</v>
      </c>
      <c r="G50">
        <v>3746</v>
      </c>
      <c r="H50">
        <v>3746</v>
      </c>
      <c r="I50">
        <v>3746</v>
      </c>
      <c r="J50">
        <v>3746</v>
      </c>
      <c r="K50">
        <v>3746</v>
      </c>
      <c r="L50">
        <v>3746</v>
      </c>
      <c r="M50">
        <v>3746</v>
      </c>
      <c r="N50">
        <v>3746</v>
      </c>
      <c r="O50">
        <v>3746</v>
      </c>
      <c r="P50">
        <v>3746</v>
      </c>
      <c r="Q50">
        <v>3746</v>
      </c>
      <c r="R50">
        <v>3753</v>
      </c>
      <c r="S50">
        <f t="shared" si="0"/>
        <v>3746</v>
      </c>
      <c r="T50">
        <f>SUM($F50:H50)</f>
        <v>52451</v>
      </c>
      <c r="U50">
        <f>SUM($F50:I50)</f>
        <v>56197</v>
      </c>
      <c r="V50">
        <f>SUM($F50:J50)</f>
        <v>59943</v>
      </c>
      <c r="W50">
        <f>SUM($F50:K50)</f>
        <v>63689</v>
      </c>
      <c r="X50">
        <f>SUM($F50:L50)</f>
        <v>67435</v>
      </c>
      <c r="Y50">
        <f>SUM($F50:M50)</f>
        <v>71181</v>
      </c>
      <c r="Z50">
        <f>SUM($F50:N50)</f>
        <v>74927</v>
      </c>
      <c r="AA50">
        <f>SUM($F50:O50)</f>
        <v>78673</v>
      </c>
      <c r="AB50">
        <f>SUM($F50:P50)</f>
        <v>82419</v>
      </c>
      <c r="AC50">
        <f>SUM($F50:Q50)</f>
        <v>86165</v>
      </c>
      <c r="AD50">
        <f>SUM($F50:R50)</f>
        <v>89918</v>
      </c>
    </row>
    <row r="51" spans="1:30" x14ac:dyDescent="0.35">
      <c r="A51" t="s">
        <v>18</v>
      </c>
      <c r="B51" s="255" t="s">
        <v>217</v>
      </c>
      <c r="C51" t="s">
        <v>113</v>
      </c>
      <c r="D51" t="s">
        <v>114</v>
      </c>
      <c r="E51">
        <v>6181400</v>
      </c>
      <c r="S51">
        <f t="shared" si="0"/>
        <v>0</v>
      </c>
      <c r="T51">
        <f>SUM($F51:H51)</f>
        <v>0</v>
      </c>
      <c r="U51">
        <f>SUM($F51:I51)</f>
        <v>0</v>
      </c>
      <c r="V51">
        <f>SUM($F51:J51)</f>
        <v>0</v>
      </c>
      <c r="W51">
        <f>SUM($F51:K51)</f>
        <v>0</v>
      </c>
      <c r="X51">
        <f>SUM($F51:L51)</f>
        <v>0</v>
      </c>
      <c r="Y51">
        <f>SUM($F51:M51)</f>
        <v>0</v>
      </c>
      <c r="Z51">
        <f>SUM($F51:N51)</f>
        <v>0</v>
      </c>
      <c r="AA51">
        <f>SUM($F51:O51)</f>
        <v>0</v>
      </c>
      <c r="AB51">
        <f>SUM($F51:P51)</f>
        <v>0</v>
      </c>
      <c r="AC51">
        <f>SUM($F51:Q51)</f>
        <v>0</v>
      </c>
      <c r="AD51">
        <f>SUM($F51:R51)</f>
        <v>0</v>
      </c>
    </row>
    <row r="52" spans="1:30" x14ac:dyDescent="0.35">
      <c r="A52" t="s">
        <v>18</v>
      </c>
      <c r="B52" s="255" t="s">
        <v>217</v>
      </c>
      <c r="C52" t="s">
        <v>115</v>
      </c>
      <c r="D52" t="s">
        <v>116</v>
      </c>
      <c r="E52">
        <v>6181500</v>
      </c>
      <c r="F52">
        <v>69085</v>
      </c>
      <c r="L52">
        <v>69085</v>
      </c>
      <c r="S52">
        <f t="shared" si="0"/>
        <v>0</v>
      </c>
      <c r="T52">
        <f>SUM($F52:H52)</f>
        <v>69085</v>
      </c>
      <c r="U52">
        <f>SUM($F52:I52)</f>
        <v>69085</v>
      </c>
      <c r="V52">
        <f>SUM($F52:J52)</f>
        <v>69085</v>
      </c>
      <c r="W52">
        <f>SUM($F52:K52)</f>
        <v>69085</v>
      </c>
      <c r="X52">
        <f>SUM($F52:L52)</f>
        <v>138170</v>
      </c>
      <c r="Y52">
        <f>SUM($F52:M52)</f>
        <v>138170</v>
      </c>
      <c r="Z52">
        <f>SUM($F52:N52)</f>
        <v>138170</v>
      </c>
      <c r="AA52">
        <f>SUM($F52:O52)</f>
        <v>138170</v>
      </c>
      <c r="AB52">
        <f>SUM($F52:P52)</f>
        <v>138170</v>
      </c>
      <c r="AC52">
        <f>SUM($F52:Q52)</f>
        <v>138170</v>
      </c>
      <c r="AD52">
        <f>SUM($F52:R52)</f>
        <v>138170</v>
      </c>
    </row>
    <row r="53" spans="1:30" x14ac:dyDescent="0.35">
      <c r="A53" t="s">
        <v>18</v>
      </c>
      <c r="B53" s="255" t="s">
        <v>217</v>
      </c>
      <c r="C53" t="s">
        <v>117</v>
      </c>
      <c r="D53" t="s">
        <v>118</v>
      </c>
      <c r="E53">
        <v>6110610</v>
      </c>
      <c r="F53">
        <v>2000</v>
      </c>
      <c r="J53">
        <v>500</v>
      </c>
      <c r="M53">
        <v>500</v>
      </c>
      <c r="P53">
        <v>500</v>
      </c>
      <c r="R53">
        <v>500</v>
      </c>
      <c r="S53" t="e">
        <f>#REF!</f>
        <v>#REF!</v>
      </c>
      <c r="T53" t="e">
        <f>SUM(#REF!)</f>
        <v>#REF!</v>
      </c>
      <c r="U53" t="e">
        <f>SUM(#REF!)</f>
        <v>#REF!</v>
      </c>
      <c r="V53" t="e">
        <f>SUM(#REF!)</f>
        <v>#REF!</v>
      </c>
      <c r="W53" t="e">
        <f>SUM(#REF!)</f>
        <v>#REF!</v>
      </c>
      <c r="X53" t="e">
        <f>SUM(#REF!)</f>
        <v>#REF!</v>
      </c>
      <c r="Y53" t="e">
        <f>SUM(#REF!)</f>
        <v>#REF!</v>
      </c>
      <c r="Z53" t="e">
        <f>SUM(#REF!)</f>
        <v>#REF!</v>
      </c>
      <c r="AA53" t="e">
        <f>SUM(#REF!)</f>
        <v>#REF!</v>
      </c>
      <c r="AB53" t="e">
        <f>SUM(#REF!)</f>
        <v>#REF!</v>
      </c>
      <c r="AC53" t="e">
        <f>SUM(#REF!)</f>
        <v>#REF!</v>
      </c>
      <c r="AD53" t="e">
        <f>SUM(#REF!)</f>
        <v>#REF!</v>
      </c>
    </row>
    <row r="54" spans="1:30" x14ac:dyDescent="0.35">
      <c r="A54" t="s">
        <v>18</v>
      </c>
      <c r="B54" s="255" t="s">
        <v>217</v>
      </c>
      <c r="C54" t="s">
        <v>119</v>
      </c>
      <c r="D54" t="s">
        <v>120</v>
      </c>
      <c r="E54">
        <v>6122340</v>
      </c>
      <c r="F54">
        <v>4700</v>
      </c>
      <c r="J54">
        <v>1175</v>
      </c>
      <c r="M54">
        <v>1175</v>
      </c>
      <c r="P54">
        <v>1175</v>
      </c>
      <c r="R54">
        <v>1175</v>
      </c>
      <c r="S54">
        <f>G53</f>
        <v>0</v>
      </c>
      <c r="T54">
        <f>SUM($F53:H53)</f>
        <v>2000</v>
      </c>
      <c r="U54">
        <f>SUM($F53:I53)</f>
        <v>2000</v>
      </c>
      <c r="V54">
        <f>SUM($F53:J53)</f>
        <v>2500</v>
      </c>
      <c r="W54">
        <f>SUM($F53:K53)</f>
        <v>2500</v>
      </c>
      <c r="X54">
        <f>SUM($F53:L53)</f>
        <v>2500</v>
      </c>
      <c r="Y54">
        <f>SUM($F53:M53)</f>
        <v>3000</v>
      </c>
      <c r="Z54">
        <f>SUM($F53:N53)</f>
        <v>3000</v>
      </c>
      <c r="AA54">
        <f>SUM($F53:O53)</f>
        <v>3000</v>
      </c>
      <c r="AB54">
        <f>SUM($F53:P53)</f>
        <v>3500</v>
      </c>
      <c r="AC54">
        <f>SUM($F53:Q53)</f>
        <v>3500</v>
      </c>
      <c r="AD54">
        <f>SUM($F53:R53)</f>
        <v>4000</v>
      </c>
    </row>
    <row r="55" spans="1:30" x14ac:dyDescent="0.35">
      <c r="A55" t="s">
        <v>18</v>
      </c>
      <c r="B55" s="255" t="s">
        <v>217</v>
      </c>
      <c r="C55" t="s">
        <v>121</v>
      </c>
      <c r="D55" t="s">
        <v>122</v>
      </c>
      <c r="E55">
        <v>4190170</v>
      </c>
      <c r="F55">
        <v>-6880</v>
      </c>
      <c r="J55">
        <v>-6880</v>
      </c>
      <c r="S55">
        <f>G54</f>
        <v>0</v>
      </c>
      <c r="T55">
        <f>SUM($F54:H54)</f>
        <v>4700</v>
      </c>
      <c r="U55">
        <f>SUM($F54:I54)</f>
        <v>4700</v>
      </c>
      <c r="V55">
        <f>SUM($F54:J54)</f>
        <v>5875</v>
      </c>
      <c r="W55">
        <f>SUM($F54:K54)</f>
        <v>5875</v>
      </c>
      <c r="X55">
        <f>SUM($F54:L54)</f>
        <v>5875</v>
      </c>
      <c r="Y55">
        <f>SUM($F54:M54)</f>
        <v>7050</v>
      </c>
      <c r="Z55">
        <f>SUM($F54:N54)</f>
        <v>7050</v>
      </c>
      <c r="AA55">
        <f>SUM($F54:O54)</f>
        <v>7050</v>
      </c>
      <c r="AB55">
        <f>SUM($F54:P54)</f>
        <v>8225</v>
      </c>
      <c r="AC55">
        <f>SUM($F54:Q54)</f>
        <v>8225</v>
      </c>
      <c r="AD55">
        <f>SUM($F54:R54)</f>
        <v>9400</v>
      </c>
    </row>
    <row r="56" spans="1:30" x14ac:dyDescent="0.35">
      <c r="A56" t="s">
        <v>18</v>
      </c>
      <c r="B56" s="255" t="s">
        <v>217</v>
      </c>
      <c r="C56" t="s">
        <v>123</v>
      </c>
      <c r="D56" t="s">
        <v>124</v>
      </c>
      <c r="E56">
        <v>4190430</v>
      </c>
      <c r="S56">
        <f t="shared" si="0"/>
        <v>0</v>
      </c>
      <c r="T56">
        <f>SUM($F56:H56)</f>
        <v>0</v>
      </c>
      <c r="U56">
        <f>SUM($F56:I56)</f>
        <v>0</v>
      </c>
      <c r="V56">
        <f>SUM($F56:J56)</f>
        <v>0</v>
      </c>
      <c r="W56">
        <f>SUM($F56:K56)</f>
        <v>0</v>
      </c>
      <c r="X56">
        <f>SUM($F56:L56)</f>
        <v>0</v>
      </c>
      <c r="Y56">
        <f>SUM($F56:M56)</f>
        <v>0</v>
      </c>
      <c r="Z56">
        <f>SUM($F56:N56)</f>
        <v>0</v>
      </c>
      <c r="AA56">
        <f>SUM($F56:O56)</f>
        <v>0</v>
      </c>
      <c r="AB56">
        <f>SUM($F56:P56)</f>
        <v>0</v>
      </c>
      <c r="AC56">
        <f>SUM($F56:Q56)</f>
        <v>0</v>
      </c>
      <c r="AD56">
        <f>SUM($F56:R56)</f>
        <v>0</v>
      </c>
    </row>
    <row r="57" spans="1:30" x14ac:dyDescent="0.35">
      <c r="A57" t="s">
        <v>18</v>
      </c>
      <c r="B57" s="255" t="s">
        <v>217</v>
      </c>
      <c r="C57" t="s">
        <v>125</v>
      </c>
      <c r="D57" t="s">
        <v>126</v>
      </c>
      <c r="E57">
        <v>6181510</v>
      </c>
      <c r="F57">
        <v>-69085</v>
      </c>
      <c r="L57">
        <v>-69085</v>
      </c>
      <c r="S57">
        <f t="shared" si="0"/>
        <v>0</v>
      </c>
      <c r="T57">
        <f>SUM($F57:H57)</f>
        <v>-69085</v>
      </c>
      <c r="U57">
        <f>SUM($F57:I57)</f>
        <v>-69085</v>
      </c>
      <c r="V57">
        <f>SUM($F57:J57)</f>
        <v>-69085</v>
      </c>
      <c r="W57">
        <f>SUM($F57:K57)</f>
        <v>-69085</v>
      </c>
      <c r="X57">
        <f>SUM($F57:L57)</f>
        <v>-138170</v>
      </c>
      <c r="Y57">
        <f>SUM($F57:M57)</f>
        <v>-138170</v>
      </c>
      <c r="Z57">
        <f>SUM($F57:N57)</f>
        <v>-138170</v>
      </c>
      <c r="AA57">
        <f>SUM($F57:O57)</f>
        <v>-138170</v>
      </c>
      <c r="AB57">
        <f>SUM($F57:P57)</f>
        <v>-138170</v>
      </c>
      <c r="AC57">
        <f>SUM($F57:Q57)</f>
        <v>-138170</v>
      </c>
      <c r="AD57">
        <f>SUM($F57:R57)</f>
        <v>-138170</v>
      </c>
    </row>
    <row r="58" spans="1:30" x14ac:dyDescent="0.35">
      <c r="A58" t="s">
        <v>18</v>
      </c>
      <c r="B58" s="255" t="s">
        <v>217</v>
      </c>
      <c r="C58" t="s">
        <v>146</v>
      </c>
      <c r="D58" t="s">
        <v>147</v>
      </c>
      <c r="E58">
        <v>6180210</v>
      </c>
      <c r="S58">
        <f t="shared" si="0"/>
        <v>0</v>
      </c>
      <c r="T58">
        <f>SUM($F58:H58)</f>
        <v>0</v>
      </c>
      <c r="U58">
        <f>SUM($F58:I58)</f>
        <v>0</v>
      </c>
      <c r="V58">
        <f>SUM($F58:J58)</f>
        <v>0</v>
      </c>
      <c r="W58">
        <f>SUM($F58:K58)</f>
        <v>0</v>
      </c>
      <c r="X58">
        <f>SUM($F58:L58)</f>
        <v>0</v>
      </c>
      <c r="Y58">
        <f>SUM($F58:M58)</f>
        <v>0</v>
      </c>
      <c r="Z58">
        <f>SUM($F58:N58)</f>
        <v>0</v>
      </c>
      <c r="AA58">
        <f>SUM($F58:O58)</f>
        <v>0</v>
      </c>
      <c r="AB58">
        <f>SUM($F58:P58)</f>
        <v>0</v>
      </c>
      <c r="AC58">
        <f>SUM($F58:Q58)</f>
        <v>0</v>
      </c>
      <c r="AD58">
        <f>SUM($F58:R58)</f>
        <v>0</v>
      </c>
    </row>
    <row r="59" spans="1:30" x14ac:dyDescent="0.35">
      <c r="A59" t="s">
        <v>18</v>
      </c>
      <c r="B59" s="255" t="s">
        <v>217</v>
      </c>
      <c r="C59" t="s">
        <v>127</v>
      </c>
      <c r="D59" t="s">
        <v>128</v>
      </c>
      <c r="E59">
        <v>6180200</v>
      </c>
      <c r="F59">
        <v>100497.88</v>
      </c>
      <c r="L59">
        <v>83362.5</v>
      </c>
      <c r="N59">
        <v>10255.379999999999</v>
      </c>
      <c r="R59">
        <v>6880</v>
      </c>
      <c r="S59">
        <f t="shared" si="0"/>
        <v>0</v>
      </c>
      <c r="T59">
        <f>SUM($F59:H59)</f>
        <v>100497.88</v>
      </c>
      <c r="U59">
        <f>SUM($F59:I59)</f>
        <v>100497.88</v>
      </c>
      <c r="V59">
        <f>SUM($F59:J59)</f>
        <v>100497.88</v>
      </c>
      <c r="W59">
        <f>SUM($F59:K59)</f>
        <v>100497.88</v>
      </c>
      <c r="X59">
        <f>SUM($F59:L59)</f>
        <v>183860.38</v>
      </c>
      <c r="Y59">
        <f>SUM($F59:M59)</f>
        <v>183860.38</v>
      </c>
      <c r="Z59">
        <f>SUM($F59:N59)</f>
        <v>194115.76</v>
      </c>
      <c r="AA59">
        <f>SUM($F59:O59)</f>
        <v>194115.76</v>
      </c>
      <c r="AB59">
        <f>SUM($F59:P59)</f>
        <v>194115.76</v>
      </c>
      <c r="AC59">
        <f>SUM($F59:Q59)</f>
        <v>194115.76</v>
      </c>
      <c r="AD59">
        <f>SUM($F59:R59)</f>
        <v>200995.76</v>
      </c>
    </row>
    <row r="60" spans="1:30" x14ac:dyDescent="0.35">
      <c r="A60" t="s">
        <v>18</v>
      </c>
      <c r="B60" s="255" t="s">
        <v>217</v>
      </c>
      <c r="C60" t="s">
        <v>130</v>
      </c>
      <c r="D60" t="s">
        <v>131</v>
      </c>
      <c r="E60">
        <v>6180230</v>
      </c>
      <c r="S60">
        <f t="shared" si="0"/>
        <v>0</v>
      </c>
      <c r="T60">
        <f>SUM($F60:H60)</f>
        <v>0</v>
      </c>
      <c r="U60">
        <f>SUM($F60:I60)</f>
        <v>0</v>
      </c>
      <c r="V60">
        <f>SUM($F60:J60)</f>
        <v>0</v>
      </c>
      <c r="W60">
        <f>SUM($F60:K60)</f>
        <v>0</v>
      </c>
      <c r="X60">
        <f>SUM($F60:L60)</f>
        <v>0</v>
      </c>
      <c r="Y60">
        <f>SUM($F60:M60)</f>
        <v>0</v>
      </c>
      <c r="Z60">
        <f>SUM($F60:N60)</f>
        <v>0</v>
      </c>
      <c r="AA60">
        <f>SUM($F60:O60)</f>
        <v>0</v>
      </c>
      <c r="AB60">
        <f>SUM($F60:P60)</f>
        <v>0</v>
      </c>
      <c r="AC60">
        <f>SUM($F60:Q60)</f>
        <v>0</v>
      </c>
      <c r="AD60">
        <f>SUM($F60:R60)</f>
        <v>0</v>
      </c>
    </row>
    <row r="61" spans="1:30" x14ac:dyDescent="0.35">
      <c r="A61" t="s">
        <v>18</v>
      </c>
      <c r="B61" s="255" t="s">
        <v>217</v>
      </c>
      <c r="C61" t="s">
        <v>135</v>
      </c>
      <c r="D61" t="s">
        <v>136</v>
      </c>
      <c r="E61">
        <v>6180260</v>
      </c>
      <c r="S61">
        <f t="shared" si="0"/>
        <v>0</v>
      </c>
      <c r="T61">
        <f>SUM($F61:H61)</f>
        <v>0</v>
      </c>
      <c r="U61">
        <f>SUM($F61:I61)</f>
        <v>0</v>
      </c>
      <c r="V61">
        <f>SUM($F61:J61)</f>
        <v>0</v>
      </c>
      <c r="W61">
        <f>SUM($F61:K61)</f>
        <v>0</v>
      </c>
      <c r="X61">
        <f>SUM($F61:L61)</f>
        <v>0</v>
      </c>
      <c r="Y61">
        <f>SUM($F61:M61)</f>
        <v>0</v>
      </c>
      <c r="Z61">
        <f>SUM($F61:N61)</f>
        <v>0</v>
      </c>
      <c r="AA61">
        <f>SUM($F61:O61)</f>
        <v>0</v>
      </c>
      <c r="AB61">
        <f>SUM($F61:P61)</f>
        <v>0</v>
      </c>
      <c r="AC61">
        <f>SUM($F61:Q61)</f>
        <v>0</v>
      </c>
      <c r="AD61">
        <f>SUM($F61:R61)</f>
        <v>0</v>
      </c>
    </row>
    <row r="62" spans="1:30" x14ac:dyDescent="0.35">
      <c r="A62" t="s">
        <v>129</v>
      </c>
      <c r="B62" s="255" t="s">
        <v>220</v>
      </c>
      <c r="C62" t="s">
        <v>19</v>
      </c>
      <c r="D62" t="s">
        <v>20</v>
      </c>
      <c r="E62">
        <v>4190105</v>
      </c>
      <c r="F62">
        <v>-1174575</v>
      </c>
      <c r="G62">
        <v>-134625.15</v>
      </c>
      <c r="H62">
        <v>-107976.02</v>
      </c>
      <c r="I62">
        <v>-92918.1</v>
      </c>
      <c r="J62">
        <v>-92918.1</v>
      </c>
      <c r="K62">
        <v>-92918.1</v>
      </c>
      <c r="L62">
        <v>-89849.040000000008</v>
      </c>
      <c r="M62">
        <v>-110930.13</v>
      </c>
      <c r="N62">
        <v>-89849.040000000008</v>
      </c>
      <c r="O62">
        <v>-89849.05</v>
      </c>
      <c r="P62">
        <v>-90914.1</v>
      </c>
      <c r="Q62">
        <v>-90914.1</v>
      </c>
      <c r="R62">
        <v>-90914.07</v>
      </c>
      <c r="S62">
        <f t="shared" si="0"/>
        <v>-134625.15</v>
      </c>
      <c r="T62">
        <f>SUM($F62:H62)</f>
        <v>-1417176.17</v>
      </c>
      <c r="U62">
        <f>SUM($F62:I62)</f>
        <v>-1510094.27</v>
      </c>
      <c r="V62">
        <f>SUM($F62:J62)</f>
        <v>-1603012.37</v>
      </c>
      <c r="W62">
        <f>SUM($F62:K62)</f>
        <v>-1695930.4700000002</v>
      </c>
      <c r="X62">
        <f>SUM($F62:L62)</f>
        <v>-1785779.5100000002</v>
      </c>
      <c r="Y62">
        <f>SUM($F62:M62)</f>
        <v>-1896709.6400000001</v>
      </c>
      <c r="Z62">
        <f>SUM($F62:N62)</f>
        <v>-1986558.6800000002</v>
      </c>
      <c r="AA62">
        <f>SUM($F62:O62)</f>
        <v>-2076407.7300000002</v>
      </c>
      <c r="AB62">
        <f>SUM($F62:P62)</f>
        <v>-2167321.83</v>
      </c>
      <c r="AC62">
        <f>SUM($F62:Q62)</f>
        <v>-2258235.9300000002</v>
      </c>
      <c r="AD62">
        <f>SUM($F62:R62)</f>
        <v>-2349150</v>
      </c>
    </row>
    <row r="63" spans="1:30" x14ac:dyDescent="0.35">
      <c r="A63" t="s">
        <v>129</v>
      </c>
      <c r="B63" s="255" t="s">
        <v>220</v>
      </c>
      <c r="C63" t="s">
        <v>21</v>
      </c>
      <c r="D63" t="s">
        <v>22</v>
      </c>
      <c r="E63">
        <v>4190110</v>
      </c>
      <c r="S63">
        <f t="shared" si="0"/>
        <v>0</v>
      </c>
      <c r="T63">
        <f>SUM($F63:H63)</f>
        <v>0</v>
      </c>
      <c r="U63">
        <f>SUM($F63:I63)</f>
        <v>0</v>
      </c>
      <c r="V63">
        <f>SUM($F63:J63)</f>
        <v>0</v>
      </c>
      <c r="W63">
        <f>SUM($F63:K63)</f>
        <v>0</v>
      </c>
      <c r="X63">
        <f>SUM($F63:L63)</f>
        <v>0</v>
      </c>
      <c r="Y63">
        <f>SUM($F63:M63)</f>
        <v>0</v>
      </c>
      <c r="Z63">
        <f>SUM($F63:N63)</f>
        <v>0</v>
      </c>
      <c r="AA63">
        <f>SUM($F63:O63)</f>
        <v>0</v>
      </c>
      <c r="AB63">
        <f>SUM($F63:P63)</f>
        <v>0</v>
      </c>
      <c r="AC63">
        <f>SUM($F63:Q63)</f>
        <v>0</v>
      </c>
      <c r="AD63">
        <f>SUM($F63:R63)</f>
        <v>0</v>
      </c>
    </row>
    <row r="64" spans="1:30" x14ac:dyDescent="0.35">
      <c r="A64" t="s">
        <v>129</v>
      </c>
      <c r="B64" s="255" t="s">
        <v>220</v>
      </c>
      <c r="C64" t="s">
        <v>23</v>
      </c>
      <c r="D64" t="s">
        <v>24</v>
      </c>
      <c r="E64">
        <v>4190120</v>
      </c>
      <c r="F64">
        <v>-30121.89</v>
      </c>
      <c r="G64">
        <v>-2510.16</v>
      </c>
      <c r="H64">
        <v>-2510.16</v>
      </c>
      <c r="I64">
        <v>-2510.16</v>
      </c>
      <c r="J64">
        <v>-2510.16</v>
      </c>
      <c r="K64">
        <v>-2510.16</v>
      </c>
      <c r="L64">
        <v>-2510.16</v>
      </c>
      <c r="M64">
        <v>-2510.16</v>
      </c>
      <c r="N64">
        <v>-2510.16</v>
      </c>
      <c r="O64">
        <v>-2510.16</v>
      </c>
      <c r="P64">
        <v>-2510.16</v>
      </c>
      <c r="Q64">
        <v>-2510.16</v>
      </c>
      <c r="R64">
        <v>-2510.13</v>
      </c>
      <c r="S64">
        <f t="shared" si="0"/>
        <v>-2510.16</v>
      </c>
      <c r="T64">
        <f>SUM($F64:H64)</f>
        <v>-35142.21</v>
      </c>
      <c r="U64">
        <f>SUM($F64:I64)</f>
        <v>-37652.369999999995</v>
      </c>
      <c r="V64">
        <f>SUM($F64:J64)</f>
        <v>-40162.53</v>
      </c>
      <c r="W64">
        <f>SUM($F64:K64)</f>
        <v>-42672.69</v>
      </c>
      <c r="X64">
        <f>SUM($F64:L64)</f>
        <v>-45182.850000000006</v>
      </c>
      <c r="Y64">
        <f>SUM($F64:M64)</f>
        <v>-47693.010000000009</v>
      </c>
      <c r="Z64">
        <f>SUM($F64:N64)</f>
        <v>-50203.170000000013</v>
      </c>
      <c r="AA64">
        <f>SUM($F64:O64)</f>
        <v>-52713.330000000016</v>
      </c>
      <c r="AB64">
        <f>SUM($F64:P64)</f>
        <v>-55223.49000000002</v>
      </c>
      <c r="AC64">
        <f>SUM($F64:Q64)</f>
        <v>-57733.650000000023</v>
      </c>
      <c r="AD64">
        <f>SUM($F64:R64)</f>
        <v>-60243.780000000021</v>
      </c>
    </row>
    <row r="65" spans="1:30" x14ac:dyDescent="0.35">
      <c r="A65" t="s">
        <v>129</v>
      </c>
      <c r="B65" s="255" t="s">
        <v>220</v>
      </c>
      <c r="C65" t="s">
        <v>25</v>
      </c>
      <c r="D65" t="s">
        <v>26</v>
      </c>
      <c r="E65">
        <v>4190140</v>
      </c>
      <c r="F65">
        <v>-110580</v>
      </c>
      <c r="I65">
        <v>-110580</v>
      </c>
      <c r="S65">
        <f t="shared" si="0"/>
        <v>0</v>
      </c>
      <c r="T65">
        <f>SUM($F65:H65)</f>
        <v>-110580</v>
      </c>
      <c r="U65">
        <f>SUM($F65:I65)</f>
        <v>-221160</v>
      </c>
      <c r="V65">
        <f>SUM($F65:J65)</f>
        <v>-221160</v>
      </c>
      <c r="W65">
        <f>SUM($F65:K65)</f>
        <v>-221160</v>
      </c>
      <c r="X65">
        <f>SUM($F65:L65)</f>
        <v>-221160</v>
      </c>
      <c r="Y65">
        <f>SUM($F65:M65)</f>
        <v>-221160</v>
      </c>
      <c r="Z65">
        <f>SUM($F65:N65)</f>
        <v>-221160</v>
      </c>
      <c r="AA65">
        <f>SUM($F65:O65)</f>
        <v>-221160</v>
      </c>
      <c r="AB65">
        <f>SUM($F65:P65)</f>
        <v>-221160</v>
      </c>
      <c r="AC65">
        <f>SUM($F65:Q65)</f>
        <v>-221160</v>
      </c>
      <c r="AD65">
        <f>SUM($F65:R65)</f>
        <v>-221160</v>
      </c>
    </row>
    <row r="66" spans="1:30" x14ac:dyDescent="0.35">
      <c r="A66" t="s">
        <v>129</v>
      </c>
      <c r="B66" s="255" t="s">
        <v>220</v>
      </c>
      <c r="C66" t="s">
        <v>27</v>
      </c>
      <c r="D66" t="s">
        <v>28</v>
      </c>
      <c r="E66">
        <v>4190160</v>
      </c>
      <c r="S66">
        <f t="shared" si="0"/>
        <v>0</v>
      </c>
      <c r="T66">
        <f>SUM($F66:H66)</f>
        <v>0</v>
      </c>
      <c r="U66">
        <f>SUM($F66:I66)</f>
        <v>0</v>
      </c>
      <c r="V66">
        <f>SUM($F66:J66)</f>
        <v>0</v>
      </c>
      <c r="W66">
        <f>SUM($F66:K66)</f>
        <v>0</v>
      </c>
      <c r="X66">
        <f>SUM($F66:L66)</f>
        <v>0</v>
      </c>
      <c r="Y66">
        <f>SUM($F66:M66)</f>
        <v>0</v>
      </c>
      <c r="Z66">
        <f>SUM($F66:N66)</f>
        <v>0</v>
      </c>
      <c r="AA66">
        <f>SUM($F66:O66)</f>
        <v>0</v>
      </c>
      <c r="AB66">
        <f>SUM($F66:P66)</f>
        <v>0</v>
      </c>
      <c r="AC66">
        <f>SUM($F66:Q66)</f>
        <v>0</v>
      </c>
      <c r="AD66">
        <f>SUM($F66:R66)</f>
        <v>0</v>
      </c>
    </row>
    <row r="67" spans="1:30" x14ac:dyDescent="0.35">
      <c r="A67" t="s">
        <v>129</v>
      </c>
      <c r="B67" s="255" t="s">
        <v>220</v>
      </c>
      <c r="C67" t="s">
        <v>29</v>
      </c>
      <c r="D67" t="s">
        <v>30</v>
      </c>
      <c r="E67">
        <v>4190390</v>
      </c>
      <c r="S67">
        <f t="shared" si="0"/>
        <v>0</v>
      </c>
      <c r="T67">
        <f>SUM($F67:H67)</f>
        <v>0</v>
      </c>
      <c r="U67">
        <f>SUM($F67:I67)</f>
        <v>0</v>
      </c>
      <c r="V67">
        <f>SUM($F67:J67)</f>
        <v>0</v>
      </c>
      <c r="W67">
        <f>SUM($F67:K67)</f>
        <v>0</v>
      </c>
      <c r="X67">
        <f>SUM($F67:L67)</f>
        <v>0</v>
      </c>
      <c r="Y67">
        <f>SUM($F67:M67)</f>
        <v>0</v>
      </c>
      <c r="Z67">
        <f>SUM($F67:N67)</f>
        <v>0</v>
      </c>
      <c r="AA67">
        <f>SUM($F67:O67)</f>
        <v>0</v>
      </c>
      <c r="AB67">
        <f>SUM($F67:P67)</f>
        <v>0</v>
      </c>
      <c r="AC67">
        <f>SUM($F67:Q67)</f>
        <v>0</v>
      </c>
      <c r="AD67">
        <f>SUM($F67:R67)</f>
        <v>0</v>
      </c>
    </row>
    <row r="68" spans="1:30" x14ac:dyDescent="0.35">
      <c r="A68" t="s">
        <v>129</v>
      </c>
      <c r="B68" s="255" t="s">
        <v>220</v>
      </c>
      <c r="C68" t="s">
        <v>31</v>
      </c>
      <c r="D68" t="s">
        <v>32</v>
      </c>
      <c r="E68">
        <v>4191900</v>
      </c>
      <c r="F68">
        <v>-1732</v>
      </c>
      <c r="G68">
        <v>-432</v>
      </c>
      <c r="H68">
        <v>-80</v>
      </c>
      <c r="I68">
        <v>-80</v>
      </c>
      <c r="J68">
        <v>-80</v>
      </c>
      <c r="K68">
        <v>-900</v>
      </c>
      <c r="L68">
        <v>-80</v>
      </c>
      <c r="M68">
        <v>-80</v>
      </c>
      <c r="S68">
        <f t="shared" ref="S68:S131" si="1">G68</f>
        <v>-432</v>
      </c>
      <c r="T68">
        <f>SUM($F68:H68)</f>
        <v>-2244</v>
      </c>
      <c r="U68">
        <f>SUM($F68:I68)</f>
        <v>-2324</v>
      </c>
      <c r="V68">
        <f>SUM($F68:J68)</f>
        <v>-2404</v>
      </c>
      <c r="W68">
        <f>SUM($F68:K68)</f>
        <v>-3304</v>
      </c>
      <c r="X68">
        <f>SUM($F68:L68)</f>
        <v>-3384</v>
      </c>
      <c r="Y68">
        <f>SUM($F68:M68)</f>
        <v>-3464</v>
      </c>
      <c r="Z68">
        <f>SUM($F68:N68)</f>
        <v>-3464</v>
      </c>
      <c r="AA68">
        <f>SUM($F68:O68)</f>
        <v>-3464</v>
      </c>
      <c r="AB68">
        <f>SUM($F68:P68)</f>
        <v>-3464</v>
      </c>
      <c r="AC68">
        <f>SUM($F68:Q68)</f>
        <v>-3464</v>
      </c>
      <c r="AD68">
        <f>SUM($F68:R68)</f>
        <v>-3464</v>
      </c>
    </row>
    <row r="69" spans="1:30" x14ac:dyDescent="0.35">
      <c r="A69" t="s">
        <v>129</v>
      </c>
      <c r="B69" s="255" t="s">
        <v>220</v>
      </c>
      <c r="C69" t="s">
        <v>33</v>
      </c>
      <c r="D69" t="s">
        <v>34</v>
      </c>
      <c r="E69">
        <v>4191100</v>
      </c>
      <c r="F69">
        <v>-9800</v>
      </c>
      <c r="G69">
        <v>-1300</v>
      </c>
      <c r="H69">
        <v>-800</v>
      </c>
      <c r="I69">
        <v>-1000</v>
      </c>
      <c r="J69">
        <v>-1100</v>
      </c>
      <c r="L69">
        <v>-1000</v>
      </c>
      <c r="M69">
        <v>-800</v>
      </c>
      <c r="N69">
        <v>-800</v>
      </c>
      <c r="O69">
        <v>-500</v>
      </c>
      <c r="P69">
        <v>-900</v>
      </c>
      <c r="Q69">
        <v>-800</v>
      </c>
      <c r="R69">
        <v>-800</v>
      </c>
      <c r="S69">
        <f t="shared" si="1"/>
        <v>-1300</v>
      </c>
      <c r="T69">
        <f>SUM($F69:H69)</f>
        <v>-11900</v>
      </c>
      <c r="U69">
        <f>SUM($F69:I69)</f>
        <v>-12900</v>
      </c>
      <c r="V69">
        <f>SUM($F69:J69)</f>
        <v>-14000</v>
      </c>
      <c r="W69">
        <f>SUM($F69:K69)</f>
        <v>-14000</v>
      </c>
      <c r="X69">
        <f>SUM($F69:L69)</f>
        <v>-15000</v>
      </c>
      <c r="Y69">
        <f>SUM($F69:M69)</f>
        <v>-15800</v>
      </c>
      <c r="Z69">
        <f>SUM($F69:N69)</f>
        <v>-16600</v>
      </c>
      <c r="AA69">
        <f>SUM($F69:O69)</f>
        <v>-17100</v>
      </c>
      <c r="AB69">
        <f>SUM($F69:P69)</f>
        <v>-18000</v>
      </c>
      <c r="AC69">
        <f>SUM($F69:Q69)</f>
        <v>-18800</v>
      </c>
      <c r="AD69">
        <f>SUM($F69:R69)</f>
        <v>-19600</v>
      </c>
    </row>
    <row r="70" spans="1:30" x14ac:dyDescent="0.35">
      <c r="A70" t="s">
        <v>129</v>
      </c>
      <c r="B70" s="255" t="s">
        <v>220</v>
      </c>
      <c r="C70" t="s">
        <v>35</v>
      </c>
      <c r="D70" t="s">
        <v>36</v>
      </c>
      <c r="E70">
        <v>4191110</v>
      </c>
      <c r="F70">
        <v>-7900</v>
      </c>
      <c r="G70">
        <v>-400</v>
      </c>
      <c r="H70">
        <v>-800</v>
      </c>
      <c r="I70">
        <v>-800</v>
      </c>
      <c r="J70">
        <v>-700</v>
      </c>
      <c r="L70">
        <v>-600</v>
      </c>
      <c r="M70">
        <v>-600</v>
      </c>
      <c r="N70">
        <v>-800</v>
      </c>
      <c r="O70">
        <v>-1000</v>
      </c>
      <c r="P70">
        <v>-700</v>
      </c>
      <c r="Q70">
        <v>-700</v>
      </c>
      <c r="R70">
        <v>-800</v>
      </c>
      <c r="S70">
        <f t="shared" si="1"/>
        <v>-400</v>
      </c>
      <c r="T70">
        <f>SUM($F70:H70)</f>
        <v>-9100</v>
      </c>
      <c r="U70">
        <f>SUM($F70:I70)</f>
        <v>-9900</v>
      </c>
      <c r="V70">
        <f>SUM($F70:J70)</f>
        <v>-10600</v>
      </c>
      <c r="W70">
        <f>SUM($F70:K70)</f>
        <v>-10600</v>
      </c>
      <c r="X70">
        <f>SUM($F70:L70)</f>
        <v>-11200</v>
      </c>
      <c r="Y70">
        <f>SUM($F70:M70)</f>
        <v>-11800</v>
      </c>
      <c r="Z70">
        <f>SUM($F70:N70)</f>
        <v>-12600</v>
      </c>
      <c r="AA70">
        <f>SUM($F70:O70)</f>
        <v>-13600</v>
      </c>
      <c r="AB70">
        <f>SUM($F70:P70)</f>
        <v>-14300</v>
      </c>
      <c r="AC70">
        <f>SUM($F70:Q70)</f>
        <v>-15000</v>
      </c>
      <c r="AD70">
        <f>SUM($F70:R70)</f>
        <v>-15800</v>
      </c>
    </row>
    <row r="71" spans="1:30" x14ac:dyDescent="0.35">
      <c r="A71" t="s">
        <v>129</v>
      </c>
      <c r="B71" s="255" t="s">
        <v>220</v>
      </c>
      <c r="C71" t="s">
        <v>37</v>
      </c>
      <c r="D71" t="s">
        <v>38</v>
      </c>
      <c r="E71">
        <v>4191600</v>
      </c>
      <c r="S71">
        <f t="shared" si="1"/>
        <v>0</v>
      </c>
      <c r="T71">
        <f>SUM($F71:H71)</f>
        <v>0</v>
      </c>
      <c r="U71">
        <f>SUM($F71:I71)</f>
        <v>0</v>
      </c>
      <c r="V71">
        <f>SUM($F71:J71)</f>
        <v>0</v>
      </c>
      <c r="W71">
        <f>SUM($F71:K71)</f>
        <v>0</v>
      </c>
      <c r="X71">
        <f>SUM($F71:L71)</f>
        <v>0</v>
      </c>
      <c r="Y71">
        <f>SUM($F71:M71)</f>
        <v>0</v>
      </c>
      <c r="Z71">
        <f>SUM($F71:N71)</f>
        <v>0</v>
      </c>
      <c r="AA71">
        <f>SUM($F71:O71)</f>
        <v>0</v>
      </c>
      <c r="AB71">
        <f>SUM($F71:P71)</f>
        <v>0</v>
      </c>
      <c r="AC71">
        <f>SUM($F71:Q71)</f>
        <v>0</v>
      </c>
      <c r="AD71">
        <f>SUM($F71:R71)</f>
        <v>0</v>
      </c>
    </row>
    <row r="72" spans="1:30" x14ac:dyDescent="0.35">
      <c r="A72" t="s">
        <v>129</v>
      </c>
      <c r="B72" s="255" t="s">
        <v>220</v>
      </c>
      <c r="C72" t="s">
        <v>39</v>
      </c>
      <c r="D72" t="s">
        <v>40</v>
      </c>
      <c r="E72">
        <v>4191610</v>
      </c>
      <c r="F72">
        <v>-6260</v>
      </c>
      <c r="G72">
        <v>-5000</v>
      </c>
      <c r="L72">
        <v>-1260</v>
      </c>
      <c r="S72">
        <f t="shared" si="1"/>
        <v>-5000</v>
      </c>
      <c r="T72">
        <f>SUM($F72:H72)</f>
        <v>-11260</v>
      </c>
      <c r="U72">
        <f>SUM($F72:I72)</f>
        <v>-11260</v>
      </c>
      <c r="V72">
        <f>SUM($F72:J72)</f>
        <v>-11260</v>
      </c>
      <c r="W72">
        <f>SUM($F72:K72)</f>
        <v>-11260</v>
      </c>
      <c r="X72">
        <f>SUM($F72:L72)</f>
        <v>-12520</v>
      </c>
      <c r="Y72">
        <f>SUM($F72:M72)</f>
        <v>-12520</v>
      </c>
      <c r="Z72">
        <f>SUM($F72:N72)</f>
        <v>-12520</v>
      </c>
      <c r="AA72">
        <f>SUM($F72:O72)</f>
        <v>-12520</v>
      </c>
      <c r="AB72">
        <f>SUM($F72:P72)</f>
        <v>-12520</v>
      </c>
      <c r="AC72">
        <f>SUM($F72:Q72)</f>
        <v>-12520</v>
      </c>
      <c r="AD72">
        <f>SUM($F72:R72)</f>
        <v>-12520</v>
      </c>
    </row>
    <row r="73" spans="1:30" x14ac:dyDescent="0.35">
      <c r="A73" t="s">
        <v>129</v>
      </c>
      <c r="B73" s="255" t="s">
        <v>220</v>
      </c>
      <c r="C73" t="s">
        <v>41</v>
      </c>
      <c r="D73" t="s">
        <v>42</v>
      </c>
      <c r="E73">
        <v>4190410</v>
      </c>
      <c r="F73">
        <v>-4500</v>
      </c>
      <c r="I73">
        <v>-1000</v>
      </c>
      <c r="J73">
        <v>-500</v>
      </c>
      <c r="L73">
        <v>-250</v>
      </c>
      <c r="M73">
        <v>-500</v>
      </c>
      <c r="N73">
        <v>-750</v>
      </c>
      <c r="P73">
        <v>-250</v>
      </c>
      <c r="Q73">
        <v>-1000</v>
      </c>
      <c r="R73">
        <v>-250</v>
      </c>
      <c r="S73">
        <f t="shared" si="1"/>
        <v>0</v>
      </c>
      <c r="T73">
        <f>SUM($F73:H73)</f>
        <v>-4500</v>
      </c>
      <c r="U73">
        <f>SUM($F73:I73)</f>
        <v>-5500</v>
      </c>
      <c r="V73">
        <f>SUM($F73:J73)</f>
        <v>-6000</v>
      </c>
      <c r="W73">
        <f>SUM($F73:K73)</f>
        <v>-6000</v>
      </c>
      <c r="X73">
        <f>SUM($F73:L73)</f>
        <v>-6250</v>
      </c>
      <c r="Y73">
        <f>SUM($F73:M73)</f>
        <v>-6750</v>
      </c>
      <c r="Z73">
        <f>SUM($F73:N73)</f>
        <v>-7500</v>
      </c>
      <c r="AA73">
        <f>SUM($F73:O73)</f>
        <v>-7500</v>
      </c>
      <c r="AB73">
        <f>SUM($F73:P73)</f>
        <v>-7750</v>
      </c>
      <c r="AC73">
        <f>SUM($F73:Q73)</f>
        <v>-8750</v>
      </c>
      <c r="AD73">
        <f>SUM($F73:R73)</f>
        <v>-9000</v>
      </c>
    </row>
    <row r="74" spans="1:30" x14ac:dyDescent="0.35">
      <c r="A74" t="s">
        <v>129</v>
      </c>
      <c r="B74" s="255" t="s">
        <v>220</v>
      </c>
      <c r="C74" t="s">
        <v>43</v>
      </c>
      <c r="D74" t="s">
        <v>44</v>
      </c>
      <c r="E74">
        <v>4190420</v>
      </c>
      <c r="F74">
        <v>-1120</v>
      </c>
      <c r="J74">
        <v>-160</v>
      </c>
      <c r="O74">
        <v>-960</v>
      </c>
      <c r="S74">
        <f t="shared" si="1"/>
        <v>0</v>
      </c>
      <c r="T74">
        <f>SUM($F74:H74)</f>
        <v>-1120</v>
      </c>
      <c r="U74">
        <f>SUM($F74:I74)</f>
        <v>-1120</v>
      </c>
      <c r="V74">
        <f>SUM($F74:J74)</f>
        <v>-1280</v>
      </c>
      <c r="W74">
        <f>SUM($F74:K74)</f>
        <v>-1280</v>
      </c>
      <c r="X74">
        <f>SUM($F74:L74)</f>
        <v>-1280</v>
      </c>
      <c r="Y74">
        <f>SUM($F74:M74)</f>
        <v>-1280</v>
      </c>
      <c r="Z74">
        <f>SUM($F74:N74)</f>
        <v>-1280</v>
      </c>
      <c r="AA74">
        <f>SUM($F74:O74)</f>
        <v>-2240</v>
      </c>
      <c r="AB74">
        <f>SUM($F74:P74)</f>
        <v>-2240</v>
      </c>
      <c r="AC74">
        <f>SUM($F74:Q74)</f>
        <v>-2240</v>
      </c>
      <c r="AD74">
        <f>SUM($F74:R74)</f>
        <v>-2240</v>
      </c>
    </row>
    <row r="75" spans="1:30" x14ac:dyDescent="0.35">
      <c r="A75" t="s">
        <v>129</v>
      </c>
      <c r="B75" s="255" t="s">
        <v>220</v>
      </c>
      <c r="C75" t="s">
        <v>45</v>
      </c>
      <c r="D75" t="s">
        <v>46</v>
      </c>
      <c r="E75">
        <v>4190200</v>
      </c>
      <c r="S75">
        <f t="shared" si="1"/>
        <v>0</v>
      </c>
      <c r="T75">
        <f>SUM($F75:H75)</f>
        <v>0</v>
      </c>
      <c r="U75">
        <f>SUM($F75:I75)</f>
        <v>0</v>
      </c>
      <c r="V75">
        <f>SUM($F75:J75)</f>
        <v>0</v>
      </c>
      <c r="W75">
        <f>SUM($F75:K75)</f>
        <v>0</v>
      </c>
      <c r="X75">
        <f>SUM($F75:L75)</f>
        <v>0</v>
      </c>
      <c r="Y75">
        <f>SUM($F75:M75)</f>
        <v>0</v>
      </c>
      <c r="Z75">
        <f>SUM($F75:N75)</f>
        <v>0</v>
      </c>
      <c r="AA75">
        <f>SUM($F75:O75)</f>
        <v>0</v>
      </c>
      <c r="AB75">
        <f>SUM($F75:P75)</f>
        <v>0</v>
      </c>
      <c r="AC75">
        <f>SUM($F75:Q75)</f>
        <v>0</v>
      </c>
      <c r="AD75">
        <f>SUM($F75:R75)</f>
        <v>0</v>
      </c>
    </row>
    <row r="76" spans="1:30" x14ac:dyDescent="0.35">
      <c r="A76" t="s">
        <v>129</v>
      </c>
      <c r="B76" s="255" t="s">
        <v>220</v>
      </c>
      <c r="C76" t="s">
        <v>47</v>
      </c>
      <c r="D76" t="s">
        <v>48</v>
      </c>
      <c r="E76">
        <v>4190386</v>
      </c>
      <c r="S76">
        <f t="shared" si="1"/>
        <v>0</v>
      </c>
      <c r="T76">
        <f>SUM($F76:H76)</f>
        <v>0</v>
      </c>
      <c r="U76">
        <f>SUM($F76:I76)</f>
        <v>0</v>
      </c>
      <c r="V76">
        <f>SUM($F76:J76)</f>
        <v>0</v>
      </c>
      <c r="W76">
        <f>SUM($F76:K76)</f>
        <v>0</v>
      </c>
      <c r="X76">
        <f>SUM($F76:L76)</f>
        <v>0</v>
      </c>
      <c r="Y76">
        <f>SUM($F76:M76)</f>
        <v>0</v>
      </c>
      <c r="Z76">
        <f>SUM($F76:N76)</f>
        <v>0</v>
      </c>
      <c r="AA76">
        <f>SUM($F76:O76)</f>
        <v>0</v>
      </c>
      <c r="AB76">
        <f>SUM($F76:P76)</f>
        <v>0</v>
      </c>
      <c r="AC76">
        <f>SUM($F76:Q76)</f>
        <v>0</v>
      </c>
      <c r="AD76">
        <f>SUM($F76:R76)</f>
        <v>0</v>
      </c>
    </row>
    <row r="77" spans="1:30" x14ac:dyDescent="0.35">
      <c r="A77" t="s">
        <v>129</v>
      </c>
      <c r="B77" s="255" t="s">
        <v>220</v>
      </c>
      <c r="C77" t="s">
        <v>49</v>
      </c>
      <c r="D77" t="s">
        <v>50</v>
      </c>
      <c r="E77">
        <v>4190387</v>
      </c>
      <c r="S77">
        <f t="shared" si="1"/>
        <v>0</v>
      </c>
      <c r="T77">
        <f>SUM($F77:H77)</f>
        <v>0</v>
      </c>
      <c r="U77">
        <f>SUM($F77:I77)</f>
        <v>0</v>
      </c>
      <c r="V77">
        <f>SUM($F77:J77)</f>
        <v>0</v>
      </c>
      <c r="W77">
        <f>SUM($F77:K77)</f>
        <v>0</v>
      </c>
      <c r="X77">
        <f>SUM($F77:L77)</f>
        <v>0</v>
      </c>
      <c r="Y77">
        <f>SUM($F77:M77)</f>
        <v>0</v>
      </c>
      <c r="Z77">
        <f>SUM($F77:N77)</f>
        <v>0</v>
      </c>
      <c r="AA77">
        <f>SUM($F77:O77)</f>
        <v>0</v>
      </c>
      <c r="AB77">
        <f>SUM($F77:P77)</f>
        <v>0</v>
      </c>
      <c r="AC77">
        <f>SUM($F77:Q77)</f>
        <v>0</v>
      </c>
      <c r="AD77">
        <f>SUM($F77:R77)</f>
        <v>0</v>
      </c>
    </row>
    <row r="78" spans="1:30" x14ac:dyDescent="0.35">
      <c r="A78" t="s">
        <v>129</v>
      </c>
      <c r="B78" s="255" t="s">
        <v>220</v>
      </c>
      <c r="C78" t="s">
        <v>51</v>
      </c>
      <c r="D78" t="s">
        <v>52</v>
      </c>
      <c r="E78">
        <v>4190388</v>
      </c>
      <c r="F78">
        <v>-10237.5</v>
      </c>
      <c r="G78">
        <v>-5118.75</v>
      </c>
      <c r="J78">
        <v>-5118.75</v>
      </c>
      <c r="S78">
        <f t="shared" si="1"/>
        <v>-5118.75</v>
      </c>
      <c r="T78">
        <f>SUM($F78:H78)</f>
        <v>-15356.25</v>
      </c>
      <c r="U78">
        <f>SUM($F78:I78)</f>
        <v>-15356.25</v>
      </c>
      <c r="V78">
        <f>SUM($F78:J78)</f>
        <v>-20475</v>
      </c>
      <c r="W78">
        <f>SUM($F78:K78)</f>
        <v>-20475</v>
      </c>
      <c r="X78">
        <f>SUM($F78:L78)</f>
        <v>-20475</v>
      </c>
      <c r="Y78">
        <f>SUM($F78:M78)</f>
        <v>-20475</v>
      </c>
      <c r="Z78">
        <f>SUM($F78:N78)</f>
        <v>-20475</v>
      </c>
      <c r="AA78">
        <f>SUM($F78:O78)</f>
        <v>-20475</v>
      </c>
      <c r="AB78">
        <f>SUM($F78:P78)</f>
        <v>-20475</v>
      </c>
      <c r="AC78">
        <f>SUM($F78:Q78)</f>
        <v>-20475</v>
      </c>
      <c r="AD78">
        <f>SUM($F78:R78)</f>
        <v>-20475</v>
      </c>
    </row>
    <row r="79" spans="1:30" x14ac:dyDescent="0.35">
      <c r="A79" t="s">
        <v>129</v>
      </c>
      <c r="B79" s="255" t="s">
        <v>220</v>
      </c>
      <c r="C79" t="s">
        <v>53</v>
      </c>
      <c r="D79" t="s">
        <v>54</v>
      </c>
      <c r="E79">
        <v>4190380</v>
      </c>
      <c r="F79">
        <v>-42716</v>
      </c>
      <c r="H79">
        <v>-7760</v>
      </c>
      <c r="J79">
        <v>-24956</v>
      </c>
      <c r="N79">
        <v>-10000</v>
      </c>
      <c r="S79">
        <f t="shared" si="1"/>
        <v>0</v>
      </c>
      <c r="T79">
        <f>SUM($F79:H79)</f>
        <v>-50476</v>
      </c>
      <c r="U79">
        <f>SUM($F79:I79)</f>
        <v>-50476</v>
      </c>
      <c r="V79">
        <f>SUM($F79:J79)</f>
        <v>-75432</v>
      </c>
      <c r="W79">
        <f>SUM($F79:K79)</f>
        <v>-75432</v>
      </c>
      <c r="X79">
        <f>SUM($F79:L79)</f>
        <v>-75432</v>
      </c>
      <c r="Y79">
        <f>SUM($F79:M79)</f>
        <v>-75432</v>
      </c>
      <c r="Z79">
        <f>SUM($F79:N79)</f>
        <v>-85432</v>
      </c>
      <c r="AA79">
        <f>SUM($F79:O79)</f>
        <v>-85432</v>
      </c>
      <c r="AB79">
        <f>SUM($F79:P79)</f>
        <v>-85432</v>
      </c>
      <c r="AC79">
        <f>SUM($F79:Q79)</f>
        <v>-85432</v>
      </c>
      <c r="AD79">
        <f>SUM($F79:R79)</f>
        <v>-85432</v>
      </c>
    </row>
    <row r="80" spans="1:30" x14ac:dyDescent="0.35">
      <c r="A80" t="s">
        <v>129</v>
      </c>
      <c r="B80" s="255" t="s">
        <v>220</v>
      </c>
      <c r="C80" t="s">
        <v>156</v>
      </c>
      <c r="D80" t="s">
        <v>157</v>
      </c>
      <c r="E80">
        <v>4190205</v>
      </c>
      <c r="S80">
        <f t="shared" si="1"/>
        <v>0</v>
      </c>
      <c r="T80">
        <f>SUM($F80:H80)</f>
        <v>0</v>
      </c>
      <c r="U80">
        <f>SUM($F80:I80)</f>
        <v>0</v>
      </c>
      <c r="V80">
        <f>SUM($F80:J80)</f>
        <v>0</v>
      </c>
      <c r="W80">
        <f>SUM($F80:K80)</f>
        <v>0</v>
      </c>
      <c r="X80">
        <f>SUM($F80:L80)</f>
        <v>0</v>
      </c>
      <c r="Y80">
        <f>SUM($F80:M80)</f>
        <v>0</v>
      </c>
      <c r="Z80">
        <f>SUM($F80:N80)</f>
        <v>0</v>
      </c>
      <c r="AA80">
        <f>SUM($F80:O80)</f>
        <v>0</v>
      </c>
      <c r="AB80">
        <f>SUM($F80:P80)</f>
        <v>0</v>
      </c>
      <c r="AC80">
        <f>SUM($F80:Q80)</f>
        <v>0</v>
      </c>
      <c r="AD80">
        <f>SUM($F80:R80)</f>
        <v>0</v>
      </c>
    </row>
    <row r="81" spans="1:30" x14ac:dyDescent="0.35">
      <c r="A81" t="s">
        <v>129</v>
      </c>
      <c r="B81" s="255" t="s">
        <v>220</v>
      </c>
      <c r="C81" t="s">
        <v>55</v>
      </c>
      <c r="D81" t="s">
        <v>56</v>
      </c>
      <c r="E81">
        <v>4190210</v>
      </c>
      <c r="S81">
        <f t="shared" si="1"/>
        <v>0</v>
      </c>
      <c r="T81">
        <f>SUM($F81:H81)</f>
        <v>0</v>
      </c>
      <c r="U81">
        <f>SUM($F81:I81)</f>
        <v>0</v>
      </c>
      <c r="V81">
        <f>SUM($F81:J81)</f>
        <v>0</v>
      </c>
      <c r="W81">
        <f>SUM($F81:K81)</f>
        <v>0</v>
      </c>
      <c r="X81">
        <f>SUM($F81:L81)</f>
        <v>0</v>
      </c>
      <c r="Y81">
        <f>SUM($F81:M81)</f>
        <v>0</v>
      </c>
      <c r="Z81">
        <f>SUM($F81:N81)</f>
        <v>0</v>
      </c>
      <c r="AA81">
        <f>SUM($F81:O81)</f>
        <v>0</v>
      </c>
      <c r="AB81">
        <f>SUM($F81:P81)</f>
        <v>0</v>
      </c>
      <c r="AC81">
        <f>SUM($F81:Q81)</f>
        <v>0</v>
      </c>
      <c r="AD81">
        <f>SUM($F81:R81)</f>
        <v>0</v>
      </c>
    </row>
    <row r="82" spans="1:30" x14ac:dyDescent="0.35">
      <c r="A82" t="s">
        <v>129</v>
      </c>
      <c r="B82" s="255" t="s">
        <v>220</v>
      </c>
      <c r="C82" t="s">
        <v>57</v>
      </c>
      <c r="D82" t="s">
        <v>58</v>
      </c>
      <c r="E82">
        <v>6110000</v>
      </c>
      <c r="F82">
        <v>659040</v>
      </c>
      <c r="G82">
        <v>53000</v>
      </c>
      <c r="H82">
        <v>53100</v>
      </c>
      <c r="I82">
        <v>53800</v>
      </c>
      <c r="J82">
        <v>53000</v>
      </c>
      <c r="K82">
        <v>53300</v>
      </c>
      <c r="L82">
        <v>56120</v>
      </c>
      <c r="M82">
        <v>56120</v>
      </c>
      <c r="N82">
        <v>56120</v>
      </c>
      <c r="O82">
        <v>56120</v>
      </c>
      <c r="P82">
        <v>56120</v>
      </c>
      <c r="Q82">
        <v>56120</v>
      </c>
      <c r="R82">
        <v>56120</v>
      </c>
      <c r="S82">
        <f t="shared" si="1"/>
        <v>53000</v>
      </c>
      <c r="T82">
        <f>SUM($F82:H82)</f>
        <v>765140</v>
      </c>
      <c r="U82">
        <f>SUM($F82:I82)</f>
        <v>818940</v>
      </c>
      <c r="V82">
        <f>SUM($F82:J82)</f>
        <v>871940</v>
      </c>
      <c r="W82">
        <f>SUM($F82:K82)</f>
        <v>925240</v>
      </c>
      <c r="X82">
        <f>SUM($F82:L82)</f>
        <v>981360</v>
      </c>
      <c r="Y82">
        <f>SUM($F82:M82)</f>
        <v>1037480</v>
      </c>
      <c r="Z82">
        <f>SUM($F82:N82)</f>
        <v>1093600</v>
      </c>
      <c r="AA82">
        <f>SUM($F82:O82)</f>
        <v>1149720</v>
      </c>
      <c r="AB82">
        <f>SUM($F82:P82)</f>
        <v>1205840</v>
      </c>
      <c r="AC82">
        <f>SUM($F82:Q82)</f>
        <v>1261960</v>
      </c>
      <c r="AD82">
        <f>SUM($F82:R82)</f>
        <v>1318080</v>
      </c>
    </row>
    <row r="83" spans="1:30" x14ac:dyDescent="0.35">
      <c r="A83" t="s">
        <v>129</v>
      </c>
      <c r="B83" s="255" t="s">
        <v>220</v>
      </c>
      <c r="C83" t="s">
        <v>59</v>
      </c>
      <c r="D83" t="s">
        <v>60</v>
      </c>
      <c r="E83">
        <v>6110020</v>
      </c>
      <c r="S83">
        <f t="shared" si="1"/>
        <v>0</v>
      </c>
      <c r="T83">
        <f>SUM($F83:H83)</f>
        <v>0</v>
      </c>
      <c r="U83">
        <f>SUM($F83:I83)</f>
        <v>0</v>
      </c>
      <c r="V83">
        <f>SUM($F83:J83)</f>
        <v>0</v>
      </c>
      <c r="W83">
        <f>SUM($F83:K83)</f>
        <v>0</v>
      </c>
      <c r="X83">
        <f>SUM($F83:L83)</f>
        <v>0</v>
      </c>
      <c r="Y83">
        <f>SUM($F83:M83)</f>
        <v>0</v>
      </c>
      <c r="Z83">
        <f>SUM($F83:N83)</f>
        <v>0</v>
      </c>
      <c r="AA83">
        <f>SUM($F83:O83)</f>
        <v>0</v>
      </c>
      <c r="AB83">
        <f>SUM($F83:P83)</f>
        <v>0</v>
      </c>
      <c r="AC83">
        <f>SUM($F83:Q83)</f>
        <v>0</v>
      </c>
      <c r="AD83">
        <f>SUM($F83:R83)</f>
        <v>0</v>
      </c>
    </row>
    <row r="84" spans="1:30" x14ac:dyDescent="0.35">
      <c r="A84" t="s">
        <v>129</v>
      </c>
      <c r="B84" s="255" t="s">
        <v>220</v>
      </c>
      <c r="C84" t="s">
        <v>61</v>
      </c>
      <c r="D84" t="s">
        <v>62</v>
      </c>
      <c r="E84">
        <v>6110600</v>
      </c>
      <c r="F84">
        <v>374829</v>
      </c>
      <c r="G84">
        <v>28575</v>
      </c>
      <c r="H84">
        <v>30890</v>
      </c>
      <c r="I84">
        <v>30940</v>
      </c>
      <c r="J84">
        <v>30940</v>
      </c>
      <c r="K84">
        <v>30940</v>
      </c>
      <c r="L84">
        <v>31792</v>
      </c>
      <c r="M84">
        <v>31792</v>
      </c>
      <c r="N84">
        <v>31792</v>
      </c>
      <c r="O84">
        <v>31792</v>
      </c>
      <c r="P84">
        <v>31792</v>
      </c>
      <c r="Q84">
        <v>31792</v>
      </c>
      <c r="R84">
        <v>31792</v>
      </c>
      <c r="S84">
        <f t="shared" si="1"/>
        <v>28575</v>
      </c>
      <c r="T84">
        <f>SUM($F84:H84)</f>
        <v>434294</v>
      </c>
      <c r="U84">
        <f>SUM($F84:I84)</f>
        <v>465234</v>
      </c>
      <c r="V84">
        <f>SUM($F84:J84)</f>
        <v>496174</v>
      </c>
      <c r="W84">
        <f>SUM($F84:K84)</f>
        <v>527114</v>
      </c>
      <c r="X84">
        <f>SUM($F84:L84)</f>
        <v>558906</v>
      </c>
      <c r="Y84">
        <f>SUM($F84:M84)</f>
        <v>590698</v>
      </c>
      <c r="Z84">
        <f>SUM($F84:N84)</f>
        <v>622490</v>
      </c>
      <c r="AA84">
        <f>SUM($F84:O84)</f>
        <v>654282</v>
      </c>
      <c r="AB84">
        <f>SUM($F84:P84)</f>
        <v>686074</v>
      </c>
      <c r="AC84">
        <f>SUM($F84:Q84)</f>
        <v>717866</v>
      </c>
      <c r="AD84">
        <f>SUM($F84:R84)</f>
        <v>749658</v>
      </c>
    </row>
    <row r="85" spans="1:30" x14ac:dyDescent="0.35">
      <c r="A85" t="s">
        <v>129</v>
      </c>
      <c r="B85" s="255" t="s">
        <v>220</v>
      </c>
      <c r="C85" t="s">
        <v>63</v>
      </c>
      <c r="D85" t="s">
        <v>64</v>
      </c>
      <c r="E85">
        <v>6110720</v>
      </c>
      <c r="F85">
        <v>27995</v>
      </c>
      <c r="G85">
        <v>2375</v>
      </c>
      <c r="H85">
        <v>2325</v>
      </c>
      <c r="I85">
        <v>2325</v>
      </c>
      <c r="J85">
        <v>2325</v>
      </c>
      <c r="K85">
        <v>2025</v>
      </c>
      <c r="L85">
        <v>2160</v>
      </c>
      <c r="M85">
        <v>2410</v>
      </c>
      <c r="N85">
        <v>2410</v>
      </c>
      <c r="O85">
        <v>2410</v>
      </c>
      <c r="P85">
        <v>2410</v>
      </c>
      <c r="Q85">
        <v>2410</v>
      </c>
      <c r="R85">
        <v>2410</v>
      </c>
      <c r="S85">
        <f t="shared" si="1"/>
        <v>2375</v>
      </c>
      <c r="T85">
        <f>SUM($F85:H85)</f>
        <v>32695</v>
      </c>
      <c r="U85">
        <f>SUM($F85:I85)</f>
        <v>35020</v>
      </c>
      <c r="V85">
        <f>SUM($F85:J85)</f>
        <v>37345</v>
      </c>
      <c r="W85">
        <f>SUM($F85:K85)</f>
        <v>39370</v>
      </c>
      <c r="X85">
        <f>SUM($F85:L85)</f>
        <v>41530</v>
      </c>
      <c r="Y85">
        <f>SUM($F85:M85)</f>
        <v>43940</v>
      </c>
      <c r="Z85">
        <f>SUM($F85:N85)</f>
        <v>46350</v>
      </c>
      <c r="AA85">
        <f>SUM($F85:O85)</f>
        <v>48760</v>
      </c>
      <c r="AB85">
        <f>SUM($F85:P85)</f>
        <v>51170</v>
      </c>
      <c r="AC85">
        <f>SUM($F85:Q85)</f>
        <v>53580</v>
      </c>
      <c r="AD85">
        <f>SUM($F85:R85)</f>
        <v>55990</v>
      </c>
    </row>
    <row r="86" spans="1:30" x14ac:dyDescent="0.35">
      <c r="A86" t="s">
        <v>129</v>
      </c>
      <c r="B86" s="255" t="s">
        <v>220</v>
      </c>
      <c r="C86" t="s">
        <v>65</v>
      </c>
      <c r="D86" t="s">
        <v>66</v>
      </c>
      <c r="E86">
        <v>6110860</v>
      </c>
      <c r="F86">
        <v>43250</v>
      </c>
      <c r="G86">
        <v>3000</v>
      </c>
      <c r="H86">
        <v>3500</v>
      </c>
      <c r="I86">
        <v>3500</v>
      </c>
      <c r="J86">
        <v>3500</v>
      </c>
      <c r="K86">
        <v>3500</v>
      </c>
      <c r="L86">
        <v>3750</v>
      </c>
      <c r="M86">
        <v>3750</v>
      </c>
      <c r="N86">
        <v>3750</v>
      </c>
      <c r="O86">
        <v>3750</v>
      </c>
      <c r="P86">
        <v>3750</v>
      </c>
      <c r="Q86">
        <v>3750</v>
      </c>
      <c r="R86">
        <v>3750</v>
      </c>
      <c r="S86">
        <f t="shared" si="1"/>
        <v>3000</v>
      </c>
      <c r="T86">
        <f>SUM($F86:H86)</f>
        <v>49750</v>
      </c>
      <c r="U86">
        <f>SUM($F86:I86)</f>
        <v>53250</v>
      </c>
      <c r="V86">
        <f>SUM($F86:J86)</f>
        <v>56750</v>
      </c>
      <c r="W86">
        <f>SUM($F86:K86)</f>
        <v>60250</v>
      </c>
      <c r="X86">
        <f>SUM($F86:L86)</f>
        <v>64000</v>
      </c>
      <c r="Y86">
        <f>SUM($F86:M86)</f>
        <v>67750</v>
      </c>
      <c r="Z86">
        <f>SUM($F86:N86)</f>
        <v>71500</v>
      </c>
      <c r="AA86">
        <f>SUM($F86:O86)</f>
        <v>75250</v>
      </c>
      <c r="AB86">
        <f>SUM($F86:P86)</f>
        <v>79000</v>
      </c>
      <c r="AC86">
        <f>SUM($F86:Q86)</f>
        <v>82750</v>
      </c>
      <c r="AD86">
        <f>SUM($F86:R86)</f>
        <v>86500</v>
      </c>
    </row>
    <row r="87" spans="1:30" x14ac:dyDescent="0.35">
      <c r="A87" t="s">
        <v>129</v>
      </c>
      <c r="B87" s="255" t="s">
        <v>220</v>
      </c>
      <c r="C87" t="s">
        <v>67</v>
      </c>
      <c r="D87" t="s">
        <v>68</v>
      </c>
      <c r="E87">
        <v>6110800</v>
      </c>
      <c r="F87">
        <v>7540</v>
      </c>
      <c r="G87">
        <v>612</v>
      </c>
      <c r="H87">
        <v>612</v>
      </c>
      <c r="I87">
        <v>612</v>
      </c>
      <c r="J87">
        <v>612</v>
      </c>
      <c r="K87">
        <v>612</v>
      </c>
      <c r="L87">
        <v>640</v>
      </c>
      <c r="M87">
        <v>640</v>
      </c>
      <c r="N87">
        <v>640</v>
      </c>
      <c r="O87">
        <v>640</v>
      </c>
      <c r="P87">
        <v>640</v>
      </c>
      <c r="Q87">
        <v>640</v>
      </c>
      <c r="R87">
        <v>640</v>
      </c>
      <c r="S87">
        <f t="shared" si="1"/>
        <v>612</v>
      </c>
      <c r="T87">
        <f>SUM($F87:H87)</f>
        <v>8764</v>
      </c>
      <c r="U87">
        <f>SUM($F87:I87)</f>
        <v>9376</v>
      </c>
      <c r="V87">
        <f>SUM($F87:J87)</f>
        <v>9988</v>
      </c>
      <c r="W87">
        <f>SUM($F87:K87)</f>
        <v>10600</v>
      </c>
      <c r="X87">
        <f>SUM($F87:L87)</f>
        <v>11240</v>
      </c>
      <c r="Y87">
        <f>SUM($F87:M87)</f>
        <v>11880</v>
      </c>
      <c r="Z87">
        <f>SUM($F87:N87)</f>
        <v>12520</v>
      </c>
      <c r="AA87">
        <f>SUM($F87:O87)</f>
        <v>13160</v>
      </c>
      <c r="AB87">
        <f>SUM($F87:P87)</f>
        <v>13800</v>
      </c>
      <c r="AC87">
        <f>SUM($F87:Q87)</f>
        <v>14440</v>
      </c>
      <c r="AD87">
        <f>SUM($F87:R87)</f>
        <v>15080</v>
      </c>
    </row>
    <row r="88" spans="1:30" x14ac:dyDescent="0.35">
      <c r="A88" t="s">
        <v>129</v>
      </c>
      <c r="B88" s="255" t="s">
        <v>220</v>
      </c>
      <c r="C88" t="s">
        <v>69</v>
      </c>
      <c r="D88" t="s">
        <v>70</v>
      </c>
      <c r="E88">
        <v>6110640</v>
      </c>
      <c r="F88">
        <v>9577</v>
      </c>
      <c r="G88">
        <v>780</v>
      </c>
      <c r="H88">
        <v>780</v>
      </c>
      <c r="I88">
        <v>780</v>
      </c>
      <c r="J88">
        <v>780</v>
      </c>
      <c r="K88">
        <v>780</v>
      </c>
      <c r="L88">
        <v>811</v>
      </c>
      <c r="M88">
        <v>811</v>
      </c>
      <c r="N88">
        <v>811</v>
      </c>
      <c r="O88">
        <v>811</v>
      </c>
      <c r="P88">
        <v>811</v>
      </c>
      <c r="Q88">
        <v>811</v>
      </c>
      <c r="R88">
        <v>811</v>
      </c>
      <c r="S88">
        <f t="shared" si="1"/>
        <v>780</v>
      </c>
      <c r="T88">
        <f>SUM($F88:H88)</f>
        <v>11137</v>
      </c>
      <c r="U88">
        <f>SUM($F88:I88)</f>
        <v>11917</v>
      </c>
      <c r="V88">
        <f>SUM($F88:J88)</f>
        <v>12697</v>
      </c>
      <c r="W88">
        <f>SUM($F88:K88)</f>
        <v>13477</v>
      </c>
      <c r="X88">
        <f>SUM($F88:L88)</f>
        <v>14288</v>
      </c>
      <c r="Y88">
        <f>SUM($F88:M88)</f>
        <v>15099</v>
      </c>
      <c r="Z88">
        <f>SUM($F88:N88)</f>
        <v>15910</v>
      </c>
      <c r="AA88">
        <f>SUM($F88:O88)</f>
        <v>16721</v>
      </c>
      <c r="AB88">
        <f>SUM($F88:P88)</f>
        <v>17532</v>
      </c>
      <c r="AC88">
        <f>SUM($F88:Q88)</f>
        <v>18343</v>
      </c>
      <c r="AD88">
        <f>SUM($F88:R88)</f>
        <v>19154</v>
      </c>
    </row>
    <row r="89" spans="1:30" x14ac:dyDescent="0.35">
      <c r="A89" t="s">
        <v>129</v>
      </c>
      <c r="B89" s="255" t="s">
        <v>220</v>
      </c>
      <c r="C89" t="s">
        <v>71</v>
      </c>
      <c r="D89" t="s">
        <v>72</v>
      </c>
      <c r="E89">
        <v>6116300</v>
      </c>
      <c r="F89">
        <v>4950</v>
      </c>
      <c r="G89">
        <v>400</v>
      </c>
      <c r="H89">
        <v>450</v>
      </c>
      <c r="I89">
        <v>400</v>
      </c>
      <c r="J89">
        <v>400</v>
      </c>
      <c r="K89">
        <v>350</v>
      </c>
      <c r="L89">
        <v>400</v>
      </c>
      <c r="M89">
        <v>450</v>
      </c>
      <c r="N89">
        <v>450</v>
      </c>
      <c r="O89">
        <v>400</v>
      </c>
      <c r="P89">
        <v>450</v>
      </c>
      <c r="Q89">
        <v>400</v>
      </c>
      <c r="R89">
        <v>400</v>
      </c>
      <c r="S89">
        <f t="shared" si="1"/>
        <v>400</v>
      </c>
      <c r="T89">
        <f>SUM($F89:H89)</f>
        <v>5800</v>
      </c>
      <c r="U89">
        <f>SUM($F89:I89)</f>
        <v>6200</v>
      </c>
      <c r="V89">
        <f>SUM($F89:J89)</f>
        <v>6600</v>
      </c>
      <c r="W89">
        <f>SUM($F89:K89)</f>
        <v>6950</v>
      </c>
      <c r="X89">
        <f>SUM($F89:L89)</f>
        <v>7350</v>
      </c>
      <c r="Y89">
        <f>SUM($F89:M89)</f>
        <v>7800</v>
      </c>
      <c r="Z89">
        <f>SUM($F89:N89)</f>
        <v>8250</v>
      </c>
      <c r="AA89">
        <f>SUM($F89:O89)</f>
        <v>8650</v>
      </c>
      <c r="AB89">
        <f>SUM($F89:P89)</f>
        <v>9100</v>
      </c>
      <c r="AC89">
        <f>SUM($F89:Q89)</f>
        <v>9500</v>
      </c>
      <c r="AD89">
        <f>SUM($F89:R89)</f>
        <v>9900</v>
      </c>
    </row>
    <row r="90" spans="1:30" x14ac:dyDescent="0.35">
      <c r="A90" t="s">
        <v>129</v>
      </c>
      <c r="B90" s="255" t="s">
        <v>220</v>
      </c>
      <c r="C90" t="s">
        <v>73</v>
      </c>
      <c r="D90" t="s">
        <v>74</v>
      </c>
      <c r="E90">
        <v>6116200</v>
      </c>
      <c r="F90">
        <v>3660</v>
      </c>
      <c r="G90">
        <v>460</v>
      </c>
      <c r="H90">
        <v>100</v>
      </c>
      <c r="I90">
        <v>700</v>
      </c>
      <c r="J90">
        <v>200</v>
      </c>
      <c r="L90">
        <v>1200</v>
      </c>
      <c r="O90">
        <v>500</v>
      </c>
      <c r="P90">
        <v>500</v>
      </c>
      <c r="S90">
        <f t="shared" si="1"/>
        <v>460</v>
      </c>
      <c r="T90">
        <f>SUM($F90:H90)</f>
        <v>4220</v>
      </c>
      <c r="U90">
        <f>SUM($F90:I90)</f>
        <v>4920</v>
      </c>
      <c r="V90">
        <f>SUM($F90:J90)</f>
        <v>5120</v>
      </c>
      <c r="W90">
        <f>SUM($F90:K90)</f>
        <v>5120</v>
      </c>
      <c r="X90">
        <f>SUM($F90:L90)</f>
        <v>6320</v>
      </c>
      <c r="Y90">
        <f>SUM($F90:M90)</f>
        <v>6320</v>
      </c>
      <c r="Z90">
        <f>SUM($F90:N90)</f>
        <v>6320</v>
      </c>
      <c r="AA90">
        <f>SUM($F90:O90)</f>
        <v>6820</v>
      </c>
      <c r="AB90">
        <f>SUM($F90:P90)</f>
        <v>7320</v>
      </c>
      <c r="AC90">
        <f>SUM($F90:Q90)</f>
        <v>7320</v>
      </c>
      <c r="AD90">
        <f>SUM($F90:R90)</f>
        <v>7320</v>
      </c>
    </row>
    <row r="91" spans="1:30" x14ac:dyDescent="0.35">
      <c r="A91" t="s">
        <v>129</v>
      </c>
      <c r="B91" s="255" t="s">
        <v>220</v>
      </c>
      <c r="C91" t="s">
        <v>75</v>
      </c>
      <c r="D91" t="s">
        <v>76</v>
      </c>
      <c r="E91">
        <v>6116610</v>
      </c>
      <c r="S91">
        <f t="shared" si="1"/>
        <v>0</v>
      </c>
      <c r="T91">
        <f>SUM($F91:H91)</f>
        <v>0</v>
      </c>
      <c r="U91">
        <f>SUM($F91:I91)</f>
        <v>0</v>
      </c>
      <c r="V91">
        <f>SUM($F91:J91)</f>
        <v>0</v>
      </c>
      <c r="W91">
        <f>SUM($F91:K91)</f>
        <v>0</v>
      </c>
      <c r="X91">
        <f>SUM($F91:L91)</f>
        <v>0</v>
      </c>
      <c r="Y91">
        <f>SUM($F91:M91)</f>
        <v>0</v>
      </c>
      <c r="Z91">
        <f>SUM($F91:N91)</f>
        <v>0</v>
      </c>
      <c r="AA91">
        <f>SUM($F91:O91)</f>
        <v>0</v>
      </c>
      <c r="AB91">
        <f>SUM($F91:P91)</f>
        <v>0</v>
      </c>
      <c r="AC91">
        <f>SUM($F91:Q91)</f>
        <v>0</v>
      </c>
      <c r="AD91">
        <f>SUM($F91:R91)</f>
        <v>0</v>
      </c>
    </row>
    <row r="92" spans="1:30" x14ac:dyDescent="0.35">
      <c r="A92" t="s">
        <v>129</v>
      </c>
      <c r="B92" s="255" t="s">
        <v>220</v>
      </c>
      <c r="C92" t="s">
        <v>77</v>
      </c>
      <c r="D92" t="s">
        <v>78</v>
      </c>
      <c r="E92">
        <v>6116600</v>
      </c>
      <c r="F92">
        <v>8376.49</v>
      </c>
      <c r="G92">
        <v>8376.49</v>
      </c>
      <c r="S92">
        <f t="shared" si="1"/>
        <v>8376.49</v>
      </c>
      <c r="T92">
        <f>SUM($F92:H92)</f>
        <v>16752.98</v>
      </c>
      <c r="U92">
        <f>SUM($F92:I92)</f>
        <v>16752.98</v>
      </c>
      <c r="V92">
        <f>SUM($F92:J92)</f>
        <v>16752.98</v>
      </c>
      <c r="W92">
        <f>SUM($F92:K92)</f>
        <v>16752.98</v>
      </c>
      <c r="X92">
        <f>SUM($F92:L92)</f>
        <v>16752.98</v>
      </c>
      <c r="Y92">
        <f>SUM($F92:M92)</f>
        <v>16752.98</v>
      </c>
      <c r="Z92">
        <f>SUM($F92:N92)</f>
        <v>16752.98</v>
      </c>
      <c r="AA92">
        <f>SUM($F92:O92)</f>
        <v>16752.98</v>
      </c>
      <c r="AB92">
        <f>SUM($F92:P92)</f>
        <v>16752.98</v>
      </c>
      <c r="AC92">
        <f>SUM($F92:Q92)</f>
        <v>16752.98</v>
      </c>
      <c r="AD92">
        <f>SUM($F92:R92)</f>
        <v>16752.98</v>
      </c>
    </row>
    <row r="93" spans="1:30" x14ac:dyDescent="0.35">
      <c r="A93" t="s">
        <v>129</v>
      </c>
      <c r="B93" s="255" t="s">
        <v>220</v>
      </c>
      <c r="C93" t="s">
        <v>79</v>
      </c>
      <c r="D93" t="s">
        <v>80</v>
      </c>
      <c r="E93">
        <v>6121000</v>
      </c>
      <c r="F93">
        <v>6650</v>
      </c>
      <c r="G93">
        <v>1250</v>
      </c>
      <c r="H93">
        <v>550</v>
      </c>
      <c r="I93">
        <v>650</v>
      </c>
      <c r="J93">
        <v>250</v>
      </c>
      <c r="L93">
        <v>700</v>
      </c>
      <c r="M93">
        <v>750</v>
      </c>
      <c r="N93">
        <v>550</v>
      </c>
      <c r="O93">
        <v>500</v>
      </c>
      <c r="P93">
        <v>750</v>
      </c>
      <c r="Q93">
        <v>500</v>
      </c>
      <c r="R93">
        <v>200</v>
      </c>
      <c r="S93">
        <f t="shared" si="1"/>
        <v>1250</v>
      </c>
      <c r="T93">
        <f>SUM($F93:H93)</f>
        <v>8450</v>
      </c>
      <c r="U93">
        <f>SUM($F93:I93)</f>
        <v>9100</v>
      </c>
      <c r="V93">
        <f>SUM($F93:J93)</f>
        <v>9350</v>
      </c>
      <c r="W93">
        <f>SUM($F93:K93)</f>
        <v>9350</v>
      </c>
      <c r="X93">
        <f>SUM($F93:L93)</f>
        <v>10050</v>
      </c>
      <c r="Y93">
        <f>SUM($F93:M93)</f>
        <v>10800</v>
      </c>
      <c r="Z93">
        <f>SUM($F93:N93)</f>
        <v>11350</v>
      </c>
      <c r="AA93">
        <f>SUM($F93:O93)</f>
        <v>11850</v>
      </c>
      <c r="AB93">
        <f>SUM($F93:P93)</f>
        <v>12600</v>
      </c>
      <c r="AC93">
        <f>SUM($F93:Q93)</f>
        <v>13100</v>
      </c>
      <c r="AD93">
        <f>SUM($F93:R93)</f>
        <v>13300</v>
      </c>
    </row>
    <row r="94" spans="1:30" x14ac:dyDescent="0.35">
      <c r="A94" t="s">
        <v>129</v>
      </c>
      <c r="B94" s="255" t="s">
        <v>220</v>
      </c>
      <c r="C94" t="s">
        <v>81</v>
      </c>
      <c r="D94" t="s">
        <v>82</v>
      </c>
      <c r="E94">
        <v>6122310</v>
      </c>
      <c r="F94">
        <v>10200</v>
      </c>
      <c r="G94">
        <v>1000</v>
      </c>
      <c r="H94">
        <v>1000</v>
      </c>
      <c r="I94">
        <v>800</v>
      </c>
      <c r="J94">
        <v>800</v>
      </c>
      <c r="K94">
        <v>800</v>
      </c>
      <c r="L94">
        <v>1000</v>
      </c>
      <c r="M94">
        <v>800</v>
      </c>
      <c r="N94">
        <v>800</v>
      </c>
      <c r="O94">
        <v>800</v>
      </c>
      <c r="P94">
        <v>800</v>
      </c>
      <c r="Q94">
        <v>800</v>
      </c>
      <c r="R94">
        <v>800</v>
      </c>
      <c r="S94">
        <f t="shared" si="1"/>
        <v>1000</v>
      </c>
      <c r="T94">
        <f>SUM($F94:H94)</f>
        <v>12200</v>
      </c>
      <c r="U94">
        <f>SUM($F94:I94)</f>
        <v>13000</v>
      </c>
      <c r="V94">
        <f>SUM($F94:J94)</f>
        <v>13800</v>
      </c>
      <c r="W94">
        <f>SUM($F94:K94)</f>
        <v>14600</v>
      </c>
      <c r="X94">
        <f>SUM($F94:L94)</f>
        <v>15600</v>
      </c>
      <c r="Y94">
        <f>SUM($F94:M94)</f>
        <v>16400</v>
      </c>
      <c r="Z94">
        <f>SUM($F94:N94)</f>
        <v>17200</v>
      </c>
      <c r="AA94">
        <f>SUM($F94:O94)</f>
        <v>18000</v>
      </c>
      <c r="AB94">
        <f>SUM($F94:P94)</f>
        <v>18800</v>
      </c>
      <c r="AC94">
        <f>SUM($F94:Q94)</f>
        <v>19600</v>
      </c>
      <c r="AD94">
        <f>SUM($F94:R94)</f>
        <v>20400</v>
      </c>
    </row>
    <row r="95" spans="1:30" x14ac:dyDescent="0.35">
      <c r="A95" t="s">
        <v>129</v>
      </c>
      <c r="B95" s="255" t="s">
        <v>220</v>
      </c>
      <c r="C95" t="s">
        <v>83</v>
      </c>
      <c r="D95" t="s">
        <v>84</v>
      </c>
      <c r="E95">
        <v>6122110</v>
      </c>
      <c r="F95">
        <v>14750</v>
      </c>
      <c r="G95">
        <v>1250</v>
      </c>
      <c r="H95">
        <v>1250</v>
      </c>
      <c r="I95">
        <v>1250</v>
      </c>
      <c r="J95">
        <v>1150</v>
      </c>
      <c r="K95">
        <v>1000</v>
      </c>
      <c r="L95">
        <v>1200</v>
      </c>
      <c r="M95">
        <v>1250</v>
      </c>
      <c r="N95">
        <v>1250</v>
      </c>
      <c r="O95">
        <v>1450</v>
      </c>
      <c r="P95">
        <v>1350</v>
      </c>
      <c r="Q95">
        <v>1250</v>
      </c>
      <c r="R95">
        <v>1100</v>
      </c>
      <c r="S95">
        <f t="shared" si="1"/>
        <v>1250</v>
      </c>
      <c r="T95">
        <f>SUM($F95:H95)</f>
        <v>17250</v>
      </c>
      <c r="U95">
        <f>SUM($F95:I95)</f>
        <v>18500</v>
      </c>
      <c r="V95">
        <f>SUM($F95:J95)</f>
        <v>19650</v>
      </c>
      <c r="W95">
        <f>SUM($F95:K95)</f>
        <v>20650</v>
      </c>
      <c r="X95">
        <f>SUM($F95:L95)</f>
        <v>21850</v>
      </c>
      <c r="Y95">
        <f>SUM($F95:M95)</f>
        <v>23100</v>
      </c>
      <c r="Z95">
        <f>SUM($F95:N95)</f>
        <v>24350</v>
      </c>
      <c r="AA95">
        <f>SUM($F95:O95)</f>
        <v>25800</v>
      </c>
      <c r="AB95">
        <f>SUM($F95:P95)</f>
        <v>27150</v>
      </c>
      <c r="AC95">
        <f>SUM($F95:Q95)</f>
        <v>28400</v>
      </c>
      <c r="AD95">
        <f>SUM($F95:R95)</f>
        <v>29500</v>
      </c>
    </row>
    <row r="96" spans="1:30" x14ac:dyDescent="0.35">
      <c r="A96" t="s">
        <v>129</v>
      </c>
      <c r="B96" s="255" t="s">
        <v>220</v>
      </c>
      <c r="C96" t="s">
        <v>85</v>
      </c>
      <c r="D96" t="s">
        <v>86</v>
      </c>
      <c r="E96">
        <v>6120800</v>
      </c>
      <c r="F96">
        <v>3984</v>
      </c>
      <c r="G96">
        <v>332</v>
      </c>
      <c r="H96">
        <v>332</v>
      </c>
      <c r="I96">
        <v>332</v>
      </c>
      <c r="J96">
        <v>332</v>
      </c>
      <c r="K96">
        <v>332</v>
      </c>
      <c r="L96">
        <v>332</v>
      </c>
      <c r="M96">
        <v>332</v>
      </c>
      <c r="N96">
        <v>332</v>
      </c>
      <c r="O96">
        <v>332</v>
      </c>
      <c r="P96">
        <v>332</v>
      </c>
      <c r="Q96">
        <v>332</v>
      </c>
      <c r="R96">
        <v>332</v>
      </c>
      <c r="S96">
        <f t="shared" si="1"/>
        <v>332</v>
      </c>
      <c r="T96">
        <f>SUM($F96:H96)</f>
        <v>4648</v>
      </c>
      <c r="U96">
        <f>SUM($F96:I96)</f>
        <v>4980</v>
      </c>
      <c r="V96">
        <f>SUM($F96:J96)</f>
        <v>5312</v>
      </c>
      <c r="W96">
        <f>SUM($F96:K96)</f>
        <v>5644</v>
      </c>
      <c r="X96">
        <f>SUM($F96:L96)</f>
        <v>5976</v>
      </c>
      <c r="Y96">
        <f>SUM($F96:M96)</f>
        <v>6308</v>
      </c>
      <c r="Z96">
        <f>SUM($F96:N96)</f>
        <v>6640</v>
      </c>
      <c r="AA96">
        <f>SUM($F96:O96)</f>
        <v>6972</v>
      </c>
      <c r="AB96">
        <f>SUM($F96:P96)</f>
        <v>7304</v>
      </c>
      <c r="AC96">
        <f>SUM($F96:Q96)</f>
        <v>7636</v>
      </c>
      <c r="AD96">
        <f>SUM($F96:R96)</f>
        <v>7968</v>
      </c>
    </row>
    <row r="97" spans="1:30" x14ac:dyDescent="0.35">
      <c r="A97" t="s">
        <v>129</v>
      </c>
      <c r="B97" s="255" t="s">
        <v>220</v>
      </c>
      <c r="C97" t="s">
        <v>87</v>
      </c>
      <c r="D97" t="s">
        <v>88</v>
      </c>
      <c r="E97">
        <v>6120220</v>
      </c>
      <c r="F97">
        <v>38820</v>
      </c>
      <c r="G97">
        <v>3235</v>
      </c>
      <c r="H97">
        <v>3235</v>
      </c>
      <c r="I97">
        <v>3235</v>
      </c>
      <c r="J97">
        <v>3235</v>
      </c>
      <c r="K97">
        <v>3235</v>
      </c>
      <c r="L97">
        <v>3235</v>
      </c>
      <c r="M97">
        <v>3235</v>
      </c>
      <c r="N97">
        <v>3235</v>
      </c>
      <c r="O97">
        <v>3235</v>
      </c>
      <c r="P97">
        <v>3235</v>
      </c>
      <c r="Q97">
        <v>3235</v>
      </c>
      <c r="R97">
        <v>3235</v>
      </c>
      <c r="S97">
        <f t="shared" si="1"/>
        <v>3235</v>
      </c>
      <c r="T97">
        <f>SUM($F97:H97)</f>
        <v>45290</v>
      </c>
      <c r="U97">
        <f>SUM($F97:I97)</f>
        <v>48525</v>
      </c>
      <c r="V97">
        <f>SUM($F97:J97)</f>
        <v>51760</v>
      </c>
      <c r="W97">
        <f>SUM($F97:K97)</f>
        <v>54995</v>
      </c>
      <c r="X97">
        <f>SUM($F97:L97)</f>
        <v>58230</v>
      </c>
      <c r="Y97">
        <f>SUM($F97:M97)</f>
        <v>61465</v>
      </c>
      <c r="Z97">
        <f>SUM($F97:N97)</f>
        <v>64700</v>
      </c>
      <c r="AA97">
        <f>SUM($F97:O97)</f>
        <v>67935</v>
      </c>
      <c r="AB97">
        <f>SUM($F97:P97)</f>
        <v>71170</v>
      </c>
      <c r="AC97">
        <f>SUM($F97:Q97)</f>
        <v>74405</v>
      </c>
      <c r="AD97">
        <f>SUM($F97:R97)</f>
        <v>77640</v>
      </c>
    </row>
    <row r="98" spans="1:30" x14ac:dyDescent="0.35">
      <c r="A98" t="s">
        <v>129</v>
      </c>
      <c r="B98" s="255" t="s">
        <v>220</v>
      </c>
      <c r="C98" t="s">
        <v>89</v>
      </c>
      <c r="D98" t="s">
        <v>90</v>
      </c>
      <c r="E98">
        <v>6120600</v>
      </c>
      <c r="S98">
        <f t="shared" si="1"/>
        <v>0</v>
      </c>
      <c r="T98">
        <f>SUM($F98:H98)</f>
        <v>0</v>
      </c>
      <c r="U98">
        <f>SUM($F98:I98)</f>
        <v>0</v>
      </c>
      <c r="V98">
        <f>SUM($F98:J98)</f>
        <v>0</v>
      </c>
      <c r="W98">
        <f>SUM($F98:K98)</f>
        <v>0</v>
      </c>
      <c r="X98">
        <f>SUM($F98:L98)</f>
        <v>0</v>
      </c>
      <c r="Y98">
        <f>SUM($F98:M98)</f>
        <v>0</v>
      </c>
      <c r="Z98">
        <f>SUM($F98:N98)</f>
        <v>0</v>
      </c>
      <c r="AA98">
        <f>SUM($F98:O98)</f>
        <v>0</v>
      </c>
      <c r="AB98">
        <f>SUM($F98:P98)</f>
        <v>0</v>
      </c>
      <c r="AC98">
        <f>SUM($F98:Q98)</f>
        <v>0</v>
      </c>
      <c r="AD98">
        <f>SUM($F98:R98)</f>
        <v>0</v>
      </c>
    </row>
    <row r="99" spans="1:30" x14ac:dyDescent="0.35">
      <c r="A99" t="s">
        <v>129</v>
      </c>
      <c r="B99" s="255" t="s">
        <v>220</v>
      </c>
      <c r="C99" t="s">
        <v>91</v>
      </c>
      <c r="D99" t="s">
        <v>92</v>
      </c>
      <c r="E99">
        <v>6120400</v>
      </c>
      <c r="F99">
        <v>4840</v>
      </c>
      <c r="G99">
        <v>500</v>
      </c>
      <c r="H99">
        <v>500</v>
      </c>
      <c r="I99">
        <v>200</v>
      </c>
      <c r="J99">
        <v>200</v>
      </c>
      <c r="K99">
        <v>70</v>
      </c>
      <c r="L99">
        <v>600</v>
      </c>
      <c r="M99">
        <v>500</v>
      </c>
      <c r="N99">
        <v>600</v>
      </c>
      <c r="O99">
        <v>600</v>
      </c>
      <c r="P99">
        <v>500</v>
      </c>
      <c r="Q99">
        <v>500</v>
      </c>
      <c r="R99">
        <v>70</v>
      </c>
      <c r="S99">
        <f t="shared" si="1"/>
        <v>500</v>
      </c>
      <c r="T99">
        <f>SUM($F99:H99)</f>
        <v>5840</v>
      </c>
      <c r="U99">
        <f>SUM($F99:I99)</f>
        <v>6040</v>
      </c>
      <c r="V99">
        <f>SUM($F99:J99)</f>
        <v>6240</v>
      </c>
      <c r="W99">
        <f>SUM($F99:K99)</f>
        <v>6310</v>
      </c>
      <c r="X99">
        <f>SUM($F99:L99)</f>
        <v>6910</v>
      </c>
      <c r="Y99">
        <f>SUM($F99:M99)</f>
        <v>7410</v>
      </c>
      <c r="Z99">
        <f>SUM($F99:N99)</f>
        <v>8010</v>
      </c>
      <c r="AA99">
        <f>SUM($F99:O99)</f>
        <v>8610</v>
      </c>
      <c r="AB99">
        <f>SUM($F99:P99)</f>
        <v>9110</v>
      </c>
      <c r="AC99">
        <f>SUM($F99:Q99)</f>
        <v>9610</v>
      </c>
      <c r="AD99">
        <f>SUM($F99:R99)</f>
        <v>9680</v>
      </c>
    </row>
    <row r="100" spans="1:30" x14ac:dyDescent="0.35">
      <c r="A100" t="s">
        <v>129</v>
      </c>
      <c r="B100" s="255" t="s">
        <v>220</v>
      </c>
      <c r="C100" t="s">
        <v>93</v>
      </c>
      <c r="D100" t="s">
        <v>94</v>
      </c>
      <c r="E100">
        <v>6140130</v>
      </c>
      <c r="F100">
        <v>33354.9</v>
      </c>
      <c r="G100">
        <v>4014.95</v>
      </c>
      <c r="H100">
        <v>4639.95</v>
      </c>
      <c r="I100">
        <v>4000</v>
      </c>
      <c r="J100">
        <v>2500</v>
      </c>
      <c r="L100">
        <v>1500</v>
      </c>
      <c r="M100">
        <v>3200</v>
      </c>
      <c r="N100">
        <v>2500</v>
      </c>
      <c r="O100">
        <v>2000</v>
      </c>
      <c r="P100">
        <v>3500</v>
      </c>
      <c r="Q100">
        <v>3500</v>
      </c>
      <c r="R100">
        <v>2000</v>
      </c>
      <c r="S100">
        <f t="shared" si="1"/>
        <v>4014.95</v>
      </c>
      <c r="T100">
        <f>SUM($F100:H100)</f>
        <v>42009.799999999996</v>
      </c>
      <c r="U100">
        <f>SUM($F100:I100)</f>
        <v>46009.799999999996</v>
      </c>
      <c r="V100">
        <f>SUM($F100:J100)</f>
        <v>48509.799999999996</v>
      </c>
      <c r="W100">
        <f>SUM($F100:K100)</f>
        <v>48509.799999999996</v>
      </c>
      <c r="X100">
        <f>SUM($F100:L100)</f>
        <v>50009.799999999996</v>
      </c>
      <c r="Y100">
        <f>SUM($F100:M100)</f>
        <v>53209.799999999996</v>
      </c>
      <c r="Z100">
        <f>SUM($F100:N100)</f>
        <v>55709.799999999996</v>
      </c>
      <c r="AA100">
        <f>SUM($F100:O100)</f>
        <v>57709.799999999996</v>
      </c>
      <c r="AB100">
        <f>SUM($F100:P100)</f>
        <v>61209.799999999996</v>
      </c>
      <c r="AC100">
        <f>SUM($F100:Q100)</f>
        <v>64709.799999999996</v>
      </c>
      <c r="AD100">
        <f>SUM($F100:R100)</f>
        <v>66709.799999999988</v>
      </c>
    </row>
    <row r="101" spans="1:30" x14ac:dyDescent="0.35">
      <c r="A101" t="s">
        <v>129</v>
      </c>
      <c r="B101" s="255" t="s">
        <v>220</v>
      </c>
      <c r="C101" t="s">
        <v>95</v>
      </c>
      <c r="D101" t="s">
        <v>96</v>
      </c>
      <c r="E101">
        <v>6142430</v>
      </c>
      <c r="F101">
        <v>6142</v>
      </c>
      <c r="G101">
        <v>540</v>
      </c>
      <c r="I101">
        <v>500</v>
      </c>
      <c r="J101">
        <v>1120</v>
      </c>
      <c r="L101">
        <v>1682</v>
      </c>
      <c r="M101">
        <v>1550</v>
      </c>
      <c r="N101">
        <v>150</v>
      </c>
      <c r="O101">
        <v>600</v>
      </c>
      <c r="S101">
        <f t="shared" si="1"/>
        <v>540</v>
      </c>
      <c r="T101">
        <f>SUM($F101:H101)</f>
        <v>6682</v>
      </c>
      <c r="U101">
        <f>SUM($F101:I101)</f>
        <v>7182</v>
      </c>
      <c r="V101">
        <f>SUM($F101:J101)</f>
        <v>8302</v>
      </c>
      <c r="W101">
        <f>SUM($F101:K101)</f>
        <v>8302</v>
      </c>
      <c r="X101">
        <f>SUM($F101:L101)</f>
        <v>9984</v>
      </c>
      <c r="Y101">
        <f>SUM($F101:M101)</f>
        <v>11534</v>
      </c>
      <c r="Z101">
        <f>SUM($F101:N101)</f>
        <v>11684</v>
      </c>
      <c r="AA101">
        <f>SUM($F101:O101)</f>
        <v>12284</v>
      </c>
      <c r="AB101">
        <f>SUM($F101:P101)</f>
        <v>12284</v>
      </c>
      <c r="AC101">
        <f>SUM($F101:Q101)</f>
        <v>12284</v>
      </c>
      <c r="AD101">
        <f>SUM($F101:R101)</f>
        <v>12284</v>
      </c>
    </row>
    <row r="102" spans="1:30" x14ac:dyDescent="0.35">
      <c r="A102" t="s">
        <v>129</v>
      </c>
      <c r="B102" s="255" t="s">
        <v>220</v>
      </c>
      <c r="C102" t="s">
        <v>97</v>
      </c>
      <c r="D102" t="s">
        <v>98</v>
      </c>
      <c r="E102">
        <v>6146100</v>
      </c>
      <c r="S102">
        <f t="shared" si="1"/>
        <v>0</v>
      </c>
      <c r="T102">
        <f>SUM($F102:H102)</f>
        <v>0</v>
      </c>
      <c r="U102">
        <f>SUM($F102:I102)</f>
        <v>0</v>
      </c>
      <c r="V102">
        <f>SUM($F102:J102)</f>
        <v>0</v>
      </c>
      <c r="W102">
        <f>SUM($F102:K102)</f>
        <v>0</v>
      </c>
      <c r="X102">
        <f>SUM($F102:L102)</f>
        <v>0</v>
      </c>
      <c r="Y102">
        <f>SUM($F102:M102)</f>
        <v>0</v>
      </c>
      <c r="Z102">
        <f>SUM($F102:N102)</f>
        <v>0</v>
      </c>
      <c r="AA102">
        <f>SUM($F102:O102)</f>
        <v>0</v>
      </c>
      <c r="AB102">
        <f>SUM($F102:P102)</f>
        <v>0</v>
      </c>
      <c r="AC102">
        <f>SUM($F102:Q102)</f>
        <v>0</v>
      </c>
      <c r="AD102">
        <f>SUM($F102:R102)</f>
        <v>0</v>
      </c>
    </row>
    <row r="103" spans="1:30" x14ac:dyDescent="0.35">
      <c r="A103" t="s">
        <v>129</v>
      </c>
      <c r="B103" s="255" t="s">
        <v>220</v>
      </c>
      <c r="C103" t="s">
        <v>99</v>
      </c>
      <c r="D103" t="s">
        <v>100</v>
      </c>
      <c r="E103">
        <v>6140000</v>
      </c>
      <c r="F103">
        <v>15387</v>
      </c>
      <c r="G103">
        <v>3237</v>
      </c>
      <c r="H103">
        <v>1100</v>
      </c>
      <c r="I103">
        <v>1100</v>
      </c>
      <c r="J103">
        <v>1100</v>
      </c>
      <c r="K103">
        <v>900</v>
      </c>
      <c r="L103">
        <v>1100</v>
      </c>
      <c r="M103">
        <v>1150</v>
      </c>
      <c r="N103">
        <v>1250</v>
      </c>
      <c r="O103">
        <v>1150</v>
      </c>
      <c r="P103">
        <v>1250</v>
      </c>
      <c r="Q103">
        <v>1150</v>
      </c>
      <c r="R103">
        <v>900</v>
      </c>
      <c r="S103">
        <f t="shared" si="1"/>
        <v>3237</v>
      </c>
      <c r="T103">
        <f>SUM($F103:H103)</f>
        <v>19724</v>
      </c>
      <c r="U103">
        <f>SUM($F103:I103)</f>
        <v>20824</v>
      </c>
      <c r="V103">
        <f>SUM($F103:J103)</f>
        <v>21924</v>
      </c>
      <c r="W103">
        <f>SUM($F103:K103)</f>
        <v>22824</v>
      </c>
      <c r="X103">
        <f>SUM($F103:L103)</f>
        <v>23924</v>
      </c>
      <c r="Y103">
        <f>SUM($F103:M103)</f>
        <v>25074</v>
      </c>
      <c r="Z103">
        <f>SUM($F103:N103)</f>
        <v>26324</v>
      </c>
      <c r="AA103">
        <f>SUM($F103:O103)</f>
        <v>27474</v>
      </c>
      <c r="AB103">
        <f>SUM($F103:P103)</f>
        <v>28724</v>
      </c>
      <c r="AC103">
        <f>SUM($F103:Q103)</f>
        <v>29874</v>
      </c>
      <c r="AD103">
        <f>SUM($F103:R103)</f>
        <v>30774</v>
      </c>
    </row>
    <row r="104" spans="1:30" x14ac:dyDescent="0.35">
      <c r="A104" t="s">
        <v>129</v>
      </c>
      <c r="B104" s="255" t="s">
        <v>220</v>
      </c>
      <c r="C104" t="s">
        <v>101</v>
      </c>
      <c r="D104" t="s">
        <v>102</v>
      </c>
      <c r="E104">
        <v>6121600</v>
      </c>
      <c r="F104">
        <v>12700</v>
      </c>
      <c r="R104">
        <v>12700</v>
      </c>
      <c r="S104">
        <f t="shared" si="1"/>
        <v>0</v>
      </c>
      <c r="T104">
        <f>SUM($F104:H104)</f>
        <v>12700</v>
      </c>
      <c r="U104">
        <f>SUM($F104:I104)</f>
        <v>12700</v>
      </c>
      <c r="V104">
        <f>SUM($F104:J104)</f>
        <v>12700</v>
      </c>
      <c r="W104">
        <f>SUM($F104:K104)</f>
        <v>12700</v>
      </c>
      <c r="X104">
        <f>SUM($F104:L104)</f>
        <v>12700</v>
      </c>
      <c r="Y104">
        <f>SUM($F104:M104)</f>
        <v>12700</v>
      </c>
      <c r="Z104">
        <f>SUM($F104:N104)</f>
        <v>12700</v>
      </c>
      <c r="AA104">
        <f>SUM($F104:O104)</f>
        <v>12700</v>
      </c>
      <c r="AB104">
        <f>SUM($F104:P104)</f>
        <v>12700</v>
      </c>
      <c r="AC104">
        <f>SUM($F104:Q104)</f>
        <v>12700</v>
      </c>
      <c r="AD104">
        <f>SUM($F104:R104)</f>
        <v>25400</v>
      </c>
    </row>
    <row r="105" spans="1:30" x14ac:dyDescent="0.35">
      <c r="A105" t="s">
        <v>129</v>
      </c>
      <c r="B105" s="255" t="s">
        <v>220</v>
      </c>
      <c r="C105" t="s">
        <v>103</v>
      </c>
      <c r="D105" t="s">
        <v>104</v>
      </c>
      <c r="E105">
        <v>6151110</v>
      </c>
      <c r="F105">
        <v>2200</v>
      </c>
      <c r="G105">
        <v>110</v>
      </c>
      <c r="H105">
        <v>260</v>
      </c>
      <c r="I105">
        <v>260</v>
      </c>
      <c r="J105">
        <v>60</v>
      </c>
      <c r="L105">
        <v>200</v>
      </c>
      <c r="M105">
        <v>260</v>
      </c>
      <c r="N105">
        <v>260</v>
      </c>
      <c r="O105">
        <v>110</v>
      </c>
      <c r="P105">
        <v>210</v>
      </c>
      <c r="Q105">
        <v>210</v>
      </c>
      <c r="R105">
        <v>260</v>
      </c>
      <c r="S105">
        <f t="shared" si="1"/>
        <v>110</v>
      </c>
      <c r="T105">
        <f>SUM($F105:H105)</f>
        <v>2570</v>
      </c>
      <c r="U105">
        <f>SUM($F105:I105)</f>
        <v>2830</v>
      </c>
      <c r="V105">
        <f>SUM($F105:J105)</f>
        <v>2890</v>
      </c>
      <c r="W105">
        <f>SUM($F105:K105)</f>
        <v>2890</v>
      </c>
      <c r="X105">
        <f>SUM($F105:L105)</f>
        <v>3090</v>
      </c>
      <c r="Y105">
        <f>SUM($F105:M105)</f>
        <v>3350</v>
      </c>
      <c r="Z105">
        <f>SUM($F105:N105)</f>
        <v>3610</v>
      </c>
      <c r="AA105">
        <f>SUM($F105:O105)</f>
        <v>3720</v>
      </c>
      <c r="AB105">
        <f>SUM($F105:P105)</f>
        <v>3930</v>
      </c>
      <c r="AC105">
        <f>SUM($F105:Q105)</f>
        <v>4140</v>
      </c>
      <c r="AD105">
        <f>SUM($F105:R105)</f>
        <v>4400</v>
      </c>
    </row>
    <row r="106" spans="1:30" x14ac:dyDescent="0.35">
      <c r="A106" t="s">
        <v>129</v>
      </c>
      <c r="B106" s="255" t="s">
        <v>220</v>
      </c>
      <c r="C106" t="s">
        <v>105</v>
      </c>
      <c r="D106" t="s">
        <v>106</v>
      </c>
      <c r="E106">
        <v>6140200</v>
      </c>
      <c r="F106">
        <v>52860</v>
      </c>
      <c r="G106">
        <v>2300</v>
      </c>
      <c r="H106">
        <v>5220</v>
      </c>
      <c r="I106">
        <v>5220</v>
      </c>
      <c r="J106">
        <v>4520</v>
      </c>
      <c r="L106">
        <v>4420</v>
      </c>
      <c r="M106">
        <v>4420</v>
      </c>
      <c r="N106">
        <v>5520</v>
      </c>
      <c r="O106">
        <v>6100</v>
      </c>
      <c r="P106">
        <v>4620</v>
      </c>
      <c r="Q106">
        <v>5020</v>
      </c>
      <c r="R106">
        <v>5500</v>
      </c>
      <c r="S106">
        <f t="shared" si="1"/>
        <v>2300</v>
      </c>
      <c r="T106">
        <f>SUM($F106:H106)</f>
        <v>60380</v>
      </c>
      <c r="U106">
        <f>SUM($F106:I106)</f>
        <v>65600</v>
      </c>
      <c r="V106">
        <f>SUM($F106:J106)</f>
        <v>70120</v>
      </c>
      <c r="W106">
        <f>SUM($F106:K106)</f>
        <v>70120</v>
      </c>
      <c r="X106">
        <f>SUM($F106:L106)</f>
        <v>74540</v>
      </c>
      <c r="Y106">
        <f>SUM($F106:M106)</f>
        <v>78960</v>
      </c>
      <c r="Z106">
        <f>SUM($F106:N106)</f>
        <v>84480</v>
      </c>
      <c r="AA106">
        <f>SUM($F106:O106)</f>
        <v>90580</v>
      </c>
      <c r="AB106">
        <f>SUM($F106:P106)</f>
        <v>95200</v>
      </c>
      <c r="AC106">
        <f>SUM($F106:Q106)</f>
        <v>100220</v>
      </c>
      <c r="AD106">
        <f>SUM($F106:R106)</f>
        <v>105720</v>
      </c>
    </row>
    <row r="107" spans="1:30" x14ac:dyDescent="0.35">
      <c r="A107" t="s">
        <v>129</v>
      </c>
      <c r="B107" s="255" t="s">
        <v>220</v>
      </c>
      <c r="C107" t="s">
        <v>107</v>
      </c>
      <c r="D107" t="s">
        <v>108</v>
      </c>
      <c r="E107">
        <v>6111000</v>
      </c>
      <c r="S107">
        <f t="shared" si="1"/>
        <v>0</v>
      </c>
      <c r="T107">
        <f>SUM($F107:H107)</f>
        <v>0</v>
      </c>
      <c r="U107">
        <f>SUM($F107:I107)</f>
        <v>0</v>
      </c>
      <c r="V107">
        <f>SUM($F107:J107)</f>
        <v>0</v>
      </c>
      <c r="W107">
        <f>SUM($F107:K107)</f>
        <v>0</v>
      </c>
      <c r="X107">
        <f>SUM($F107:L107)</f>
        <v>0</v>
      </c>
      <c r="Y107">
        <f>SUM($F107:M107)</f>
        <v>0</v>
      </c>
      <c r="Z107">
        <f>SUM($F107:N107)</f>
        <v>0</v>
      </c>
      <c r="AA107">
        <f>SUM($F107:O107)</f>
        <v>0</v>
      </c>
      <c r="AB107">
        <f>SUM($F107:P107)</f>
        <v>0</v>
      </c>
      <c r="AC107">
        <f>SUM($F107:Q107)</f>
        <v>0</v>
      </c>
      <c r="AD107">
        <f>SUM($F107:R107)</f>
        <v>0</v>
      </c>
    </row>
    <row r="108" spans="1:30" x14ac:dyDescent="0.35">
      <c r="A108" t="s">
        <v>129</v>
      </c>
      <c r="B108" s="255" t="s">
        <v>220</v>
      </c>
      <c r="C108" t="s">
        <v>109</v>
      </c>
      <c r="D108" t="s">
        <v>110</v>
      </c>
      <c r="E108">
        <v>6170100</v>
      </c>
      <c r="F108">
        <v>22280</v>
      </c>
      <c r="G108">
        <v>4200</v>
      </c>
      <c r="H108">
        <v>1170</v>
      </c>
      <c r="I108">
        <v>1900</v>
      </c>
      <c r="J108">
        <v>850</v>
      </c>
      <c r="L108">
        <v>850</v>
      </c>
      <c r="M108">
        <v>4090</v>
      </c>
      <c r="N108">
        <v>2000</v>
      </c>
      <c r="O108">
        <v>850</v>
      </c>
      <c r="P108">
        <v>1330</v>
      </c>
      <c r="Q108">
        <v>4140</v>
      </c>
      <c r="R108">
        <v>900</v>
      </c>
      <c r="S108">
        <f t="shared" si="1"/>
        <v>4200</v>
      </c>
      <c r="T108">
        <f>SUM($F108:H108)</f>
        <v>27650</v>
      </c>
      <c r="U108">
        <f>SUM($F108:I108)</f>
        <v>29550</v>
      </c>
      <c r="V108">
        <f>SUM($F108:J108)</f>
        <v>30400</v>
      </c>
      <c r="W108">
        <f>SUM($F108:K108)</f>
        <v>30400</v>
      </c>
      <c r="X108">
        <f>SUM($F108:L108)</f>
        <v>31250</v>
      </c>
      <c r="Y108">
        <f>SUM($F108:M108)</f>
        <v>35340</v>
      </c>
      <c r="Z108">
        <f>SUM($F108:N108)</f>
        <v>37340</v>
      </c>
      <c r="AA108">
        <f>SUM($F108:O108)</f>
        <v>38190</v>
      </c>
      <c r="AB108">
        <f>SUM($F108:P108)</f>
        <v>39520</v>
      </c>
      <c r="AC108">
        <f>SUM($F108:Q108)</f>
        <v>43660</v>
      </c>
      <c r="AD108">
        <f>SUM($F108:R108)</f>
        <v>44560</v>
      </c>
    </row>
    <row r="109" spans="1:30" x14ac:dyDescent="0.35">
      <c r="A109" t="s">
        <v>129</v>
      </c>
      <c r="B109" s="255" t="s">
        <v>220</v>
      </c>
      <c r="C109" t="s">
        <v>111</v>
      </c>
      <c r="D109" t="s">
        <v>112</v>
      </c>
      <c r="E109">
        <v>6170110</v>
      </c>
      <c r="F109">
        <v>26757</v>
      </c>
      <c r="G109">
        <v>8490</v>
      </c>
      <c r="H109">
        <v>3427</v>
      </c>
      <c r="I109">
        <v>2070</v>
      </c>
      <c r="J109">
        <v>1470</v>
      </c>
      <c r="L109">
        <v>1470</v>
      </c>
      <c r="M109">
        <v>1870</v>
      </c>
      <c r="N109">
        <v>1270</v>
      </c>
      <c r="O109">
        <v>1270</v>
      </c>
      <c r="P109">
        <v>1270</v>
      </c>
      <c r="Q109">
        <v>1770</v>
      </c>
      <c r="R109">
        <v>2380</v>
      </c>
      <c r="S109">
        <f t="shared" si="1"/>
        <v>8490</v>
      </c>
      <c r="T109">
        <f>SUM($F109:H109)</f>
        <v>38674</v>
      </c>
      <c r="U109">
        <f>SUM($F109:I109)</f>
        <v>40744</v>
      </c>
      <c r="V109">
        <f>SUM($F109:J109)</f>
        <v>42214</v>
      </c>
      <c r="W109">
        <f>SUM($F109:K109)</f>
        <v>42214</v>
      </c>
      <c r="X109">
        <f>SUM($F109:L109)</f>
        <v>43684</v>
      </c>
      <c r="Y109">
        <f>SUM($F109:M109)</f>
        <v>45554</v>
      </c>
      <c r="Z109">
        <f>SUM($F109:N109)</f>
        <v>46824</v>
      </c>
      <c r="AA109">
        <f>SUM($F109:O109)</f>
        <v>48094</v>
      </c>
      <c r="AB109">
        <f>SUM($F109:P109)</f>
        <v>49364</v>
      </c>
      <c r="AC109">
        <f>SUM($F109:Q109)</f>
        <v>51134</v>
      </c>
      <c r="AD109">
        <f>SUM($F109:R109)</f>
        <v>53514</v>
      </c>
    </row>
    <row r="110" spans="1:30" x14ac:dyDescent="0.35">
      <c r="A110" t="s">
        <v>129</v>
      </c>
      <c r="B110" s="255" t="s">
        <v>220</v>
      </c>
      <c r="C110" t="s">
        <v>113</v>
      </c>
      <c r="D110" t="s">
        <v>114</v>
      </c>
      <c r="E110">
        <v>6181400</v>
      </c>
      <c r="S110">
        <f t="shared" si="1"/>
        <v>0</v>
      </c>
      <c r="T110">
        <f>SUM($F110:H110)</f>
        <v>0</v>
      </c>
      <c r="U110">
        <f>SUM($F110:I110)</f>
        <v>0</v>
      </c>
      <c r="V110">
        <f>SUM($F110:J110)</f>
        <v>0</v>
      </c>
      <c r="W110">
        <f>SUM($F110:K110)</f>
        <v>0</v>
      </c>
      <c r="X110">
        <f>SUM($F110:L110)</f>
        <v>0</v>
      </c>
      <c r="Y110">
        <f>SUM($F110:M110)</f>
        <v>0</v>
      </c>
      <c r="Z110">
        <f>SUM($F110:N110)</f>
        <v>0</v>
      </c>
      <c r="AA110">
        <f>SUM($F110:O110)</f>
        <v>0</v>
      </c>
      <c r="AB110">
        <f>SUM($F110:P110)</f>
        <v>0</v>
      </c>
      <c r="AC110">
        <f>SUM($F110:Q110)</f>
        <v>0</v>
      </c>
      <c r="AD110">
        <f>SUM($F110:R110)</f>
        <v>0</v>
      </c>
    </row>
    <row r="111" spans="1:30" x14ac:dyDescent="0.35">
      <c r="A111" t="s">
        <v>129</v>
      </c>
      <c r="B111" s="255" t="s">
        <v>220</v>
      </c>
      <c r="C111" t="s">
        <v>115</v>
      </c>
      <c r="D111" t="s">
        <v>116</v>
      </c>
      <c r="E111">
        <v>6181500</v>
      </c>
      <c r="S111">
        <f t="shared" si="1"/>
        <v>0</v>
      </c>
      <c r="T111">
        <f>SUM($F111:H111)</f>
        <v>0</v>
      </c>
      <c r="U111">
        <f>SUM($F111:I111)</f>
        <v>0</v>
      </c>
      <c r="V111">
        <f>SUM($F111:J111)</f>
        <v>0</v>
      </c>
      <c r="W111">
        <f>SUM($F111:K111)</f>
        <v>0</v>
      </c>
      <c r="X111">
        <f>SUM($F111:L111)</f>
        <v>0</v>
      </c>
      <c r="Y111">
        <f>SUM($F111:M111)</f>
        <v>0</v>
      </c>
      <c r="Z111">
        <f>SUM($F111:N111)</f>
        <v>0</v>
      </c>
      <c r="AA111">
        <f>SUM($F111:O111)</f>
        <v>0</v>
      </c>
      <c r="AB111">
        <f>SUM($F111:P111)</f>
        <v>0</v>
      </c>
      <c r="AC111">
        <f>SUM($F111:Q111)</f>
        <v>0</v>
      </c>
      <c r="AD111">
        <f>SUM($F111:R111)</f>
        <v>0</v>
      </c>
    </row>
    <row r="112" spans="1:30" x14ac:dyDescent="0.35">
      <c r="A112" t="s">
        <v>129</v>
      </c>
      <c r="B112" s="255" t="s">
        <v>220</v>
      </c>
      <c r="C112" t="s">
        <v>117</v>
      </c>
      <c r="D112" t="s">
        <v>118</v>
      </c>
      <c r="E112">
        <v>6110610</v>
      </c>
      <c r="S112">
        <f t="shared" si="1"/>
        <v>0</v>
      </c>
      <c r="T112">
        <f>SUM($F112:H112)</f>
        <v>0</v>
      </c>
      <c r="U112">
        <f>SUM($F112:I112)</f>
        <v>0</v>
      </c>
      <c r="V112">
        <f>SUM($F112:J112)</f>
        <v>0</v>
      </c>
      <c r="W112">
        <f>SUM($F112:K112)</f>
        <v>0</v>
      </c>
      <c r="X112">
        <f>SUM($F112:L112)</f>
        <v>0</v>
      </c>
      <c r="Y112">
        <f>SUM($F112:M112)</f>
        <v>0</v>
      </c>
      <c r="Z112">
        <f>SUM($F112:N112)</f>
        <v>0</v>
      </c>
      <c r="AA112">
        <f>SUM($F112:O112)</f>
        <v>0</v>
      </c>
      <c r="AB112">
        <f>SUM($F112:P112)</f>
        <v>0</v>
      </c>
      <c r="AC112">
        <f>SUM($F112:Q112)</f>
        <v>0</v>
      </c>
      <c r="AD112">
        <f>SUM($F112:R112)</f>
        <v>0</v>
      </c>
    </row>
    <row r="113" spans="1:30" x14ac:dyDescent="0.35">
      <c r="A113" t="s">
        <v>129</v>
      </c>
      <c r="B113" s="255" t="s">
        <v>220</v>
      </c>
      <c r="C113" t="s">
        <v>119</v>
      </c>
      <c r="D113" t="s">
        <v>120</v>
      </c>
      <c r="E113">
        <v>6122340</v>
      </c>
      <c r="S113">
        <f t="shared" si="1"/>
        <v>0</v>
      </c>
      <c r="T113">
        <f>SUM($F113:H113)</f>
        <v>0</v>
      </c>
      <c r="U113">
        <f>SUM($F113:I113)</f>
        <v>0</v>
      </c>
      <c r="V113">
        <f>SUM($F113:J113)</f>
        <v>0</v>
      </c>
      <c r="W113">
        <f>SUM($F113:K113)</f>
        <v>0</v>
      </c>
      <c r="X113">
        <f>SUM($F113:L113)</f>
        <v>0</v>
      </c>
      <c r="Y113">
        <f>SUM($F113:M113)</f>
        <v>0</v>
      </c>
      <c r="Z113">
        <f>SUM($F113:N113)</f>
        <v>0</v>
      </c>
      <c r="AA113">
        <f>SUM($F113:O113)</f>
        <v>0</v>
      </c>
      <c r="AB113">
        <f>SUM($F113:P113)</f>
        <v>0</v>
      </c>
      <c r="AC113">
        <f>SUM($F113:Q113)</f>
        <v>0</v>
      </c>
      <c r="AD113">
        <f>SUM($F113:R113)</f>
        <v>0</v>
      </c>
    </row>
    <row r="114" spans="1:30" x14ac:dyDescent="0.35">
      <c r="A114" t="s">
        <v>129</v>
      </c>
      <c r="B114" s="255" t="s">
        <v>220</v>
      </c>
      <c r="C114" t="s">
        <v>121</v>
      </c>
      <c r="D114" t="s">
        <v>122</v>
      </c>
      <c r="E114">
        <v>4190170</v>
      </c>
      <c r="F114">
        <v>-6306.25</v>
      </c>
      <c r="J114">
        <v>-6306.25</v>
      </c>
      <c r="S114">
        <f t="shared" si="1"/>
        <v>0</v>
      </c>
      <c r="T114">
        <f>SUM($F114:H114)</f>
        <v>-6306.25</v>
      </c>
      <c r="U114">
        <f>SUM($F114:I114)</f>
        <v>-6306.25</v>
      </c>
      <c r="V114">
        <f>SUM($F114:J114)</f>
        <v>-12612.5</v>
      </c>
      <c r="W114">
        <f>SUM($F114:K114)</f>
        <v>-12612.5</v>
      </c>
      <c r="X114">
        <f>SUM($F114:L114)</f>
        <v>-12612.5</v>
      </c>
      <c r="Y114">
        <f>SUM($F114:M114)</f>
        <v>-12612.5</v>
      </c>
      <c r="Z114">
        <f>SUM($F114:N114)</f>
        <v>-12612.5</v>
      </c>
      <c r="AA114">
        <f>SUM($F114:O114)</f>
        <v>-12612.5</v>
      </c>
      <c r="AB114">
        <f>SUM($F114:P114)</f>
        <v>-12612.5</v>
      </c>
      <c r="AC114">
        <f>SUM($F114:Q114)</f>
        <v>-12612.5</v>
      </c>
      <c r="AD114">
        <f>SUM($F114:R114)</f>
        <v>-12612.5</v>
      </c>
    </row>
    <row r="115" spans="1:30" x14ac:dyDescent="0.35">
      <c r="A115" t="s">
        <v>129</v>
      </c>
      <c r="B115" s="255" t="s">
        <v>220</v>
      </c>
      <c r="C115" t="s">
        <v>123</v>
      </c>
      <c r="D115" t="s">
        <v>124</v>
      </c>
      <c r="E115">
        <v>4190430</v>
      </c>
      <c r="S115">
        <f t="shared" si="1"/>
        <v>0</v>
      </c>
      <c r="T115">
        <f>SUM($F115:H115)</f>
        <v>0</v>
      </c>
      <c r="U115">
        <f>SUM($F115:I115)</f>
        <v>0</v>
      </c>
      <c r="V115">
        <f>SUM($F115:J115)</f>
        <v>0</v>
      </c>
      <c r="W115">
        <f>SUM($F115:K115)</f>
        <v>0</v>
      </c>
      <c r="X115">
        <f>SUM($F115:L115)</f>
        <v>0</v>
      </c>
      <c r="Y115">
        <f>SUM($F115:M115)</f>
        <v>0</v>
      </c>
      <c r="Z115">
        <f>SUM($F115:N115)</f>
        <v>0</v>
      </c>
      <c r="AA115">
        <f>SUM($F115:O115)</f>
        <v>0</v>
      </c>
      <c r="AB115">
        <f>SUM($F115:P115)</f>
        <v>0</v>
      </c>
      <c r="AC115">
        <f>SUM($F115:Q115)</f>
        <v>0</v>
      </c>
      <c r="AD115">
        <f>SUM($F115:R115)</f>
        <v>0</v>
      </c>
    </row>
    <row r="116" spans="1:30" x14ac:dyDescent="0.35">
      <c r="A116" t="s">
        <v>129</v>
      </c>
      <c r="B116" s="255" t="s">
        <v>220</v>
      </c>
      <c r="C116" t="s">
        <v>125</v>
      </c>
      <c r="D116" t="s">
        <v>126</v>
      </c>
      <c r="E116">
        <v>6181510</v>
      </c>
      <c r="S116">
        <f t="shared" si="1"/>
        <v>0</v>
      </c>
      <c r="T116">
        <f>SUM($F116:H116)</f>
        <v>0</v>
      </c>
      <c r="U116">
        <f>SUM($F116:I116)</f>
        <v>0</v>
      </c>
      <c r="V116">
        <f>SUM($F116:J116)</f>
        <v>0</v>
      </c>
      <c r="W116">
        <f>SUM($F116:K116)</f>
        <v>0</v>
      </c>
      <c r="X116">
        <f>SUM($F116:L116)</f>
        <v>0</v>
      </c>
      <c r="Y116">
        <f>SUM($F116:M116)</f>
        <v>0</v>
      </c>
      <c r="Z116">
        <f>SUM($F116:N116)</f>
        <v>0</v>
      </c>
      <c r="AA116">
        <f>SUM($F116:O116)</f>
        <v>0</v>
      </c>
      <c r="AB116">
        <f>SUM($F116:P116)</f>
        <v>0</v>
      </c>
      <c r="AC116">
        <f>SUM($F116:Q116)</f>
        <v>0</v>
      </c>
      <c r="AD116">
        <f>SUM($F116:R116)</f>
        <v>0</v>
      </c>
    </row>
    <row r="117" spans="1:30" x14ac:dyDescent="0.35">
      <c r="A117" t="s">
        <v>129</v>
      </c>
      <c r="B117" s="255" t="s">
        <v>220</v>
      </c>
      <c r="C117" t="s">
        <v>146</v>
      </c>
      <c r="D117" t="s">
        <v>147</v>
      </c>
      <c r="E117">
        <v>6180210</v>
      </c>
      <c r="S117">
        <f t="shared" si="1"/>
        <v>0</v>
      </c>
      <c r="T117">
        <f>SUM($F117:H117)</f>
        <v>0</v>
      </c>
      <c r="U117">
        <f>SUM($F117:I117)</f>
        <v>0</v>
      </c>
      <c r="V117">
        <f>SUM($F117:J117)</f>
        <v>0</v>
      </c>
      <c r="W117">
        <f>SUM($F117:K117)</f>
        <v>0</v>
      </c>
      <c r="X117">
        <f>SUM($F117:L117)</f>
        <v>0</v>
      </c>
      <c r="Y117">
        <f>SUM($F117:M117)</f>
        <v>0</v>
      </c>
      <c r="Z117">
        <f>SUM($F117:N117)</f>
        <v>0</v>
      </c>
      <c r="AA117">
        <f>SUM($F117:O117)</f>
        <v>0</v>
      </c>
      <c r="AB117">
        <f>SUM($F117:P117)</f>
        <v>0</v>
      </c>
      <c r="AC117">
        <f>SUM($F117:Q117)</f>
        <v>0</v>
      </c>
      <c r="AD117">
        <f>SUM($F117:R117)</f>
        <v>0</v>
      </c>
    </row>
    <row r="118" spans="1:30" x14ac:dyDescent="0.35">
      <c r="A118" t="s">
        <v>129</v>
      </c>
      <c r="B118" s="255" t="s">
        <v>220</v>
      </c>
      <c r="C118" t="s">
        <v>127</v>
      </c>
      <c r="D118" t="s">
        <v>128</v>
      </c>
      <c r="E118">
        <v>6180200</v>
      </c>
      <c r="F118">
        <v>11000</v>
      </c>
      <c r="I118">
        <v>6000</v>
      </c>
      <c r="L118">
        <v>5000</v>
      </c>
      <c r="S118">
        <f t="shared" si="1"/>
        <v>0</v>
      </c>
      <c r="T118">
        <f>SUM($F118:H118)</f>
        <v>11000</v>
      </c>
      <c r="U118">
        <f>SUM($F118:I118)</f>
        <v>17000</v>
      </c>
      <c r="V118">
        <f>SUM($F118:J118)</f>
        <v>17000</v>
      </c>
      <c r="W118">
        <f>SUM($F118:K118)</f>
        <v>17000</v>
      </c>
      <c r="X118">
        <f>SUM($F118:L118)</f>
        <v>22000</v>
      </c>
      <c r="Y118">
        <f>SUM($F118:M118)</f>
        <v>22000</v>
      </c>
      <c r="Z118">
        <f>SUM($F118:N118)</f>
        <v>22000</v>
      </c>
      <c r="AA118">
        <f>SUM($F118:O118)</f>
        <v>22000</v>
      </c>
      <c r="AB118">
        <f>SUM($F118:P118)</f>
        <v>22000</v>
      </c>
      <c r="AC118">
        <f>SUM($F118:Q118)</f>
        <v>22000</v>
      </c>
      <c r="AD118">
        <f>SUM($F118:R118)</f>
        <v>22000</v>
      </c>
    </row>
    <row r="119" spans="1:30" x14ac:dyDescent="0.35">
      <c r="A119" t="s">
        <v>129</v>
      </c>
      <c r="B119" s="255" t="s">
        <v>220</v>
      </c>
      <c r="C119" t="s">
        <v>130</v>
      </c>
      <c r="D119" t="s">
        <v>131</v>
      </c>
      <c r="E119">
        <v>6180230</v>
      </c>
      <c r="F119">
        <v>6306.25</v>
      </c>
      <c r="L119">
        <v>6306.25</v>
      </c>
      <c r="S119">
        <f t="shared" si="1"/>
        <v>0</v>
      </c>
      <c r="T119">
        <f>SUM($F119:H119)</f>
        <v>6306.25</v>
      </c>
      <c r="U119">
        <f>SUM($F119:I119)</f>
        <v>6306.25</v>
      </c>
      <c r="V119">
        <f>SUM($F119:J119)</f>
        <v>6306.25</v>
      </c>
      <c r="W119">
        <f>SUM($F119:K119)</f>
        <v>6306.25</v>
      </c>
      <c r="X119">
        <f>SUM($F119:L119)</f>
        <v>12612.5</v>
      </c>
      <c r="Y119">
        <f>SUM($F119:M119)</f>
        <v>12612.5</v>
      </c>
      <c r="Z119">
        <f>SUM($F119:N119)</f>
        <v>12612.5</v>
      </c>
      <c r="AA119">
        <f>SUM($F119:O119)</f>
        <v>12612.5</v>
      </c>
      <c r="AB119">
        <f>SUM($F119:P119)</f>
        <v>12612.5</v>
      </c>
      <c r="AC119">
        <f>SUM($F119:Q119)</f>
        <v>12612.5</v>
      </c>
      <c r="AD119">
        <f>SUM($F119:R119)</f>
        <v>12612.5</v>
      </c>
    </row>
    <row r="120" spans="1:30" x14ac:dyDescent="0.35">
      <c r="A120" t="s">
        <v>129</v>
      </c>
      <c r="B120" s="255" t="s">
        <v>220</v>
      </c>
      <c r="C120" t="s">
        <v>135</v>
      </c>
      <c r="D120" t="s">
        <v>136</v>
      </c>
      <c r="E120">
        <v>6180260</v>
      </c>
      <c r="F120">
        <v>4400</v>
      </c>
      <c r="G120">
        <v>4400</v>
      </c>
      <c r="S120">
        <f t="shared" si="1"/>
        <v>4400</v>
      </c>
      <c r="T120">
        <f>SUM($F120:H120)</f>
        <v>8800</v>
      </c>
      <c r="U120">
        <f>SUM($F120:I120)</f>
        <v>8800</v>
      </c>
      <c r="V120">
        <f>SUM($F120:J120)</f>
        <v>8800</v>
      </c>
      <c r="W120">
        <f>SUM($F120:K120)</f>
        <v>8800</v>
      </c>
      <c r="X120">
        <f>SUM($F120:L120)</f>
        <v>8800</v>
      </c>
      <c r="Y120">
        <f>SUM($F120:M120)</f>
        <v>8800</v>
      </c>
      <c r="Z120">
        <f>SUM($F120:N120)</f>
        <v>8800</v>
      </c>
      <c r="AA120">
        <f>SUM($F120:O120)</f>
        <v>8800</v>
      </c>
      <c r="AB120">
        <f>SUM($F120:P120)</f>
        <v>8800</v>
      </c>
      <c r="AC120">
        <f>SUM($F120:Q120)</f>
        <v>8800</v>
      </c>
      <c r="AD120">
        <f>SUM($F120:R120)</f>
        <v>8800</v>
      </c>
    </row>
    <row r="121" spans="1:30" x14ac:dyDescent="0.35">
      <c r="A121" t="s">
        <v>132</v>
      </c>
      <c r="B121" s="255" t="s">
        <v>222</v>
      </c>
      <c r="C121" t="s">
        <v>19</v>
      </c>
      <c r="D121" t="s">
        <v>20</v>
      </c>
      <c r="E121">
        <v>4190105</v>
      </c>
      <c r="F121">
        <v>-1016786</v>
      </c>
      <c r="G121">
        <v>-118138</v>
      </c>
      <c r="H121">
        <v>-79727</v>
      </c>
      <c r="I121">
        <v>-94727</v>
      </c>
      <c r="J121">
        <v>-79727</v>
      </c>
      <c r="K121">
        <v>-75541</v>
      </c>
      <c r="L121">
        <v>-79727</v>
      </c>
      <c r="M121">
        <v>-79727</v>
      </c>
      <c r="N121">
        <v>-95145</v>
      </c>
      <c r="O121">
        <v>-79727</v>
      </c>
      <c r="P121">
        <v>-79727</v>
      </c>
      <c r="Q121">
        <v>-79727</v>
      </c>
      <c r="R121">
        <v>-75146</v>
      </c>
      <c r="S121">
        <f t="shared" si="1"/>
        <v>-118138</v>
      </c>
      <c r="T121">
        <f>SUM($F121:H121)</f>
        <v>-1214651</v>
      </c>
      <c r="U121">
        <f>SUM($F121:I121)</f>
        <v>-1309378</v>
      </c>
      <c r="V121">
        <f>SUM($F121:J121)</f>
        <v>-1389105</v>
      </c>
      <c r="W121">
        <f>SUM($F121:K121)</f>
        <v>-1464646</v>
      </c>
      <c r="X121">
        <f>SUM($F121:L121)</f>
        <v>-1544373</v>
      </c>
      <c r="Y121">
        <f>SUM($F121:M121)</f>
        <v>-1624100</v>
      </c>
      <c r="Z121">
        <f>SUM($F121:N121)</f>
        <v>-1719245</v>
      </c>
      <c r="AA121">
        <f>SUM($F121:O121)</f>
        <v>-1798972</v>
      </c>
      <c r="AB121">
        <f>SUM($F121:P121)</f>
        <v>-1878699</v>
      </c>
      <c r="AC121">
        <f>SUM($F121:Q121)</f>
        <v>-1958426</v>
      </c>
      <c r="AD121">
        <f>SUM($F121:R121)</f>
        <v>-2033572</v>
      </c>
    </row>
    <row r="122" spans="1:30" x14ac:dyDescent="0.35">
      <c r="A122" t="s">
        <v>132</v>
      </c>
      <c r="B122" s="255" t="s">
        <v>222</v>
      </c>
      <c r="C122" t="s">
        <v>21</v>
      </c>
      <c r="D122" t="s">
        <v>22</v>
      </c>
      <c r="E122">
        <v>4190110</v>
      </c>
      <c r="S122">
        <f t="shared" si="1"/>
        <v>0</v>
      </c>
      <c r="T122">
        <f>SUM($F122:H122)</f>
        <v>0</v>
      </c>
      <c r="U122">
        <f>SUM($F122:I122)</f>
        <v>0</v>
      </c>
      <c r="V122">
        <f>SUM($F122:J122)</f>
        <v>0</v>
      </c>
      <c r="W122">
        <f>SUM($F122:K122)</f>
        <v>0</v>
      </c>
      <c r="X122">
        <f>SUM($F122:L122)</f>
        <v>0</v>
      </c>
      <c r="Y122">
        <f>SUM($F122:M122)</f>
        <v>0</v>
      </c>
      <c r="Z122">
        <f>SUM($F122:N122)</f>
        <v>0</v>
      </c>
      <c r="AA122">
        <f>SUM($F122:O122)</f>
        <v>0</v>
      </c>
      <c r="AB122">
        <f>SUM($F122:P122)</f>
        <v>0</v>
      </c>
      <c r="AC122">
        <f>SUM($F122:Q122)</f>
        <v>0</v>
      </c>
      <c r="AD122">
        <f>SUM($F122:R122)</f>
        <v>0</v>
      </c>
    </row>
    <row r="123" spans="1:30" x14ac:dyDescent="0.35">
      <c r="A123" t="s">
        <v>132</v>
      </c>
      <c r="B123" s="255" t="s">
        <v>222</v>
      </c>
      <c r="C123" t="s">
        <v>23</v>
      </c>
      <c r="D123" t="s">
        <v>24</v>
      </c>
      <c r="E123">
        <v>4190120</v>
      </c>
      <c r="F123">
        <v>-12379.21</v>
      </c>
      <c r="G123">
        <v>-1457.36</v>
      </c>
      <c r="H123">
        <v>-1457.36</v>
      </c>
      <c r="I123">
        <v>-1457.36</v>
      </c>
      <c r="J123">
        <v>-1457.36</v>
      </c>
      <c r="K123">
        <v>-1457.37</v>
      </c>
      <c r="L123">
        <v>-727.49</v>
      </c>
      <c r="M123">
        <v>-727.49</v>
      </c>
      <c r="N123">
        <v>-727.49</v>
      </c>
      <c r="O123">
        <v>-727.49</v>
      </c>
      <c r="P123">
        <v>-727.49</v>
      </c>
      <c r="Q123">
        <v>-727.49</v>
      </c>
      <c r="R123">
        <v>-727.46</v>
      </c>
      <c r="S123">
        <f t="shared" si="1"/>
        <v>-1457.36</v>
      </c>
      <c r="T123">
        <f>SUM($F123:H123)</f>
        <v>-15293.93</v>
      </c>
      <c r="U123">
        <f>SUM($F123:I123)</f>
        <v>-16751.29</v>
      </c>
      <c r="V123">
        <f>SUM($F123:J123)</f>
        <v>-18208.650000000001</v>
      </c>
      <c r="W123">
        <f>SUM($F123:K123)</f>
        <v>-19666.02</v>
      </c>
      <c r="X123">
        <f>SUM($F123:L123)</f>
        <v>-20393.510000000002</v>
      </c>
      <c r="Y123">
        <f>SUM($F123:M123)</f>
        <v>-21121.000000000004</v>
      </c>
      <c r="Z123">
        <f>SUM($F123:N123)</f>
        <v>-21848.490000000005</v>
      </c>
      <c r="AA123">
        <f>SUM($F123:O123)</f>
        <v>-22575.980000000007</v>
      </c>
      <c r="AB123">
        <f>SUM($F123:P123)</f>
        <v>-23303.470000000008</v>
      </c>
      <c r="AC123">
        <f>SUM($F123:Q123)</f>
        <v>-24030.96000000001</v>
      </c>
      <c r="AD123">
        <f>SUM($F123:R123)</f>
        <v>-24758.420000000009</v>
      </c>
    </row>
    <row r="124" spans="1:30" x14ac:dyDescent="0.35">
      <c r="A124" t="s">
        <v>132</v>
      </c>
      <c r="B124" s="255" t="s">
        <v>222</v>
      </c>
      <c r="C124" t="s">
        <v>25</v>
      </c>
      <c r="D124" t="s">
        <v>26</v>
      </c>
      <c r="E124">
        <v>4190140</v>
      </c>
      <c r="F124">
        <v>-60970</v>
      </c>
      <c r="I124">
        <v>-15242.5</v>
      </c>
      <c r="L124">
        <v>-15242.5</v>
      </c>
      <c r="O124">
        <v>-15242.5</v>
      </c>
      <c r="R124">
        <v>-15242.5</v>
      </c>
      <c r="S124">
        <f t="shared" si="1"/>
        <v>0</v>
      </c>
      <c r="T124">
        <f>SUM($F124:H124)</f>
        <v>-60970</v>
      </c>
      <c r="U124">
        <f>SUM($F124:I124)</f>
        <v>-76212.5</v>
      </c>
      <c r="V124">
        <f>SUM($F124:J124)</f>
        <v>-76212.5</v>
      </c>
      <c r="W124">
        <f>SUM($F124:K124)</f>
        <v>-76212.5</v>
      </c>
      <c r="X124">
        <f>SUM($F124:L124)</f>
        <v>-91455</v>
      </c>
      <c r="Y124">
        <f>SUM($F124:M124)</f>
        <v>-91455</v>
      </c>
      <c r="Z124">
        <f>SUM($F124:N124)</f>
        <v>-91455</v>
      </c>
      <c r="AA124">
        <f>SUM($F124:O124)</f>
        <v>-106697.5</v>
      </c>
      <c r="AB124">
        <f>SUM($F124:P124)</f>
        <v>-106697.5</v>
      </c>
      <c r="AC124">
        <f>SUM($F124:Q124)</f>
        <v>-106697.5</v>
      </c>
      <c r="AD124">
        <f>SUM($F124:R124)</f>
        <v>-121940</v>
      </c>
    </row>
    <row r="125" spans="1:30" x14ac:dyDescent="0.35">
      <c r="A125" t="s">
        <v>132</v>
      </c>
      <c r="B125" s="255" t="s">
        <v>222</v>
      </c>
      <c r="C125" t="s">
        <v>27</v>
      </c>
      <c r="D125" t="s">
        <v>28</v>
      </c>
      <c r="E125">
        <v>4190160</v>
      </c>
      <c r="S125">
        <f t="shared" si="1"/>
        <v>0</v>
      </c>
      <c r="T125">
        <f>SUM($F125:H125)</f>
        <v>0</v>
      </c>
      <c r="U125">
        <f>SUM($F125:I125)</f>
        <v>0</v>
      </c>
      <c r="V125">
        <f>SUM($F125:J125)</f>
        <v>0</v>
      </c>
      <c r="W125">
        <f>SUM($F125:K125)</f>
        <v>0</v>
      </c>
      <c r="X125">
        <f>SUM($F125:L125)</f>
        <v>0</v>
      </c>
      <c r="Y125">
        <f>SUM($F125:M125)</f>
        <v>0</v>
      </c>
      <c r="Z125">
        <f>SUM($F125:N125)</f>
        <v>0</v>
      </c>
      <c r="AA125">
        <f>SUM($F125:O125)</f>
        <v>0</v>
      </c>
      <c r="AB125">
        <f>SUM($F125:P125)</f>
        <v>0</v>
      </c>
      <c r="AC125">
        <f>SUM($F125:Q125)</f>
        <v>0</v>
      </c>
      <c r="AD125">
        <f>SUM($F125:R125)</f>
        <v>0</v>
      </c>
    </row>
    <row r="126" spans="1:30" x14ac:dyDescent="0.35">
      <c r="A126" t="s">
        <v>132</v>
      </c>
      <c r="B126" s="255" t="s">
        <v>222</v>
      </c>
      <c r="C126" t="s">
        <v>29</v>
      </c>
      <c r="D126" t="s">
        <v>30</v>
      </c>
      <c r="E126">
        <v>4190390</v>
      </c>
      <c r="S126">
        <f t="shared" si="1"/>
        <v>0</v>
      </c>
      <c r="T126">
        <f>SUM($F126:H126)</f>
        <v>0</v>
      </c>
      <c r="U126">
        <f>SUM($F126:I126)</f>
        <v>0</v>
      </c>
      <c r="V126">
        <f>SUM($F126:J126)</f>
        <v>0</v>
      </c>
      <c r="W126">
        <f>SUM($F126:K126)</f>
        <v>0</v>
      </c>
      <c r="X126">
        <f>SUM($F126:L126)</f>
        <v>0</v>
      </c>
      <c r="Y126">
        <f>SUM($F126:M126)</f>
        <v>0</v>
      </c>
      <c r="Z126">
        <f>SUM($F126:N126)</f>
        <v>0</v>
      </c>
      <c r="AA126">
        <f>SUM($F126:O126)</f>
        <v>0</v>
      </c>
      <c r="AB126">
        <f>SUM($F126:P126)</f>
        <v>0</v>
      </c>
      <c r="AC126">
        <f>SUM($F126:Q126)</f>
        <v>0</v>
      </c>
      <c r="AD126">
        <f>SUM($F126:R126)</f>
        <v>0</v>
      </c>
    </row>
    <row r="127" spans="1:30" x14ac:dyDescent="0.35">
      <c r="A127" t="s">
        <v>132</v>
      </c>
      <c r="B127" s="255" t="s">
        <v>222</v>
      </c>
      <c r="C127" t="s">
        <v>31</v>
      </c>
      <c r="D127" t="s">
        <v>32</v>
      </c>
      <c r="E127">
        <v>4191900</v>
      </c>
      <c r="S127">
        <f t="shared" si="1"/>
        <v>0</v>
      </c>
      <c r="T127">
        <f>SUM($F127:H127)</f>
        <v>0</v>
      </c>
      <c r="U127">
        <f>SUM($F127:I127)</f>
        <v>0</v>
      </c>
      <c r="V127">
        <f>SUM($F127:J127)</f>
        <v>0</v>
      </c>
      <c r="W127">
        <f>SUM($F127:K127)</f>
        <v>0</v>
      </c>
      <c r="X127">
        <f>SUM($F127:L127)</f>
        <v>0</v>
      </c>
      <c r="Y127">
        <f>SUM($F127:M127)</f>
        <v>0</v>
      </c>
      <c r="Z127">
        <f>SUM($F127:N127)</f>
        <v>0</v>
      </c>
      <c r="AA127">
        <f>SUM($F127:O127)</f>
        <v>0</v>
      </c>
      <c r="AB127">
        <f>SUM($F127:P127)</f>
        <v>0</v>
      </c>
      <c r="AC127">
        <f>SUM($F127:Q127)</f>
        <v>0</v>
      </c>
      <c r="AD127">
        <f>SUM($F127:R127)</f>
        <v>0</v>
      </c>
    </row>
    <row r="128" spans="1:30" x14ac:dyDescent="0.35">
      <c r="A128" t="s">
        <v>132</v>
      </c>
      <c r="B128" s="255" t="s">
        <v>222</v>
      </c>
      <c r="C128" t="s">
        <v>33</v>
      </c>
      <c r="D128" t="s">
        <v>34</v>
      </c>
      <c r="E128">
        <v>4191100</v>
      </c>
      <c r="F128">
        <v>-7200</v>
      </c>
      <c r="G128">
        <v>-500</v>
      </c>
      <c r="H128">
        <v>-1000</v>
      </c>
      <c r="I128">
        <v>-600</v>
      </c>
      <c r="J128">
        <v>-500</v>
      </c>
      <c r="K128">
        <v>-100</v>
      </c>
      <c r="L128">
        <v>-700</v>
      </c>
      <c r="M128">
        <v>-300</v>
      </c>
      <c r="N128">
        <v>-600</v>
      </c>
      <c r="O128">
        <v>-600</v>
      </c>
      <c r="P128">
        <v>-600</v>
      </c>
      <c r="Q128">
        <v>-1000</v>
      </c>
      <c r="R128">
        <v>-700</v>
      </c>
      <c r="S128">
        <f t="shared" si="1"/>
        <v>-500</v>
      </c>
      <c r="T128">
        <f>SUM($F128:H128)</f>
        <v>-8700</v>
      </c>
      <c r="U128">
        <f>SUM($F128:I128)</f>
        <v>-9300</v>
      </c>
      <c r="V128">
        <f>SUM($F128:J128)</f>
        <v>-9800</v>
      </c>
      <c r="W128">
        <f>SUM($F128:K128)</f>
        <v>-9900</v>
      </c>
      <c r="X128">
        <f>SUM($F128:L128)</f>
        <v>-10600</v>
      </c>
      <c r="Y128">
        <f>SUM($F128:M128)</f>
        <v>-10900</v>
      </c>
      <c r="Z128">
        <f>SUM($F128:N128)</f>
        <v>-11500</v>
      </c>
      <c r="AA128">
        <f>SUM($F128:O128)</f>
        <v>-12100</v>
      </c>
      <c r="AB128">
        <f>SUM($F128:P128)</f>
        <v>-12700</v>
      </c>
      <c r="AC128">
        <f>SUM($F128:Q128)</f>
        <v>-13700</v>
      </c>
      <c r="AD128">
        <f>SUM($F128:R128)</f>
        <v>-14400</v>
      </c>
    </row>
    <row r="129" spans="1:30" x14ac:dyDescent="0.35">
      <c r="A129" t="s">
        <v>132</v>
      </c>
      <c r="B129" s="255" t="s">
        <v>222</v>
      </c>
      <c r="C129" t="s">
        <v>35</v>
      </c>
      <c r="D129" t="s">
        <v>36</v>
      </c>
      <c r="E129">
        <v>4191110</v>
      </c>
      <c r="S129">
        <f t="shared" si="1"/>
        <v>0</v>
      </c>
      <c r="T129">
        <f>SUM($F129:H129)</f>
        <v>0</v>
      </c>
      <c r="U129">
        <f>SUM($F129:I129)</f>
        <v>0</v>
      </c>
      <c r="V129">
        <f>SUM($F129:J129)</f>
        <v>0</v>
      </c>
      <c r="W129">
        <f>SUM($F129:K129)</f>
        <v>0</v>
      </c>
      <c r="X129">
        <f>SUM($F129:L129)</f>
        <v>0</v>
      </c>
      <c r="Y129">
        <f>SUM($F129:M129)</f>
        <v>0</v>
      </c>
      <c r="Z129">
        <f>SUM($F129:N129)</f>
        <v>0</v>
      </c>
      <c r="AA129">
        <f>SUM($F129:O129)</f>
        <v>0</v>
      </c>
      <c r="AB129">
        <f>SUM($F129:P129)</f>
        <v>0</v>
      </c>
      <c r="AC129">
        <f>SUM($F129:Q129)</f>
        <v>0</v>
      </c>
      <c r="AD129">
        <f>SUM($F129:R129)</f>
        <v>0</v>
      </c>
    </row>
    <row r="130" spans="1:30" x14ac:dyDescent="0.35">
      <c r="A130" t="s">
        <v>132</v>
      </c>
      <c r="B130" s="255" t="s">
        <v>222</v>
      </c>
      <c r="C130" t="s">
        <v>37</v>
      </c>
      <c r="D130" t="s">
        <v>38</v>
      </c>
      <c r="E130">
        <v>4191600</v>
      </c>
      <c r="S130">
        <f t="shared" si="1"/>
        <v>0</v>
      </c>
      <c r="T130">
        <f>SUM($F130:H130)</f>
        <v>0</v>
      </c>
      <c r="U130">
        <f>SUM($F130:I130)</f>
        <v>0</v>
      </c>
      <c r="V130">
        <f>SUM($F130:J130)</f>
        <v>0</v>
      </c>
      <c r="W130">
        <f>SUM($F130:K130)</f>
        <v>0</v>
      </c>
      <c r="X130">
        <f>SUM($F130:L130)</f>
        <v>0</v>
      </c>
      <c r="Y130">
        <f>SUM($F130:M130)</f>
        <v>0</v>
      </c>
      <c r="Z130">
        <f>SUM($F130:N130)</f>
        <v>0</v>
      </c>
      <c r="AA130">
        <f>SUM($F130:O130)</f>
        <v>0</v>
      </c>
      <c r="AB130">
        <f>SUM($F130:P130)</f>
        <v>0</v>
      </c>
      <c r="AC130">
        <f>SUM($F130:Q130)</f>
        <v>0</v>
      </c>
      <c r="AD130">
        <f>SUM($F130:R130)</f>
        <v>0</v>
      </c>
    </row>
    <row r="131" spans="1:30" x14ac:dyDescent="0.35">
      <c r="A131" t="s">
        <v>132</v>
      </c>
      <c r="B131" s="255" t="s">
        <v>222</v>
      </c>
      <c r="C131" t="s">
        <v>39</v>
      </c>
      <c r="D131" t="s">
        <v>40</v>
      </c>
      <c r="E131">
        <v>4191610</v>
      </c>
      <c r="S131">
        <f t="shared" si="1"/>
        <v>0</v>
      </c>
      <c r="T131">
        <f>SUM($F131:H131)</f>
        <v>0</v>
      </c>
      <c r="U131">
        <f>SUM($F131:I131)</f>
        <v>0</v>
      </c>
      <c r="V131">
        <f>SUM($F131:J131)</f>
        <v>0</v>
      </c>
      <c r="W131">
        <f>SUM($F131:K131)</f>
        <v>0</v>
      </c>
      <c r="X131">
        <f>SUM($F131:L131)</f>
        <v>0</v>
      </c>
      <c r="Y131">
        <f>SUM($F131:M131)</f>
        <v>0</v>
      </c>
      <c r="Z131">
        <f>SUM($F131:N131)</f>
        <v>0</v>
      </c>
      <c r="AA131">
        <f>SUM($F131:O131)</f>
        <v>0</v>
      </c>
      <c r="AB131">
        <f>SUM($F131:P131)</f>
        <v>0</v>
      </c>
      <c r="AC131">
        <f>SUM($F131:Q131)</f>
        <v>0</v>
      </c>
      <c r="AD131">
        <f>SUM($F131:R131)</f>
        <v>0</v>
      </c>
    </row>
    <row r="132" spans="1:30" x14ac:dyDescent="0.35">
      <c r="A132" t="s">
        <v>132</v>
      </c>
      <c r="B132" s="255" t="s">
        <v>222</v>
      </c>
      <c r="C132" t="s">
        <v>41</v>
      </c>
      <c r="D132" t="s">
        <v>42</v>
      </c>
      <c r="E132">
        <v>4190410</v>
      </c>
      <c r="F132">
        <v>-12000</v>
      </c>
      <c r="G132">
        <v>-2000</v>
      </c>
      <c r="H132">
        <v>-1000</v>
      </c>
      <c r="I132">
        <v>-1500</v>
      </c>
      <c r="J132">
        <v>-1000</v>
      </c>
      <c r="L132">
        <v>-350</v>
      </c>
      <c r="M132">
        <v>-500</v>
      </c>
      <c r="N132">
        <v>-750</v>
      </c>
      <c r="O132">
        <v>-1000</v>
      </c>
      <c r="P132">
        <v>-1000</v>
      </c>
      <c r="Q132">
        <v>-1900</v>
      </c>
      <c r="R132">
        <v>-1000</v>
      </c>
      <c r="S132">
        <f t="shared" ref="S132:S195" si="2">G132</f>
        <v>-2000</v>
      </c>
      <c r="T132">
        <f>SUM($F132:H132)</f>
        <v>-15000</v>
      </c>
      <c r="U132">
        <f>SUM($F132:I132)</f>
        <v>-16500</v>
      </c>
      <c r="V132">
        <f>SUM($F132:J132)</f>
        <v>-17500</v>
      </c>
      <c r="W132">
        <f>SUM($F132:K132)</f>
        <v>-17500</v>
      </c>
      <c r="X132">
        <f>SUM($F132:L132)</f>
        <v>-17850</v>
      </c>
      <c r="Y132">
        <f>SUM($F132:M132)</f>
        <v>-18350</v>
      </c>
      <c r="Z132">
        <f>SUM($F132:N132)</f>
        <v>-19100</v>
      </c>
      <c r="AA132">
        <f>SUM($F132:O132)</f>
        <v>-20100</v>
      </c>
      <c r="AB132">
        <f>SUM($F132:P132)</f>
        <v>-21100</v>
      </c>
      <c r="AC132">
        <f>SUM($F132:Q132)</f>
        <v>-23000</v>
      </c>
      <c r="AD132">
        <f>SUM($F132:R132)</f>
        <v>-24000</v>
      </c>
    </row>
    <row r="133" spans="1:30" x14ac:dyDescent="0.35">
      <c r="A133" t="s">
        <v>132</v>
      </c>
      <c r="B133" s="255" t="s">
        <v>222</v>
      </c>
      <c r="C133" t="s">
        <v>43</v>
      </c>
      <c r="D133" t="s">
        <v>44</v>
      </c>
      <c r="E133">
        <v>4190420</v>
      </c>
      <c r="S133">
        <f t="shared" si="2"/>
        <v>0</v>
      </c>
      <c r="T133">
        <f>SUM($F133:H133)</f>
        <v>0</v>
      </c>
      <c r="U133">
        <f>SUM($F133:I133)</f>
        <v>0</v>
      </c>
      <c r="V133">
        <f>SUM($F133:J133)</f>
        <v>0</v>
      </c>
      <c r="W133">
        <f>SUM($F133:K133)</f>
        <v>0</v>
      </c>
      <c r="X133">
        <f>SUM($F133:L133)</f>
        <v>0</v>
      </c>
      <c r="Y133">
        <f>SUM($F133:M133)</f>
        <v>0</v>
      </c>
      <c r="Z133">
        <f>SUM($F133:N133)</f>
        <v>0</v>
      </c>
      <c r="AA133">
        <f>SUM($F133:O133)</f>
        <v>0</v>
      </c>
      <c r="AB133">
        <f>SUM($F133:P133)</f>
        <v>0</v>
      </c>
      <c r="AC133">
        <f>SUM($F133:Q133)</f>
        <v>0</v>
      </c>
      <c r="AD133">
        <f>SUM($F133:R133)</f>
        <v>0</v>
      </c>
    </row>
    <row r="134" spans="1:30" x14ac:dyDescent="0.35">
      <c r="A134" t="s">
        <v>132</v>
      </c>
      <c r="B134" s="255" t="s">
        <v>222</v>
      </c>
      <c r="C134" t="s">
        <v>45</v>
      </c>
      <c r="D134" t="s">
        <v>46</v>
      </c>
      <c r="E134">
        <v>4190200</v>
      </c>
      <c r="S134">
        <f t="shared" si="2"/>
        <v>0</v>
      </c>
      <c r="T134">
        <f>SUM($F134:H134)</f>
        <v>0</v>
      </c>
      <c r="U134">
        <f>SUM($F134:I134)</f>
        <v>0</v>
      </c>
      <c r="V134">
        <f>SUM($F134:J134)</f>
        <v>0</v>
      </c>
      <c r="W134">
        <f>SUM($F134:K134)</f>
        <v>0</v>
      </c>
      <c r="X134">
        <f>SUM($F134:L134)</f>
        <v>0</v>
      </c>
      <c r="Y134">
        <f>SUM($F134:M134)</f>
        <v>0</v>
      </c>
      <c r="Z134">
        <f>SUM($F134:N134)</f>
        <v>0</v>
      </c>
      <c r="AA134">
        <f>SUM($F134:O134)</f>
        <v>0</v>
      </c>
      <c r="AB134">
        <f>SUM($F134:P134)</f>
        <v>0</v>
      </c>
      <c r="AC134">
        <f>SUM($F134:Q134)</f>
        <v>0</v>
      </c>
      <c r="AD134">
        <f>SUM($F134:R134)</f>
        <v>0</v>
      </c>
    </row>
    <row r="135" spans="1:30" x14ac:dyDescent="0.35">
      <c r="A135" t="s">
        <v>132</v>
      </c>
      <c r="B135" s="255" t="s">
        <v>222</v>
      </c>
      <c r="C135" t="s">
        <v>47</v>
      </c>
      <c r="D135" t="s">
        <v>48</v>
      </c>
      <c r="E135">
        <v>4190386</v>
      </c>
      <c r="S135">
        <f t="shared" si="2"/>
        <v>0</v>
      </c>
      <c r="T135">
        <f>SUM($F135:H135)</f>
        <v>0</v>
      </c>
      <c r="U135">
        <f>SUM($F135:I135)</f>
        <v>0</v>
      </c>
      <c r="V135">
        <f>SUM($F135:J135)</f>
        <v>0</v>
      </c>
      <c r="W135">
        <f>SUM($F135:K135)</f>
        <v>0</v>
      </c>
      <c r="X135">
        <f>SUM($F135:L135)</f>
        <v>0</v>
      </c>
      <c r="Y135">
        <f>SUM($F135:M135)</f>
        <v>0</v>
      </c>
      <c r="Z135">
        <f>SUM($F135:N135)</f>
        <v>0</v>
      </c>
      <c r="AA135">
        <f>SUM($F135:O135)</f>
        <v>0</v>
      </c>
      <c r="AB135">
        <f>SUM($F135:P135)</f>
        <v>0</v>
      </c>
      <c r="AC135">
        <f>SUM($F135:Q135)</f>
        <v>0</v>
      </c>
      <c r="AD135">
        <f>SUM($F135:R135)</f>
        <v>0</v>
      </c>
    </row>
    <row r="136" spans="1:30" x14ac:dyDescent="0.35">
      <c r="A136" t="s">
        <v>132</v>
      </c>
      <c r="B136" s="255" t="s">
        <v>222</v>
      </c>
      <c r="C136" t="s">
        <v>49</v>
      </c>
      <c r="D136" t="s">
        <v>50</v>
      </c>
      <c r="E136">
        <v>4190387</v>
      </c>
      <c r="S136">
        <f t="shared" si="2"/>
        <v>0</v>
      </c>
      <c r="T136">
        <f>SUM($F136:H136)</f>
        <v>0</v>
      </c>
      <c r="U136">
        <f>SUM($F136:I136)</f>
        <v>0</v>
      </c>
      <c r="V136">
        <f>SUM($F136:J136)</f>
        <v>0</v>
      </c>
      <c r="W136">
        <f>SUM($F136:K136)</f>
        <v>0</v>
      </c>
      <c r="X136">
        <f>SUM($F136:L136)</f>
        <v>0</v>
      </c>
      <c r="Y136">
        <f>SUM($F136:M136)</f>
        <v>0</v>
      </c>
      <c r="Z136">
        <f>SUM($F136:N136)</f>
        <v>0</v>
      </c>
      <c r="AA136">
        <f>SUM($F136:O136)</f>
        <v>0</v>
      </c>
      <c r="AB136">
        <f>SUM($F136:P136)</f>
        <v>0</v>
      </c>
      <c r="AC136">
        <f>SUM($F136:Q136)</f>
        <v>0</v>
      </c>
      <c r="AD136">
        <f>SUM($F136:R136)</f>
        <v>0</v>
      </c>
    </row>
    <row r="137" spans="1:30" x14ac:dyDescent="0.35">
      <c r="A137" t="s">
        <v>132</v>
      </c>
      <c r="B137" s="255" t="s">
        <v>222</v>
      </c>
      <c r="C137" t="s">
        <v>51</v>
      </c>
      <c r="D137" t="s">
        <v>52</v>
      </c>
      <c r="E137">
        <v>4190388</v>
      </c>
      <c r="F137">
        <v>-9731</v>
      </c>
      <c r="G137">
        <v>-1486</v>
      </c>
      <c r="J137">
        <v>-1486</v>
      </c>
      <c r="L137">
        <v>-1893</v>
      </c>
      <c r="O137">
        <v>-3379</v>
      </c>
      <c r="R137">
        <v>-1487</v>
      </c>
      <c r="S137">
        <f t="shared" si="2"/>
        <v>-1486</v>
      </c>
      <c r="T137">
        <f>SUM($F137:H137)</f>
        <v>-11217</v>
      </c>
      <c r="U137">
        <f>SUM($F137:I137)</f>
        <v>-11217</v>
      </c>
      <c r="V137">
        <f>SUM($F137:J137)</f>
        <v>-12703</v>
      </c>
      <c r="W137">
        <f>SUM($F137:K137)</f>
        <v>-12703</v>
      </c>
      <c r="X137">
        <f>SUM($F137:L137)</f>
        <v>-14596</v>
      </c>
      <c r="Y137">
        <f>SUM($F137:M137)</f>
        <v>-14596</v>
      </c>
      <c r="Z137">
        <f>SUM($F137:N137)</f>
        <v>-14596</v>
      </c>
      <c r="AA137">
        <f>SUM($F137:O137)</f>
        <v>-17975</v>
      </c>
      <c r="AB137">
        <f>SUM($F137:P137)</f>
        <v>-17975</v>
      </c>
      <c r="AC137">
        <f>SUM($F137:Q137)</f>
        <v>-17975</v>
      </c>
      <c r="AD137">
        <f>SUM($F137:R137)</f>
        <v>-19462</v>
      </c>
    </row>
    <row r="138" spans="1:30" x14ac:dyDescent="0.35">
      <c r="A138" t="s">
        <v>132</v>
      </c>
      <c r="B138" s="255" t="s">
        <v>222</v>
      </c>
      <c r="C138" t="s">
        <v>53</v>
      </c>
      <c r="D138" t="s">
        <v>54</v>
      </c>
      <c r="E138">
        <v>4190380</v>
      </c>
      <c r="F138">
        <v>-33439</v>
      </c>
      <c r="H138">
        <v>-7383</v>
      </c>
      <c r="J138">
        <v>-15798</v>
      </c>
      <c r="N138">
        <v>-10258</v>
      </c>
      <c r="S138">
        <f t="shared" si="2"/>
        <v>0</v>
      </c>
      <c r="T138">
        <f>SUM($F138:H138)</f>
        <v>-40822</v>
      </c>
      <c r="U138">
        <f>SUM($F138:I138)</f>
        <v>-40822</v>
      </c>
      <c r="V138">
        <f>SUM($F138:J138)</f>
        <v>-56620</v>
      </c>
      <c r="W138">
        <f>SUM($F138:K138)</f>
        <v>-56620</v>
      </c>
      <c r="X138">
        <f>SUM($F138:L138)</f>
        <v>-56620</v>
      </c>
      <c r="Y138">
        <f>SUM($F138:M138)</f>
        <v>-56620</v>
      </c>
      <c r="Z138">
        <f>SUM($F138:N138)</f>
        <v>-66878</v>
      </c>
      <c r="AA138">
        <f>SUM($F138:O138)</f>
        <v>-66878</v>
      </c>
      <c r="AB138">
        <f>SUM($F138:P138)</f>
        <v>-66878</v>
      </c>
      <c r="AC138">
        <f>SUM($F138:Q138)</f>
        <v>-66878</v>
      </c>
      <c r="AD138">
        <f>SUM($F138:R138)</f>
        <v>-66878</v>
      </c>
    </row>
    <row r="139" spans="1:30" x14ac:dyDescent="0.35">
      <c r="A139" t="s">
        <v>132</v>
      </c>
      <c r="B139" s="255" t="s">
        <v>222</v>
      </c>
      <c r="C139" t="s">
        <v>156</v>
      </c>
      <c r="D139" t="s">
        <v>157</v>
      </c>
      <c r="E139">
        <v>4190205</v>
      </c>
      <c r="S139">
        <f t="shared" si="2"/>
        <v>0</v>
      </c>
      <c r="T139">
        <f>SUM($F139:H139)</f>
        <v>0</v>
      </c>
      <c r="U139">
        <f>SUM($F139:I139)</f>
        <v>0</v>
      </c>
      <c r="V139">
        <f>SUM($F139:J139)</f>
        <v>0</v>
      </c>
      <c r="W139">
        <f>SUM($F139:K139)</f>
        <v>0</v>
      </c>
      <c r="X139">
        <f>SUM($F139:L139)</f>
        <v>0</v>
      </c>
      <c r="Y139">
        <f>SUM($F139:M139)</f>
        <v>0</v>
      </c>
      <c r="Z139">
        <f>SUM($F139:N139)</f>
        <v>0</v>
      </c>
      <c r="AA139">
        <f>SUM($F139:O139)</f>
        <v>0</v>
      </c>
      <c r="AB139">
        <f>SUM($F139:P139)</f>
        <v>0</v>
      </c>
      <c r="AC139">
        <f>SUM($F139:Q139)</f>
        <v>0</v>
      </c>
      <c r="AD139">
        <f>SUM($F139:R139)</f>
        <v>0</v>
      </c>
    </row>
    <row r="140" spans="1:30" x14ac:dyDescent="0.35">
      <c r="A140" t="s">
        <v>132</v>
      </c>
      <c r="B140" s="255" t="s">
        <v>222</v>
      </c>
      <c r="C140" t="s">
        <v>55</v>
      </c>
      <c r="D140" t="s">
        <v>56</v>
      </c>
      <c r="E140">
        <v>4190210</v>
      </c>
      <c r="S140">
        <f t="shared" si="2"/>
        <v>0</v>
      </c>
      <c r="T140">
        <f>SUM($F140:H140)</f>
        <v>0</v>
      </c>
      <c r="U140">
        <f>SUM($F140:I140)</f>
        <v>0</v>
      </c>
      <c r="V140">
        <f>SUM($F140:J140)</f>
        <v>0</v>
      </c>
      <c r="W140">
        <f>SUM($F140:K140)</f>
        <v>0</v>
      </c>
      <c r="X140">
        <f>SUM($F140:L140)</f>
        <v>0</v>
      </c>
      <c r="Y140">
        <f>SUM($F140:M140)</f>
        <v>0</v>
      </c>
      <c r="Z140">
        <f>SUM($F140:N140)</f>
        <v>0</v>
      </c>
      <c r="AA140">
        <f>SUM($F140:O140)</f>
        <v>0</v>
      </c>
      <c r="AB140">
        <f>SUM($F140:P140)</f>
        <v>0</v>
      </c>
      <c r="AC140">
        <f>SUM($F140:Q140)</f>
        <v>0</v>
      </c>
      <c r="AD140">
        <f>SUM($F140:R140)</f>
        <v>0</v>
      </c>
    </row>
    <row r="141" spans="1:30" x14ac:dyDescent="0.35">
      <c r="A141" t="s">
        <v>132</v>
      </c>
      <c r="B141" s="255" t="s">
        <v>222</v>
      </c>
      <c r="C141" t="s">
        <v>57</v>
      </c>
      <c r="D141" t="s">
        <v>58</v>
      </c>
      <c r="E141">
        <v>6110000</v>
      </c>
      <c r="F141">
        <v>561892</v>
      </c>
      <c r="G141">
        <v>46366</v>
      </c>
      <c r="H141">
        <v>46366</v>
      </c>
      <c r="I141">
        <v>46366</v>
      </c>
      <c r="J141">
        <v>46366</v>
      </c>
      <c r="K141">
        <v>46366</v>
      </c>
      <c r="L141">
        <v>47150</v>
      </c>
      <c r="M141">
        <v>47152</v>
      </c>
      <c r="N141">
        <v>47152</v>
      </c>
      <c r="O141">
        <v>47152</v>
      </c>
      <c r="P141">
        <v>47152</v>
      </c>
      <c r="Q141">
        <v>47152</v>
      </c>
      <c r="R141">
        <v>47152</v>
      </c>
      <c r="S141">
        <f t="shared" si="2"/>
        <v>46366</v>
      </c>
      <c r="T141">
        <f>SUM($F141:H141)</f>
        <v>654624</v>
      </c>
      <c r="U141">
        <f>SUM($F141:I141)</f>
        <v>700990</v>
      </c>
      <c r="V141">
        <f>SUM($F141:J141)</f>
        <v>747356</v>
      </c>
      <c r="W141">
        <f>SUM($F141:K141)</f>
        <v>793722</v>
      </c>
      <c r="X141">
        <f>SUM($F141:L141)</f>
        <v>840872</v>
      </c>
      <c r="Y141">
        <f>SUM($F141:M141)</f>
        <v>888024</v>
      </c>
      <c r="Z141">
        <f>SUM($F141:N141)</f>
        <v>935176</v>
      </c>
      <c r="AA141">
        <f>SUM($F141:O141)</f>
        <v>982328</v>
      </c>
      <c r="AB141">
        <f>SUM($F141:P141)</f>
        <v>1029480</v>
      </c>
      <c r="AC141">
        <f>SUM($F141:Q141)</f>
        <v>1076632</v>
      </c>
      <c r="AD141">
        <f>SUM($F141:R141)</f>
        <v>1123784</v>
      </c>
    </row>
    <row r="142" spans="1:30" x14ac:dyDescent="0.35">
      <c r="A142" t="s">
        <v>132</v>
      </c>
      <c r="B142" s="255" t="s">
        <v>222</v>
      </c>
      <c r="C142" t="s">
        <v>59</v>
      </c>
      <c r="D142" t="s">
        <v>60</v>
      </c>
      <c r="E142">
        <v>6110020</v>
      </c>
      <c r="S142">
        <f t="shared" si="2"/>
        <v>0</v>
      </c>
      <c r="T142">
        <f>SUM($F142:H142)</f>
        <v>0</v>
      </c>
      <c r="U142">
        <f>SUM($F142:I142)</f>
        <v>0</v>
      </c>
      <c r="V142">
        <f>SUM($F142:J142)</f>
        <v>0</v>
      </c>
      <c r="W142">
        <f>SUM($F142:K142)</f>
        <v>0</v>
      </c>
      <c r="X142">
        <f>SUM($F142:L142)</f>
        <v>0</v>
      </c>
      <c r="Y142">
        <f>SUM($F142:M142)</f>
        <v>0</v>
      </c>
      <c r="Z142">
        <f>SUM($F142:N142)</f>
        <v>0</v>
      </c>
      <c r="AA142">
        <f>SUM($F142:O142)</f>
        <v>0</v>
      </c>
      <c r="AB142">
        <f>SUM($F142:P142)</f>
        <v>0</v>
      </c>
      <c r="AC142">
        <f>SUM($F142:Q142)</f>
        <v>0</v>
      </c>
      <c r="AD142">
        <f>SUM($F142:R142)</f>
        <v>0</v>
      </c>
    </row>
    <row r="143" spans="1:30" x14ac:dyDescent="0.35">
      <c r="A143" t="s">
        <v>132</v>
      </c>
      <c r="B143" s="255" t="s">
        <v>222</v>
      </c>
      <c r="C143" t="s">
        <v>61</v>
      </c>
      <c r="D143" t="s">
        <v>62</v>
      </c>
      <c r="E143">
        <v>6110600</v>
      </c>
      <c r="F143">
        <v>284627</v>
      </c>
      <c r="G143">
        <v>23720</v>
      </c>
      <c r="H143">
        <v>23720</v>
      </c>
      <c r="I143">
        <v>23720</v>
      </c>
      <c r="J143">
        <v>23720</v>
      </c>
      <c r="K143">
        <v>23720</v>
      </c>
      <c r="L143">
        <v>23720</v>
      </c>
      <c r="M143">
        <v>23720</v>
      </c>
      <c r="N143">
        <v>23720</v>
      </c>
      <c r="O143">
        <v>23720</v>
      </c>
      <c r="P143">
        <v>23720</v>
      </c>
      <c r="Q143">
        <v>23720</v>
      </c>
      <c r="R143">
        <v>23707</v>
      </c>
      <c r="S143">
        <f t="shared" si="2"/>
        <v>23720</v>
      </c>
      <c r="T143">
        <f>SUM($F143:H143)</f>
        <v>332067</v>
      </c>
      <c r="U143">
        <f>SUM($F143:I143)</f>
        <v>355787</v>
      </c>
      <c r="V143">
        <f>SUM($F143:J143)</f>
        <v>379507</v>
      </c>
      <c r="W143">
        <f>SUM($F143:K143)</f>
        <v>403227</v>
      </c>
      <c r="X143">
        <f>SUM($F143:L143)</f>
        <v>426947</v>
      </c>
      <c r="Y143">
        <f>SUM($F143:M143)</f>
        <v>450667</v>
      </c>
      <c r="Z143">
        <f>SUM($F143:N143)</f>
        <v>474387</v>
      </c>
      <c r="AA143">
        <f>SUM($F143:O143)</f>
        <v>498107</v>
      </c>
      <c r="AB143">
        <f>SUM($F143:P143)</f>
        <v>521827</v>
      </c>
      <c r="AC143">
        <f>SUM($F143:Q143)</f>
        <v>545547</v>
      </c>
      <c r="AD143">
        <f>SUM($F143:R143)</f>
        <v>569254</v>
      </c>
    </row>
    <row r="144" spans="1:30" x14ac:dyDescent="0.35">
      <c r="A144" t="s">
        <v>132</v>
      </c>
      <c r="B144" s="255" t="s">
        <v>222</v>
      </c>
      <c r="C144" t="s">
        <v>63</v>
      </c>
      <c r="D144" t="s">
        <v>64</v>
      </c>
      <c r="E144">
        <v>6110720</v>
      </c>
      <c r="F144">
        <v>54110</v>
      </c>
      <c r="G144">
        <v>4509</v>
      </c>
      <c r="H144">
        <v>4509</v>
      </c>
      <c r="I144">
        <v>4509</v>
      </c>
      <c r="J144">
        <v>4509</v>
      </c>
      <c r="K144">
        <v>4509</v>
      </c>
      <c r="L144">
        <v>4509</v>
      </c>
      <c r="M144">
        <v>4509</v>
      </c>
      <c r="N144">
        <v>4509</v>
      </c>
      <c r="O144">
        <v>4509</v>
      </c>
      <c r="P144">
        <v>4509</v>
      </c>
      <c r="Q144">
        <v>4509</v>
      </c>
      <c r="R144">
        <v>4511</v>
      </c>
      <c r="S144">
        <f t="shared" si="2"/>
        <v>4509</v>
      </c>
      <c r="T144">
        <f>SUM($F144:H144)</f>
        <v>63128</v>
      </c>
      <c r="U144">
        <f>SUM($F144:I144)</f>
        <v>67637</v>
      </c>
      <c r="V144">
        <f>SUM($F144:J144)</f>
        <v>72146</v>
      </c>
      <c r="W144">
        <f>SUM($F144:K144)</f>
        <v>76655</v>
      </c>
      <c r="X144">
        <f>SUM($F144:L144)</f>
        <v>81164</v>
      </c>
      <c r="Y144">
        <f>SUM($F144:M144)</f>
        <v>85673</v>
      </c>
      <c r="Z144">
        <f>SUM($F144:N144)</f>
        <v>90182</v>
      </c>
      <c r="AA144">
        <f>SUM($F144:O144)</f>
        <v>94691</v>
      </c>
      <c r="AB144">
        <f>SUM($F144:P144)</f>
        <v>99200</v>
      </c>
      <c r="AC144">
        <f>SUM($F144:Q144)</f>
        <v>103709</v>
      </c>
      <c r="AD144">
        <f>SUM($F144:R144)</f>
        <v>108220</v>
      </c>
    </row>
    <row r="145" spans="1:30" x14ac:dyDescent="0.35">
      <c r="A145" t="s">
        <v>132</v>
      </c>
      <c r="B145" s="255" t="s">
        <v>222</v>
      </c>
      <c r="C145" t="s">
        <v>65</v>
      </c>
      <c r="D145" t="s">
        <v>66</v>
      </c>
      <c r="E145">
        <v>6110860</v>
      </c>
      <c r="F145">
        <v>66703</v>
      </c>
      <c r="G145">
        <v>5558</v>
      </c>
      <c r="H145">
        <v>5558</v>
      </c>
      <c r="I145">
        <v>5558</v>
      </c>
      <c r="J145">
        <v>5558</v>
      </c>
      <c r="K145">
        <v>5558</v>
      </c>
      <c r="L145">
        <v>5558</v>
      </c>
      <c r="M145">
        <v>5558</v>
      </c>
      <c r="N145">
        <v>5558</v>
      </c>
      <c r="O145">
        <v>5558</v>
      </c>
      <c r="P145">
        <v>5558</v>
      </c>
      <c r="Q145">
        <v>5558</v>
      </c>
      <c r="R145">
        <v>5565</v>
      </c>
      <c r="S145">
        <f t="shared" si="2"/>
        <v>5558</v>
      </c>
      <c r="T145">
        <f>SUM($F145:H145)</f>
        <v>77819</v>
      </c>
      <c r="U145">
        <f>SUM($F145:I145)</f>
        <v>83377</v>
      </c>
      <c r="V145">
        <f>SUM($F145:J145)</f>
        <v>88935</v>
      </c>
      <c r="W145">
        <f>SUM($F145:K145)</f>
        <v>94493</v>
      </c>
      <c r="X145">
        <f>SUM($F145:L145)</f>
        <v>100051</v>
      </c>
      <c r="Y145">
        <f>SUM($F145:M145)</f>
        <v>105609</v>
      </c>
      <c r="Z145">
        <f>SUM($F145:N145)</f>
        <v>111167</v>
      </c>
      <c r="AA145">
        <f>SUM($F145:O145)</f>
        <v>116725</v>
      </c>
      <c r="AB145">
        <f>SUM($F145:P145)</f>
        <v>122283</v>
      </c>
      <c r="AC145">
        <f>SUM($F145:Q145)</f>
        <v>127841</v>
      </c>
      <c r="AD145">
        <f>SUM($F145:R145)</f>
        <v>133406</v>
      </c>
    </row>
    <row r="146" spans="1:30" x14ac:dyDescent="0.35">
      <c r="A146" t="s">
        <v>132</v>
      </c>
      <c r="B146" s="255" t="s">
        <v>222</v>
      </c>
      <c r="C146" t="s">
        <v>67</v>
      </c>
      <c r="D146" t="s">
        <v>68</v>
      </c>
      <c r="E146">
        <v>6110800</v>
      </c>
      <c r="S146">
        <f t="shared" si="2"/>
        <v>0</v>
      </c>
      <c r="T146">
        <f>SUM($F146:H146)</f>
        <v>0</v>
      </c>
      <c r="U146">
        <f>SUM($F146:I146)</f>
        <v>0</v>
      </c>
      <c r="V146">
        <f>SUM($F146:J146)</f>
        <v>0</v>
      </c>
      <c r="W146">
        <f>SUM($F146:K146)</f>
        <v>0</v>
      </c>
      <c r="X146">
        <f>SUM($F146:L146)</f>
        <v>0</v>
      </c>
      <c r="Y146">
        <f>SUM($F146:M146)</f>
        <v>0</v>
      </c>
      <c r="Z146">
        <f>SUM($F146:N146)</f>
        <v>0</v>
      </c>
      <c r="AA146">
        <f>SUM($F146:O146)</f>
        <v>0</v>
      </c>
      <c r="AB146">
        <f>SUM($F146:P146)</f>
        <v>0</v>
      </c>
      <c r="AC146">
        <f>SUM($F146:Q146)</f>
        <v>0</v>
      </c>
      <c r="AD146">
        <f>SUM($F146:R146)</f>
        <v>0</v>
      </c>
    </row>
    <row r="147" spans="1:30" x14ac:dyDescent="0.35">
      <c r="A147" t="s">
        <v>132</v>
      </c>
      <c r="B147" s="255" t="s">
        <v>222</v>
      </c>
      <c r="C147" t="s">
        <v>69</v>
      </c>
      <c r="D147" t="s">
        <v>70</v>
      </c>
      <c r="E147">
        <v>6110640</v>
      </c>
      <c r="F147">
        <v>4896</v>
      </c>
      <c r="G147">
        <v>408</v>
      </c>
      <c r="H147">
        <v>408</v>
      </c>
      <c r="I147">
        <v>408</v>
      </c>
      <c r="J147">
        <v>408</v>
      </c>
      <c r="K147">
        <v>408</v>
      </c>
      <c r="L147">
        <v>408</v>
      </c>
      <c r="M147">
        <v>408</v>
      </c>
      <c r="N147">
        <v>408</v>
      </c>
      <c r="O147">
        <v>408</v>
      </c>
      <c r="P147">
        <v>408</v>
      </c>
      <c r="Q147">
        <v>408</v>
      </c>
      <c r="R147">
        <v>408</v>
      </c>
      <c r="S147">
        <f t="shared" si="2"/>
        <v>408</v>
      </c>
      <c r="T147">
        <f>SUM($F147:H147)</f>
        <v>5712</v>
      </c>
      <c r="U147">
        <f>SUM($F147:I147)</f>
        <v>6120</v>
      </c>
      <c r="V147">
        <f>SUM($F147:J147)</f>
        <v>6528</v>
      </c>
      <c r="W147">
        <f>SUM($F147:K147)</f>
        <v>6936</v>
      </c>
      <c r="X147">
        <f>SUM($F147:L147)</f>
        <v>7344</v>
      </c>
      <c r="Y147">
        <f>SUM($F147:M147)</f>
        <v>7752</v>
      </c>
      <c r="Z147">
        <f>SUM($F147:N147)</f>
        <v>8160</v>
      </c>
      <c r="AA147">
        <f>SUM($F147:O147)</f>
        <v>8568</v>
      </c>
      <c r="AB147">
        <f>SUM($F147:P147)</f>
        <v>8976</v>
      </c>
      <c r="AC147">
        <f>SUM($F147:Q147)</f>
        <v>9384</v>
      </c>
      <c r="AD147">
        <f>SUM($F147:R147)</f>
        <v>9792</v>
      </c>
    </row>
    <row r="148" spans="1:30" x14ac:dyDescent="0.35">
      <c r="A148" t="s">
        <v>132</v>
      </c>
      <c r="B148" s="255" t="s">
        <v>222</v>
      </c>
      <c r="C148" t="s">
        <v>71</v>
      </c>
      <c r="D148" t="s">
        <v>72</v>
      </c>
      <c r="E148">
        <v>6116300</v>
      </c>
      <c r="F148">
        <v>1650</v>
      </c>
      <c r="G148">
        <v>100</v>
      </c>
      <c r="H148">
        <v>100</v>
      </c>
      <c r="J148">
        <v>500</v>
      </c>
      <c r="L148">
        <v>160</v>
      </c>
      <c r="M148">
        <v>180</v>
      </c>
      <c r="N148">
        <v>250</v>
      </c>
      <c r="O148">
        <v>55</v>
      </c>
      <c r="P148">
        <v>150</v>
      </c>
      <c r="Q148">
        <v>55</v>
      </c>
      <c r="R148">
        <v>100</v>
      </c>
      <c r="S148">
        <f t="shared" si="2"/>
        <v>100</v>
      </c>
      <c r="T148">
        <f>SUM($F148:H148)</f>
        <v>1850</v>
      </c>
      <c r="U148">
        <f>SUM($F148:I148)</f>
        <v>1850</v>
      </c>
      <c r="V148">
        <f>SUM($F148:J148)</f>
        <v>2350</v>
      </c>
      <c r="W148">
        <f>SUM($F148:K148)</f>
        <v>2350</v>
      </c>
      <c r="X148">
        <f>SUM($F148:L148)</f>
        <v>2510</v>
      </c>
      <c r="Y148">
        <f>SUM($F148:M148)</f>
        <v>2690</v>
      </c>
      <c r="Z148">
        <f>SUM($F148:N148)</f>
        <v>2940</v>
      </c>
      <c r="AA148">
        <f>SUM($F148:O148)</f>
        <v>2995</v>
      </c>
      <c r="AB148">
        <f>SUM($F148:P148)</f>
        <v>3145</v>
      </c>
      <c r="AC148">
        <f>SUM($F148:Q148)</f>
        <v>3200</v>
      </c>
      <c r="AD148">
        <f>SUM($F148:R148)</f>
        <v>3300</v>
      </c>
    </row>
    <row r="149" spans="1:30" x14ac:dyDescent="0.35">
      <c r="A149" t="s">
        <v>132</v>
      </c>
      <c r="B149" s="255" t="s">
        <v>222</v>
      </c>
      <c r="C149" t="s">
        <v>73</v>
      </c>
      <c r="D149" t="s">
        <v>74</v>
      </c>
      <c r="E149">
        <v>6116200</v>
      </c>
      <c r="F149">
        <v>4070</v>
      </c>
      <c r="H149">
        <v>500</v>
      </c>
      <c r="I149">
        <v>600</v>
      </c>
      <c r="J149">
        <v>50</v>
      </c>
      <c r="L149">
        <v>1000</v>
      </c>
      <c r="N149">
        <v>1500</v>
      </c>
      <c r="Q149">
        <v>420</v>
      </c>
      <c r="S149">
        <f t="shared" si="2"/>
        <v>0</v>
      </c>
      <c r="T149">
        <f>SUM($F149:H149)</f>
        <v>4570</v>
      </c>
      <c r="U149">
        <f>SUM($F149:I149)</f>
        <v>5170</v>
      </c>
      <c r="V149">
        <f>SUM($F149:J149)</f>
        <v>5220</v>
      </c>
      <c r="W149">
        <f>SUM($F149:K149)</f>
        <v>5220</v>
      </c>
      <c r="X149">
        <f>SUM($F149:L149)</f>
        <v>6220</v>
      </c>
      <c r="Y149">
        <f>SUM($F149:M149)</f>
        <v>6220</v>
      </c>
      <c r="Z149">
        <f>SUM($F149:N149)</f>
        <v>7720</v>
      </c>
      <c r="AA149">
        <f>SUM($F149:O149)</f>
        <v>7720</v>
      </c>
      <c r="AB149">
        <f>SUM($F149:P149)</f>
        <v>7720</v>
      </c>
      <c r="AC149">
        <f>SUM($F149:Q149)</f>
        <v>8140</v>
      </c>
      <c r="AD149">
        <f>SUM($F149:R149)</f>
        <v>8140</v>
      </c>
    </row>
    <row r="150" spans="1:30" x14ac:dyDescent="0.35">
      <c r="A150" t="s">
        <v>132</v>
      </c>
      <c r="B150" s="255" t="s">
        <v>222</v>
      </c>
      <c r="C150" t="s">
        <v>75</v>
      </c>
      <c r="D150" t="s">
        <v>76</v>
      </c>
      <c r="E150">
        <v>6116610</v>
      </c>
      <c r="S150">
        <f t="shared" si="2"/>
        <v>0</v>
      </c>
      <c r="T150">
        <f>SUM($F150:H150)</f>
        <v>0</v>
      </c>
      <c r="U150">
        <f>SUM($F150:I150)</f>
        <v>0</v>
      </c>
      <c r="V150">
        <f>SUM($F150:J150)</f>
        <v>0</v>
      </c>
      <c r="W150">
        <f>SUM($F150:K150)</f>
        <v>0</v>
      </c>
      <c r="X150">
        <f>SUM($F150:L150)</f>
        <v>0</v>
      </c>
      <c r="Y150">
        <f>SUM($F150:M150)</f>
        <v>0</v>
      </c>
      <c r="Z150">
        <f>SUM($F150:N150)</f>
        <v>0</v>
      </c>
      <c r="AA150">
        <f>SUM($F150:O150)</f>
        <v>0</v>
      </c>
      <c r="AB150">
        <f>SUM($F150:P150)</f>
        <v>0</v>
      </c>
      <c r="AC150">
        <f>SUM($F150:Q150)</f>
        <v>0</v>
      </c>
      <c r="AD150">
        <f>SUM($F150:R150)</f>
        <v>0</v>
      </c>
    </row>
    <row r="151" spans="1:30" x14ac:dyDescent="0.35">
      <c r="A151" t="s">
        <v>132</v>
      </c>
      <c r="B151" s="255" t="s">
        <v>222</v>
      </c>
      <c r="C151" t="s">
        <v>77</v>
      </c>
      <c r="D151" t="s">
        <v>78</v>
      </c>
      <c r="E151">
        <v>6116600</v>
      </c>
      <c r="F151">
        <v>292</v>
      </c>
      <c r="G151">
        <v>292</v>
      </c>
      <c r="S151">
        <f t="shared" si="2"/>
        <v>292</v>
      </c>
      <c r="T151">
        <f>SUM($F151:H151)</f>
        <v>584</v>
      </c>
      <c r="U151">
        <f>SUM($F151:I151)</f>
        <v>584</v>
      </c>
      <c r="V151">
        <f>SUM($F151:J151)</f>
        <v>584</v>
      </c>
      <c r="W151">
        <f>SUM($F151:K151)</f>
        <v>584</v>
      </c>
      <c r="X151">
        <f>SUM($F151:L151)</f>
        <v>584</v>
      </c>
      <c r="Y151">
        <f>SUM($F151:M151)</f>
        <v>584</v>
      </c>
      <c r="Z151">
        <f>SUM($F151:N151)</f>
        <v>584</v>
      </c>
      <c r="AA151">
        <f>SUM($F151:O151)</f>
        <v>584</v>
      </c>
      <c r="AB151">
        <f>SUM($F151:P151)</f>
        <v>584</v>
      </c>
      <c r="AC151">
        <f>SUM($F151:Q151)</f>
        <v>584</v>
      </c>
      <c r="AD151">
        <f>SUM($F151:R151)</f>
        <v>584</v>
      </c>
    </row>
    <row r="152" spans="1:30" x14ac:dyDescent="0.35">
      <c r="A152" t="s">
        <v>132</v>
      </c>
      <c r="B152" s="255" t="s">
        <v>222</v>
      </c>
      <c r="C152" t="s">
        <v>79</v>
      </c>
      <c r="D152" t="s">
        <v>80</v>
      </c>
      <c r="E152">
        <v>6121000</v>
      </c>
      <c r="F152">
        <v>37866</v>
      </c>
      <c r="G152">
        <v>21590</v>
      </c>
      <c r="H152">
        <v>5000</v>
      </c>
      <c r="I152">
        <v>500</v>
      </c>
      <c r="J152">
        <v>1000</v>
      </c>
      <c r="K152">
        <v>50</v>
      </c>
      <c r="L152">
        <v>1500</v>
      </c>
      <c r="M152">
        <v>1500</v>
      </c>
      <c r="N152">
        <v>1500</v>
      </c>
      <c r="O152">
        <v>1500</v>
      </c>
      <c r="P152">
        <v>1500</v>
      </c>
      <c r="Q152">
        <v>1500</v>
      </c>
      <c r="R152">
        <v>726</v>
      </c>
      <c r="S152">
        <f t="shared" si="2"/>
        <v>21590</v>
      </c>
      <c r="T152">
        <f>SUM($F152:H152)</f>
        <v>64456</v>
      </c>
      <c r="U152">
        <f>SUM($F152:I152)</f>
        <v>64956</v>
      </c>
      <c r="V152">
        <f>SUM($F152:J152)</f>
        <v>65956</v>
      </c>
      <c r="W152">
        <f>SUM($F152:K152)</f>
        <v>66006</v>
      </c>
      <c r="X152">
        <f>SUM($F152:L152)</f>
        <v>67506</v>
      </c>
      <c r="Y152">
        <f>SUM($F152:M152)</f>
        <v>69006</v>
      </c>
      <c r="Z152">
        <f>SUM($F152:N152)</f>
        <v>70506</v>
      </c>
      <c r="AA152">
        <f>SUM($F152:O152)</f>
        <v>72006</v>
      </c>
      <c r="AB152">
        <f>SUM($F152:P152)</f>
        <v>73506</v>
      </c>
      <c r="AC152">
        <f>SUM($F152:Q152)</f>
        <v>75006</v>
      </c>
      <c r="AD152">
        <f>SUM($F152:R152)</f>
        <v>75732</v>
      </c>
    </row>
    <row r="153" spans="1:30" x14ac:dyDescent="0.35">
      <c r="A153" t="s">
        <v>132</v>
      </c>
      <c r="B153" s="255" t="s">
        <v>222</v>
      </c>
      <c r="C153" t="s">
        <v>81</v>
      </c>
      <c r="D153" t="s">
        <v>82</v>
      </c>
      <c r="E153">
        <v>6122310</v>
      </c>
      <c r="F153">
        <v>7208</v>
      </c>
      <c r="G153">
        <v>500</v>
      </c>
      <c r="H153">
        <v>800</v>
      </c>
      <c r="I153">
        <v>808</v>
      </c>
      <c r="J153">
        <v>1500</v>
      </c>
      <c r="L153">
        <v>1000</v>
      </c>
      <c r="N153">
        <v>800</v>
      </c>
      <c r="P153">
        <v>1000</v>
      </c>
      <c r="R153">
        <v>800</v>
      </c>
      <c r="S153">
        <f t="shared" si="2"/>
        <v>500</v>
      </c>
      <c r="T153">
        <f>SUM($F153:H153)</f>
        <v>8508</v>
      </c>
      <c r="U153">
        <f>SUM($F153:I153)</f>
        <v>9316</v>
      </c>
      <c r="V153">
        <f>SUM($F153:J153)</f>
        <v>10816</v>
      </c>
      <c r="W153">
        <f>SUM($F153:K153)</f>
        <v>10816</v>
      </c>
      <c r="X153">
        <f>SUM($F153:L153)</f>
        <v>11816</v>
      </c>
      <c r="Y153">
        <f>SUM($F153:M153)</f>
        <v>11816</v>
      </c>
      <c r="Z153">
        <f>SUM($F153:N153)</f>
        <v>12616</v>
      </c>
      <c r="AA153">
        <f>SUM($F153:O153)</f>
        <v>12616</v>
      </c>
      <c r="AB153">
        <f>SUM($F153:P153)</f>
        <v>13616</v>
      </c>
      <c r="AC153">
        <f>SUM($F153:Q153)</f>
        <v>13616</v>
      </c>
      <c r="AD153">
        <f>SUM($F153:R153)</f>
        <v>14416</v>
      </c>
    </row>
    <row r="154" spans="1:30" x14ac:dyDescent="0.35">
      <c r="A154" t="s">
        <v>132</v>
      </c>
      <c r="B154" s="255" t="s">
        <v>222</v>
      </c>
      <c r="C154" t="s">
        <v>83</v>
      </c>
      <c r="D154" t="s">
        <v>84</v>
      </c>
      <c r="E154">
        <v>6122110</v>
      </c>
      <c r="F154">
        <v>3000</v>
      </c>
      <c r="G154">
        <v>500</v>
      </c>
      <c r="I154">
        <v>500</v>
      </c>
      <c r="L154">
        <v>800</v>
      </c>
      <c r="N154">
        <v>500</v>
      </c>
      <c r="P154">
        <v>500</v>
      </c>
      <c r="R154">
        <v>200</v>
      </c>
      <c r="S154">
        <f t="shared" si="2"/>
        <v>500</v>
      </c>
      <c r="T154">
        <f>SUM($F154:H154)</f>
        <v>3500</v>
      </c>
      <c r="U154">
        <f>SUM($F154:I154)</f>
        <v>4000</v>
      </c>
      <c r="V154">
        <f>SUM($F154:J154)</f>
        <v>4000</v>
      </c>
      <c r="W154">
        <f>SUM($F154:K154)</f>
        <v>4000</v>
      </c>
      <c r="X154">
        <f>SUM($F154:L154)</f>
        <v>4800</v>
      </c>
      <c r="Y154">
        <f>SUM($F154:M154)</f>
        <v>4800</v>
      </c>
      <c r="Z154">
        <f>SUM($F154:N154)</f>
        <v>5300</v>
      </c>
      <c r="AA154">
        <f>SUM($F154:O154)</f>
        <v>5300</v>
      </c>
      <c r="AB154">
        <f>SUM($F154:P154)</f>
        <v>5800</v>
      </c>
      <c r="AC154">
        <f>SUM($F154:Q154)</f>
        <v>5800</v>
      </c>
      <c r="AD154">
        <f>SUM($F154:R154)</f>
        <v>6000</v>
      </c>
    </row>
    <row r="155" spans="1:30" x14ac:dyDescent="0.35">
      <c r="A155" t="s">
        <v>132</v>
      </c>
      <c r="B155" s="255" t="s">
        <v>222</v>
      </c>
      <c r="C155" t="s">
        <v>85</v>
      </c>
      <c r="D155" t="s">
        <v>86</v>
      </c>
      <c r="E155">
        <v>6120800</v>
      </c>
      <c r="F155">
        <v>4025</v>
      </c>
      <c r="G155">
        <v>1006</v>
      </c>
      <c r="J155">
        <v>1006</v>
      </c>
      <c r="M155">
        <v>1006</v>
      </c>
      <c r="P155">
        <v>1007</v>
      </c>
      <c r="S155">
        <f t="shared" si="2"/>
        <v>1006</v>
      </c>
      <c r="T155">
        <f>SUM($F155:H155)</f>
        <v>5031</v>
      </c>
      <c r="U155">
        <f>SUM($F155:I155)</f>
        <v>5031</v>
      </c>
      <c r="V155">
        <f>SUM($F155:J155)</f>
        <v>6037</v>
      </c>
      <c r="W155">
        <f>SUM($F155:K155)</f>
        <v>6037</v>
      </c>
      <c r="X155">
        <f>SUM($F155:L155)</f>
        <v>6037</v>
      </c>
      <c r="Y155">
        <f>SUM($F155:M155)</f>
        <v>7043</v>
      </c>
      <c r="Z155">
        <f>SUM($F155:N155)</f>
        <v>7043</v>
      </c>
      <c r="AA155">
        <f>SUM($F155:O155)</f>
        <v>7043</v>
      </c>
      <c r="AB155">
        <f>SUM($F155:P155)</f>
        <v>8050</v>
      </c>
      <c r="AC155">
        <f>SUM($F155:Q155)</f>
        <v>8050</v>
      </c>
      <c r="AD155">
        <f>SUM($F155:R155)</f>
        <v>8050</v>
      </c>
    </row>
    <row r="156" spans="1:30" x14ac:dyDescent="0.35">
      <c r="A156" t="s">
        <v>132</v>
      </c>
      <c r="B156" s="255" t="s">
        <v>222</v>
      </c>
      <c r="C156" t="s">
        <v>87</v>
      </c>
      <c r="D156" t="s">
        <v>88</v>
      </c>
      <c r="E156">
        <v>6120220</v>
      </c>
      <c r="F156">
        <v>20604</v>
      </c>
      <c r="G156">
        <v>2000</v>
      </c>
      <c r="H156">
        <v>1604</v>
      </c>
      <c r="I156">
        <v>2000</v>
      </c>
      <c r="J156">
        <v>1500</v>
      </c>
      <c r="L156">
        <v>2000</v>
      </c>
      <c r="M156">
        <v>1500</v>
      </c>
      <c r="N156">
        <v>2000</v>
      </c>
      <c r="O156">
        <v>2000</v>
      </c>
      <c r="P156">
        <v>1000</v>
      </c>
      <c r="Q156">
        <v>2500</v>
      </c>
      <c r="R156">
        <v>2500</v>
      </c>
      <c r="S156">
        <f t="shared" si="2"/>
        <v>2000</v>
      </c>
      <c r="T156">
        <f>SUM($F156:H156)</f>
        <v>24208</v>
      </c>
      <c r="U156">
        <f>SUM($F156:I156)</f>
        <v>26208</v>
      </c>
      <c r="V156">
        <f>SUM($F156:J156)</f>
        <v>27708</v>
      </c>
      <c r="W156">
        <f>SUM($F156:K156)</f>
        <v>27708</v>
      </c>
      <c r="X156">
        <f>SUM($F156:L156)</f>
        <v>29708</v>
      </c>
      <c r="Y156">
        <f>SUM($F156:M156)</f>
        <v>31208</v>
      </c>
      <c r="Z156">
        <f>SUM($F156:N156)</f>
        <v>33208</v>
      </c>
      <c r="AA156">
        <f>SUM($F156:O156)</f>
        <v>35208</v>
      </c>
      <c r="AB156">
        <f>SUM($F156:P156)</f>
        <v>36208</v>
      </c>
      <c r="AC156">
        <f>SUM($F156:Q156)</f>
        <v>38708</v>
      </c>
      <c r="AD156">
        <f>SUM($F156:R156)</f>
        <v>41208</v>
      </c>
    </row>
    <row r="157" spans="1:30" x14ac:dyDescent="0.35">
      <c r="A157" t="s">
        <v>132</v>
      </c>
      <c r="B157" s="255" t="s">
        <v>222</v>
      </c>
      <c r="C157" t="s">
        <v>89</v>
      </c>
      <c r="D157" t="s">
        <v>90</v>
      </c>
      <c r="E157">
        <v>6120600</v>
      </c>
      <c r="S157">
        <f t="shared" si="2"/>
        <v>0</v>
      </c>
      <c r="T157">
        <f>SUM($F157:H157)</f>
        <v>0</v>
      </c>
      <c r="U157">
        <f>SUM($F157:I157)</f>
        <v>0</v>
      </c>
      <c r="V157">
        <f>SUM($F157:J157)</f>
        <v>0</v>
      </c>
      <c r="W157">
        <f>SUM($F157:K157)</f>
        <v>0</v>
      </c>
      <c r="X157">
        <f>SUM($F157:L157)</f>
        <v>0</v>
      </c>
      <c r="Y157">
        <f>SUM($F157:M157)</f>
        <v>0</v>
      </c>
      <c r="Z157">
        <f>SUM($F157:N157)</f>
        <v>0</v>
      </c>
      <c r="AA157">
        <f>SUM($F157:O157)</f>
        <v>0</v>
      </c>
      <c r="AB157">
        <f>SUM($F157:P157)</f>
        <v>0</v>
      </c>
      <c r="AC157">
        <f>SUM($F157:Q157)</f>
        <v>0</v>
      </c>
      <c r="AD157">
        <f>SUM($F157:R157)</f>
        <v>0</v>
      </c>
    </row>
    <row r="158" spans="1:30" x14ac:dyDescent="0.35">
      <c r="A158" t="s">
        <v>132</v>
      </c>
      <c r="B158" s="255" t="s">
        <v>222</v>
      </c>
      <c r="C158" t="s">
        <v>91</v>
      </c>
      <c r="D158" t="s">
        <v>92</v>
      </c>
      <c r="E158">
        <v>6120400</v>
      </c>
      <c r="F158">
        <v>7160</v>
      </c>
      <c r="G158">
        <v>800</v>
      </c>
      <c r="H158">
        <v>1000</v>
      </c>
      <c r="I158">
        <v>200</v>
      </c>
      <c r="J158">
        <v>500</v>
      </c>
      <c r="L158">
        <v>800</v>
      </c>
      <c r="M158">
        <v>500</v>
      </c>
      <c r="N158">
        <v>800</v>
      </c>
      <c r="O158">
        <v>250</v>
      </c>
      <c r="P158">
        <v>1000</v>
      </c>
      <c r="Q158">
        <v>310</v>
      </c>
      <c r="R158">
        <v>1000</v>
      </c>
      <c r="S158">
        <f t="shared" si="2"/>
        <v>800</v>
      </c>
      <c r="T158">
        <f>SUM($F158:H158)</f>
        <v>8960</v>
      </c>
      <c r="U158">
        <f>SUM($F158:I158)</f>
        <v>9160</v>
      </c>
      <c r="V158">
        <f>SUM($F158:J158)</f>
        <v>9660</v>
      </c>
      <c r="W158">
        <f>SUM($F158:K158)</f>
        <v>9660</v>
      </c>
      <c r="X158">
        <f>SUM($F158:L158)</f>
        <v>10460</v>
      </c>
      <c r="Y158">
        <f>SUM($F158:M158)</f>
        <v>10960</v>
      </c>
      <c r="Z158">
        <f>SUM($F158:N158)</f>
        <v>11760</v>
      </c>
      <c r="AA158">
        <f>SUM($F158:O158)</f>
        <v>12010</v>
      </c>
      <c r="AB158">
        <f>SUM($F158:P158)</f>
        <v>13010</v>
      </c>
      <c r="AC158">
        <f>SUM($F158:Q158)</f>
        <v>13320</v>
      </c>
      <c r="AD158">
        <f>SUM($F158:R158)</f>
        <v>14320</v>
      </c>
    </row>
    <row r="159" spans="1:30" x14ac:dyDescent="0.35">
      <c r="A159" t="s">
        <v>132</v>
      </c>
      <c r="B159" s="255" t="s">
        <v>222</v>
      </c>
      <c r="C159" t="s">
        <v>93</v>
      </c>
      <c r="D159" t="s">
        <v>94</v>
      </c>
      <c r="E159">
        <v>6140130</v>
      </c>
      <c r="F159">
        <v>46689</v>
      </c>
      <c r="G159">
        <v>2000</v>
      </c>
      <c r="H159">
        <v>6000</v>
      </c>
      <c r="I159">
        <v>9000</v>
      </c>
      <c r="J159">
        <v>6500</v>
      </c>
      <c r="L159">
        <v>2500</v>
      </c>
      <c r="M159">
        <v>3500</v>
      </c>
      <c r="N159">
        <v>2500</v>
      </c>
      <c r="O159">
        <v>4500</v>
      </c>
      <c r="P159">
        <v>4500</v>
      </c>
      <c r="Q159">
        <v>2000</v>
      </c>
      <c r="R159">
        <v>3689</v>
      </c>
      <c r="S159">
        <f t="shared" si="2"/>
        <v>2000</v>
      </c>
      <c r="T159">
        <f>SUM($F159:H159)</f>
        <v>54689</v>
      </c>
      <c r="U159">
        <f>SUM($F159:I159)</f>
        <v>63689</v>
      </c>
      <c r="V159">
        <f>SUM($F159:J159)</f>
        <v>70189</v>
      </c>
      <c r="W159">
        <f>SUM($F159:K159)</f>
        <v>70189</v>
      </c>
      <c r="X159">
        <f>SUM($F159:L159)</f>
        <v>72689</v>
      </c>
      <c r="Y159">
        <f>SUM($F159:M159)</f>
        <v>76189</v>
      </c>
      <c r="Z159">
        <f>SUM($F159:N159)</f>
        <v>78689</v>
      </c>
      <c r="AA159">
        <f>SUM($F159:O159)</f>
        <v>83189</v>
      </c>
      <c r="AB159">
        <f>SUM($F159:P159)</f>
        <v>87689</v>
      </c>
      <c r="AC159">
        <f>SUM($F159:Q159)</f>
        <v>89689</v>
      </c>
      <c r="AD159">
        <f>SUM($F159:R159)</f>
        <v>93378</v>
      </c>
    </row>
    <row r="160" spans="1:30" x14ac:dyDescent="0.35">
      <c r="A160" t="s">
        <v>132</v>
      </c>
      <c r="B160" s="255" t="s">
        <v>222</v>
      </c>
      <c r="C160" t="s">
        <v>95</v>
      </c>
      <c r="D160" t="s">
        <v>96</v>
      </c>
      <c r="E160">
        <v>6142430</v>
      </c>
      <c r="F160">
        <v>22584</v>
      </c>
      <c r="G160">
        <v>10000</v>
      </c>
      <c r="H160">
        <v>5000</v>
      </c>
      <c r="I160">
        <v>2000</v>
      </c>
      <c r="J160">
        <v>1000</v>
      </c>
      <c r="L160">
        <v>2000</v>
      </c>
      <c r="M160">
        <v>1000</v>
      </c>
      <c r="N160">
        <v>1000</v>
      </c>
      <c r="P160">
        <v>150</v>
      </c>
      <c r="Q160">
        <v>434</v>
      </c>
      <c r="S160">
        <f t="shared" si="2"/>
        <v>10000</v>
      </c>
      <c r="T160">
        <f>SUM($F160:H160)</f>
        <v>37584</v>
      </c>
      <c r="U160">
        <f>SUM($F160:I160)</f>
        <v>39584</v>
      </c>
      <c r="V160">
        <f>SUM($F160:J160)</f>
        <v>40584</v>
      </c>
      <c r="W160">
        <f>SUM($F160:K160)</f>
        <v>40584</v>
      </c>
      <c r="X160">
        <f>SUM($F160:L160)</f>
        <v>42584</v>
      </c>
      <c r="Y160">
        <f>SUM($F160:M160)</f>
        <v>43584</v>
      </c>
      <c r="Z160">
        <f>SUM($F160:N160)</f>
        <v>44584</v>
      </c>
      <c r="AA160">
        <f>SUM($F160:O160)</f>
        <v>44584</v>
      </c>
      <c r="AB160">
        <f>SUM($F160:P160)</f>
        <v>44734</v>
      </c>
      <c r="AC160">
        <f>SUM($F160:Q160)</f>
        <v>45168</v>
      </c>
      <c r="AD160">
        <f>SUM($F160:R160)</f>
        <v>45168</v>
      </c>
    </row>
    <row r="161" spans="1:30" x14ac:dyDescent="0.35">
      <c r="A161" t="s">
        <v>132</v>
      </c>
      <c r="B161" s="255" t="s">
        <v>222</v>
      </c>
      <c r="C161" t="s">
        <v>97</v>
      </c>
      <c r="D161" t="s">
        <v>98</v>
      </c>
      <c r="E161">
        <v>6146100</v>
      </c>
      <c r="S161">
        <f t="shared" si="2"/>
        <v>0</v>
      </c>
      <c r="T161">
        <f>SUM($F161:H161)</f>
        <v>0</v>
      </c>
      <c r="U161">
        <f>SUM($F161:I161)</f>
        <v>0</v>
      </c>
      <c r="V161">
        <f>SUM($F161:J161)</f>
        <v>0</v>
      </c>
      <c r="W161">
        <f>SUM($F161:K161)</f>
        <v>0</v>
      </c>
      <c r="X161">
        <f>SUM($F161:L161)</f>
        <v>0</v>
      </c>
      <c r="Y161">
        <f>SUM($F161:M161)</f>
        <v>0</v>
      </c>
      <c r="Z161">
        <f>SUM($F161:N161)</f>
        <v>0</v>
      </c>
      <c r="AA161">
        <f>SUM($F161:O161)</f>
        <v>0</v>
      </c>
      <c r="AB161">
        <f>SUM($F161:P161)</f>
        <v>0</v>
      </c>
      <c r="AC161">
        <f>SUM($F161:Q161)</f>
        <v>0</v>
      </c>
      <c r="AD161">
        <f>SUM($F161:R161)</f>
        <v>0</v>
      </c>
    </row>
    <row r="162" spans="1:30" x14ac:dyDescent="0.35">
      <c r="A162" t="s">
        <v>132</v>
      </c>
      <c r="B162" s="255" t="s">
        <v>222</v>
      </c>
      <c r="C162" t="s">
        <v>99</v>
      </c>
      <c r="D162" t="s">
        <v>100</v>
      </c>
      <c r="E162">
        <v>6140000</v>
      </c>
      <c r="F162">
        <v>7278</v>
      </c>
      <c r="G162">
        <v>500</v>
      </c>
      <c r="H162">
        <v>1500</v>
      </c>
      <c r="I162">
        <v>1000</v>
      </c>
      <c r="J162">
        <v>500</v>
      </c>
      <c r="L162">
        <v>200</v>
      </c>
      <c r="M162">
        <v>500</v>
      </c>
      <c r="N162">
        <v>1000</v>
      </c>
      <c r="O162">
        <v>578</v>
      </c>
      <c r="P162">
        <v>500</v>
      </c>
      <c r="Q162">
        <v>500</v>
      </c>
      <c r="R162">
        <v>500</v>
      </c>
      <c r="S162">
        <f t="shared" si="2"/>
        <v>500</v>
      </c>
      <c r="T162">
        <f>SUM($F162:H162)</f>
        <v>9278</v>
      </c>
      <c r="U162">
        <f>SUM($F162:I162)</f>
        <v>10278</v>
      </c>
      <c r="V162">
        <f>SUM($F162:J162)</f>
        <v>10778</v>
      </c>
      <c r="W162">
        <f>SUM($F162:K162)</f>
        <v>10778</v>
      </c>
      <c r="X162">
        <f>SUM($F162:L162)</f>
        <v>10978</v>
      </c>
      <c r="Y162">
        <f>SUM($F162:M162)</f>
        <v>11478</v>
      </c>
      <c r="Z162">
        <f>SUM($F162:N162)</f>
        <v>12478</v>
      </c>
      <c r="AA162">
        <f>SUM($F162:O162)</f>
        <v>13056</v>
      </c>
      <c r="AB162">
        <f>SUM($F162:P162)</f>
        <v>13556</v>
      </c>
      <c r="AC162">
        <f>SUM($F162:Q162)</f>
        <v>14056</v>
      </c>
      <c r="AD162">
        <f>SUM($F162:R162)</f>
        <v>14556</v>
      </c>
    </row>
    <row r="163" spans="1:30" x14ac:dyDescent="0.35">
      <c r="A163" t="s">
        <v>132</v>
      </c>
      <c r="B163" s="255" t="s">
        <v>222</v>
      </c>
      <c r="C163" t="s">
        <v>101</v>
      </c>
      <c r="D163" t="s">
        <v>102</v>
      </c>
      <c r="E163">
        <v>6121600</v>
      </c>
      <c r="F163">
        <v>200</v>
      </c>
      <c r="L163">
        <v>200</v>
      </c>
      <c r="S163">
        <f t="shared" si="2"/>
        <v>0</v>
      </c>
      <c r="T163">
        <f>SUM($F163:H163)</f>
        <v>200</v>
      </c>
      <c r="U163">
        <f>SUM($F163:I163)</f>
        <v>200</v>
      </c>
      <c r="V163">
        <f>SUM($F163:J163)</f>
        <v>200</v>
      </c>
      <c r="W163">
        <f>SUM($F163:K163)</f>
        <v>200</v>
      </c>
      <c r="X163">
        <f>SUM($F163:L163)</f>
        <v>400</v>
      </c>
      <c r="Y163">
        <f>SUM($F163:M163)</f>
        <v>400</v>
      </c>
      <c r="Z163">
        <f>SUM($F163:N163)</f>
        <v>400</v>
      </c>
      <c r="AA163">
        <f>SUM($F163:O163)</f>
        <v>400</v>
      </c>
      <c r="AB163">
        <f>SUM($F163:P163)</f>
        <v>400</v>
      </c>
      <c r="AC163">
        <f>SUM($F163:Q163)</f>
        <v>400</v>
      </c>
      <c r="AD163">
        <f>SUM($F163:R163)</f>
        <v>400</v>
      </c>
    </row>
    <row r="164" spans="1:30" x14ac:dyDescent="0.35">
      <c r="A164" t="s">
        <v>132</v>
      </c>
      <c r="B164" s="255" t="s">
        <v>222</v>
      </c>
      <c r="C164" t="s">
        <v>103</v>
      </c>
      <c r="D164" t="s">
        <v>104</v>
      </c>
      <c r="E164">
        <v>6151110</v>
      </c>
      <c r="F164">
        <v>1290</v>
      </c>
      <c r="G164">
        <v>145</v>
      </c>
      <c r="H164">
        <v>145</v>
      </c>
      <c r="I164">
        <v>100</v>
      </c>
      <c r="J164">
        <v>100</v>
      </c>
      <c r="L164">
        <v>200</v>
      </c>
      <c r="M164">
        <v>100</v>
      </c>
      <c r="N164">
        <v>100</v>
      </c>
      <c r="O164">
        <v>100</v>
      </c>
      <c r="P164">
        <v>100</v>
      </c>
      <c r="Q164">
        <v>100</v>
      </c>
      <c r="R164">
        <v>100</v>
      </c>
      <c r="S164">
        <f t="shared" si="2"/>
        <v>145</v>
      </c>
      <c r="T164">
        <f>SUM($F164:H164)</f>
        <v>1580</v>
      </c>
      <c r="U164">
        <f>SUM($F164:I164)</f>
        <v>1680</v>
      </c>
      <c r="V164">
        <f>SUM($F164:J164)</f>
        <v>1780</v>
      </c>
      <c r="W164">
        <f>SUM($F164:K164)</f>
        <v>1780</v>
      </c>
      <c r="X164">
        <f>SUM($F164:L164)</f>
        <v>1980</v>
      </c>
      <c r="Y164">
        <f>SUM($F164:M164)</f>
        <v>2080</v>
      </c>
      <c r="Z164">
        <f>SUM($F164:N164)</f>
        <v>2180</v>
      </c>
      <c r="AA164">
        <f>SUM($F164:O164)</f>
        <v>2280</v>
      </c>
      <c r="AB164">
        <f>SUM($F164:P164)</f>
        <v>2380</v>
      </c>
      <c r="AC164">
        <f>SUM($F164:Q164)</f>
        <v>2480</v>
      </c>
      <c r="AD164">
        <f>SUM($F164:R164)</f>
        <v>2580</v>
      </c>
    </row>
    <row r="165" spans="1:30" x14ac:dyDescent="0.35">
      <c r="A165" t="s">
        <v>132</v>
      </c>
      <c r="B165" s="255" t="s">
        <v>222</v>
      </c>
      <c r="C165" t="s">
        <v>105</v>
      </c>
      <c r="D165" t="s">
        <v>106</v>
      </c>
      <c r="E165">
        <v>6140200</v>
      </c>
      <c r="F165">
        <v>31510</v>
      </c>
      <c r="G165">
        <v>2900</v>
      </c>
      <c r="H165">
        <v>2900</v>
      </c>
      <c r="I165">
        <v>2900</v>
      </c>
      <c r="J165">
        <v>2610</v>
      </c>
      <c r="L165">
        <v>2600</v>
      </c>
      <c r="M165">
        <v>2600</v>
      </c>
      <c r="N165">
        <v>2600</v>
      </c>
      <c r="O165">
        <v>2600</v>
      </c>
      <c r="P165">
        <v>3600</v>
      </c>
      <c r="Q165">
        <v>2600</v>
      </c>
      <c r="R165">
        <v>3600</v>
      </c>
      <c r="S165">
        <f t="shared" si="2"/>
        <v>2900</v>
      </c>
      <c r="T165">
        <f>SUM($F165:H165)</f>
        <v>37310</v>
      </c>
      <c r="U165">
        <f>SUM($F165:I165)</f>
        <v>40210</v>
      </c>
      <c r="V165">
        <f>SUM($F165:J165)</f>
        <v>42820</v>
      </c>
      <c r="W165">
        <f>SUM($F165:K165)</f>
        <v>42820</v>
      </c>
      <c r="X165">
        <f>SUM($F165:L165)</f>
        <v>45420</v>
      </c>
      <c r="Y165">
        <f>SUM($F165:M165)</f>
        <v>48020</v>
      </c>
      <c r="Z165">
        <f>SUM($F165:N165)</f>
        <v>50620</v>
      </c>
      <c r="AA165">
        <f>SUM($F165:O165)</f>
        <v>53220</v>
      </c>
      <c r="AB165">
        <f>SUM($F165:P165)</f>
        <v>56820</v>
      </c>
      <c r="AC165">
        <f>SUM($F165:Q165)</f>
        <v>59420</v>
      </c>
      <c r="AD165">
        <f>SUM($F165:R165)</f>
        <v>63020</v>
      </c>
    </row>
    <row r="166" spans="1:30" x14ac:dyDescent="0.35">
      <c r="A166" t="s">
        <v>132</v>
      </c>
      <c r="B166" s="255" t="s">
        <v>222</v>
      </c>
      <c r="C166" t="s">
        <v>107</v>
      </c>
      <c r="D166" t="s">
        <v>108</v>
      </c>
      <c r="E166">
        <v>6111000</v>
      </c>
      <c r="F166">
        <v>1000</v>
      </c>
      <c r="G166">
        <v>250</v>
      </c>
      <c r="I166">
        <v>250</v>
      </c>
      <c r="M166">
        <v>250</v>
      </c>
      <c r="Q166">
        <v>250</v>
      </c>
      <c r="S166">
        <f t="shared" si="2"/>
        <v>250</v>
      </c>
      <c r="T166">
        <f>SUM($F166:H166)</f>
        <v>1250</v>
      </c>
      <c r="U166">
        <f>SUM($F166:I166)</f>
        <v>1500</v>
      </c>
      <c r="V166">
        <f>SUM($F166:J166)</f>
        <v>1500</v>
      </c>
      <c r="W166">
        <f>SUM($F166:K166)</f>
        <v>1500</v>
      </c>
      <c r="X166">
        <f>SUM($F166:L166)</f>
        <v>1500</v>
      </c>
      <c r="Y166">
        <f>SUM($F166:M166)</f>
        <v>1750</v>
      </c>
      <c r="Z166">
        <f>SUM($F166:N166)</f>
        <v>1750</v>
      </c>
      <c r="AA166">
        <f>SUM($F166:O166)</f>
        <v>1750</v>
      </c>
      <c r="AB166">
        <f>SUM($F166:P166)</f>
        <v>1750</v>
      </c>
      <c r="AC166">
        <f>SUM($F166:Q166)</f>
        <v>2000</v>
      </c>
      <c r="AD166">
        <f>SUM($F166:R166)</f>
        <v>2000</v>
      </c>
    </row>
    <row r="167" spans="1:30" x14ac:dyDescent="0.35">
      <c r="A167" t="s">
        <v>132</v>
      </c>
      <c r="B167" s="255" t="s">
        <v>222</v>
      </c>
      <c r="C167" t="s">
        <v>109</v>
      </c>
      <c r="D167" t="s">
        <v>110</v>
      </c>
      <c r="E167">
        <v>6170100</v>
      </c>
      <c r="F167">
        <v>8992</v>
      </c>
      <c r="G167">
        <v>1100</v>
      </c>
      <c r="H167">
        <v>6300</v>
      </c>
      <c r="I167">
        <v>450</v>
      </c>
      <c r="L167">
        <v>400</v>
      </c>
      <c r="N167">
        <v>400</v>
      </c>
      <c r="P167">
        <v>342</v>
      </c>
      <c r="S167">
        <f t="shared" si="2"/>
        <v>1100</v>
      </c>
      <c r="T167">
        <f>SUM($F167:H167)</f>
        <v>16392</v>
      </c>
      <c r="U167">
        <f>SUM($F167:I167)</f>
        <v>16842</v>
      </c>
      <c r="V167">
        <f>SUM($F167:J167)</f>
        <v>16842</v>
      </c>
      <c r="W167">
        <f>SUM($F167:K167)</f>
        <v>16842</v>
      </c>
      <c r="X167">
        <f>SUM($F167:L167)</f>
        <v>17242</v>
      </c>
      <c r="Y167">
        <f>SUM($F167:M167)</f>
        <v>17242</v>
      </c>
      <c r="Z167">
        <f>SUM($F167:N167)</f>
        <v>17642</v>
      </c>
      <c r="AA167">
        <f>SUM($F167:O167)</f>
        <v>17642</v>
      </c>
      <c r="AB167">
        <f>SUM($F167:P167)</f>
        <v>17984</v>
      </c>
      <c r="AC167">
        <f>SUM($F167:Q167)</f>
        <v>17984</v>
      </c>
      <c r="AD167">
        <f>SUM($F167:R167)</f>
        <v>17984</v>
      </c>
    </row>
    <row r="168" spans="1:30" x14ac:dyDescent="0.35">
      <c r="A168" t="s">
        <v>132</v>
      </c>
      <c r="B168" s="255" t="s">
        <v>222</v>
      </c>
      <c r="C168" t="s">
        <v>111</v>
      </c>
      <c r="D168" t="s">
        <v>112</v>
      </c>
      <c r="E168">
        <v>6170110</v>
      </c>
      <c r="F168">
        <v>18230</v>
      </c>
      <c r="G168">
        <v>4600</v>
      </c>
      <c r="H168">
        <v>3700</v>
      </c>
      <c r="I168">
        <v>3500</v>
      </c>
      <c r="J168">
        <v>590</v>
      </c>
      <c r="L168">
        <v>1000</v>
      </c>
      <c r="M168">
        <v>1700</v>
      </c>
      <c r="N168">
        <v>200</v>
      </c>
      <c r="P168">
        <v>1500</v>
      </c>
      <c r="Q168">
        <v>940</v>
      </c>
      <c r="R168">
        <v>500</v>
      </c>
      <c r="S168">
        <f t="shared" si="2"/>
        <v>4600</v>
      </c>
      <c r="T168">
        <f>SUM($F168:H168)</f>
        <v>26530</v>
      </c>
      <c r="U168">
        <f>SUM($F168:I168)</f>
        <v>30030</v>
      </c>
      <c r="V168">
        <f>SUM($F168:J168)</f>
        <v>30620</v>
      </c>
      <c r="W168">
        <f>SUM($F168:K168)</f>
        <v>30620</v>
      </c>
      <c r="X168">
        <f>SUM($F168:L168)</f>
        <v>31620</v>
      </c>
      <c r="Y168">
        <f>SUM($F168:M168)</f>
        <v>33320</v>
      </c>
      <c r="Z168">
        <f>SUM($F168:N168)</f>
        <v>33520</v>
      </c>
      <c r="AA168">
        <f>SUM($F168:O168)</f>
        <v>33520</v>
      </c>
      <c r="AB168">
        <f>SUM($F168:P168)</f>
        <v>35020</v>
      </c>
      <c r="AC168">
        <f>SUM($F168:Q168)</f>
        <v>35960</v>
      </c>
      <c r="AD168">
        <f>SUM($F168:R168)</f>
        <v>36460</v>
      </c>
    </row>
    <row r="169" spans="1:30" x14ac:dyDescent="0.35">
      <c r="A169" t="s">
        <v>132</v>
      </c>
      <c r="B169" s="255" t="s">
        <v>222</v>
      </c>
      <c r="C169" t="s">
        <v>113</v>
      </c>
      <c r="D169" t="s">
        <v>114</v>
      </c>
      <c r="E169">
        <v>6181400</v>
      </c>
      <c r="S169">
        <f t="shared" si="2"/>
        <v>0</v>
      </c>
      <c r="T169">
        <f>SUM($F169:H169)</f>
        <v>0</v>
      </c>
      <c r="U169">
        <f>SUM($F169:I169)</f>
        <v>0</v>
      </c>
      <c r="V169">
        <f>SUM($F169:J169)</f>
        <v>0</v>
      </c>
      <c r="W169">
        <f>SUM($F169:K169)</f>
        <v>0</v>
      </c>
      <c r="X169">
        <f>SUM($F169:L169)</f>
        <v>0</v>
      </c>
      <c r="Y169">
        <f>SUM($F169:M169)</f>
        <v>0</v>
      </c>
      <c r="Z169">
        <f>SUM($F169:N169)</f>
        <v>0</v>
      </c>
      <c r="AA169">
        <f>SUM($F169:O169)</f>
        <v>0</v>
      </c>
      <c r="AB169">
        <f>SUM($F169:P169)</f>
        <v>0</v>
      </c>
      <c r="AC169">
        <f>SUM($F169:Q169)</f>
        <v>0</v>
      </c>
      <c r="AD169">
        <f>SUM($F169:R169)</f>
        <v>0</v>
      </c>
    </row>
    <row r="170" spans="1:30" x14ac:dyDescent="0.35">
      <c r="A170" t="s">
        <v>132</v>
      </c>
      <c r="B170" s="255" t="s">
        <v>222</v>
      </c>
      <c r="C170" t="s">
        <v>115</v>
      </c>
      <c r="D170" t="s">
        <v>116</v>
      </c>
      <c r="E170">
        <v>6181500</v>
      </c>
      <c r="S170">
        <f t="shared" si="2"/>
        <v>0</v>
      </c>
      <c r="T170">
        <f>SUM($F170:H170)</f>
        <v>0</v>
      </c>
      <c r="U170">
        <f>SUM($F170:I170)</f>
        <v>0</v>
      </c>
      <c r="V170">
        <f>SUM($F170:J170)</f>
        <v>0</v>
      </c>
      <c r="W170">
        <f>SUM($F170:K170)</f>
        <v>0</v>
      </c>
      <c r="X170">
        <f>SUM($F170:L170)</f>
        <v>0</v>
      </c>
      <c r="Y170">
        <f>SUM($F170:M170)</f>
        <v>0</v>
      </c>
      <c r="Z170">
        <f>SUM($F170:N170)</f>
        <v>0</v>
      </c>
      <c r="AA170">
        <f>SUM($F170:O170)</f>
        <v>0</v>
      </c>
      <c r="AB170">
        <f>SUM($F170:P170)</f>
        <v>0</v>
      </c>
      <c r="AC170">
        <f>SUM($F170:Q170)</f>
        <v>0</v>
      </c>
      <c r="AD170">
        <f>SUM($F170:R170)</f>
        <v>0</v>
      </c>
    </row>
    <row r="171" spans="1:30" x14ac:dyDescent="0.35">
      <c r="A171" t="s">
        <v>132</v>
      </c>
      <c r="B171" s="255" t="s">
        <v>222</v>
      </c>
      <c r="C171" t="s">
        <v>117</v>
      </c>
      <c r="D171" t="s">
        <v>118</v>
      </c>
      <c r="E171">
        <v>6110610</v>
      </c>
      <c r="S171">
        <f t="shared" si="2"/>
        <v>0</v>
      </c>
      <c r="T171">
        <f>SUM($F171:H171)</f>
        <v>0</v>
      </c>
      <c r="U171">
        <f>SUM($F171:I171)</f>
        <v>0</v>
      </c>
      <c r="V171">
        <f>SUM($F171:J171)</f>
        <v>0</v>
      </c>
      <c r="W171">
        <f>SUM($F171:K171)</f>
        <v>0</v>
      </c>
      <c r="X171">
        <f>SUM($F171:L171)</f>
        <v>0</v>
      </c>
      <c r="Y171">
        <f>SUM($F171:M171)</f>
        <v>0</v>
      </c>
      <c r="Z171">
        <f>SUM($F171:N171)</f>
        <v>0</v>
      </c>
      <c r="AA171">
        <f>SUM($F171:O171)</f>
        <v>0</v>
      </c>
      <c r="AB171">
        <f>SUM($F171:P171)</f>
        <v>0</v>
      </c>
      <c r="AC171">
        <f>SUM($F171:Q171)</f>
        <v>0</v>
      </c>
      <c r="AD171">
        <f>SUM($F171:R171)</f>
        <v>0</v>
      </c>
    </row>
    <row r="172" spans="1:30" x14ac:dyDescent="0.35">
      <c r="A172" t="s">
        <v>132</v>
      </c>
      <c r="B172" s="255" t="s">
        <v>222</v>
      </c>
      <c r="C172" t="s">
        <v>119</v>
      </c>
      <c r="D172" t="s">
        <v>120</v>
      </c>
      <c r="E172">
        <v>6122340</v>
      </c>
      <c r="S172">
        <f t="shared" si="2"/>
        <v>0</v>
      </c>
      <c r="T172">
        <f>SUM($F172:H172)</f>
        <v>0</v>
      </c>
      <c r="U172">
        <f>SUM($F172:I172)</f>
        <v>0</v>
      </c>
      <c r="V172">
        <f>SUM($F172:J172)</f>
        <v>0</v>
      </c>
      <c r="W172">
        <f>SUM($F172:K172)</f>
        <v>0</v>
      </c>
      <c r="X172">
        <f>SUM($F172:L172)</f>
        <v>0</v>
      </c>
      <c r="Y172">
        <f>SUM($F172:M172)</f>
        <v>0</v>
      </c>
      <c r="Z172">
        <f>SUM($F172:N172)</f>
        <v>0</v>
      </c>
      <c r="AA172">
        <f>SUM($F172:O172)</f>
        <v>0</v>
      </c>
      <c r="AB172">
        <f>SUM($F172:P172)</f>
        <v>0</v>
      </c>
      <c r="AC172">
        <f>SUM($F172:Q172)</f>
        <v>0</v>
      </c>
      <c r="AD172">
        <f>SUM($F172:R172)</f>
        <v>0</v>
      </c>
    </row>
    <row r="173" spans="1:30" x14ac:dyDescent="0.35">
      <c r="A173" t="s">
        <v>132</v>
      </c>
      <c r="B173" s="255" t="s">
        <v>222</v>
      </c>
      <c r="C173" t="s">
        <v>121</v>
      </c>
      <c r="D173" t="s">
        <v>122</v>
      </c>
      <c r="E173">
        <v>4190170</v>
      </c>
      <c r="S173">
        <f t="shared" si="2"/>
        <v>0</v>
      </c>
      <c r="T173">
        <f>SUM($F173:H173)</f>
        <v>0</v>
      </c>
      <c r="U173">
        <f>SUM($F173:I173)</f>
        <v>0</v>
      </c>
      <c r="V173">
        <f>SUM($F173:J173)</f>
        <v>0</v>
      </c>
      <c r="W173">
        <f>SUM($F173:K173)</f>
        <v>0</v>
      </c>
      <c r="X173">
        <f>SUM($F173:L173)</f>
        <v>0</v>
      </c>
      <c r="Y173">
        <f>SUM($F173:M173)</f>
        <v>0</v>
      </c>
      <c r="Z173">
        <f>SUM($F173:N173)</f>
        <v>0</v>
      </c>
      <c r="AA173">
        <f>SUM($F173:O173)</f>
        <v>0</v>
      </c>
      <c r="AB173">
        <f>SUM($F173:P173)</f>
        <v>0</v>
      </c>
      <c r="AC173">
        <f>SUM($F173:Q173)</f>
        <v>0</v>
      </c>
      <c r="AD173">
        <f>SUM($F173:R173)</f>
        <v>0</v>
      </c>
    </row>
    <row r="174" spans="1:30" x14ac:dyDescent="0.35">
      <c r="A174" t="s">
        <v>132</v>
      </c>
      <c r="B174" s="255" t="s">
        <v>222</v>
      </c>
      <c r="C174" t="s">
        <v>123</v>
      </c>
      <c r="D174" t="s">
        <v>124</v>
      </c>
      <c r="E174">
        <v>4190430</v>
      </c>
      <c r="S174">
        <f t="shared" si="2"/>
        <v>0</v>
      </c>
      <c r="T174">
        <f>SUM($F174:H174)</f>
        <v>0</v>
      </c>
      <c r="U174">
        <f>SUM($F174:I174)</f>
        <v>0</v>
      </c>
      <c r="V174">
        <f>SUM($F174:J174)</f>
        <v>0</v>
      </c>
      <c r="W174">
        <f>SUM($F174:K174)</f>
        <v>0</v>
      </c>
      <c r="X174">
        <f>SUM($F174:L174)</f>
        <v>0</v>
      </c>
      <c r="Y174">
        <f>SUM($F174:M174)</f>
        <v>0</v>
      </c>
      <c r="Z174">
        <f>SUM($F174:N174)</f>
        <v>0</v>
      </c>
      <c r="AA174">
        <f>SUM($F174:O174)</f>
        <v>0</v>
      </c>
      <c r="AB174">
        <f>SUM($F174:P174)</f>
        <v>0</v>
      </c>
      <c r="AC174">
        <f>SUM($F174:Q174)</f>
        <v>0</v>
      </c>
      <c r="AD174">
        <f>SUM($F174:R174)</f>
        <v>0</v>
      </c>
    </row>
    <row r="175" spans="1:30" x14ac:dyDescent="0.35">
      <c r="A175" t="s">
        <v>132</v>
      </c>
      <c r="B175" s="255" t="s">
        <v>222</v>
      </c>
      <c r="C175" t="s">
        <v>125</v>
      </c>
      <c r="D175" t="s">
        <v>126</v>
      </c>
      <c r="E175">
        <v>6181510</v>
      </c>
      <c r="S175">
        <f t="shared" si="2"/>
        <v>0</v>
      </c>
      <c r="T175">
        <f>SUM($F175:H175)</f>
        <v>0</v>
      </c>
      <c r="U175">
        <f>SUM($F175:I175)</f>
        <v>0</v>
      </c>
      <c r="V175">
        <f>SUM($F175:J175)</f>
        <v>0</v>
      </c>
      <c r="W175">
        <f>SUM($F175:K175)</f>
        <v>0</v>
      </c>
      <c r="X175">
        <f>SUM($F175:L175)</f>
        <v>0</v>
      </c>
      <c r="Y175">
        <f>SUM($F175:M175)</f>
        <v>0</v>
      </c>
      <c r="Z175">
        <f>SUM($F175:N175)</f>
        <v>0</v>
      </c>
      <c r="AA175">
        <f>SUM($F175:O175)</f>
        <v>0</v>
      </c>
      <c r="AB175">
        <f>SUM($F175:P175)</f>
        <v>0</v>
      </c>
      <c r="AC175">
        <f>SUM($F175:Q175)</f>
        <v>0</v>
      </c>
      <c r="AD175">
        <f>SUM($F175:R175)</f>
        <v>0</v>
      </c>
    </row>
    <row r="176" spans="1:30" x14ac:dyDescent="0.35">
      <c r="A176" t="s">
        <v>132</v>
      </c>
      <c r="B176" s="255" t="s">
        <v>222</v>
      </c>
      <c r="C176" t="s">
        <v>146</v>
      </c>
      <c r="D176" t="s">
        <v>147</v>
      </c>
      <c r="E176">
        <v>6180210</v>
      </c>
      <c r="S176">
        <f t="shared" si="2"/>
        <v>0</v>
      </c>
      <c r="T176">
        <f>SUM($F176:H176)</f>
        <v>0</v>
      </c>
      <c r="U176">
        <f>SUM($F176:I176)</f>
        <v>0</v>
      </c>
      <c r="V176">
        <f>SUM($F176:J176)</f>
        <v>0</v>
      </c>
      <c r="W176">
        <f>SUM($F176:K176)</f>
        <v>0</v>
      </c>
      <c r="X176">
        <f>SUM($F176:L176)</f>
        <v>0</v>
      </c>
      <c r="Y176">
        <f>SUM($F176:M176)</f>
        <v>0</v>
      </c>
      <c r="Z176">
        <f>SUM($F176:N176)</f>
        <v>0</v>
      </c>
      <c r="AA176">
        <f>SUM($F176:O176)</f>
        <v>0</v>
      </c>
      <c r="AB176">
        <f>SUM($F176:P176)</f>
        <v>0</v>
      </c>
      <c r="AC176">
        <f>SUM($F176:Q176)</f>
        <v>0</v>
      </c>
      <c r="AD176">
        <f>SUM($F176:R176)</f>
        <v>0</v>
      </c>
    </row>
    <row r="177" spans="1:30" x14ac:dyDescent="0.35">
      <c r="A177" t="s">
        <v>132</v>
      </c>
      <c r="B177" s="255" t="s">
        <v>222</v>
      </c>
      <c r="C177" t="s">
        <v>127</v>
      </c>
      <c r="D177" t="s">
        <v>128</v>
      </c>
      <c r="E177">
        <v>6180200</v>
      </c>
      <c r="S177">
        <f t="shared" si="2"/>
        <v>0</v>
      </c>
      <c r="T177">
        <f>SUM($F177:H177)</f>
        <v>0</v>
      </c>
      <c r="U177">
        <f>SUM($F177:I177)</f>
        <v>0</v>
      </c>
      <c r="V177">
        <f>SUM($F177:J177)</f>
        <v>0</v>
      </c>
      <c r="W177">
        <f>SUM($F177:K177)</f>
        <v>0</v>
      </c>
      <c r="X177">
        <f>SUM($F177:L177)</f>
        <v>0</v>
      </c>
      <c r="Y177">
        <f>SUM($F177:M177)</f>
        <v>0</v>
      </c>
      <c r="Z177">
        <f>SUM($F177:N177)</f>
        <v>0</v>
      </c>
      <c r="AA177">
        <f>SUM($F177:O177)</f>
        <v>0</v>
      </c>
      <c r="AB177">
        <f>SUM($F177:P177)</f>
        <v>0</v>
      </c>
      <c r="AC177">
        <f>SUM($F177:Q177)</f>
        <v>0</v>
      </c>
      <c r="AD177">
        <f>SUM($F177:R177)</f>
        <v>0</v>
      </c>
    </row>
    <row r="178" spans="1:30" x14ac:dyDescent="0.35">
      <c r="A178" t="s">
        <v>132</v>
      </c>
      <c r="B178" s="255" t="s">
        <v>222</v>
      </c>
      <c r="C178" t="s">
        <v>130</v>
      </c>
      <c r="D178" t="s">
        <v>131</v>
      </c>
      <c r="E178">
        <v>6180230</v>
      </c>
      <c r="F178" s="378"/>
      <c r="G178" s="378"/>
      <c r="H178" s="378"/>
      <c r="I178" s="378"/>
      <c r="J178" s="378"/>
      <c r="K178" s="378"/>
      <c r="L178" s="378"/>
      <c r="M178" s="378"/>
      <c r="N178" s="378"/>
      <c r="O178" s="378"/>
      <c r="P178" s="378"/>
      <c r="Q178" s="378"/>
      <c r="R178" s="378"/>
      <c r="S178">
        <f t="shared" si="2"/>
        <v>0</v>
      </c>
      <c r="T178">
        <f>SUM($F178:H178)</f>
        <v>0</v>
      </c>
      <c r="U178">
        <f>SUM($F178:I178)</f>
        <v>0</v>
      </c>
      <c r="V178">
        <f>SUM($F178:J178)</f>
        <v>0</v>
      </c>
      <c r="W178">
        <f>SUM($F178:K178)</f>
        <v>0</v>
      </c>
      <c r="X178">
        <f>SUM($F178:L178)</f>
        <v>0</v>
      </c>
      <c r="Y178">
        <f>SUM($F178:M178)</f>
        <v>0</v>
      </c>
      <c r="Z178">
        <f>SUM($F178:N178)</f>
        <v>0</v>
      </c>
      <c r="AA178">
        <f>SUM($F178:O178)</f>
        <v>0</v>
      </c>
      <c r="AB178">
        <f>SUM($F178:P178)</f>
        <v>0</v>
      </c>
      <c r="AC178">
        <f>SUM($F178:Q178)</f>
        <v>0</v>
      </c>
      <c r="AD178">
        <f>SUM($F178:R178)</f>
        <v>0</v>
      </c>
    </row>
    <row r="179" spans="1:30" x14ac:dyDescent="0.35">
      <c r="A179" t="s">
        <v>132</v>
      </c>
      <c r="B179" s="255" t="s">
        <v>222</v>
      </c>
      <c r="C179" t="s">
        <v>135</v>
      </c>
      <c r="D179" t="s">
        <v>136</v>
      </c>
      <c r="E179">
        <v>6180260</v>
      </c>
      <c r="F179" s="378"/>
      <c r="G179" s="379"/>
      <c r="H179" s="379"/>
      <c r="I179" s="379"/>
      <c r="J179" s="379"/>
      <c r="K179" s="379"/>
      <c r="L179" s="379"/>
      <c r="M179" s="379"/>
      <c r="N179" s="379"/>
      <c r="O179" s="379"/>
      <c r="P179" s="379"/>
      <c r="Q179" s="379"/>
      <c r="R179" s="379"/>
      <c r="S179">
        <f t="shared" si="2"/>
        <v>0</v>
      </c>
      <c r="T179">
        <f>SUM($F179:H179)</f>
        <v>0</v>
      </c>
      <c r="U179">
        <f>SUM($F179:I179)</f>
        <v>0</v>
      </c>
      <c r="V179">
        <f>SUM($F179:J179)</f>
        <v>0</v>
      </c>
      <c r="W179">
        <f>SUM($F179:K179)</f>
        <v>0</v>
      </c>
      <c r="X179">
        <f>SUM($F179:L179)</f>
        <v>0</v>
      </c>
      <c r="Y179">
        <f>SUM($F179:M179)</f>
        <v>0</v>
      </c>
      <c r="Z179">
        <f>SUM($F179:N179)</f>
        <v>0</v>
      </c>
      <c r="AA179">
        <f>SUM($F179:O179)</f>
        <v>0</v>
      </c>
      <c r="AB179">
        <f>SUM($F179:P179)</f>
        <v>0</v>
      </c>
      <c r="AC179">
        <f>SUM($F179:Q179)</f>
        <v>0</v>
      </c>
      <c r="AD179">
        <f>SUM($F179:R179)</f>
        <v>0</v>
      </c>
    </row>
    <row r="180" spans="1:30" x14ac:dyDescent="0.35">
      <c r="A180" t="s">
        <v>133</v>
      </c>
      <c r="B180" s="255" t="s">
        <v>225</v>
      </c>
      <c r="C180" t="s">
        <v>19</v>
      </c>
      <c r="D180" t="s">
        <v>20</v>
      </c>
      <c r="E180">
        <v>4190105</v>
      </c>
      <c r="F180" s="356">
        <v>-483776</v>
      </c>
      <c r="G180" s="356">
        <v>-39017.67</v>
      </c>
      <c r="H180" s="356">
        <v>-39017.67</v>
      </c>
      <c r="I180" s="356">
        <v>-54581.67</v>
      </c>
      <c r="J180" s="356">
        <v>-39017.67</v>
      </c>
      <c r="K180" s="356">
        <v>-39017.67</v>
      </c>
      <c r="L180" s="356">
        <v>-39017.67</v>
      </c>
      <c r="M180" s="356">
        <v>-39017.67</v>
      </c>
      <c r="N180" s="356">
        <v>-39017.67</v>
      </c>
      <c r="O180" s="356">
        <v>-39017.67</v>
      </c>
      <c r="P180" s="356">
        <v>-39017.67</v>
      </c>
      <c r="Q180" s="356">
        <v>-39017.67</v>
      </c>
      <c r="R180" s="356">
        <v>-39017.67</v>
      </c>
      <c r="S180">
        <f t="shared" si="2"/>
        <v>-39017.67</v>
      </c>
      <c r="T180">
        <f>SUM($F180:H180)</f>
        <v>-561811.34</v>
      </c>
      <c r="U180">
        <f>SUM($F180:I180)</f>
        <v>-616393.01</v>
      </c>
      <c r="V180">
        <f>SUM($F180:J180)</f>
        <v>-655410.68000000005</v>
      </c>
      <c r="W180">
        <f>SUM($F180:K180)</f>
        <v>-694428.35000000009</v>
      </c>
      <c r="X180">
        <f>SUM($F180:L180)</f>
        <v>-733446.02000000014</v>
      </c>
      <c r="Y180">
        <f>SUM($F180:M180)</f>
        <v>-772463.69000000018</v>
      </c>
      <c r="Z180">
        <f>SUM($F180:N180)</f>
        <v>-811481.36000000022</v>
      </c>
      <c r="AA180">
        <f>SUM($F180:O180)</f>
        <v>-850499.03000000026</v>
      </c>
      <c r="AB180">
        <f>SUM($F180:P180)</f>
        <v>-889516.7000000003</v>
      </c>
      <c r="AC180">
        <f>SUM($F180:Q180)</f>
        <v>-928534.37000000034</v>
      </c>
      <c r="AD180">
        <f>SUM($F180:R180)</f>
        <v>-967552.04000000039</v>
      </c>
    </row>
    <row r="181" spans="1:30" x14ac:dyDescent="0.35">
      <c r="A181" t="s">
        <v>133</v>
      </c>
      <c r="B181" s="255" t="s">
        <v>225</v>
      </c>
      <c r="C181" t="s">
        <v>21</v>
      </c>
      <c r="D181" t="s">
        <v>22</v>
      </c>
      <c r="E181">
        <v>4190110</v>
      </c>
      <c r="S181">
        <f t="shared" si="2"/>
        <v>0</v>
      </c>
      <c r="T181">
        <f>SUM($F181:H181)</f>
        <v>0</v>
      </c>
      <c r="U181">
        <f>SUM($F181:I181)</f>
        <v>0</v>
      </c>
      <c r="V181">
        <f>SUM($F181:J181)</f>
        <v>0</v>
      </c>
      <c r="W181">
        <f>SUM($F181:K181)</f>
        <v>0</v>
      </c>
      <c r="X181">
        <f>SUM($F181:L181)</f>
        <v>0</v>
      </c>
      <c r="Y181">
        <f>SUM($F181:M181)</f>
        <v>0</v>
      </c>
      <c r="Z181">
        <f>SUM($F181:N181)</f>
        <v>0</v>
      </c>
      <c r="AA181">
        <f>SUM($F181:O181)</f>
        <v>0</v>
      </c>
      <c r="AB181">
        <f>SUM($F181:P181)</f>
        <v>0</v>
      </c>
      <c r="AC181">
        <f>SUM($F181:Q181)</f>
        <v>0</v>
      </c>
      <c r="AD181">
        <f>SUM($F181:R181)</f>
        <v>0</v>
      </c>
    </row>
    <row r="182" spans="1:30" x14ac:dyDescent="0.35">
      <c r="A182" t="s">
        <v>133</v>
      </c>
      <c r="B182" s="255" t="s">
        <v>225</v>
      </c>
      <c r="C182" t="s">
        <v>23</v>
      </c>
      <c r="D182" t="s">
        <v>24</v>
      </c>
      <c r="E182">
        <v>4190120</v>
      </c>
      <c r="F182" s="356">
        <v>-13521.57</v>
      </c>
      <c r="G182" s="356">
        <v>-1126.8</v>
      </c>
      <c r="H182" s="356">
        <v>-1126.8</v>
      </c>
      <c r="I182" s="356">
        <v>-1126.8</v>
      </c>
      <c r="J182" s="356">
        <v>-1126.8</v>
      </c>
      <c r="K182" s="356">
        <v>-1126.8</v>
      </c>
      <c r="L182" s="356">
        <v>-1126.8</v>
      </c>
      <c r="M182" s="356">
        <v>-1126.8</v>
      </c>
      <c r="N182" s="356">
        <v>-1126.8</v>
      </c>
      <c r="O182" s="356">
        <v>-1126.8</v>
      </c>
      <c r="P182" s="356">
        <v>-1126.8</v>
      </c>
      <c r="Q182" s="356">
        <v>-1126.8</v>
      </c>
      <c r="R182" s="356">
        <v>-1126.8</v>
      </c>
      <c r="S182">
        <f t="shared" si="2"/>
        <v>-1126.8</v>
      </c>
      <c r="T182">
        <f>SUM($F182:H182)</f>
        <v>-15775.169999999998</v>
      </c>
      <c r="U182">
        <f>SUM($F182:I182)</f>
        <v>-16901.969999999998</v>
      </c>
      <c r="V182">
        <f>SUM($F182:J182)</f>
        <v>-18028.769999999997</v>
      </c>
      <c r="W182">
        <f>SUM($F182:K182)</f>
        <v>-19155.569999999996</v>
      </c>
      <c r="X182">
        <f>SUM($F182:L182)</f>
        <v>-20282.369999999995</v>
      </c>
      <c r="Y182">
        <f>SUM($F182:M182)</f>
        <v>-21409.169999999995</v>
      </c>
      <c r="Z182">
        <f>SUM($F182:N182)</f>
        <v>-22535.969999999994</v>
      </c>
      <c r="AA182">
        <f>SUM($F182:O182)</f>
        <v>-23662.769999999993</v>
      </c>
      <c r="AB182">
        <f>SUM($F182:P182)</f>
        <v>-24789.569999999992</v>
      </c>
      <c r="AC182">
        <f>SUM($F182:Q182)</f>
        <v>-25916.369999999992</v>
      </c>
      <c r="AD182">
        <f>SUM($F182:R182)</f>
        <v>-27043.169999999991</v>
      </c>
    </row>
    <row r="183" spans="1:30" x14ac:dyDescent="0.35">
      <c r="A183" t="s">
        <v>133</v>
      </c>
      <c r="B183" s="255" t="s">
        <v>225</v>
      </c>
      <c r="C183" t="s">
        <v>25</v>
      </c>
      <c r="D183" t="s">
        <v>26</v>
      </c>
      <c r="E183">
        <v>4190140</v>
      </c>
      <c r="F183" s="356">
        <v>-21780</v>
      </c>
      <c r="I183" s="356">
        <v>-5445</v>
      </c>
      <c r="L183" s="356">
        <v>-5445</v>
      </c>
      <c r="O183" s="356">
        <v>-5445</v>
      </c>
      <c r="R183" s="356">
        <v>-5445</v>
      </c>
      <c r="S183">
        <f t="shared" si="2"/>
        <v>0</v>
      </c>
      <c r="T183">
        <f>SUM($F183:H183)</f>
        <v>-21780</v>
      </c>
      <c r="U183">
        <f>SUM($F183:I183)</f>
        <v>-27225</v>
      </c>
      <c r="V183">
        <f>SUM($F183:J183)</f>
        <v>-27225</v>
      </c>
      <c r="W183">
        <f>SUM($F183:K183)</f>
        <v>-27225</v>
      </c>
      <c r="X183">
        <f>SUM($F183:L183)</f>
        <v>-32670</v>
      </c>
      <c r="Y183">
        <f>SUM($F183:M183)</f>
        <v>-32670</v>
      </c>
      <c r="Z183">
        <f>SUM($F183:N183)</f>
        <v>-32670</v>
      </c>
      <c r="AA183">
        <f>SUM($F183:O183)</f>
        <v>-38115</v>
      </c>
      <c r="AB183">
        <f>SUM($F183:P183)</f>
        <v>-38115</v>
      </c>
      <c r="AC183">
        <f>SUM($F183:Q183)</f>
        <v>-38115</v>
      </c>
      <c r="AD183">
        <f>SUM($F183:R183)</f>
        <v>-43560</v>
      </c>
    </row>
    <row r="184" spans="1:30" x14ac:dyDescent="0.35">
      <c r="A184" t="s">
        <v>133</v>
      </c>
      <c r="B184" s="255" t="s">
        <v>225</v>
      </c>
      <c r="C184" t="s">
        <v>27</v>
      </c>
      <c r="D184" t="s">
        <v>28</v>
      </c>
      <c r="E184">
        <v>4190160</v>
      </c>
      <c r="S184">
        <f t="shared" si="2"/>
        <v>0</v>
      </c>
      <c r="T184">
        <f>SUM($F184:H184)</f>
        <v>0</v>
      </c>
      <c r="U184">
        <f>SUM($F184:I184)</f>
        <v>0</v>
      </c>
      <c r="V184">
        <f>SUM($F184:J184)</f>
        <v>0</v>
      </c>
      <c r="W184">
        <f>SUM($F184:K184)</f>
        <v>0</v>
      </c>
      <c r="X184">
        <f>SUM($F184:L184)</f>
        <v>0</v>
      </c>
      <c r="Y184">
        <f>SUM($F184:M184)</f>
        <v>0</v>
      </c>
      <c r="Z184">
        <f>SUM($F184:N184)</f>
        <v>0</v>
      </c>
      <c r="AA184">
        <f>SUM($F184:O184)</f>
        <v>0</v>
      </c>
      <c r="AB184">
        <f>SUM($F184:P184)</f>
        <v>0</v>
      </c>
      <c r="AC184">
        <f>SUM($F184:Q184)</f>
        <v>0</v>
      </c>
      <c r="AD184">
        <f>SUM($F184:R184)</f>
        <v>0</v>
      </c>
    </row>
    <row r="185" spans="1:30" x14ac:dyDescent="0.35">
      <c r="A185" t="s">
        <v>133</v>
      </c>
      <c r="B185" s="255" t="s">
        <v>225</v>
      </c>
      <c r="C185" t="s">
        <v>29</v>
      </c>
      <c r="D185" t="s">
        <v>30</v>
      </c>
      <c r="E185">
        <v>4190390</v>
      </c>
      <c r="S185">
        <f t="shared" si="2"/>
        <v>0</v>
      </c>
      <c r="T185">
        <f>SUM($F185:H185)</f>
        <v>0</v>
      </c>
      <c r="U185">
        <f>SUM($F185:I185)</f>
        <v>0</v>
      </c>
      <c r="V185">
        <f>SUM($F185:J185)</f>
        <v>0</v>
      </c>
      <c r="W185">
        <f>SUM($F185:K185)</f>
        <v>0</v>
      </c>
      <c r="X185">
        <f>SUM($F185:L185)</f>
        <v>0</v>
      </c>
      <c r="Y185">
        <f>SUM($F185:M185)</f>
        <v>0</v>
      </c>
      <c r="Z185">
        <f>SUM($F185:N185)</f>
        <v>0</v>
      </c>
      <c r="AA185">
        <f>SUM($F185:O185)</f>
        <v>0</v>
      </c>
      <c r="AB185">
        <f>SUM($F185:P185)</f>
        <v>0</v>
      </c>
      <c r="AC185">
        <f>SUM($F185:Q185)</f>
        <v>0</v>
      </c>
      <c r="AD185">
        <f>SUM($F185:R185)</f>
        <v>0</v>
      </c>
    </row>
    <row r="186" spans="1:30" x14ac:dyDescent="0.35">
      <c r="A186" t="s">
        <v>133</v>
      </c>
      <c r="B186" s="255" t="s">
        <v>225</v>
      </c>
      <c r="C186" t="s">
        <v>31</v>
      </c>
      <c r="D186" t="s">
        <v>32</v>
      </c>
      <c r="E186">
        <v>4191900</v>
      </c>
      <c r="S186">
        <f t="shared" si="2"/>
        <v>0</v>
      </c>
      <c r="T186">
        <f>SUM($F186:H186)</f>
        <v>0</v>
      </c>
      <c r="U186">
        <f>SUM($F186:I186)</f>
        <v>0</v>
      </c>
      <c r="V186">
        <f>SUM($F186:J186)</f>
        <v>0</v>
      </c>
      <c r="W186">
        <f>SUM($F186:K186)</f>
        <v>0</v>
      </c>
      <c r="X186">
        <f>SUM($F186:L186)</f>
        <v>0</v>
      </c>
      <c r="Y186">
        <f>SUM($F186:M186)</f>
        <v>0</v>
      </c>
      <c r="Z186">
        <f>SUM($F186:N186)</f>
        <v>0</v>
      </c>
      <c r="AA186">
        <f>SUM($F186:O186)</f>
        <v>0</v>
      </c>
      <c r="AB186">
        <f>SUM($F186:P186)</f>
        <v>0</v>
      </c>
      <c r="AC186">
        <f>SUM($F186:Q186)</f>
        <v>0</v>
      </c>
      <c r="AD186">
        <f>SUM($F186:R186)</f>
        <v>0</v>
      </c>
    </row>
    <row r="187" spans="1:30" x14ac:dyDescent="0.35">
      <c r="A187" t="s">
        <v>133</v>
      </c>
      <c r="B187" s="255" t="s">
        <v>225</v>
      </c>
      <c r="C187" t="s">
        <v>33</v>
      </c>
      <c r="D187" t="s">
        <v>34</v>
      </c>
      <c r="E187">
        <v>4191100</v>
      </c>
      <c r="F187">
        <v>-280</v>
      </c>
      <c r="G187">
        <v>-280</v>
      </c>
      <c r="S187">
        <f t="shared" si="2"/>
        <v>-280</v>
      </c>
      <c r="T187">
        <f>SUM($F187:H187)</f>
        <v>-560</v>
      </c>
      <c r="U187">
        <f>SUM($F187:I187)</f>
        <v>-560</v>
      </c>
      <c r="V187">
        <f>SUM($F187:J187)</f>
        <v>-560</v>
      </c>
      <c r="W187">
        <f>SUM($F187:K187)</f>
        <v>-560</v>
      </c>
      <c r="X187">
        <f>SUM($F187:L187)</f>
        <v>-560</v>
      </c>
      <c r="Y187">
        <f>SUM($F187:M187)</f>
        <v>-560</v>
      </c>
      <c r="Z187">
        <f>SUM($F187:N187)</f>
        <v>-560</v>
      </c>
      <c r="AA187">
        <f>SUM($F187:O187)</f>
        <v>-560</v>
      </c>
      <c r="AB187">
        <f>SUM($F187:P187)</f>
        <v>-560</v>
      </c>
      <c r="AC187">
        <f>SUM($F187:Q187)</f>
        <v>-560</v>
      </c>
      <c r="AD187">
        <f>SUM($F187:R187)</f>
        <v>-560</v>
      </c>
    </row>
    <row r="188" spans="1:30" x14ac:dyDescent="0.35">
      <c r="A188" t="s">
        <v>133</v>
      </c>
      <c r="B188" s="255" t="s">
        <v>225</v>
      </c>
      <c r="C188" t="s">
        <v>35</v>
      </c>
      <c r="D188" t="s">
        <v>36</v>
      </c>
      <c r="E188">
        <v>4191110</v>
      </c>
      <c r="S188">
        <f t="shared" si="2"/>
        <v>0</v>
      </c>
      <c r="T188">
        <f>SUM($F188:H188)</f>
        <v>0</v>
      </c>
      <c r="U188">
        <f>SUM($F188:I188)</f>
        <v>0</v>
      </c>
      <c r="V188">
        <f>SUM($F188:J188)</f>
        <v>0</v>
      </c>
      <c r="W188">
        <f>SUM($F188:K188)</f>
        <v>0</v>
      </c>
      <c r="X188">
        <f>SUM($F188:L188)</f>
        <v>0</v>
      </c>
      <c r="Y188">
        <f>SUM($F188:M188)</f>
        <v>0</v>
      </c>
      <c r="Z188">
        <f>SUM($F188:N188)</f>
        <v>0</v>
      </c>
      <c r="AA188">
        <f>SUM($F188:O188)</f>
        <v>0</v>
      </c>
      <c r="AB188">
        <f>SUM($F188:P188)</f>
        <v>0</v>
      </c>
      <c r="AC188">
        <f>SUM($F188:Q188)</f>
        <v>0</v>
      </c>
      <c r="AD188">
        <f>SUM($F188:R188)</f>
        <v>0</v>
      </c>
    </row>
    <row r="189" spans="1:30" x14ac:dyDescent="0.35">
      <c r="A189" t="s">
        <v>133</v>
      </c>
      <c r="B189" s="255" t="s">
        <v>225</v>
      </c>
      <c r="C189" t="s">
        <v>37</v>
      </c>
      <c r="D189" t="s">
        <v>38</v>
      </c>
      <c r="E189">
        <v>4191600</v>
      </c>
      <c r="S189">
        <f t="shared" si="2"/>
        <v>0</v>
      </c>
      <c r="T189">
        <f>SUM($F189:H189)</f>
        <v>0</v>
      </c>
      <c r="U189">
        <f>SUM($F189:I189)</f>
        <v>0</v>
      </c>
      <c r="V189">
        <f>SUM($F189:J189)</f>
        <v>0</v>
      </c>
      <c r="W189">
        <f>SUM($F189:K189)</f>
        <v>0</v>
      </c>
      <c r="X189">
        <f>SUM($F189:L189)</f>
        <v>0</v>
      </c>
      <c r="Y189">
        <f>SUM($F189:M189)</f>
        <v>0</v>
      </c>
      <c r="Z189">
        <f>SUM($F189:N189)</f>
        <v>0</v>
      </c>
      <c r="AA189">
        <f>SUM($F189:O189)</f>
        <v>0</v>
      </c>
      <c r="AB189">
        <f>SUM($F189:P189)</f>
        <v>0</v>
      </c>
      <c r="AC189">
        <f>SUM($F189:Q189)</f>
        <v>0</v>
      </c>
      <c r="AD189">
        <f>SUM($F189:R189)</f>
        <v>0</v>
      </c>
    </row>
    <row r="190" spans="1:30" x14ac:dyDescent="0.35">
      <c r="A190" t="s">
        <v>133</v>
      </c>
      <c r="B190" s="255" t="s">
        <v>225</v>
      </c>
      <c r="C190" t="s">
        <v>39</v>
      </c>
      <c r="D190" t="s">
        <v>40</v>
      </c>
      <c r="E190">
        <v>4191610</v>
      </c>
      <c r="S190">
        <f t="shared" si="2"/>
        <v>0</v>
      </c>
      <c r="T190">
        <f>SUM($F190:H190)</f>
        <v>0</v>
      </c>
      <c r="U190">
        <f>SUM($F190:I190)</f>
        <v>0</v>
      </c>
      <c r="V190">
        <f>SUM($F190:J190)</f>
        <v>0</v>
      </c>
      <c r="W190">
        <f>SUM($F190:K190)</f>
        <v>0</v>
      </c>
      <c r="X190">
        <f>SUM($F190:L190)</f>
        <v>0</v>
      </c>
      <c r="Y190">
        <f>SUM($F190:M190)</f>
        <v>0</v>
      </c>
      <c r="Z190">
        <f>SUM($F190:N190)</f>
        <v>0</v>
      </c>
      <c r="AA190">
        <f>SUM($F190:O190)</f>
        <v>0</v>
      </c>
      <c r="AB190">
        <f>SUM($F190:P190)</f>
        <v>0</v>
      </c>
      <c r="AC190">
        <f>SUM($F190:Q190)</f>
        <v>0</v>
      </c>
      <c r="AD190">
        <f>SUM($F190:R190)</f>
        <v>0</v>
      </c>
    </row>
    <row r="191" spans="1:30" x14ac:dyDescent="0.35">
      <c r="A191" t="s">
        <v>133</v>
      </c>
      <c r="B191" s="255" t="s">
        <v>225</v>
      </c>
      <c r="C191" t="s">
        <v>41</v>
      </c>
      <c r="D191" t="s">
        <v>42</v>
      </c>
      <c r="E191">
        <v>4190410</v>
      </c>
      <c r="S191">
        <f t="shared" si="2"/>
        <v>0</v>
      </c>
      <c r="T191">
        <f>SUM($F191:H191)</f>
        <v>0</v>
      </c>
      <c r="U191">
        <f>SUM($F191:I191)</f>
        <v>0</v>
      </c>
      <c r="V191">
        <f>SUM($F191:J191)</f>
        <v>0</v>
      </c>
      <c r="W191">
        <f>SUM($F191:K191)</f>
        <v>0</v>
      </c>
      <c r="X191">
        <f>SUM($F191:L191)</f>
        <v>0</v>
      </c>
      <c r="Y191">
        <f>SUM($F191:M191)</f>
        <v>0</v>
      </c>
      <c r="Z191">
        <f>SUM($F191:N191)</f>
        <v>0</v>
      </c>
      <c r="AA191">
        <f>SUM($F191:O191)</f>
        <v>0</v>
      </c>
      <c r="AB191">
        <f>SUM($F191:P191)</f>
        <v>0</v>
      </c>
      <c r="AC191">
        <f>SUM($F191:Q191)</f>
        <v>0</v>
      </c>
      <c r="AD191">
        <f>SUM($F191:R191)</f>
        <v>0</v>
      </c>
    </row>
    <row r="192" spans="1:30" x14ac:dyDescent="0.35">
      <c r="A192" t="s">
        <v>133</v>
      </c>
      <c r="B192" s="255" t="s">
        <v>225</v>
      </c>
      <c r="C192" t="s">
        <v>43</v>
      </c>
      <c r="D192" t="s">
        <v>44</v>
      </c>
      <c r="E192">
        <v>4190420</v>
      </c>
      <c r="S192">
        <f t="shared" si="2"/>
        <v>0</v>
      </c>
      <c r="T192">
        <f>SUM($F192:H192)</f>
        <v>0</v>
      </c>
      <c r="U192">
        <f>SUM($F192:I192)</f>
        <v>0</v>
      </c>
      <c r="V192">
        <f>SUM($F192:J192)</f>
        <v>0</v>
      </c>
      <c r="W192">
        <f>SUM($F192:K192)</f>
        <v>0</v>
      </c>
      <c r="X192">
        <f>SUM($F192:L192)</f>
        <v>0</v>
      </c>
      <c r="Y192">
        <f>SUM($F192:M192)</f>
        <v>0</v>
      </c>
      <c r="Z192">
        <f>SUM($F192:N192)</f>
        <v>0</v>
      </c>
      <c r="AA192">
        <f>SUM($F192:O192)</f>
        <v>0</v>
      </c>
      <c r="AB192">
        <f>SUM($F192:P192)</f>
        <v>0</v>
      </c>
      <c r="AC192">
        <f>SUM($F192:Q192)</f>
        <v>0</v>
      </c>
      <c r="AD192">
        <f>SUM($F192:R192)</f>
        <v>0</v>
      </c>
    </row>
    <row r="193" spans="1:30" x14ac:dyDescent="0.35">
      <c r="A193" t="s">
        <v>133</v>
      </c>
      <c r="B193" s="255" t="s">
        <v>225</v>
      </c>
      <c r="C193" t="s">
        <v>45</v>
      </c>
      <c r="D193" t="s">
        <v>46</v>
      </c>
      <c r="E193">
        <v>4190200</v>
      </c>
      <c r="S193">
        <f t="shared" si="2"/>
        <v>0</v>
      </c>
      <c r="T193">
        <f>SUM($F193:H193)</f>
        <v>0</v>
      </c>
      <c r="U193">
        <f>SUM($F193:I193)</f>
        <v>0</v>
      </c>
      <c r="V193">
        <f>SUM($F193:J193)</f>
        <v>0</v>
      </c>
      <c r="W193">
        <f>SUM($F193:K193)</f>
        <v>0</v>
      </c>
      <c r="X193">
        <f>SUM($F193:L193)</f>
        <v>0</v>
      </c>
      <c r="Y193">
        <f>SUM($F193:M193)</f>
        <v>0</v>
      </c>
      <c r="Z193">
        <f>SUM($F193:N193)</f>
        <v>0</v>
      </c>
      <c r="AA193">
        <f>SUM($F193:O193)</f>
        <v>0</v>
      </c>
      <c r="AB193">
        <f>SUM($F193:P193)</f>
        <v>0</v>
      </c>
      <c r="AC193">
        <f>SUM($F193:Q193)</f>
        <v>0</v>
      </c>
      <c r="AD193">
        <f>SUM($F193:R193)</f>
        <v>0</v>
      </c>
    </row>
    <row r="194" spans="1:30" x14ac:dyDescent="0.35">
      <c r="A194" t="s">
        <v>133</v>
      </c>
      <c r="B194" s="255" t="s">
        <v>225</v>
      </c>
      <c r="C194" t="s">
        <v>47</v>
      </c>
      <c r="D194" t="s">
        <v>48</v>
      </c>
      <c r="E194">
        <v>4190386</v>
      </c>
      <c r="S194">
        <f t="shared" si="2"/>
        <v>0</v>
      </c>
      <c r="T194">
        <f>SUM($F194:H194)</f>
        <v>0</v>
      </c>
      <c r="U194">
        <f>SUM($F194:I194)</f>
        <v>0</v>
      </c>
      <c r="V194">
        <f>SUM($F194:J194)</f>
        <v>0</v>
      </c>
      <c r="W194">
        <f>SUM($F194:K194)</f>
        <v>0</v>
      </c>
      <c r="X194">
        <f>SUM($F194:L194)</f>
        <v>0</v>
      </c>
      <c r="Y194">
        <f>SUM($F194:M194)</f>
        <v>0</v>
      </c>
      <c r="Z194">
        <f>SUM($F194:N194)</f>
        <v>0</v>
      </c>
      <c r="AA194">
        <f>SUM($F194:O194)</f>
        <v>0</v>
      </c>
      <c r="AB194">
        <f>SUM($F194:P194)</f>
        <v>0</v>
      </c>
      <c r="AC194">
        <f>SUM($F194:Q194)</f>
        <v>0</v>
      </c>
      <c r="AD194">
        <f>SUM($F194:R194)</f>
        <v>0</v>
      </c>
    </row>
    <row r="195" spans="1:30" x14ac:dyDescent="0.35">
      <c r="A195" t="s">
        <v>133</v>
      </c>
      <c r="B195" s="255" t="s">
        <v>225</v>
      </c>
      <c r="C195" t="s">
        <v>49</v>
      </c>
      <c r="D195" t="s">
        <v>50</v>
      </c>
      <c r="E195">
        <v>4190387</v>
      </c>
      <c r="S195">
        <f t="shared" si="2"/>
        <v>0</v>
      </c>
      <c r="T195">
        <f>SUM($F195:H195)</f>
        <v>0</v>
      </c>
      <c r="U195">
        <f>SUM($F195:I195)</f>
        <v>0</v>
      </c>
      <c r="V195">
        <f>SUM($F195:J195)</f>
        <v>0</v>
      </c>
      <c r="W195">
        <f>SUM($F195:K195)</f>
        <v>0</v>
      </c>
      <c r="X195">
        <f>SUM($F195:L195)</f>
        <v>0</v>
      </c>
      <c r="Y195">
        <f>SUM($F195:M195)</f>
        <v>0</v>
      </c>
      <c r="Z195">
        <f>SUM($F195:N195)</f>
        <v>0</v>
      </c>
      <c r="AA195">
        <f>SUM($F195:O195)</f>
        <v>0</v>
      </c>
      <c r="AB195">
        <f>SUM($F195:P195)</f>
        <v>0</v>
      </c>
      <c r="AC195">
        <f>SUM($F195:Q195)</f>
        <v>0</v>
      </c>
      <c r="AD195">
        <f>SUM($F195:R195)</f>
        <v>0</v>
      </c>
    </row>
    <row r="196" spans="1:30" x14ac:dyDescent="0.35">
      <c r="A196" t="s">
        <v>133</v>
      </c>
      <c r="B196" s="255" t="s">
        <v>225</v>
      </c>
      <c r="C196" t="s">
        <v>51</v>
      </c>
      <c r="D196" t="s">
        <v>52</v>
      </c>
      <c r="E196">
        <v>4190388</v>
      </c>
      <c r="F196" s="356">
        <v>-2030</v>
      </c>
      <c r="H196">
        <v>-507.5</v>
      </c>
      <c r="J196">
        <v>-507.5</v>
      </c>
      <c r="M196">
        <v>-507.5</v>
      </c>
      <c r="P196">
        <v>-507.5</v>
      </c>
      <c r="S196">
        <f t="shared" ref="S196:S259" si="3">G196</f>
        <v>0</v>
      </c>
      <c r="T196">
        <f>SUM($F196:H196)</f>
        <v>-2537.5</v>
      </c>
      <c r="U196">
        <f>SUM($F196:I196)</f>
        <v>-2537.5</v>
      </c>
      <c r="V196">
        <f>SUM($F196:J196)</f>
        <v>-3045</v>
      </c>
      <c r="W196">
        <f>SUM($F196:K196)</f>
        <v>-3045</v>
      </c>
      <c r="X196">
        <f>SUM($F196:L196)</f>
        <v>-3045</v>
      </c>
      <c r="Y196">
        <f>SUM($F196:M196)</f>
        <v>-3552.5</v>
      </c>
      <c r="Z196">
        <f>SUM($F196:N196)</f>
        <v>-3552.5</v>
      </c>
      <c r="AA196">
        <f>SUM($F196:O196)</f>
        <v>-3552.5</v>
      </c>
      <c r="AB196">
        <f>SUM($F196:P196)</f>
        <v>-4060</v>
      </c>
      <c r="AC196">
        <f>SUM($F196:Q196)</f>
        <v>-4060</v>
      </c>
      <c r="AD196">
        <f>SUM($F196:R196)</f>
        <v>-4060</v>
      </c>
    </row>
    <row r="197" spans="1:30" x14ac:dyDescent="0.35">
      <c r="A197" t="s">
        <v>133</v>
      </c>
      <c r="B197" s="255" t="s">
        <v>225</v>
      </c>
      <c r="C197" t="s">
        <v>53</v>
      </c>
      <c r="D197" t="s">
        <v>54</v>
      </c>
      <c r="E197">
        <v>4190380</v>
      </c>
      <c r="F197" s="356">
        <v>-25858</v>
      </c>
      <c r="H197" s="356">
        <v>-6958</v>
      </c>
      <c r="J197" s="356">
        <v>-9158</v>
      </c>
      <c r="N197" s="356">
        <v>-9742</v>
      </c>
      <c r="S197">
        <f t="shared" si="3"/>
        <v>0</v>
      </c>
      <c r="T197">
        <f>SUM($F197:H197)</f>
        <v>-32816</v>
      </c>
      <c r="U197">
        <f>SUM($F197:I197)</f>
        <v>-32816</v>
      </c>
      <c r="V197">
        <f>SUM($F197:J197)</f>
        <v>-41974</v>
      </c>
      <c r="W197">
        <f>SUM($F197:K197)</f>
        <v>-41974</v>
      </c>
      <c r="X197">
        <f>SUM($F197:L197)</f>
        <v>-41974</v>
      </c>
      <c r="Y197">
        <f>SUM($F197:M197)</f>
        <v>-41974</v>
      </c>
      <c r="Z197">
        <f>SUM($F197:N197)</f>
        <v>-51716</v>
      </c>
      <c r="AA197">
        <f>SUM($F197:O197)</f>
        <v>-51716</v>
      </c>
      <c r="AB197">
        <f>SUM($F197:P197)</f>
        <v>-51716</v>
      </c>
      <c r="AC197">
        <f>SUM($F197:Q197)</f>
        <v>-51716</v>
      </c>
      <c r="AD197">
        <f>SUM($F197:R197)</f>
        <v>-51716</v>
      </c>
    </row>
    <row r="198" spans="1:30" x14ac:dyDescent="0.35">
      <c r="A198" t="s">
        <v>133</v>
      </c>
      <c r="B198" s="255" t="s">
        <v>225</v>
      </c>
      <c r="C198" t="s">
        <v>156</v>
      </c>
      <c r="D198" t="s">
        <v>157</v>
      </c>
      <c r="E198">
        <v>4190205</v>
      </c>
      <c r="S198">
        <f t="shared" si="3"/>
        <v>0</v>
      </c>
      <c r="T198">
        <f>SUM($F198:H198)</f>
        <v>0</v>
      </c>
      <c r="U198">
        <f>SUM($F198:I198)</f>
        <v>0</v>
      </c>
      <c r="V198">
        <f>SUM($F198:J198)</f>
        <v>0</v>
      </c>
      <c r="W198">
        <f>SUM($F198:K198)</f>
        <v>0</v>
      </c>
      <c r="X198">
        <f>SUM($F198:L198)</f>
        <v>0</v>
      </c>
      <c r="Y198">
        <f>SUM($F198:M198)</f>
        <v>0</v>
      </c>
      <c r="Z198">
        <f>SUM($F198:N198)</f>
        <v>0</v>
      </c>
      <c r="AA198">
        <f>SUM($F198:O198)</f>
        <v>0</v>
      </c>
      <c r="AB198">
        <f>SUM($F198:P198)</f>
        <v>0</v>
      </c>
      <c r="AC198">
        <f>SUM($F198:Q198)</f>
        <v>0</v>
      </c>
      <c r="AD198">
        <f>SUM($F198:R198)</f>
        <v>0</v>
      </c>
    </row>
    <row r="199" spans="1:30" x14ac:dyDescent="0.35">
      <c r="A199" t="s">
        <v>133</v>
      </c>
      <c r="B199" s="255" t="s">
        <v>225</v>
      </c>
      <c r="C199" t="s">
        <v>55</v>
      </c>
      <c r="D199" t="s">
        <v>56</v>
      </c>
      <c r="E199">
        <v>4190210</v>
      </c>
      <c r="S199">
        <f t="shared" si="3"/>
        <v>0</v>
      </c>
      <c r="T199">
        <f>SUM($F199:H199)</f>
        <v>0</v>
      </c>
      <c r="U199">
        <f>SUM($F199:I199)</f>
        <v>0</v>
      </c>
      <c r="V199">
        <f>SUM($F199:J199)</f>
        <v>0</v>
      </c>
      <c r="W199">
        <f>SUM($F199:K199)</f>
        <v>0</v>
      </c>
      <c r="X199">
        <f>SUM($F199:L199)</f>
        <v>0</v>
      </c>
      <c r="Y199">
        <f>SUM($F199:M199)</f>
        <v>0</v>
      </c>
      <c r="Z199">
        <f>SUM($F199:N199)</f>
        <v>0</v>
      </c>
      <c r="AA199">
        <f>SUM($F199:O199)</f>
        <v>0</v>
      </c>
      <c r="AB199">
        <f>SUM($F199:P199)</f>
        <v>0</v>
      </c>
      <c r="AC199">
        <f>SUM($F199:Q199)</f>
        <v>0</v>
      </c>
      <c r="AD199">
        <f>SUM($F199:R199)</f>
        <v>0</v>
      </c>
    </row>
    <row r="200" spans="1:30" x14ac:dyDescent="0.35">
      <c r="A200" t="s">
        <v>133</v>
      </c>
      <c r="B200" s="255" t="s">
        <v>225</v>
      </c>
      <c r="C200" t="s">
        <v>57</v>
      </c>
      <c r="D200" t="s">
        <v>58</v>
      </c>
      <c r="E200">
        <v>6110000</v>
      </c>
      <c r="F200" s="356">
        <v>335000</v>
      </c>
      <c r="G200" s="356">
        <v>27916.67</v>
      </c>
      <c r="H200" s="356">
        <v>27916.67</v>
      </c>
      <c r="I200" s="356">
        <v>27916.67</v>
      </c>
      <c r="J200" s="356">
        <v>27916.67</v>
      </c>
      <c r="K200" s="356">
        <v>27916.67</v>
      </c>
      <c r="L200" s="356">
        <v>27916.67</v>
      </c>
      <c r="M200" s="356">
        <v>27916.67</v>
      </c>
      <c r="N200" s="356">
        <v>27916.67</v>
      </c>
      <c r="O200" s="356">
        <v>27916.67</v>
      </c>
      <c r="P200" s="356">
        <v>27916.67</v>
      </c>
      <c r="Q200" s="356">
        <v>27916.67</v>
      </c>
      <c r="R200" s="356">
        <v>27916.67</v>
      </c>
      <c r="S200">
        <f t="shared" si="3"/>
        <v>27916.67</v>
      </c>
      <c r="T200">
        <f>SUM($F200:H200)</f>
        <v>390833.33999999997</v>
      </c>
      <c r="U200">
        <f>SUM($F200:I200)</f>
        <v>418750.00999999995</v>
      </c>
      <c r="V200">
        <f>SUM($F200:J200)</f>
        <v>446666.67999999993</v>
      </c>
      <c r="W200">
        <f>SUM($F200:K200)</f>
        <v>474583.34999999992</v>
      </c>
      <c r="X200">
        <f>SUM($F200:L200)</f>
        <v>502500.0199999999</v>
      </c>
      <c r="Y200">
        <f>SUM($F200:M200)</f>
        <v>530416.68999999994</v>
      </c>
      <c r="Z200">
        <f>SUM($F200:N200)</f>
        <v>558333.36</v>
      </c>
      <c r="AA200">
        <f>SUM($F200:O200)</f>
        <v>586250.03</v>
      </c>
      <c r="AB200">
        <f>SUM($F200:P200)</f>
        <v>614166.70000000007</v>
      </c>
      <c r="AC200">
        <f>SUM($F200:Q200)</f>
        <v>642083.37000000011</v>
      </c>
      <c r="AD200">
        <f>SUM($F200:R200)</f>
        <v>670000.04000000015</v>
      </c>
    </row>
    <row r="201" spans="1:30" x14ac:dyDescent="0.35">
      <c r="A201" t="s">
        <v>133</v>
      </c>
      <c r="B201" s="255" t="s">
        <v>225</v>
      </c>
      <c r="C201" t="s">
        <v>59</v>
      </c>
      <c r="D201" t="s">
        <v>60</v>
      </c>
      <c r="E201">
        <v>6110020</v>
      </c>
      <c r="F201" s="356">
        <v>1000</v>
      </c>
      <c r="G201">
        <v>83.33</v>
      </c>
      <c r="H201">
        <v>83.33</v>
      </c>
      <c r="I201">
        <v>83.33</v>
      </c>
      <c r="J201">
        <v>83.33</v>
      </c>
      <c r="K201">
        <v>83.33</v>
      </c>
      <c r="L201">
        <v>83.33</v>
      </c>
      <c r="M201">
        <v>83.33</v>
      </c>
      <c r="N201">
        <v>83.33</v>
      </c>
      <c r="O201">
        <v>83.33</v>
      </c>
      <c r="P201">
        <v>83.33</v>
      </c>
      <c r="Q201">
        <v>83.33</v>
      </c>
      <c r="R201">
        <v>83.33</v>
      </c>
      <c r="S201">
        <f t="shared" si="3"/>
        <v>83.33</v>
      </c>
      <c r="T201">
        <f>SUM($F201:H201)</f>
        <v>1166.6599999999999</v>
      </c>
      <c r="U201">
        <f>SUM($F201:I201)</f>
        <v>1249.9899999999998</v>
      </c>
      <c r="V201">
        <f>SUM($F201:J201)</f>
        <v>1333.3199999999997</v>
      </c>
      <c r="W201">
        <f>SUM($F201:K201)</f>
        <v>1416.6499999999996</v>
      </c>
      <c r="X201">
        <f>SUM($F201:L201)</f>
        <v>1499.9799999999996</v>
      </c>
      <c r="Y201">
        <f>SUM($F201:M201)</f>
        <v>1583.3099999999995</v>
      </c>
      <c r="Z201">
        <f>SUM($F201:N201)</f>
        <v>1666.6399999999994</v>
      </c>
      <c r="AA201">
        <f>SUM($F201:O201)</f>
        <v>1749.9699999999993</v>
      </c>
      <c r="AB201">
        <f>SUM($F201:P201)</f>
        <v>1833.2999999999993</v>
      </c>
      <c r="AC201">
        <f>SUM($F201:Q201)</f>
        <v>1916.6299999999992</v>
      </c>
      <c r="AD201">
        <f>SUM($F201:R201)</f>
        <v>1999.9599999999991</v>
      </c>
    </row>
    <row r="202" spans="1:30" x14ac:dyDescent="0.35">
      <c r="A202" t="s">
        <v>133</v>
      </c>
      <c r="B202" s="255" t="s">
        <v>225</v>
      </c>
      <c r="C202" t="s">
        <v>61</v>
      </c>
      <c r="D202" t="s">
        <v>62</v>
      </c>
      <c r="E202">
        <v>6110600</v>
      </c>
      <c r="F202" s="356">
        <v>110000</v>
      </c>
      <c r="G202" s="356">
        <v>9166.67</v>
      </c>
      <c r="H202" s="356">
        <v>9166.67</v>
      </c>
      <c r="I202" s="356">
        <v>9166.67</v>
      </c>
      <c r="J202" s="356">
        <v>9166.67</v>
      </c>
      <c r="K202" s="356">
        <v>9166.67</v>
      </c>
      <c r="L202" s="356">
        <v>9166.67</v>
      </c>
      <c r="M202" s="356">
        <v>9166.67</v>
      </c>
      <c r="N202" s="356">
        <v>9166.67</v>
      </c>
      <c r="O202" s="356">
        <v>9166.67</v>
      </c>
      <c r="P202" s="356">
        <v>9166.67</v>
      </c>
      <c r="Q202" s="356">
        <v>9166.67</v>
      </c>
      <c r="R202" s="356">
        <v>9166.67</v>
      </c>
      <c r="S202">
        <f t="shared" si="3"/>
        <v>9166.67</v>
      </c>
      <c r="T202">
        <f>SUM($F202:H202)</f>
        <v>128333.34</v>
      </c>
      <c r="U202">
        <f>SUM($F202:I202)</f>
        <v>137500.01</v>
      </c>
      <c r="V202">
        <f>SUM($F202:J202)</f>
        <v>146666.68000000002</v>
      </c>
      <c r="W202">
        <f>SUM($F202:K202)</f>
        <v>155833.35000000003</v>
      </c>
      <c r="X202">
        <f>SUM($F202:L202)</f>
        <v>165000.02000000005</v>
      </c>
      <c r="Y202">
        <f>SUM($F202:M202)</f>
        <v>174166.69000000006</v>
      </c>
      <c r="Z202">
        <f>SUM($F202:N202)</f>
        <v>183333.36000000007</v>
      </c>
      <c r="AA202">
        <f>SUM($F202:O202)</f>
        <v>192500.03000000009</v>
      </c>
      <c r="AB202">
        <f>SUM($F202:P202)</f>
        <v>201666.7000000001</v>
      </c>
      <c r="AC202">
        <f>SUM($F202:Q202)</f>
        <v>210833.37000000011</v>
      </c>
      <c r="AD202">
        <f>SUM($F202:R202)</f>
        <v>220000.04000000012</v>
      </c>
    </row>
    <row r="203" spans="1:30" x14ac:dyDescent="0.35">
      <c r="A203" t="s">
        <v>133</v>
      </c>
      <c r="B203" s="255" t="s">
        <v>225</v>
      </c>
      <c r="C203" t="s">
        <v>63</v>
      </c>
      <c r="D203" t="s">
        <v>64</v>
      </c>
      <c r="E203">
        <v>6110720</v>
      </c>
      <c r="F203" s="356">
        <v>19000</v>
      </c>
      <c r="G203" s="356">
        <v>1583.33</v>
      </c>
      <c r="H203" s="356">
        <v>1583.33</v>
      </c>
      <c r="I203" s="356">
        <v>1583.33</v>
      </c>
      <c r="J203" s="356">
        <v>1583.33</v>
      </c>
      <c r="K203" s="356">
        <v>1583.33</v>
      </c>
      <c r="L203" s="356">
        <v>1583.33</v>
      </c>
      <c r="M203" s="356">
        <v>1583.33</v>
      </c>
      <c r="N203" s="356">
        <v>1583.33</v>
      </c>
      <c r="O203" s="356">
        <v>1583.33</v>
      </c>
      <c r="P203" s="356">
        <v>1583.33</v>
      </c>
      <c r="Q203" s="356">
        <v>1583.33</v>
      </c>
      <c r="R203" s="356">
        <v>1583.33</v>
      </c>
      <c r="S203">
        <f t="shared" si="3"/>
        <v>1583.33</v>
      </c>
      <c r="T203">
        <f>SUM($F203:H203)</f>
        <v>22166.660000000003</v>
      </c>
      <c r="U203">
        <f>SUM($F203:I203)</f>
        <v>23749.990000000005</v>
      </c>
      <c r="V203">
        <f>SUM($F203:J203)</f>
        <v>25333.320000000007</v>
      </c>
      <c r="W203">
        <f>SUM($F203:K203)</f>
        <v>26916.650000000009</v>
      </c>
      <c r="X203">
        <f>SUM($F203:L203)</f>
        <v>28499.98000000001</v>
      </c>
      <c r="Y203">
        <f>SUM($F203:M203)</f>
        <v>30083.310000000012</v>
      </c>
      <c r="Z203">
        <f>SUM($F203:N203)</f>
        <v>31666.640000000014</v>
      </c>
      <c r="AA203">
        <f>SUM($F203:O203)</f>
        <v>33249.970000000016</v>
      </c>
      <c r="AB203">
        <f>SUM($F203:P203)</f>
        <v>34833.300000000017</v>
      </c>
      <c r="AC203">
        <f>SUM($F203:Q203)</f>
        <v>36416.630000000019</v>
      </c>
      <c r="AD203">
        <f>SUM($F203:R203)</f>
        <v>37999.960000000021</v>
      </c>
    </row>
    <row r="204" spans="1:30" x14ac:dyDescent="0.35">
      <c r="A204" t="s">
        <v>133</v>
      </c>
      <c r="B204" s="255" t="s">
        <v>225</v>
      </c>
      <c r="C204" t="s">
        <v>65</v>
      </c>
      <c r="D204" t="s">
        <v>66</v>
      </c>
      <c r="E204">
        <v>6110860</v>
      </c>
      <c r="F204" s="356">
        <v>32500</v>
      </c>
      <c r="G204" s="356">
        <v>2708.33</v>
      </c>
      <c r="H204" s="356">
        <v>2708.33</v>
      </c>
      <c r="I204" s="356">
        <v>2708.33</v>
      </c>
      <c r="J204" s="356">
        <v>2708.33</v>
      </c>
      <c r="K204" s="356">
        <v>2708.33</v>
      </c>
      <c r="L204" s="356">
        <v>2708.33</v>
      </c>
      <c r="M204" s="356">
        <v>2708.33</v>
      </c>
      <c r="N204" s="356">
        <v>2708.33</v>
      </c>
      <c r="O204" s="356">
        <v>2708.33</v>
      </c>
      <c r="P204" s="356">
        <v>2708.33</v>
      </c>
      <c r="Q204" s="356">
        <v>2708.33</v>
      </c>
      <c r="R204" s="356">
        <v>2708.33</v>
      </c>
      <c r="S204">
        <f t="shared" si="3"/>
        <v>2708.33</v>
      </c>
      <c r="T204">
        <f>SUM($F204:H204)</f>
        <v>37916.660000000003</v>
      </c>
      <c r="U204">
        <f>SUM($F204:I204)</f>
        <v>40624.990000000005</v>
      </c>
      <c r="V204">
        <f>SUM($F204:J204)</f>
        <v>43333.320000000007</v>
      </c>
      <c r="W204">
        <f>SUM($F204:K204)</f>
        <v>46041.650000000009</v>
      </c>
      <c r="X204">
        <f>SUM($F204:L204)</f>
        <v>48749.98000000001</v>
      </c>
      <c r="Y204">
        <f>SUM($F204:M204)</f>
        <v>51458.310000000012</v>
      </c>
      <c r="Z204">
        <f>SUM($F204:N204)</f>
        <v>54166.640000000014</v>
      </c>
      <c r="AA204">
        <f>SUM($F204:O204)</f>
        <v>56874.970000000016</v>
      </c>
      <c r="AB204">
        <f>SUM($F204:P204)</f>
        <v>59583.300000000017</v>
      </c>
      <c r="AC204">
        <f>SUM($F204:Q204)</f>
        <v>62291.630000000019</v>
      </c>
      <c r="AD204">
        <f>SUM($F204:R204)</f>
        <v>64999.960000000021</v>
      </c>
    </row>
    <row r="205" spans="1:30" x14ac:dyDescent="0.35">
      <c r="A205" t="s">
        <v>133</v>
      </c>
      <c r="B205" s="255" t="s">
        <v>225</v>
      </c>
      <c r="C205" t="s">
        <v>67</v>
      </c>
      <c r="D205" t="s">
        <v>68</v>
      </c>
      <c r="E205">
        <v>6110800</v>
      </c>
      <c r="F205">
        <v>0</v>
      </c>
      <c r="S205">
        <f t="shared" si="3"/>
        <v>0</v>
      </c>
      <c r="T205">
        <f>SUM($F205:H205)</f>
        <v>0</v>
      </c>
      <c r="U205">
        <f>SUM($F205:I205)</f>
        <v>0</v>
      </c>
      <c r="V205">
        <f>SUM($F205:J205)</f>
        <v>0</v>
      </c>
      <c r="W205">
        <f>SUM($F205:K205)</f>
        <v>0</v>
      </c>
      <c r="X205">
        <f>SUM($F205:L205)</f>
        <v>0</v>
      </c>
      <c r="Y205">
        <f>SUM($F205:M205)</f>
        <v>0</v>
      </c>
      <c r="Z205">
        <f>SUM($F205:N205)</f>
        <v>0</v>
      </c>
      <c r="AA205">
        <f>SUM($F205:O205)</f>
        <v>0</v>
      </c>
      <c r="AB205">
        <f>SUM($F205:P205)</f>
        <v>0</v>
      </c>
      <c r="AC205">
        <f>SUM($F205:Q205)</f>
        <v>0</v>
      </c>
      <c r="AD205">
        <f>SUM($F205:R205)</f>
        <v>0</v>
      </c>
    </row>
    <row r="206" spans="1:30" x14ac:dyDescent="0.35">
      <c r="A206" t="s">
        <v>133</v>
      </c>
      <c r="B206" s="255" t="s">
        <v>225</v>
      </c>
      <c r="C206" t="s">
        <v>69</v>
      </c>
      <c r="D206" t="s">
        <v>70</v>
      </c>
      <c r="E206">
        <v>6110640</v>
      </c>
      <c r="F206" s="356">
        <v>11000</v>
      </c>
      <c r="G206">
        <v>916.67</v>
      </c>
      <c r="H206">
        <v>916.67</v>
      </c>
      <c r="I206">
        <v>916.67</v>
      </c>
      <c r="J206">
        <v>916.67</v>
      </c>
      <c r="K206">
        <v>916.67</v>
      </c>
      <c r="L206">
        <v>916.67</v>
      </c>
      <c r="M206">
        <v>916.67</v>
      </c>
      <c r="N206">
        <v>916.67</v>
      </c>
      <c r="O206">
        <v>916.67</v>
      </c>
      <c r="P206">
        <v>916.67</v>
      </c>
      <c r="Q206">
        <v>916.67</v>
      </c>
      <c r="R206">
        <v>916.67</v>
      </c>
      <c r="S206">
        <f t="shared" si="3"/>
        <v>916.67</v>
      </c>
      <c r="T206">
        <f>SUM($F206:H206)</f>
        <v>12833.34</v>
      </c>
      <c r="U206">
        <f>SUM($F206:I206)</f>
        <v>13750.01</v>
      </c>
      <c r="V206">
        <f>SUM($F206:J206)</f>
        <v>14666.68</v>
      </c>
      <c r="W206">
        <f>SUM($F206:K206)</f>
        <v>15583.35</v>
      </c>
      <c r="X206">
        <f>SUM($F206:L206)</f>
        <v>16500.02</v>
      </c>
      <c r="Y206">
        <f>SUM($F206:M206)</f>
        <v>17416.689999999999</v>
      </c>
      <c r="Z206">
        <f>SUM($F206:N206)</f>
        <v>18333.359999999997</v>
      </c>
      <c r="AA206">
        <f>SUM($F206:O206)</f>
        <v>19250.029999999995</v>
      </c>
      <c r="AB206">
        <f>SUM($F206:P206)</f>
        <v>20166.699999999993</v>
      </c>
      <c r="AC206">
        <f>SUM($F206:Q206)</f>
        <v>21083.369999999992</v>
      </c>
      <c r="AD206">
        <f>SUM($F206:R206)</f>
        <v>22000.03999999999</v>
      </c>
    </row>
    <row r="207" spans="1:30" x14ac:dyDescent="0.35">
      <c r="A207" t="s">
        <v>133</v>
      </c>
      <c r="B207" s="255" t="s">
        <v>225</v>
      </c>
      <c r="C207" t="s">
        <v>71</v>
      </c>
      <c r="D207" t="s">
        <v>72</v>
      </c>
      <c r="E207">
        <v>6116300</v>
      </c>
      <c r="F207">
        <v>400</v>
      </c>
      <c r="G207">
        <v>66.67</v>
      </c>
      <c r="I207">
        <v>66.67</v>
      </c>
      <c r="K207">
        <v>66.67</v>
      </c>
      <c r="M207">
        <v>66.67</v>
      </c>
      <c r="O207">
        <v>66.67</v>
      </c>
      <c r="Q207">
        <v>66.67</v>
      </c>
      <c r="S207">
        <f t="shared" si="3"/>
        <v>66.67</v>
      </c>
      <c r="T207">
        <f>SUM($F207:H207)</f>
        <v>466.67</v>
      </c>
      <c r="U207">
        <f>SUM($F207:I207)</f>
        <v>533.34</v>
      </c>
      <c r="V207">
        <f>SUM($F207:J207)</f>
        <v>533.34</v>
      </c>
      <c r="W207">
        <f>SUM($F207:K207)</f>
        <v>600.01</v>
      </c>
      <c r="X207">
        <f>SUM($F207:L207)</f>
        <v>600.01</v>
      </c>
      <c r="Y207">
        <f>SUM($F207:M207)</f>
        <v>666.68</v>
      </c>
      <c r="Z207">
        <f>SUM($F207:N207)</f>
        <v>666.68</v>
      </c>
      <c r="AA207">
        <f>SUM($F207:O207)</f>
        <v>733.34999999999991</v>
      </c>
      <c r="AB207">
        <f>SUM($F207:P207)</f>
        <v>733.34999999999991</v>
      </c>
      <c r="AC207">
        <f>SUM($F207:Q207)</f>
        <v>800.01999999999987</v>
      </c>
      <c r="AD207">
        <f>SUM($F207:R207)</f>
        <v>800.01999999999987</v>
      </c>
    </row>
    <row r="208" spans="1:30" x14ac:dyDescent="0.35">
      <c r="A208" t="s">
        <v>133</v>
      </c>
      <c r="B208" s="255" t="s">
        <v>225</v>
      </c>
      <c r="C208" t="s">
        <v>73</v>
      </c>
      <c r="D208" t="s">
        <v>74</v>
      </c>
      <c r="E208">
        <v>6116200</v>
      </c>
      <c r="F208" s="356">
        <v>2000</v>
      </c>
      <c r="H208">
        <v>500</v>
      </c>
      <c r="J208">
        <v>500</v>
      </c>
      <c r="N208">
        <v>500</v>
      </c>
      <c r="Q208">
        <v>500</v>
      </c>
      <c r="S208">
        <f t="shared" si="3"/>
        <v>0</v>
      </c>
      <c r="T208">
        <f>SUM($F208:H208)</f>
        <v>2500</v>
      </c>
      <c r="U208">
        <f>SUM($F208:I208)</f>
        <v>2500</v>
      </c>
      <c r="V208">
        <f>SUM($F208:J208)</f>
        <v>3000</v>
      </c>
      <c r="W208">
        <f>SUM($F208:K208)</f>
        <v>3000</v>
      </c>
      <c r="X208">
        <f>SUM($F208:L208)</f>
        <v>3000</v>
      </c>
      <c r="Y208">
        <f>SUM($F208:M208)</f>
        <v>3000</v>
      </c>
      <c r="Z208">
        <f>SUM($F208:N208)</f>
        <v>3500</v>
      </c>
      <c r="AA208">
        <f>SUM($F208:O208)</f>
        <v>3500</v>
      </c>
      <c r="AB208">
        <f>SUM($F208:P208)</f>
        <v>3500</v>
      </c>
      <c r="AC208">
        <f>SUM($F208:Q208)</f>
        <v>4000</v>
      </c>
      <c r="AD208">
        <f>SUM($F208:R208)</f>
        <v>4000</v>
      </c>
    </row>
    <row r="209" spans="1:30" x14ac:dyDescent="0.35">
      <c r="A209" t="s">
        <v>133</v>
      </c>
      <c r="B209" s="255" t="s">
        <v>225</v>
      </c>
      <c r="C209" t="s">
        <v>75</v>
      </c>
      <c r="D209" t="s">
        <v>76</v>
      </c>
      <c r="E209">
        <v>6116610</v>
      </c>
      <c r="F209">
        <v>0</v>
      </c>
      <c r="S209">
        <f t="shared" si="3"/>
        <v>0</v>
      </c>
      <c r="T209">
        <f>SUM($F209:H209)</f>
        <v>0</v>
      </c>
      <c r="U209">
        <f>SUM($F209:I209)</f>
        <v>0</v>
      </c>
      <c r="V209">
        <f>SUM($F209:J209)</f>
        <v>0</v>
      </c>
      <c r="W209">
        <f>SUM($F209:K209)</f>
        <v>0</v>
      </c>
      <c r="X209">
        <f>SUM($F209:L209)</f>
        <v>0</v>
      </c>
      <c r="Y209">
        <f>SUM($F209:M209)</f>
        <v>0</v>
      </c>
      <c r="Z209">
        <f>SUM($F209:N209)</f>
        <v>0</v>
      </c>
      <c r="AA209">
        <f>SUM($F209:O209)</f>
        <v>0</v>
      </c>
      <c r="AB209">
        <f>SUM($F209:P209)</f>
        <v>0</v>
      </c>
      <c r="AC209">
        <f>SUM($F209:Q209)</f>
        <v>0</v>
      </c>
      <c r="AD209">
        <f>SUM($F209:R209)</f>
        <v>0</v>
      </c>
    </row>
    <row r="210" spans="1:30" x14ac:dyDescent="0.35">
      <c r="A210" t="s">
        <v>133</v>
      </c>
      <c r="B210" s="255" t="s">
        <v>225</v>
      </c>
      <c r="C210" t="s">
        <v>77</v>
      </c>
      <c r="D210" t="s">
        <v>78</v>
      </c>
      <c r="E210">
        <v>6116600</v>
      </c>
      <c r="F210">
        <v>130</v>
      </c>
      <c r="G210">
        <v>130</v>
      </c>
      <c r="S210">
        <f t="shared" si="3"/>
        <v>130</v>
      </c>
      <c r="T210">
        <f>SUM($F210:H210)</f>
        <v>260</v>
      </c>
      <c r="U210">
        <f>SUM($F210:I210)</f>
        <v>260</v>
      </c>
      <c r="V210">
        <f>SUM($F210:J210)</f>
        <v>260</v>
      </c>
      <c r="W210">
        <f>SUM($F210:K210)</f>
        <v>260</v>
      </c>
      <c r="X210">
        <f>SUM($F210:L210)</f>
        <v>260</v>
      </c>
      <c r="Y210">
        <f>SUM($F210:M210)</f>
        <v>260</v>
      </c>
      <c r="Z210">
        <f>SUM($F210:N210)</f>
        <v>260</v>
      </c>
      <c r="AA210">
        <f>SUM($F210:O210)</f>
        <v>260</v>
      </c>
      <c r="AB210">
        <f>SUM($F210:P210)</f>
        <v>260</v>
      </c>
      <c r="AC210">
        <f>SUM($F210:Q210)</f>
        <v>260</v>
      </c>
      <c r="AD210">
        <f>SUM($F210:R210)</f>
        <v>260</v>
      </c>
    </row>
    <row r="211" spans="1:30" x14ac:dyDescent="0.35">
      <c r="A211" t="s">
        <v>133</v>
      </c>
      <c r="B211" s="255" t="s">
        <v>225</v>
      </c>
      <c r="C211" t="s">
        <v>79</v>
      </c>
      <c r="D211" t="s">
        <v>80</v>
      </c>
      <c r="E211">
        <v>6121000</v>
      </c>
      <c r="F211" s="356">
        <v>9100</v>
      </c>
      <c r="G211">
        <v>758.33</v>
      </c>
      <c r="H211">
        <v>758.33</v>
      </c>
      <c r="I211">
        <v>758.33</v>
      </c>
      <c r="J211">
        <v>758.33</v>
      </c>
      <c r="K211">
        <v>758.33</v>
      </c>
      <c r="L211">
        <v>758.33</v>
      </c>
      <c r="M211">
        <v>758.33</v>
      </c>
      <c r="N211">
        <v>758.33</v>
      </c>
      <c r="O211">
        <v>758.33</v>
      </c>
      <c r="P211">
        <v>758.33</v>
      </c>
      <c r="Q211">
        <v>758.33</v>
      </c>
      <c r="R211">
        <v>758.33</v>
      </c>
      <c r="S211">
        <f t="shared" si="3"/>
        <v>758.33</v>
      </c>
      <c r="T211">
        <f>SUM($F211:H211)</f>
        <v>10616.66</v>
      </c>
      <c r="U211">
        <f>SUM($F211:I211)</f>
        <v>11374.99</v>
      </c>
      <c r="V211">
        <f>SUM($F211:J211)</f>
        <v>12133.32</v>
      </c>
      <c r="W211">
        <f>SUM($F211:K211)</f>
        <v>12891.65</v>
      </c>
      <c r="X211">
        <f>SUM($F211:L211)</f>
        <v>13649.98</v>
      </c>
      <c r="Y211">
        <f>SUM($F211:M211)</f>
        <v>14408.31</v>
      </c>
      <c r="Z211">
        <f>SUM($F211:N211)</f>
        <v>15166.64</v>
      </c>
      <c r="AA211">
        <f>SUM($F211:O211)</f>
        <v>15924.97</v>
      </c>
      <c r="AB211">
        <f>SUM($F211:P211)</f>
        <v>16683.3</v>
      </c>
      <c r="AC211">
        <f>SUM($F211:Q211)</f>
        <v>17441.63</v>
      </c>
      <c r="AD211">
        <f>SUM($F211:R211)</f>
        <v>18199.960000000003</v>
      </c>
    </row>
    <row r="212" spans="1:30" x14ac:dyDescent="0.35">
      <c r="A212" t="s">
        <v>133</v>
      </c>
      <c r="B212" s="255" t="s">
        <v>225</v>
      </c>
      <c r="C212" t="s">
        <v>81</v>
      </c>
      <c r="D212" t="s">
        <v>82</v>
      </c>
      <c r="E212">
        <v>6122310</v>
      </c>
      <c r="F212" s="356">
        <v>1500</v>
      </c>
      <c r="G212">
        <v>125</v>
      </c>
      <c r="H212">
        <v>125</v>
      </c>
      <c r="I212">
        <v>125</v>
      </c>
      <c r="J212">
        <v>125</v>
      </c>
      <c r="K212">
        <v>125</v>
      </c>
      <c r="L212">
        <v>125</v>
      </c>
      <c r="M212">
        <v>125</v>
      </c>
      <c r="N212">
        <v>125</v>
      </c>
      <c r="O212">
        <v>125</v>
      </c>
      <c r="P212">
        <v>125</v>
      </c>
      <c r="Q212">
        <v>125</v>
      </c>
      <c r="R212">
        <v>125</v>
      </c>
      <c r="S212">
        <f t="shared" si="3"/>
        <v>125</v>
      </c>
      <c r="T212">
        <f>SUM($F212:H212)</f>
        <v>1750</v>
      </c>
      <c r="U212">
        <f>SUM($F212:I212)</f>
        <v>1875</v>
      </c>
      <c r="V212">
        <f>SUM($F212:J212)</f>
        <v>2000</v>
      </c>
      <c r="W212">
        <f>SUM($F212:K212)</f>
        <v>2125</v>
      </c>
      <c r="X212">
        <f>SUM($F212:L212)</f>
        <v>2250</v>
      </c>
      <c r="Y212">
        <f>SUM($F212:M212)</f>
        <v>2375</v>
      </c>
      <c r="Z212">
        <f>SUM($F212:N212)</f>
        <v>2500</v>
      </c>
      <c r="AA212">
        <f>SUM($F212:O212)</f>
        <v>2625</v>
      </c>
      <c r="AB212">
        <f>SUM($F212:P212)</f>
        <v>2750</v>
      </c>
      <c r="AC212">
        <f>SUM($F212:Q212)</f>
        <v>2875</v>
      </c>
      <c r="AD212">
        <f>SUM($F212:R212)</f>
        <v>3000</v>
      </c>
    </row>
    <row r="213" spans="1:30" x14ac:dyDescent="0.35">
      <c r="A213" t="s">
        <v>133</v>
      </c>
      <c r="B213" s="255" t="s">
        <v>225</v>
      </c>
      <c r="C213" t="s">
        <v>83</v>
      </c>
      <c r="D213" t="s">
        <v>84</v>
      </c>
      <c r="E213">
        <v>6122110</v>
      </c>
      <c r="F213" s="356">
        <v>1500</v>
      </c>
      <c r="G213">
        <v>136.36000000000001</v>
      </c>
      <c r="H213">
        <v>136.36000000000001</v>
      </c>
      <c r="I213">
        <v>136.36000000000001</v>
      </c>
      <c r="J213">
        <v>136.36000000000001</v>
      </c>
      <c r="L213">
        <v>136.36000000000001</v>
      </c>
      <c r="M213">
        <v>136.36000000000001</v>
      </c>
      <c r="N213">
        <v>136.36000000000001</v>
      </c>
      <c r="O213">
        <v>136.36000000000001</v>
      </c>
      <c r="P213">
        <v>136.36000000000001</v>
      </c>
      <c r="Q213">
        <v>136.36000000000001</v>
      </c>
      <c r="R213">
        <v>136.36000000000001</v>
      </c>
      <c r="S213">
        <f t="shared" si="3"/>
        <v>136.36000000000001</v>
      </c>
      <c r="T213">
        <f>SUM($F213:H213)</f>
        <v>1772.7200000000003</v>
      </c>
      <c r="U213">
        <f>SUM($F213:I213)</f>
        <v>1909.0800000000004</v>
      </c>
      <c r="V213">
        <f>SUM($F213:J213)</f>
        <v>2045.4400000000005</v>
      </c>
      <c r="W213">
        <f>SUM($F213:K213)</f>
        <v>2045.4400000000005</v>
      </c>
      <c r="X213">
        <f>SUM($F213:L213)</f>
        <v>2181.8000000000006</v>
      </c>
      <c r="Y213">
        <f>SUM($F213:M213)</f>
        <v>2318.1600000000008</v>
      </c>
      <c r="Z213">
        <f>SUM($F213:N213)</f>
        <v>2454.5200000000009</v>
      </c>
      <c r="AA213">
        <f>SUM($F213:O213)</f>
        <v>2590.880000000001</v>
      </c>
      <c r="AB213">
        <f>SUM($F213:P213)</f>
        <v>2727.2400000000011</v>
      </c>
      <c r="AC213">
        <f>SUM($F213:Q213)</f>
        <v>2863.6000000000013</v>
      </c>
      <c r="AD213">
        <f>SUM($F213:R213)</f>
        <v>2999.9600000000014</v>
      </c>
    </row>
    <row r="214" spans="1:30" x14ac:dyDescent="0.35">
      <c r="A214" t="s">
        <v>133</v>
      </c>
      <c r="B214" s="255" t="s">
        <v>225</v>
      </c>
      <c r="C214" t="s">
        <v>85</v>
      </c>
      <c r="D214" t="s">
        <v>86</v>
      </c>
      <c r="E214">
        <v>6120800</v>
      </c>
      <c r="F214" s="356">
        <v>2100</v>
      </c>
      <c r="G214">
        <v>525</v>
      </c>
      <c r="J214">
        <v>525</v>
      </c>
      <c r="M214">
        <v>525</v>
      </c>
      <c r="P214">
        <v>525</v>
      </c>
      <c r="S214">
        <f t="shared" si="3"/>
        <v>525</v>
      </c>
      <c r="T214">
        <f>SUM($F214:H214)</f>
        <v>2625</v>
      </c>
      <c r="U214">
        <f>SUM($F214:I214)</f>
        <v>2625</v>
      </c>
      <c r="V214">
        <f>SUM($F214:J214)</f>
        <v>3150</v>
      </c>
      <c r="W214">
        <f>SUM($F214:K214)</f>
        <v>3150</v>
      </c>
      <c r="X214">
        <f>SUM($F214:L214)</f>
        <v>3150</v>
      </c>
      <c r="Y214">
        <f>SUM($F214:M214)</f>
        <v>3675</v>
      </c>
      <c r="Z214">
        <f>SUM($F214:N214)</f>
        <v>3675</v>
      </c>
      <c r="AA214">
        <f>SUM($F214:O214)</f>
        <v>3675</v>
      </c>
      <c r="AB214">
        <f>SUM($F214:P214)</f>
        <v>4200</v>
      </c>
      <c r="AC214">
        <f>SUM($F214:Q214)</f>
        <v>4200</v>
      </c>
      <c r="AD214">
        <f>SUM($F214:R214)</f>
        <v>4200</v>
      </c>
    </row>
    <row r="215" spans="1:30" x14ac:dyDescent="0.35">
      <c r="A215" t="s">
        <v>133</v>
      </c>
      <c r="B215" s="255" t="s">
        <v>225</v>
      </c>
      <c r="C215" t="s">
        <v>87</v>
      </c>
      <c r="D215" t="s">
        <v>88</v>
      </c>
      <c r="E215">
        <v>6120220</v>
      </c>
      <c r="F215" s="356">
        <v>8500</v>
      </c>
      <c r="G215">
        <v>708.33</v>
      </c>
      <c r="H215">
        <v>708.33</v>
      </c>
      <c r="I215">
        <v>708.33</v>
      </c>
      <c r="J215">
        <v>708.33</v>
      </c>
      <c r="K215">
        <v>708.33</v>
      </c>
      <c r="L215">
        <v>708.33</v>
      </c>
      <c r="M215">
        <v>708.33</v>
      </c>
      <c r="N215">
        <v>708.33</v>
      </c>
      <c r="O215">
        <v>708.33</v>
      </c>
      <c r="P215">
        <v>708.33</v>
      </c>
      <c r="Q215">
        <v>708.33</v>
      </c>
      <c r="R215">
        <v>708.33</v>
      </c>
      <c r="S215">
        <f t="shared" si="3"/>
        <v>708.33</v>
      </c>
      <c r="T215">
        <f>SUM($F215:H215)</f>
        <v>9916.66</v>
      </c>
      <c r="U215">
        <f>SUM($F215:I215)</f>
        <v>10624.99</v>
      </c>
      <c r="V215">
        <f>SUM($F215:J215)</f>
        <v>11333.32</v>
      </c>
      <c r="W215">
        <f>SUM($F215:K215)</f>
        <v>12041.65</v>
      </c>
      <c r="X215">
        <f>SUM($F215:L215)</f>
        <v>12749.98</v>
      </c>
      <c r="Y215">
        <f>SUM($F215:M215)</f>
        <v>13458.31</v>
      </c>
      <c r="Z215">
        <f>SUM($F215:N215)</f>
        <v>14166.64</v>
      </c>
      <c r="AA215">
        <f>SUM($F215:O215)</f>
        <v>14874.97</v>
      </c>
      <c r="AB215">
        <f>SUM($F215:P215)</f>
        <v>15583.3</v>
      </c>
      <c r="AC215">
        <f>SUM($F215:Q215)</f>
        <v>16291.63</v>
      </c>
      <c r="AD215">
        <f>SUM($F215:R215)</f>
        <v>16999.96</v>
      </c>
    </row>
    <row r="216" spans="1:30" x14ac:dyDescent="0.35">
      <c r="A216" t="s">
        <v>133</v>
      </c>
      <c r="B216" s="255" t="s">
        <v>225</v>
      </c>
      <c r="C216" t="s">
        <v>89</v>
      </c>
      <c r="D216" t="s">
        <v>90</v>
      </c>
      <c r="E216">
        <v>6120600</v>
      </c>
      <c r="F216" s="356">
        <v>1751.59</v>
      </c>
      <c r="G216" s="356">
        <v>1751.59</v>
      </c>
      <c r="S216">
        <f t="shared" si="3"/>
        <v>1751.59</v>
      </c>
      <c r="T216">
        <f>SUM($F216:H216)</f>
        <v>3503.18</v>
      </c>
      <c r="U216">
        <f>SUM($F216:I216)</f>
        <v>3503.18</v>
      </c>
      <c r="V216">
        <f>SUM($F216:J216)</f>
        <v>3503.18</v>
      </c>
      <c r="W216">
        <f>SUM($F216:K216)</f>
        <v>3503.18</v>
      </c>
      <c r="X216">
        <f>SUM($F216:L216)</f>
        <v>3503.18</v>
      </c>
      <c r="Y216">
        <f>SUM($F216:M216)</f>
        <v>3503.18</v>
      </c>
      <c r="Z216">
        <f>SUM($F216:N216)</f>
        <v>3503.18</v>
      </c>
      <c r="AA216">
        <f>SUM($F216:O216)</f>
        <v>3503.18</v>
      </c>
      <c r="AB216">
        <f>SUM($F216:P216)</f>
        <v>3503.18</v>
      </c>
      <c r="AC216">
        <f>SUM($F216:Q216)</f>
        <v>3503.18</v>
      </c>
      <c r="AD216">
        <f>SUM($F216:R216)</f>
        <v>3503.18</v>
      </c>
    </row>
    <row r="217" spans="1:30" x14ac:dyDescent="0.35">
      <c r="A217" t="s">
        <v>133</v>
      </c>
      <c r="B217" s="255" t="s">
        <v>225</v>
      </c>
      <c r="C217" t="s">
        <v>91</v>
      </c>
      <c r="D217" t="s">
        <v>92</v>
      </c>
      <c r="E217">
        <v>6120400</v>
      </c>
      <c r="F217" s="356">
        <v>4800</v>
      </c>
      <c r="G217">
        <v>400</v>
      </c>
      <c r="H217">
        <v>400</v>
      </c>
      <c r="I217">
        <v>400</v>
      </c>
      <c r="J217">
        <v>400</v>
      </c>
      <c r="K217">
        <v>400</v>
      </c>
      <c r="L217">
        <v>400</v>
      </c>
      <c r="M217">
        <v>400</v>
      </c>
      <c r="N217">
        <v>400</v>
      </c>
      <c r="O217">
        <v>400</v>
      </c>
      <c r="P217">
        <v>400</v>
      </c>
      <c r="Q217">
        <v>400</v>
      </c>
      <c r="R217">
        <v>400</v>
      </c>
      <c r="S217">
        <f t="shared" si="3"/>
        <v>400</v>
      </c>
      <c r="T217">
        <f>SUM($F217:H217)</f>
        <v>5600</v>
      </c>
      <c r="U217">
        <f>SUM($F217:I217)</f>
        <v>6000</v>
      </c>
      <c r="V217">
        <f>SUM($F217:J217)</f>
        <v>6400</v>
      </c>
      <c r="W217">
        <f>SUM($F217:K217)</f>
        <v>6800</v>
      </c>
      <c r="X217">
        <f>SUM($F217:L217)</f>
        <v>7200</v>
      </c>
      <c r="Y217">
        <f>SUM($F217:M217)</f>
        <v>7600</v>
      </c>
      <c r="Z217">
        <f>SUM($F217:N217)</f>
        <v>8000</v>
      </c>
      <c r="AA217">
        <f>SUM($F217:O217)</f>
        <v>8400</v>
      </c>
      <c r="AB217">
        <f>SUM($F217:P217)</f>
        <v>8800</v>
      </c>
      <c r="AC217">
        <f>SUM($F217:Q217)</f>
        <v>9200</v>
      </c>
      <c r="AD217">
        <f>SUM($F217:R217)</f>
        <v>9600</v>
      </c>
    </row>
    <row r="218" spans="1:30" x14ac:dyDescent="0.35">
      <c r="A218" t="s">
        <v>133</v>
      </c>
      <c r="B218" s="255" t="s">
        <v>225</v>
      </c>
      <c r="C218" t="s">
        <v>93</v>
      </c>
      <c r="D218" t="s">
        <v>94</v>
      </c>
      <c r="E218">
        <v>6140130</v>
      </c>
      <c r="F218" s="356">
        <v>12500</v>
      </c>
      <c r="G218" s="356">
        <v>1136.3599999999999</v>
      </c>
      <c r="H218" s="356">
        <v>1136.3599999999999</v>
      </c>
      <c r="I218" s="356">
        <v>1136.3599999999999</v>
      </c>
      <c r="J218" s="356">
        <v>1136.3599999999999</v>
      </c>
      <c r="L218" s="356">
        <v>1136.3599999999999</v>
      </c>
      <c r="M218" s="356">
        <v>1136.3599999999999</v>
      </c>
      <c r="N218" s="356">
        <v>1136.3599999999999</v>
      </c>
      <c r="O218" s="356">
        <v>1136.3599999999999</v>
      </c>
      <c r="P218" s="356">
        <v>1136.3599999999999</v>
      </c>
      <c r="Q218" s="356">
        <v>1136.3599999999999</v>
      </c>
      <c r="R218" s="356">
        <v>1136.3599999999999</v>
      </c>
      <c r="S218">
        <f t="shared" si="3"/>
        <v>1136.3599999999999</v>
      </c>
      <c r="T218">
        <f>SUM($F218:H218)</f>
        <v>14772.720000000001</v>
      </c>
      <c r="U218">
        <f>SUM($F218:I218)</f>
        <v>15909.080000000002</v>
      </c>
      <c r="V218">
        <f>SUM($F218:J218)</f>
        <v>17045.440000000002</v>
      </c>
      <c r="W218">
        <f>SUM($F218:K218)</f>
        <v>17045.440000000002</v>
      </c>
      <c r="X218">
        <f>SUM($F218:L218)</f>
        <v>18181.800000000003</v>
      </c>
      <c r="Y218">
        <f>SUM($F218:M218)</f>
        <v>19318.160000000003</v>
      </c>
      <c r="Z218">
        <f>SUM($F218:N218)</f>
        <v>20454.520000000004</v>
      </c>
      <c r="AA218">
        <f>SUM($F218:O218)</f>
        <v>21590.880000000005</v>
      </c>
      <c r="AB218">
        <f>SUM($F218:P218)</f>
        <v>22727.240000000005</v>
      </c>
      <c r="AC218">
        <f>SUM($F218:Q218)</f>
        <v>23863.600000000006</v>
      </c>
      <c r="AD218">
        <f>SUM($F218:R218)</f>
        <v>24999.960000000006</v>
      </c>
    </row>
    <row r="219" spans="1:30" x14ac:dyDescent="0.35">
      <c r="A219" t="s">
        <v>133</v>
      </c>
      <c r="B219" s="255" t="s">
        <v>225</v>
      </c>
      <c r="C219" t="s">
        <v>95</v>
      </c>
      <c r="D219" t="s">
        <v>96</v>
      </c>
      <c r="E219">
        <v>6142430</v>
      </c>
      <c r="F219" s="356">
        <v>6000</v>
      </c>
      <c r="G219">
        <v>545.45000000000005</v>
      </c>
      <c r="H219">
        <v>545.45000000000005</v>
      </c>
      <c r="I219">
        <v>545.45000000000005</v>
      </c>
      <c r="J219">
        <v>545.45000000000005</v>
      </c>
      <c r="L219">
        <v>545.45000000000005</v>
      </c>
      <c r="M219">
        <v>545.45000000000005</v>
      </c>
      <c r="N219">
        <v>545.45000000000005</v>
      </c>
      <c r="O219">
        <v>545.45000000000005</v>
      </c>
      <c r="P219">
        <v>545.45000000000005</v>
      </c>
      <c r="Q219">
        <v>545.45000000000005</v>
      </c>
      <c r="R219">
        <v>545.45000000000005</v>
      </c>
      <c r="S219">
        <f t="shared" si="3"/>
        <v>545.45000000000005</v>
      </c>
      <c r="T219">
        <f>SUM($F219:H219)</f>
        <v>7090.9</v>
      </c>
      <c r="U219">
        <f>SUM($F219:I219)</f>
        <v>7636.3499999999995</v>
      </c>
      <c r="V219">
        <f>SUM($F219:J219)</f>
        <v>8181.7999999999993</v>
      </c>
      <c r="W219">
        <f>SUM($F219:K219)</f>
        <v>8181.7999999999993</v>
      </c>
      <c r="X219">
        <f>SUM($F219:L219)</f>
        <v>8727.25</v>
      </c>
      <c r="Y219">
        <f>SUM($F219:M219)</f>
        <v>9272.7000000000007</v>
      </c>
      <c r="Z219">
        <f>SUM($F219:N219)</f>
        <v>9818.1500000000015</v>
      </c>
      <c r="AA219">
        <f>SUM($F219:O219)</f>
        <v>10363.600000000002</v>
      </c>
      <c r="AB219">
        <f>SUM($F219:P219)</f>
        <v>10909.050000000003</v>
      </c>
      <c r="AC219">
        <f>SUM($F219:Q219)</f>
        <v>11454.500000000004</v>
      </c>
      <c r="AD219">
        <f>SUM($F219:R219)</f>
        <v>11999.950000000004</v>
      </c>
    </row>
    <row r="220" spans="1:30" x14ac:dyDescent="0.35">
      <c r="A220" t="s">
        <v>133</v>
      </c>
      <c r="B220" s="255" t="s">
        <v>225</v>
      </c>
      <c r="C220" t="s">
        <v>97</v>
      </c>
      <c r="D220" t="s">
        <v>98</v>
      </c>
      <c r="E220">
        <v>6146100</v>
      </c>
      <c r="F220">
        <v>0</v>
      </c>
      <c r="S220">
        <f t="shared" si="3"/>
        <v>0</v>
      </c>
      <c r="T220">
        <f>SUM($F220:H220)</f>
        <v>0</v>
      </c>
      <c r="U220">
        <f>SUM($F220:I220)</f>
        <v>0</v>
      </c>
      <c r="V220">
        <f>SUM($F220:J220)</f>
        <v>0</v>
      </c>
      <c r="W220">
        <f>SUM($F220:K220)</f>
        <v>0</v>
      </c>
      <c r="X220">
        <f>SUM($F220:L220)</f>
        <v>0</v>
      </c>
      <c r="Y220">
        <f>SUM($F220:M220)</f>
        <v>0</v>
      </c>
      <c r="Z220">
        <f>SUM($F220:N220)</f>
        <v>0</v>
      </c>
      <c r="AA220">
        <f>SUM($F220:O220)</f>
        <v>0</v>
      </c>
      <c r="AB220">
        <f>SUM($F220:P220)</f>
        <v>0</v>
      </c>
      <c r="AC220">
        <f>SUM($F220:Q220)</f>
        <v>0</v>
      </c>
      <c r="AD220">
        <f>SUM($F220:R220)</f>
        <v>0</v>
      </c>
    </row>
    <row r="221" spans="1:30" x14ac:dyDescent="0.35">
      <c r="A221" t="s">
        <v>133</v>
      </c>
      <c r="B221" s="255" t="s">
        <v>225</v>
      </c>
      <c r="C221" t="s">
        <v>99</v>
      </c>
      <c r="D221" t="s">
        <v>100</v>
      </c>
      <c r="E221">
        <v>6140000</v>
      </c>
      <c r="F221" s="356">
        <v>3000</v>
      </c>
      <c r="G221">
        <v>272.73</v>
      </c>
      <c r="H221">
        <v>272.73</v>
      </c>
      <c r="I221">
        <v>272.73</v>
      </c>
      <c r="J221">
        <v>272.73</v>
      </c>
      <c r="L221">
        <v>272.73</v>
      </c>
      <c r="M221">
        <v>272.73</v>
      </c>
      <c r="N221">
        <v>272.73</v>
      </c>
      <c r="O221">
        <v>272.73</v>
      </c>
      <c r="P221">
        <v>272.73</v>
      </c>
      <c r="Q221">
        <v>272.73</v>
      </c>
      <c r="R221">
        <v>272.73</v>
      </c>
      <c r="S221">
        <f t="shared" si="3"/>
        <v>272.73</v>
      </c>
      <c r="T221">
        <f>SUM($F221:H221)</f>
        <v>3545.46</v>
      </c>
      <c r="U221">
        <f>SUM($F221:I221)</f>
        <v>3818.19</v>
      </c>
      <c r="V221">
        <f>SUM($F221:J221)</f>
        <v>4090.92</v>
      </c>
      <c r="W221">
        <f>SUM($F221:K221)</f>
        <v>4090.92</v>
      </c>
      <c r="X221">
        <f>SUM($F221:L221)</f>
        <v>4363.6499999999996</v>
      </c>
      <c r="Y221">
        <f>SUM($F221:M221)</f>
        <v>4636.3799999999992</v>
      </c>
      <c r="Z221">
        <f>SUM($F221:N221)</f>
        <v>4909.1099999999988</v>
      </c>
      <c r="AA221">
        <f>SUM($F221:O221)</f>
        <v>5181.8399999999983</v>
      </c>
      <c r="AB221">
        <f>SUM($F221:P221)</f>
        <v>5454.5699999999979</v>
      </c>
      <c r="AC221">
        <f>SUM($F221:Q221)</f>
        <v>5727.2999999999975</v>
      </c>
      <c r="AD221">
        <f>SUM($F221:R221)</f>
        <v>6000.029999999997</v>
      </c>
    </row>
    <row r="222" spans="1:30" x14ac:dyDescent="0.35">
      <c r="A222" t="s">
        <v>133</v>
      </c>
      <c r="B222" s="255" t="s">
        <v>225</v>
      </c>
      <c r="C222" t="s">
        <v>101</v>
      </c>
      <c r="D222" t="s">
        <v>102</v>
      </c>
      <c r="E222">
        <v>6121600</v>
      </c>
      <c r="F222" s="356">
        <v>1995</v>
      </c>
      <c r="G222" s="356">
        <v>1995</v>
      </c>
      <c r="S222">
        <f t="shared" si="3"/>
        <v>1995</v>
      </c>
      <c r="T222">
        <f>SUM($F222:H222)</f>
        <v>3990</v>
      </c>
      <c r="U222">
        <f>SUM($F222:I222)</f>
        <v>3990</v>
      </c>
      <c r="V222">
        <f>SUM($F222:J222)</f>
        <v>3990</v>
      </c>
      <c r="W222">
        <f>SUM($F222:K222)</f>
        <v>3990</v>
      </c>
      <c r="X222">
        <f>SUM($F222:L222)</f>
        <v>3990</v>
      </c>
      <c r="Y222">
        <f>SUM($F222:M222)</f>
        <v>3990</v>
      </c>
      <c r="Z222">
        <f>SUM($F222:N222)</f>
        <v>3990</v>
      </c>
      <c r="AA222">
        <f>SUM($F222:O222)</f>
        <v>3990</v>
      </c>
      <c r="AB222">
        <f>SUM($F222:P222)</f>
        <v>3990</v>
      </c>
      <c r="AC222">
        <f>SUM($F222:Q222)</f>
        <v>3990</v>
      </c>
      <c r="AD222">
        <f>SUM($F222:R222)</f>
        <v>3990</v>
      </c>
    </row>
    <row r="223" spans="1:30" x14ac:dyDescent="0.35">
      <c r="A223" t="s">
        <v>133</v>
      </c>
      <c r="B223" s="255" t="s">
        <v>225</v>
      </c>
      <c r="C223" t="s">
        <v>103</v>
      </c>
      <c r="D223" t="s">
        <v>104</v>
      </c>
      <c r="E223">
        <v>6151110</v>
      </c>
      <c r="F223">
        <v>0</v>
      </c>
      <c r="S223">
        <f t="shared" si="3"/>
        <v>0</v>
      </c>
      <c r="T223">
        <f>SUM($F223:H223)</f>
        <v>0</v>
      </c>
      <c r="U223">
        <f>SUM($F223:I223)</f>
        <v>0</v>
      </c>
      <c r="V223">
        <f>SUM($F223:J223)</f>
        <v>0</v>
      </c>
      <c r="W223">
        <f>SUM($F223:K223)</f>
        <v>0</v>
      </c>
      <c r="X223">
        <f>SUM($F223:L223)</f>
        <v>0</v>
      </c>
      <c r="Y223">
        <f>SUM($F223:M223)</f>
        <v>0</v>
      </c>
      <c r="Z223">
        <f>SUM($F223:N223)</f>
        <v>0</v>
      </c>
      <c r="AA223">
        <f>SUM($F223:O223)</f>
        <v>0</v>
      </c>
      <c r="AB223">
        <f>SUM($F223:P223)</f>
        <v>0</v>
      </c>
      <c r="AC223">
        <f>SUM($F223:Q223)</f>
        <v>0</v>
      </c>
      <c r="AD223">
        <f>SUM($F223:R223)</f>
        <v>0</v>
      </c>
    </row>
    <row r="224" spans="1:30" x14ac:dyDescent="0.35">
      <c r="A224" t="s">
        <v>133</v>
      </c>
      <c r="B224" s="255" t="s">
        <v>225</v>
      </c>
      <c r="C224" t="s">
        <v>105</v>
      </c>
      <c r="D224" t="s">
        <v>106</v>
      </c>
      <c r="E224">
        <v>6140200</v>
      </c>
      <c r="F224" s="356">
        <v>17000</v>
      </c>
      <c r="G224" s="356">
        <v>1545.45</v>
      </c>
      <c r="H224" s="356">
        <v>1545.45</v>
      </c>
      <c r="I224" s="356">
        <v>1545.45</v>
      </c>
      <c r="J224" s="356">
        <v>1545.45</v>
      </c>
      <c r="L224" s="356">
        <v>1545.45</v>
      </c>
      <c r="M224" s="356">
        <v>1545.45</v>
      </c>
      <c r="N224" s="356">
        <v>1545.45</v>
      </c>
      <c r="O224" s="356">
        <v>1545.45</v>
      </c>
      <c r="P224" s="356">
        <v>1545.45</v>
      </c>
      <c r="Q224" s="356">
        <v>1545.45</v>
      </c>
      <c r="R224" s="356">
        <v>1545.45</v>
      </c>
      <c r="S224">
        <f t="shared" si="3"/>
        <v>1545.45</v>
      </c>
      <c r="T224">
        <f>SUM($F224:H224)</f>
        <v>20090.900000000001</v>
      </c>
      <c r="U224">
        <f>SUM($F224:I224)</f>
        <v>21636.350000000002</v>
      </c>
      <c r="V224">
        <f>SUM($F224:J224)</f>
        <v>23181.800000000003</v>
      </c>
      <c r="W224">
        <f>SUM($F224:K224)</f>
        <v>23181.800000000003</v>
      </c>
      <c r="X224">
        <f>SUM($F224:L224)</f>
        <v>24727.250000000004</v>
      </c>
      <c r="Y224">
        <f>SUM($F224:M224)</f>
        <v>26272.700000000004</v>
      </c>
      <c r="Z224">
        <f>SUM($F224:N224)</f>
        <v>27818.150000000005</v>
      </c>
      <c r="AA224">
        <f>SUM($F224:O224)</f>
        <v>29363.600000000006</v>
      </c>
      <c r="AB224">
        <f>SUM($F224:P224)</f>
        <v>30909.050000000007</v>
      </c>
      <c r="AC224">
        <f>SUM($F224:Q224)</f>
        <v>32454.500000000007</v>
      </c>
      <c r="AD224">
        <f>SUM($F224:R224)</f>
        <v>33999.950000000004</v>
      </c>
    </row>
    <row r="225" spans="1:30" x14ac:dyDescent="0.35">
      <c r="A225" t="s">
        <v>133</v>
      </c>
      <c r="B225" s="255" t="s">
        <v>225</v>
      </c>
      <c r="C225" t="s">
        <v>107</v>
      </c>
      <c r="D225" t="s">
        <v>108</v>
      </c>
      <c r="E225">
        <v>6111000</v>
      </c>
      <c r="F225" s="356">
        <v>1000</v>
      </c>
      <c r="J225">
        <v>500</v>
      </c>
      <c r="N225">
        <v>500</v>
      </c>
      <c r="S225">
        <f t="shared" si="3"/>
        <v>0</v>
      </c>
      <c r="T225">
        <f>SUM($F225:H225)</f>
        <v>1000</v>
      </c>
      <c r="U225">
        <f>SUM($F225:I225)</f>
        <v>1000</v>
      </c>
      <c r="V225">
        <f>SUM($F225:J225)</f>
        <v>1500</v>
      </c>
      <c r="W225">
        <f>SUM($F225:K225)</f>
        <v>1500</v>
      </c>
      <c r="X225">
        <f>SUM($F225:L225)</f>
        <v>1500</v>
      </c>
      <c r="Y225">
        <f>SUM($F225:M225)</f>
        <v>1500</v>
      </c>
      <c r="Z225">
        <f>SUM($F225:N225)</f>
        <v>2000</v>
      </c>
      <c r="AA225">
        <f>SUM($F225:O225)</f>
        <v>2000</v>
      </c>
      <c r="AB225">
        <f>SUM($F225:P225)</f>
        <v>2000</v>
      </c>
      <c r="AC225">
        <f>SUM($F225:Q225)</f>
        <v>2000</v>
      </c>
      <c r="AD225">
        <f>SUM($F225:R225)</f>
        <v>2000</v>
      </c>
    </row>
    <row r="226" spans="1:30" x14ac:dyDescent="0.35">
      <c r="A226" t="s">
        <v>133</v>
      </c>
      <c r="B226" s="255" t="s">
        <v>225</v>
      </c>
      <c r="C226" t="s">
        <v>109</v>
      </c>
      <c r="D226" t="s">
        <v>110</v>
      </c>
      <c r="E226">
        <v>6170100</v>
      </c>
      <c r="F226" s="356">
        <v>11600</v>
      </c>
      <c r="G226" s="356">
        <v>2900</v>
      </c>
      <c r="J226" s="356">
        <v>2900</v>
      </c>
      <c r="M226" s="356">
        <v>2900</v>
      </c>
      <c r="P226" s="356">
        <v>2900</v>
      </c>
      <c r="S226">
        <f t="shared" si="3"/>
        <v>2900</v>
      </c>
      <c r="T226">
        <f>SUM($F226:H226)</f>
        <v>14500</v>
      </c>
      <c r="U226">
        <f>SUM($F226:I226)</f>
        <v>14500</v>
      </c>
      <c r="V226">
        <f>SUM($F226:J226)</f>
        <v>17400</v>
      </c>
      <c r="W226">
        <f>SUM($F226:K226)</f>
        <v>17400</v>
      </c>
      <c r="X226">
        <f>SUM($F226:L226)</f>
        <v>17400</v>
      </c>
      <c r="Y226">
        <f>SUM($F226:M226)</f>
        <v>20300</v>
      </c>
      <c r="Z226">
        <f>SUM($F226:N226)</f>
        <v>20300</v>
      </c>
      <c r="AA226">
        <f>SUM($F226:O226)</f>
        <v>20300</v>
      </c>
      <c r="AB226">
        <f>SUM($F226:P226)</f>
        <v>23200</v>
      </c>
      <c r="AC226">
        <f>SUM($F226:Q226)</f>
        <v>23200</v>
      </c>
      <c r="AD226">
        <f>SUM($F226:R226)</f>
        <v>23200</v>
      </c>
    </row>
    <row r="227" spans="1:30" x14ac:dyDescent="0.35">
      <c r="A227" t="s">
        <v>133</v>
      </c>
      <c r="B227" s="255" t="s">
        <v>225</v>
      </c>
      <c r="C227" t="s">
        <v>111</v>
      </c>
      <c r="D227" t="s">
        <v>112</v>
      </c>
      <c r="E227">
        <v>6170110</v>
      </c>
      <c r="F227" s="356">
        <v>15500</v>
      </c>
      <c r="G227" s="356">
        <v>1409.09</v>
      </c>
      <c r="H227" s="356">
        <v>1409.09</v>
      </c>
      <c r="I227" s="356">
        <v>1409.09</v>
      </c>
      <c r="J227" s="356">
        <v>1409.09</v>
      </c>
      <c r="L227" s="356">
        <v>1409.09</v>
      </c>
      <c r="M227" s="356">
        <v>1409.09</v>
      </c>
      <c r="N227" s="356">
        <v>1409.09</v>
      </c>
      <c r="O227" s="356">
        <v>1409.09</v>
      </c>
      <c r="P227" s="356">
        <v>1409.09</v>
      </c>
      <c r="Q227" s="356">
        <v>1409.09</v>
      </c>
      <c r="R227" s="356">
        <v>1409.09</v>
      </c>
      <c r="S227">
        <f t="shared" si="3"/>
        <v>1409.09</v>
      </c>
      <c r="T227">
        <f>SUM($F227:H227)</f>
        <v>18318.18</v>
      </c>
      <c r="U227">
        <f>SUM($F227:I227)</f>
        <v>19727.27</v>
      </c>
      <c r="V227">
        <f>SUM($F227:J227)</f>
        <v>21136.36</v>
      </c>
      <c r="W227">
        <f>SUM($F227:K227)</f>
        <v>21136.36</v>
      </c>
      <c r="X227">
        <f>SUM($F227:L227)</f>
        <v>22545.45</v>
      </c>
      <c r="Y227">
        <f>SUM($F227:M227)</f>
        <v>23954.54</v>
      </c>
      <c r="Z227">
        <f>SUM($F227:N227)</f>
        <v>25363.63</v>
      </c>
      <c r="AA227">
        <f>SUM($F227:O227)</f>
        <v>26772.720000000001</v>
      </c>
      <c r="AB227">
        <f>SUM($F227:P227)</f>
        <v>28181.81</v>
      </c>
      <c r="AC227">
        <f>SUM($F227:Q227)</f>
        <v>29590.9</v>
      </c>
      <c r="AD227">
        <f>SUM($F227:R227)</f>
        <v>30999.99</v>
      </c>
    </row>
    <row r="228" spans="1:30" x14ac:dyDescent="0.35">
      <c r="A228" t="s">
        <v>133</v>
      </c>
      <c r="B228" s="255" t="s">
        <v>225</v>
      </c>
      <c r="C228" t="s">
        <v>113</v>
      </c>
      <c r="D228" t="s">
        <v>114</v>
      </c>
      <c r="E228">
        <v>6181400</v>
      </c>
      <c r="F228">
        <v>0</v>
      </c>
      <c r="S228">
        <f t="shared" si="3"/>
        <v>0</v>
      </c>
      <c r="T228">
        <f>SUM($F228:H228)</f>
        <v>0</v>
      </c>
      <c r="U228">
        <f>SUM($F228:I228)</f>
        <v>0</v>
      </c>
      <c r="V228">
        <f>SUM($F228:J228)</f>
        <v>0</v>
      </c>
      <c r="W228">
        <f>SUM($F228:K228)</f>
        <v>0</v>
      </c>
      <c r="X228">
        <f>SUM($F228:L228)</f>
        <v>0</v>
      </c>
      <c r="Y228">
        <f>SUM($F228:M228)</f>
        <v>0</v>
      </c>
      <c r="Z228">
        <f>SUM($F228:N228)</f>
        <v>0</v>
      </c>
      <c r="AA228">
        <f>SUM($F228:O228)</f>
        <v>0</v>
      </c>
      <c r="AB228">
        <f>SUM($F228:P228)</f>
        <v>0</v>
      </c>
      <c r="AC228">
        <f>SUM($F228:Q228)</f>
        <v>0</v>
      </c>
      <c r="AD228">
        <f>SUM($F228:R228)</f>
        <v>0</v>
      </c>
    </row>
    <row r="229" spans="1:30" x14ac:dyDescent="0.35">
      <c r="A229" t="s">
        <v>133</v>
      </c>
      <c r="B229" s="255" t="s">
        <v>225</v>
      </c>
      <c r="C229" t="s">
        <v>115</v>
      </c>
      <c r="D229" t="s">
        <v>116</v>
      </c>
      <c r="E229">
        <v>6181500</v>
      </c>
      <c r="F229">
        <v>0</v>
      </c>
      <c r="S229">
        <f t="shared" si="3"/>
        <v>0</v>
      </c>
      <c r="T229">
        <f>SUM($F229:H229)</f>
        <v>0</v>
      </c>
      <c r="U229">
        <f>SUM($F229:I229)</f>
        <v>0</v>
      </c>
      <c r="V229">
        <f>SUM($F229:J229)</f>
        <v>0</v>
      </c>
      <c r="W229">
        <f>SUM($F229:K229)</f>
        <v>0</v>
      </c>
      <c r="X229">
        <f>SUM($F229:L229)</f>
        <v>0</v>
      </c>
      <c r="Y229">
        <f>SUM($F229:M229)</f>
        <v>0</v>
      </c>
      <c r="Z229">
        <f>SUM($F229:N229)</f>
        <v>0</v>
      </c>
      <c r="AA229">
        <f>SUM($F229:O229)</f>
        <v>0</v>
      </c>
      <c r="AB229">
        <f>SUM($F229:P229)</f>
        <v>0</v>
      </c>
      <c r="AC229">
        <f>SUM($F229:Q229)</f>
        <v>0</v>
      </c>
      <c r="AD229">
        <f>SUM($F229:R229)</f>
        <v>0</v>
      </c>
    </row>
    <row r="230" spans="1:30" x14ac:dyDescent="0.35">
      <c r="A230" t="s">
        <v>133</v>
      </c>
      <c r="B230" s="255" t="s">
        <v>225</v>
      </c>
      <c r="C230" t="s">
        <v>117</v>
      </c>
      <c r="D230" t="s">
        <v>118</v>
      </c>
      <c r="E230">
        <v>6110610</v>
      </c>
      <c r="F230">
        <v>0</v>
      </c>
      <c r="S230">
        <f t="shared" si="3"/>
        <v>0</v>
      </c>
      <c r="T230">
        <f>SUM($F230:H230)</f>
        <v>0</v>
      </c>
      <c r="U230">
        <f>SUM($F230:I230)</f>
        <v>0</v>
      </c>
      <c r="V230">
        <f>SUM($F230:J230)</f>
        <v>0</v>
      </c>
      <c r="W230">
        <f>SUM($F230:K230)</f>
        <v>0</v>
      </c>
      <c r="X230">
        <f>SUM($F230:L230)</f>
        <v>0</v>
      </c>
      <c r="Y230">
        <f>SUM($F230:M230)</f>
        <v>0</v>
      </c>
      <c r="Z230">
        <f>SUM($F230:N230)</f>
        <v>0</v>
      </c>
      <c r="AA230">
        <f>SUM($F230:O230)</f>
        <v>0</v>
      </c>
      <c r="AB230">
        <f>SUM($F230:P230)</f>
        <v>0</v>
      </c>
      <c r="AC230">
        <f>SUM($F230:Q230)</f>
        <v>0</v>
      </c>
      <c r="AD230">
        <f>SUM($F230:R230)</f>
        <v>0</v>
      </c>
    </row>
    <row r="231" spans="1:30" x14ac:dyDescent="0.35">
      <c r="A231" t="s">
        <v>133</v>
      </c>
      <c r="B231" s="255" t="s">
        <v>225</v>
      </c>
      <c r="C231" t="s">
        <v>119</v>
      </c>
      <c r="D231" t="s">
        <v>120</v>
      </c>
      <c r="E231">
        <v>6122340</v>
      </c>
      <c r="F231">
        <v>0</v>
      </c>
      <c r="S231">
        <f t="shared" si="3"/>
        <v>0</v>
      </c>
      <c r="T231">
        <f>SUM($F231:H231)</f>
        <v>0</v>
      </c>
      <c r="U231">
        <f>SUM($F231:I231)</f>
        <v>0</v>
      </c>
      <c r="V231">
        <f>SUM($F231:J231)</f>
        <v>0</v>
      </c>
      <c r="W231">
        <f>SUM($F231:K231)</f>
        <v>0</v>
      </c>
      <c r="X231">
        <f>SUM($F231:L231)</f>
        <v>0</v>
      </c>
      <c r="Y231">
        <f>SUM($F231:M231)</f>
        <v>0</v>
      </c>
      <c r="Z231">
        <f>SUM($F231:N231)</f>
        <v>0</v>
      </c>
      <c r="AA231">
        <f>SUM($F231:O231)</f>
        <v>0</v>
      </c>
      <c r="AB231">
        <f>SUM($F231:P231)</f>
        <v>0</v>
      </c>
      <c r="AC231">
        <f>SUM($F231:Q231)</f>
        <v>0</v>
      </c>
      <c r="AD231">
        <f>SUM($F231:R231)</f>
        <v>0</v>
      </c>
    </row>
    <row r="232" spans="1:30" x14ac:dyDescent="0.35">
      <c r="A232" t="s">
        <v>133</v>
      </c>
      <c r="B232" s="255" t="s">
        <v>225</v>
      </c>
      <c r="C232" t="s">
        <v>121</v>
      </c>
      <c r="D232" t="s">
        <v>122</v>
      </c>
      <c r="E232">
        <v>4190170</v>
      </c>
      <c r="S232">
        <f t="shared" si="3"/>
        <v>0</v>
      </c>
      <c r="T232">
        <f>SUM($F232:H232)</f>
        <v>0</v>
      </c>
      <c r="U232">
        <f>SUM($F232:I232)</f>
        <v>0</v>
      </c>
      <c r="V232">
        <f>SUM($F232:J232)</f>
        <v>0</v>
      </c>
      <c r="W232">
        <f>SUM($F232:K232)</f>
        <v>0</v>
      </c>
      <c r="X232">
        <f>SUM($F232:L232)</f>
        <v>0</v>
      </c>
      <c r="Y232">
        <f>SUM($F232:M232)</f>
        <v>0</v>
      </c>
      <c r="Z232">
        <f>SUM($F232:N232)</f>
        <v>0</v>
      </c>
      <c r="AA232">
        <f>SUM($F232:O232)</f>
        <v>0</v>
      </c>
      <c r="AB232">
        <f>SUM($F232:P232)</f>
        <v>0</v>
      </c>
      <c r="AC232">
        <f>SUM($F232:Q232)</f>
        <v>0</v>
      </c>
      <c r="AD232">
        <f>SUM($F232:R232)</f>
        <v>0</v>
      </c>
    </row>
    <row r="233" spans="1:30" x14ac:dyDescent="0.35">
      <c r="A233" t="s">
        <v>133</v>
      </c>
      <c r="B233" s="255" t="s">
        <v>225</v>
      </c>
      <c r="C233" t="s">
        <v>123</v>
      </c>
      <c r="D233" t="s">
        <v>124</v>
      </c>
      <c r="E233">
        <v>4190430</v>
      </c>
      <c r="S233">
        <f t="shared" si="3"/>
        <v>0</v>
      </c>
      <c r="T233">
        <f>SUM($F233:H233)</f>
        <v>0</v>
      </c>
      <c r="U233">
        <f>SUM($F233:I233)</f>
        <v>0</v>
      </c>
      <c r="V233">
        <f>SUM($F233:J233)</f>
        <v>0</v>
      </c>
      <c r="W233">
        <f>SUM($F233:K233)</f>
        <v>0</v>
      </c>
      <c r="X233">
        <f>SUM($F233:L233)</f>
        <v>0</v>
      </c>
      <c r="Y233">
        <f>SUM($F233:M233)</f>
        <v>0</v>
      </c>
      <c r="Z233">
        <f>SUM($F233:N233)</f>
        <v>0</v>
      </c>
      <c r="AA233">
        <f>SUM($F233:O233)</f>
        <v>0</v>
      </c>
      <c r="AB233">
        <f>SUM($F233:P233)</f>
        <v>0</v>
      </c>
      <c r="AC233">
        <f>SUM($F233:Q233)</f>
        <v>0</v>
      </c>
      <c r="AD233">
        <f>SUM($F233:R233)</f>
        <v>0</v>
      </c>
    </row>
    <row r="234" spans="1:30" x14ac:dyDescent="0.35">
      <c r="A234" t="s">
        <v>133</v>
      </c>
      <c r="B234" s="255" t="s">
        <v>225</v>
      </c>
      <c r="C234" t="s">
        <v>125</v>
      </c>
      <c r="D234" t="s">
        <v>126</v>
      </c>
      <c r="E234">
        <v>6181510</v>
      </c>
      <c r="S234">
        <f t="shared" si="3"/>
        <v>0</v>
      </c>
      <c r="T234">
        <f>SUM($F234:H234)</f>
        <v>0</v>
      </c>
      <c r="U234">
        <f>SUM($F234:I234)</f>
        <v>0</v>
      </c>
      <c r="V234">
        <f>SUM($F234:J234)</f>
        <v>0</v>
      </c>
      <c r="W234">
        <f>SUM($F234:K234)</f>
        <v>0</v>
      </c>
      <c r="X234">
        <f>SUM($F234:L234)</f>
        <v>0</v>
      </c>
      <c r="Y234">
        <f>SUM($F234:M234)</f>
        <v>0</v>
      </c>
      <c r="Z234">
        <f>SUM($F234:N234)</f>
        <v>0</v>
      </c>
      <c r="AA234">
        <f>SUM($F234:O234)</f>
        <v>0</v>
      </c>
      <c r="AB234">
        <f>SUM($F234:P234)</f>
        <v>0</v>
      </c>
      <c r="AC234">
        <f>SUM($F234:Q234)</f>
        <v>0</v>
      </c>
      <c r="AD234">
        <f>SUM($F234:R234)</f>
        <v>0</v>
      </c>
    </row>
    <row r="235" spans="1:30" x14ac:dyDescent="0.35">
      <c r="A235" t="s">
        <v>133</v>
      </c>
      <c r="B235" s="255" t="s">
        <v>225</v>
      </c>
      <c r="C235" t="s">
        <v>146</v>
      </c>
      <c r="D235" t="s">
        <v>147</v>
      </c>
      <c r="E235">
        <v>6180210</v>
      </c>
      <c r="S235">
        <f t="shared" si="3"/>
        <v>0</v>
      </c>
      <c r="T235">
        <f>SUM($F235:H235)</f>
        <v>0</v>
      </c>
      <c r="U235">
        <f>SUM($F235:I235)</f>
        <v>0</v>
      </c>
      <c r="V235">
        <f>SUM($F235:J235)</f>
        <v>0</v>
      </c>
      <c r="W235">
        <f>SUM($F235:K235)</f>
        <v>0</v>
      </c>
      <c r="X235">
        <f>SUM($F235:L235)</f>
        <v>0</v>
      </c>
      <c r="Y235">
        <f>SUM($F235:M235)</f>
        <v>0</v>
      </c>
      <c r="Z235">
        <f>SUM($F235:N235)</f>
        <v>0</v>
      </c>
      <c r="AA235">
        <f>SUM($F235:O235)</f>
        <v>0</v>
      </c>
      <c r="AB235">
        <f>SUM($F235:P235)</f>
        <v>0</v>
      </c>
      <c r="AC235">
        <f>SUM($F235:Q235)</f>
        <v>0</v>
      </c>
      <c r="AD235">
        <f>SUM($F235:R235)</f>
        <v>0</v>
      </c>
    </row>
    <row r="236" spans="1:30" x14ac:dyDescent="0.35">
      <c r="A236" t="s">
        <v>133</v>
      </c>
      <c r="B236" s="255" t="s">
        <v>225</v>
      </c>
      <c r="C236" t="s">
        <v>127</v>
      </c>
      <c r="D236" t="s">
        <v>128</v>
      </c>
      <c r="E236">
        <v>6180200</v>
      </c>
      <c r="S236">
        <f t="shared" si="3"/>
        <v>0</v>
      </c>
      <c r="T236">
        <f>SUM($F236:H236)</f>
        <v>0</v>
      </c>
      <c r="U236">
        <f>SUM($F236:I236)</f>
        <v>0</v>
      </c>
      <c r="V236">
        <f>SUM($F236:J236)</f>
        <v>0</v>
      </c>
      <c r="W236">
        <f>SUM($F236:K236)</f>
        <v>0</v>
      </c>
      <c r="X236">
        <f>SUM($F236:L236)</f>
        <v>0</v>
      </c>
      <c r="Y236">
        <f>SUM($F236:M236)</f>
        <v>0</v>
      </c>
      <c r="Z236">
        <f>SUM($F236:N236)</f>
        <v>0</v>
      </c>
      <c r="AA236">
        <f>SUM($F236:O236)</f>
        <v>0</v>
      </c>
      <c r="AB236">
        <f>SUM($F236:P236)</f>
        <v>0</v>
      </c>
      <c r="AC236">
        <f>SUM($F236:Q236)</f>
        <v>0</v>
      </c>
      <c r="AD236">
        <f>SUM($F236:R236)</f>
        <v>0</v>
      </c>
    </row>
    <row r="237" spans="1:30" x14ac:dyDescent="0.35">
      <c r="A237" t="s">
        <v>133</v>
      </c>
      <c r="B237" s="255" t="s">
        <v>225</v>
      </c>
      <c r="C237" t="s">
        <v>130</v>
      </c>
      <c r="D237" t="s">
        <v>131</v>
      </c>
      <c r="E237">
        <v>6180230</v>
      </c>
      <c r="S237">
        <f t="shared" si="3"/>
        <v>0</v>
      </c>
      <c r="T237">
        <f>SUM($F237:H237)</f>
        <v>0</v>
      </c>
      <c r="U237">
        <f>SUM($F237:I237)</f>
        <v>0</v>
      </c>
      <c r="V237">
        <f>SUM($F237:J237)</f>
        <v>0</v>
      </c>
      <c r="W237">
        <f>SUM($F237:K237)</f>
        <v>0</v>
      </c>
      <c r="X237">
        <f>SUM($F237:L237)</f>
        <v>0</v>
      </c>
      <c r="Y237">
        <f>SUM($F237:M237)</f>
        <v>0</v>
      </c>
      <c r="Z237">
        <f>SUM($F237:N237)</f>
        <v>0</v>
      </c>
      <c r="AA237">
        <f>SUM($F237:O237)</f>
        <v>0</v>
      </c>
      <c r="AB237">
        <f>SUM($F237:P237)</f>
        <v>0</v>
      </c>
      <c r="AC237">
        <f>SUM($F237:Q237)</f>
        <v>0</v>
      </c>
      <c r="AD237">
        <f>SUM($F237:R237)</f>
        <v>0</v>
      </c>
    </row>
    <row r="238" spans="1:30" x14ac:dyDescent="0.35">
      <c r="A238" t="s">
        <v>133</v>
      </c>
      <c r="B238" s="255" t="s">
        <v>225</v>
      </c>
      <c r="C238" t="s">
        <v>135</v>
      </c>
      <c r="D238" t="s">
        <v>136</v>
      </c>
      <c r="E238">
        <v>6180260</v>
      </c>
      <c r="S238">
        <f t="shared" si="3"/>
        <v>0</v>
      </c>
      <c r="T238">
        <f>SUM($F238:H238)</f>
        <v>0</v>
      </c>
      <c r="U238">
        <f>SUM($F238:I238)</f>
        <v>0</v>
      </c>
      <c r="V238">
        <f>SUM($F238:J238)</f>
        <v>0</v>
      </c>
      <c r="W238">
        <f>SUM($F238:K238)</f>
        <v>0</v>
      </c>
      <c r="X238">
        <f>SUM($F238:L238)</f>
        <v>0</v>
      </c>
      <c r="Y238">
        <f>SUM($F238:M238)</f>
        <v>0</v>
      </c>
      <c r="Z238">
        <f>SUM($F238:N238)</f>
        <v>0</v>
      </c>
      <c r="AA238">
        <f>SUM($F238:O238)</f>
        <v>0</v>
      </c>
      <c r="AB238">
        <f>SUM($F238:P238)</f>
        <v>0</v>
      </c>
      <c r="AC238">
        <f>SUM($F238:Q238)</f>
        <v>0</v>
      </c>
      <c r="AD238">
        <f>SUM($F238:R238)</f>
        <v>0</v>
      </c>
    </row>
    <row r="239" spans="1:30" x14ac:dyDescent="0.35">
      <c r="A239" t="s">
        <v>134</v>
      </c>
      <c r="B239" s="255" t="s">
        <v>228</v>
      </c>
      <c r="C239" t="s">
        <v>19</v>
      </c>
      <c r="D239" t="s">
        <v>20</v>
      </c>
      <c r="E239">
        <v>4190105</v>
      </c>
      <c r="F239">
        <v>-1224559.8499999999</v>
      </c>
      <c r="G239">
        <v>-142736.72999999998</v>
      </c>
      <c r="H239">
        <v>-98347.56</v>
      </c>
      <c r="I239">
        <v>-98347.56</v>
      </c>
      <c r="J239">
        <v>-98347.56</v>
      </c>
      <c r="K239">
        <v>-98347.56</v>
      </c>
      <c r="L239">
        <v>-98347.56</v>
      </c>
      <c r="M239">
        <v>-98347.56</v>
      </c>
      <c r="N239">
        <v>-98347.56</v>
      </c>
      <c r="O239">
        <v>-98347.56</v>
      </c>
      <c r="P239">
        <v>-98347.56</v>
      </c>
      <c r="Q239">
        <v>-98347.56</v>
      </c>
      <c r="R239">
        <v>-98347.520000000004</v>
      </c>
      <c r="S239">
        <f t="shared" si="3"/>
        <v>-142736.72999999998</v>
      </c>
      <c r="T239">
        <f>SUM($F239:H239)</f>
        <v>-1465644.14</v>
      </c>
      <c r="U239">
        <f>SUM($F239:I239)</f>
        <v>-1563991.7</v>
      </c>
      <c r="V239">
        <f>SUM($F239:J239)</f>
        <v>-1662339.26</v>
      </c>
      <c r="W239">
        <f>SUM($F239:K239)</f>
        <v>-1760686.82</v>
      </c>
      <c r="X239">
        <f>SUM($F239:L239)</f>
        <v>-1859034.3800000001</v>
      </c>
      <c r="Y239">
        <f>SUM($F239:M239)</f>
        <v>-1957381.9400000002</v>
      </c>
      <c r="Z239">
        <f>SUM($F239:N239)</f>
        <v>-2055729.5000000002</v>
      </c>
      <c r="AA239">
        <f>SUM($F239:O239)</f>
        <v>-2154077.06</v>
      </c>
      <c r="AB239">
        <f>SUM($F239:P239)</f>
        <v>-2252424.62</v>
      </c>
      <c r="AC239">
        <f>SUM($F239:Q239)</f>
        <v>-2350772.1800000002</v>
      </c>
      <c r="AD239">
        <f>SUM($F239:R239)</f>
        <v>-2449119.7000000002</v>
      </c>
    </row>
    <row r="240" spans="1:30" x14ac:dyDescent="0.35">
      <c r="A240" t="s">
        <v>134</v>
      </c>
      <c r="B240" s="255" t="s">
        <v>228</v>
      </c>
      <c r="C240" t="s">
        <v>21</v>
      </c>
      <c r="D240" t="s">
        <v>22</v>
      </c>
      <c r="E240">
        <v>4190110</v>
      </c>
      <c r="S240">
        <f t="shared" si="3"/>
        <v>0</v>
      </c>
      <c r="T240">
        <f>SUM($F240:H240)</f>
        <v>0</v>
      </c>
      <c r="U240">
        <f>SUM($F240:I240)</f>
        <v>0</v>
      </c>
      <c r="V240">
        <f>SUM($F240:J240)</f>
        <v>0</v>
      </c>
      <c r="W240">
        <f>SUM($F240:K240)</f>
        <v>0</v>
      </c>
      <c r="X240">
        <f>SUM($F240:L240)</f>
        <v>0</v>
      </c>
      <c r="Y240">
        <f>SUM($F240:M240)</f>
        <v>0</v>
      </c>
      <c r="Z240">
        <f>SUM($F240:N240)</f>
        <v>0</v>
      </c>
      <c r="AA240">
        <f>SUM($F240:O240)</f>
        <v>0</v>
      </c>
      <c r="AB240">
        <f>SUM($F240:P240)</f>
        <v>0</v>
      </c>
      <c r="AC240">
        <f>SUM($F240:Q240)</f>
        <v>0</v>
      </c>
      <c r="AD240">
        <f>SUM($F240:R240)</f>
        <v>0</v>
      </c>
    </row>
    <row r="241" spans="1:30" x14ac:dyDescent="0.35">
      <c r="A241" t="s">
        <v>134</v>
      </c>
      <c r="B241" s="255" t="s">
        <v>228</v>
      </c>
      <c r="C241" t="s">
        <v>23</v>
      </c>
      <c r="D241" t="s">
        <v>24</v>
      </c>
      <c r="E241">
        <v>4190120</v>
      </c>
      <c r="F241">
        <v>-17377.23</v>
      </c>
      <c r="G241">
        <v>-2011.95</v>
      </c>
      <c r="H241">
        <v>-2011.95</v>
      </c>
      <c r="I241">
        <v>-2011.95</v>
      </c>
      <c r="J241">
        <v>-2011.95</v>
      </c>
      <c r="K241">
        <v>-2011.95</v>
      </c>
      <c r="L241">
        <v>-1045.3599999999999</v>
      </c>
      <c r="M241">
        <v>-1045.3599999999999</v>
      </c>
      <c r="N241">
        <v>-1045.3599999999999</v>
      </c>
      <c r="O241">
        <v>-1045.3599999999999</v>
      </c>
      <c r="P241">
        <v>-1045.3599999999999</v>
      </c>
      <c r="Q241">
        <v>-1045.3599999999999</v>
      </c>
      <c r="R241">
        <v>-1045.32</v>
      </c>
      <c r="S241">
        <f t="shared" si="3"/>
        <v>-2011.95</v>
      </c>
      <c r="T241">
        <f>SUM($F241:H241)</f>
        <v>-21401.13</v>
      </c>
      <c r="U241">
        <f>SUM($F241:I241)</f>
        <v>-23413.08</v>
      </c>
      <c r="V241">
        <f>SUM($F241:J241)</f>
        <v>-25425.030000000002</v>
      </c>
      <c r="W241">
        <f>SUM($F241:K241)</f>
        <v>-27436.980000000003</v>
      </c>
      <c r="X241">
        <f>SUM($F241:L241)</f>
        <v>-28482.340000000004</v>
      </c>
      <c r="Y241">
        <f>SUM($F241:M241)</f>
        <v>-29527.700000000004</v>
      </c>
      <c r="Z241">
        <f>SUM($F241:N241)</f>
        <v>-30573.060000000005</v>
      </c>
      <c r="AA241">
        <f>SUM($F241:O241)</f>
        <v>-31618.420000000006</v>
      </c>
      <c r="AB241">
        <f>SUM($F241:P241)</f>
        <v>-32663.780000000006</v>
      </c>
      <c r="AC241">
        <f>SUM($F241:Q241)</f>
        <v>-33709.140000000007</v>
      </c>
      <c r="AD241">
        <f>SUM($F241:R241)</f>
        <v>-34754.460000000006</v>
      </c>
    </row>
    <row r="242" spans="1:30" x14ac:dyDescent="0.35">
      <c r="A242" t="s">
        <v>134</v>
      </c>
      <c r="B242" s="255" t="s">
        <v>228</v>
      </c>
      <c r="C242" t="s">
        <v>25</v>
      </c>
      <c r="D242" t="s">
        <v>26</v>
      </c>
      <c r="E242">
        <v>4190140</v>
      </c>
      <c r="F242">
        <v>-126000</v>
      </c>
      <c r="I242">
        <v>-31500</v>
      </c>
      <c r="L242">
        <v>-31500</v>
      </c>
      <c r="O242">
        <v>-31500</v>
      </c>
      <c r="R242">
        <v>-31500</v>
      </c>
      <c r="S242">
        <f t="shared" si="3"/>
        <v>0</v>
      </c>
      <c r="T242">
        <f>SUM($F242:H242)</f>
        <v>-126000</v>
      </c>
      <c r="U242">
        <f>SUM($F242:I242)</f>
        <v>-157500</v>
      </c>
      <c r="V242">
        <f>SUM($F242:J242)</f>
        <v>-157500</v>
      </c>
      <c r="W242">
        <f>SUM($F242:K242)</f>
        <v>-157500</v>
      </c>
      <c r="X242">
        <f>SUM($F242:L242)</f>
        <v>-189000</v>
      </c>
      <c r="Y242">
        <f>SUM($F242:M242)</f>
        <v>-189000</v>
      </c>
      <c r="Z242">
        <f>SUM($F242:N242)</f>
        <v>-189000</v>
      </c>
      <c r="AA242">
        <f>SUM($F242:O242)</f>
        <v>-220500</v>
      </c>
      <c r="AB242">
        <f>SUM($F242:P242)</f>
        <v>-220500</v>
      </c>
      <c r="AC242">
        <f>SUM($F242:Q242)</f>
        <v>-220500</v>
      </c>
      <c r="AD242">
        <f>SUM($F242:R242)</f>
        <v>-252000</v>
      </c>
    </row>
    <row r="243" spans="1:30" x14ac:dyDescent="0.35">
      <c r="A243" t="s">
        <v>134</v>
      </c>
      <c r="B243" s="255" t="s">
        <v>228</v>
      </c>
      <c r="C243" t="s">
        <v>27</v>
      </c>
      <c r="D243" t="s">
        <v>28</v>
      </c>
      <c r="E243">
        <v>4190160</v>
      </c>
      <c r="S243">
        <f t="shared" si="3"/>
        <v>0</v>
      </c>
      <c r="T243">
        <f>SUM($F243:H243)</f>
        <v>0</v>
      </c>
      <c r="U243">
        <f>SUM($F243:I243)</f>
        <v>0</v>
      </c>
      <c r="V243">
        <f>SUM($F243:J243)</f>
        <v>0</v>
      </c>
      <c r="W243">
        <f>SUM($F243:K243)</f>
        <v>0</v>
      </c>
      <c r="X243">
        <f>SUM($F243:L243)</f>
        <v>0</v>
      </c>
      <c r="Y243">
        <f>SUM($F243:M243)</f>
        <v>0</v>
      </c>
      <c r="Z243">
        <f>SUM($F243:N243)</f>
        <v>0</v>
      </c>
      <c r="AA243">
        <f>SUM($F243:O243)</f>
        <v>0</v>
      </c>
      <c r="AB243">
        <f>SUM($F243:P243)</f>
        <v>0</v>
      </c>
      <c r="AC243">
        <f>SUM($F243:Q243)</f>
        <v>0</v>
      </c>
      <c r="AD243">
        <f>SUM($F243:R243)</f>
        <v>0</v>
      </c>
    </row>
    <row r="244" spans="1:30" x14ac:dyDescent="0.35">
      <c r="A244" t="s">
        <v>134</v>
      </c>
      <c r="B244" s="255" t="s">
        <v>228</v>
      </c>
      <c r="C244" t="s">
        <v>29</v>
      </c>
      <c r="D244" t="s">
        <v>30</v>
      </c>
      <c r="E244">
        <v>4190390</v>
      </c>
      <c r="S244">
        <f t="shared" si="3"/>
        <v>0</v>
      </c>
      <c r="T244">
        <f>SUM($F244:H244)</f>
        <v>0</v>
      </c>
      <c r="U244">
        <f>SUM($F244:I244)</f>
        <v>0</v>
      </c>
      <c r="V244">
        <f>SUM($F244:J244)</f>
        <v>0</v>
      </c>
      <c r="W244">
        <f>SUM($F244:K244)</f>
        <v>0</v>
      </c>
      <c r="X244">
        <f>SUM($F244:L244)</f>
        <v>0</v>
      </c>
      <c r="Y244">
        <f>SUM($F244:M244)</f>
        <v>0</v>
      </c>
      <c r="Z244">
        <f>SUM($F244:N244)</f>
        <v>0</v>
      </c>
      <c r="AA244">
        <f>SUM($F244:O244)</f>
        <v>0</v>
      </c>
      <c r="AB244">
        <f>SUM($F244:P244)</f>
        <v>0</v>
      </c>
      <c r="AC244">
        <f>SUM($F244:Q244)</f>
        <v>0</v>
      </c>
      <c r="AD244">
        <f>SUM($F244:R244)</f>
        <v>0</v>
      </c>
    </row>
    <row r="245" spans="1:30" x14ac:dyDescent="0.35">
      <c r="A245" t="s">
        <v>134</v>
      </c>
      <c r="B245" s="255" t="s">
        <v>228</v>
      </c>
      <c r="C245" t="s">
        <v>31</v>
      </c>
      <c r="D245" t="s">
        <v>32</v>
      </c>
      <c r="E245">
        <v>4191900</v>
      </c>
      <c r="S245">
        <f t="shared" si="3"/>
        <v>0</v>
      </c>
      <c r="T245">
        <f>SUM($F245:H245)</f>
        <v>0</v>
      </c>
      <c r="U245">
        <f>SUM($F245:I245)</f>
        <v>0</v>
      </c>
      <c r="V245">
        <f>SUM($F245:J245)</f>
        <v>0</v>
      </c>
      <c r="W245">
        <f>SUM($F245:K245)</f>
        <v>0</v>
      </c>
      <c r="X245">
        <f>SUM($F245:L245)</f>
        <v>0</v>
      </c>
      <c r="Y245">
        <f>SUM($F245:M245)</f>
        <v>0</v>
      </c>
      <c r="Z245">
        <f>SUM($F245:N245)</f>
        <v>0</v>
      </c>
      <c r="AA245">
        <f>SUM($F245:O245)</f>
        <v>0</v>
      </c>
      <c r="AB245">
        <f>SUM($F245:P245)</f>
        <v>0</v>
      </c>
      <c r="AC245">
        <f>SUM($F245:Q245)</f>
        <v>0</v>
      </c>
      <c r="AD245">
        <f>SUM($F245:R245)</f>
        <v>0</v>
      </c>
    </row>
    <row r="246" spans="1:30" x14ac:dyDescent="0.35">
      <c r="A246" t="s">
        <v>134</v>
      </c>
      <c r="B246" s="255" t="s">
        <v>228</v>
      </c>
      <c r="C246" t="s">
        <v>33</v>
      </c>
      <c r="D246" t="s">
        <v>34</v>
      </c>
      <c r="E246">
        <v>4191100</v>
      </c>
      <c r="F246">
        <v>-3000</v>
      </c>
      <c r="G246">
        <v>-250</v>
      </c>
      <c r="H246">
        <v>-250</v>
      </c>
      <c r="I246">
        <v>-250</v>
      </c>
      <c r="J246">
        <v>-250</v>
      </c>
      <c r="K246">
        <v>-250</v>
      </c>
      <c r="L246">
        <v>-250</v>
      </c>
      <c r="M246">
        <v>-250</v>
      </c>
      <c r="N246">
        <v>-250</v>
      </c>
      <c r="O246">
        <v>-250</v>
      </c>
      <c r="P246">
        <v>-250</v>
      </c>
      <c r="Q246">
        <v>-250</v>
      </c>
      <c r="R246">
        <v>-250</v>
      </c>
      <c r="S246">
        <f t="shared" si="3"/>
        <v>-250</v>
      </c>
      <c r="T246">
        <f>SUM($F246:H246)</f>
        <v>-3500</v>
      </c>
      <c r="U246">
        <f>SUM($F246:I246)</f>
        <v>-3750</v>
      </c>
      <c r="V246">
        <f>SUM($F246:J246)</f>
        <v>-4000</v>
      </c>
      <c r="W246">
        <f>SUM($F246:K246)</f>
        <v>-4250</v>
      </c>
      <c r="X246">
        <f>SUM($F246:L246)</f>
        <v>-4500</v>
      </c>
      <c r="Y246">
        <f>SUM($F246:M246)</f>
        <v>-4750</v>
      </c>
      <c r="Z246">
        <f>SUM($F246:N246)</f>
        <v>-5000</v>
      </c>
      <c r="AA246">
        <f>SUM($F246:O246)</f>
        <v>-5250</v>
      </c>
      <c r="AB246">
        <f>SUM($F246:P246)</f>
        <v>-5500</v>
      </c>
      <c r="AC246">
        <f>SUM($F246:Q246)</f>
        <v>-5750</v>
      </c>
      <c r="AD246">
        <f>SUM($F246:R246)</f>
        <v>-6000</v>
      </c>
    </row>
    <row r="247" spans="1:30" x14ac:dyDescent="0.35">
      <c r="A247" t="s">
        <v>134</v>
      </c>
      <c r="B247" s="255" t="s">
        <v>228</v>
      </c>
      <c r="C247" t="s">
        <v>35</v>
      </c>
      <c r="D247" t="s">
        <v>36</v>
      </c>
      <c r="E247">
        <v>4191110</v>
      </c>
      <c r="S247">
        <f t="shared" si="3"/>
        <v>0</v>
      </c>
      <c r="T247">
        <f>SUM($F247:H247)</f>
        <v>0</v>
      </c>
      <c r="U247">
        <f>SUM($F247:I247)</f>
        <v>0</v>
      </c>
      <c r="V247">
        <f>SUM($F247:J247)</f>
        <v>0</v>
      </c>
      <c r="W247">
        <f>SUM($F247:K247)</f>
        <v>0</v>
      </c>
      <c r="X247">
        <f>SUM($F247:L247)</f>
        <v>0</v>
      </c>
      <c r="Y247">
        <f>SUM($F247:M247)</f>
        <v>0</v>
      </c>
      <c r="Z247">
        <f>SUM($F247:N247)</f>
        <v>0</v>
      </c>
      <c r="AA247">
        <f>SUM($F247:O247)</f>
        <v>0</v>
      </c>
      <c r="AB247">
        <f>SUM($F247:P247)</f>
        <v>0</v>
      </c>
      <c r="AC247">
        <f>SUM($F247:Q247)</f>
        <v>0</v>
      </c>
      <c r="AD247">
        <f>SUM($F247:R247)</f>
        <v>0</v>
      </c>
    </row>
    <row r="248" spans="1:30" x14ac:dyDescent="0.35">
      <c r="A248" t="s">
        <v>134</v>
      </c>
      <c r="B248" s="255" t="s">
        <v>228</v>
      </c>
      <c r="C248" t="s">
        <v>37</v>
      </c>
      <c r="D248" t="s">
        <v>38</v>
      </c>
      <c r="E248">
        <v>4191600</v>
      </c>
      <c r="S248">
        <f t="shared" si="3"/>
        <v>0</v>
      </c>
      <c r="T248">
        <f>SUM($F248:H248)</f>
        <v>0</v>
      </c>
      <c r="U248">
        <f>SUM($F248:I248)</f>
        <v>0</v>
      </c>
      <c r="V248">
        <f>SUM($F248:J248)</f>
        <v>0</v>
      </c>
      <c r="W248">
        <f>SUM($F248:K248)</f>
        <v>0</v>
      </c>
      <c r="X248">
        <f>SUM($F248:L248)</f>
        <v>0</v>
      </c>
      <c r="Y248">
        <f>SUM($F248:M248)</f>
        <v>0</v>
      </c>
      <c r="Z248">
        <f>SUM($F248:N248)</f>
        <v>0</v>
      </c>
      <c r="AA248">
        <f>SUM($F248:O248)</f>
        <v>0</v>
      </c>
      <c r="AB248">
        <f>SUM($F248:P248)</f>
        <v>0</v>
      </c>
      <c r="AC248">
        <f>SUM($F248:Q248)</f>
        <v>0</v>
      </c>
      <c r="AD248">
        <f>SUM($F248:R248)</f>
        <v>0</v>
      </c>
    </row>
    <row r="249" spans="1:30" x14ac:dyDescent="0.35">
      <c r="A249" t="s">
        <v>134</v>
      </c>
      <c r="B249" s="255" t="s">
        <v>228</v>
      </c>
      <c r="C249" t="s">
        <v>39</v>
      </c>
      <c r="D249" t="s">
        <v>40</v>
      </c>
      <c r="E249">
        <v>4191610</v>
      </c>
      <c r="S249">
        <f t="shared" si="3"/>
        <v>0</v>
      </c>
      <c r="T249">
        <f>SUM($F249:H249)</f>
        <v>0</v>
      </c>
      <c r="U249">
        <f>SUM($F249:I249)</f>
        <v>0</v>
      </c>
      <c r="V249">
        <f>SUM($F249:J249)</f>
        <v>0</v>
      </c>
      <c r="W249">
        <f>SUM($F249:K249)</f>
        <v>0</v>
      </c>
      <c r="X249">
        <f>SUM($F249:L249)</f>
        <v>0</v>
      </c>
      <c r="Y249">
        <f>SUM($F249:M249)</f>
        <v>0</v>
      </c>
      <c r="Z249">
        <f>SUM($F249:N249)</f>
        <v>0</v>
      </c>
      <c r="AA249">
        <f>SUM($F249:O249)</f>
        <v>0</v>
      </c>
      <c r="AB249">
        <f>SUM($F249:P249)</f>
        <v>0</v>
      </c>
      <c r="AC249">
        <f>SUM($F249:Q249)</f>
        <v>0</v>
      </c>
      <c r="AD249">
        <f>SUM($F249:R249)</f>
        <v>0</v>
      </c>
    </row>
    <row r="250" spans="1:30" x14ac:dyDescent="0.35">
      <c r="A250" t="s">
        <v>134</v>
      </c>
      <c r="B250" s="255" t="s">
        <v>228</v>
      </c>
      <c r="C250" t="s">
        <v>41</v>
      </c>
      <c r="D250" t="s">
        <v>42</v>
      </c>
      <c r="E250">
        <v>4190410</v>
      </c>
      <c r="S250">
        <f t="shared" si="3"/>
        <v>0</v>
      </c>
      <c r="T250">
        <f>SUM($F250:H250)</f>
        <v>0</v>
      </c>
      <c r="U250">
        <f>SUM($F250:I250)</f>
        <v>0</v>
      </c>
      <c r="V250">
        <f>SUM($F250:J250)</f>
        <v>0</v>
      </c>
      <c r="W250">
        <f>SUM($F250:K250)</f>
        <v>0</v>
      </c>
      <c r="X250">
        <f>SUM($F250:L250)</f>
        <v>0</v>
      </c>
      <c r="Y250">
        <f>SUM($F250:M250)</f>
        <v>0</v>
      </c>
      <c r="Z250">
        <f>SUM($F250:N250)</f>
        <v>0</v>
      </c>
      <c r="AA250">
        <f>SUM($F250:O250)</f>
        <v>0</v>
      </c>
      <c r="AB250">
        <f>SUM($F250:P250)</f>
        <v>0</v>
      </c>
      <c r="AC250">
        <f>SUM($F250:Q250)</f>
        <v>0</v>
      </c>
      <c r="AD250">
        <f>SUM($F250:R250)</f>
        <v>0</v>
      </c>
    </row>
    <row r="251" spans="1:30" x14ac:dyDescent="0.35">
      <c r="A251" t="s">
        <v>134</v>
      </c>
      <c r="B251" s="255" t="s">
        <v>228</v>
      </c>
      <c r="C251" t="s">
        <v>43</v>
      </c>
      <c r="D251" t="s">
        <v>44</v>
      </c>
      <c r="E251">
        <v>4190420</v>
      </c>
      <c r="S251">
        <f t="shared" si="3"/>
        <v>0</v>
      </c>
      <c r="T251">
        <f>SUM($F251:H251)</f>
        <v>0</v>
      </c>
      <c r="U251">
        <f>SUM($F251:I251)</f>
        <v>0</v>
      </c>
      <c r="V251">
        <f>SUM($F251:J251)</f>
        <v>0</v>
      </c>
      <c r="W251">
        <f>SUM($F251:K251)</f>
        <v>0</v>
      </c>
      <c r="X251">
        <f>SUM($F251:L251)</f>
        <v>0</v>
      </c>
      <c r="Y251">
        <f>SUM($F251:M251)</f>
        <v>0</v>
      </c>
      <c r="Z251">
        <f>SUM($F251:N251)</f>
        <v>0</v>
      </c>
      <c r="AA251">
        <f>SUM($F251:O251)</f>
        <v>0</v>
      </c>
      <c r="AB251">
        <f>SUM($F251:P251)</f>
        <v>0</v>
      </c>
      <c r="AC251">
        <f>SUM($F251:Q251)</f>
        <v>0</v>
      </c>
      <c r="AD251">
        <f>SUM($F251:R251)</f>
        <v>0</v>
      </c>
    </row>
    <row r="252" spans="1:30" x14ac:dyDescent="0.35">
      <c r="A252" t="s">
        <v>134</v>
      </c>
      <c r="B252" s="255" t="s">
        <v>228</v>
      </c>
      <c r="C252" t="s">
        <v>45</v>
      </c>
      <c r="D252" t="s">
        <v>46</v>
      </c>
      <c r="E252">
        <v>4190200</v>
      </c>
      <c r="S252">
        <f t="shared" si="3"/>
        <v>0</v>
      </c>
      <c r="T252">
        <f>SUM($F252:H252)</f>
        <v>0</v>
      </c>
      <c r="U252">
        <f>SUM($F252:I252)</f>
        <v>0</v>
      </c>
      <c r="V252">
        <f>SUM($F252:J252)</f>
        <v>0</v>
      </c>
      <c r="W252">
        <f>SUM($F252:K252)</f>
        <v>0</v>
      </c>
      <c r="X252">
        <f>SUM($F252:L252)</f>
        <v>0</v>
      </c>
      <c r="Y252">
        <f>SUM($F252:M252)</f>
        <v>0</v>
      </c>
      <c r="Z252">
        <f>SUM($F252:N252)</f>
        <v>0</v>
      </c>
      <c r="AA252">
        <f>SUM($F252:O252)</f>
        <v>0</v>
      </c>
      <c r="AB252">
        <f>SUM($F252:P252)</f>
        <v>0</v>
      </c>
      <c r="AC252">
        <f>SUM($F252:Q252)</f>
        <v>0</v>
      </c>
      <c r="AD252">
        <f>SUM($F252:R252)</f>
        <v>0</v>
      </c>
    </row>
    <row r="253" spans="1:30" x14ac:dyDescent="0.35">
      <c r="A253" t="s">
        <v>134</v>
      </c>
      <c r="B253" s="255" t="s">
        <v>228</v>
      </c>
      <c r="C253" t="s">
        <v>47</v>
      </c>
      <c r="D253" t="s">
        <v>48</v>
      </c>
      <c r="E253">
        <v>4190386</v>
      </c>
      <c r="S253">
        <f t="shared" si="3"/>
        <v>0</v>
      </c>
      <c r="T253">
        <f>SUM($F253:H253)</f>
        <v>0</v>
      </c>
      <c r="U253">
        <f>SUM($F253:I253)</f>
        <v>0</v>
      </c>
      <c r="V253">
        <f>SUM($F253:J253)</f>
        <v>0</v>
      </c>
      <c r="W253">
        <f>SUM($F253:K253)</f>
        <v>0</v>
      </c>
      <c r="X253">
        <f>SUM($F253:L253)</f>
        <v>0</v>
      </c>
      <c r="Y253">
        <f>SUM($F253:M253)</f>
        <v>0</v>
      </c>
      <c r="Z253">
        <f>SUM($F253:N253)</f>
        <v>0</v>
      </c>
      <c r="AA253">
        <f>SUM($F253:O253)</f>
        <v>0</v>
      </c>
      <c r="AB253">
        <f>SUM($F253:P253)</f>
        <v>0</v>
      </c>
      <c r="AC253">
        <f>SUM($F253:Q253)</f>
        <v>0</v>
      </c>
      <c r="AD253">
        <f>SUM($F253:R253)</f>
        <v>0</v>
      </c>
    </row>
    <row r="254" spans="1:30" x14ac:dyDescent="0.35">
      <c r="A254" t="s">
        <v>134</v>
      </c>
      <c r="B254" s="255" t="s">
        <v>228</v>
      </c>
      <c r="C254" t="s">
        <v>49</v>
      </c>
      <c r="D254" t="s">
        <v>50</v>
      </c>
      <c r="E254">
        <v>4190387</v>
      </c>
      <c r="S254">
        <f t="shared" si="3"/>
        <v>0</v>
      </c>
      <c r="T254">
        <f>SUM($F254:H254)</f>
        <v>0</v>
      </c>
      <c r="U254">
        <f>SUM($F254:I254)</f>
        <v>0</v>
      </c>
      <c r="V254">
        <f>SUM($F254:J254)</f>
        <v>0</v>
      </c>
      <c r="W254">
        <f>SUM($F254:K254)</f>
        <v>0</v>
      </c>
      <c r="X254">
        <f>SUM($F254:L254)</f>
        <v>0</v>
      </c>
      <c r="Y254">
        <f>SUM($F254:M254)</f>
        <v>0</v>
      </c>
      <c r="Z254">
        <f>SUM($F254:N254)</f>
        <v>0</v>
      </c>
      <c r="AA254">
        <f>SUM($F254:O254)</f>
        <v>0</v>
      </c>
      <c r="AB254">
        <f>SUM($F254:P254)</f>
        <v>0</v>
      </c>
      <c r="AC254">
        <f>SUM($F254:Q254)</f>
        <v>0</v>
      </c>
      <c r="AD254">
        <f>SUM($F254:R254)</f>
        <v>0</v>
      </c>
    </row>
    <row r="255" spans="1:30" x14ac:dyDescent="0.35">
      <c r="A255" t="s">
        <v>134</v>
      </c>
      <c r="B255" s="255" t="s">
        <v>228</v>
      </c>
      <c r="C255" t="s">
        <v>51</v>
      </c>
      <c r="D255" t="s">
        <v>52</v>
      </c>
      <c r="E255">
        <v>4190388</v>
      </c>
      <c r="F255">
        <v>-12000</v>
      </c>
      <c r="I255">
        <v>-3000</v>
      </c>
      <c r="L255">
        <v>-3000</v>
      </c>
      <c r="O255">
        <v>-3000</v>
      </c>
      <c r="R255">
        <v>-3000</v>
      </c>
      <c r="S255">
        <f t="shared" si="3"/>
        <v>0</v>
      </c>
      <c r="T255">
        <f>SUM($F255:H255)</f>
        <v>-12000</v>
      </c>
      <c r="U255">
        <f>SUM($F255:I255)</f>
        <v>-15000</v>
      </c>
      <c r="V255">
        <f>SUM($F255:J255)</f>
        <v>-15000</v>
      </c>
      <c r="W255">
        <f>SUM($F255:K255)</f>
        <v>-15000</v>
      </c>
      <c r="X255">
        <f>SUM($F255:L255)</f>
        <v>-18000</v>
      </c>
      <c r="Y255">
        <f>SUM($F255:M255)</f>
        <v>-18000</v>
      </c>
      <c r="Z255">
        <f>SUM($F255:N255)</f>
        <v>-18000</v>
      </c>
      <c r="AA255">
        <f>SUM($F255:O255)</f>
        <v>-21000</v>
      </c>
      <c r="AB255">
        <f>SUM($F255:P255)</f>
        <v>-21000</v>
      </c>
      <c r="AC255">
        <f>SUM($F255:Q255)</f>
        <v>-21000</v>
      </c>
      <c r="AD255">
        <f>SUM($F255:R255)</f>
        <v>-24000</v>
      </c>
    </row>
    <row r="256" spans="1:30" x14ac:dyDescent="0.35">
      <c r="A256" t="s">
        <v>134</v>
      </c>
      <c r="B256" s="255" t="s">
        <v>228</v>
      </c>
      <c r="C256" t="s">
        <v>53</v>
      </c>
      <c r="D256" t="s">
        <v>54</v>
      </c>
      <c r="E256">
        <v>4190380</v>
      </c>
      <c r="F256">
        <v>-45675</v>
      </c>
      <c r="H256">
        <v>-22175</v>
      </c>
      <c r="M256">
        <v>-13500</v>
      </c>
      <c r="N256">
        <v>-10000</v>
      </c>
      <c r="S256">
        <f t="shared" si="3"/>
        <v>0</v>
      </c>
      <c r="T256">
        <f>SUM($F256:H256)</f>
        <v>-67850</v>
      </c>
      <c r="U256">
        <f>SUM($F256:I256)</f>
        <v>-67850</v>
      </c>
      <c r="V256">
        <f>SUM($F256:J256)</f>
        <v>-67850</v>
      </c>
      <c r="W256">
        <f>SUM($F256:K256)</f>
        <v>-67850</v>
      </c>
      <c r="X256">
        <f>SUM($F256:L256)</f>
        <v>-67850</v>
      </c>
      <c r="Y256">
        <f>SUM($F256:M256)</f>
        <v>-81350</v>
      </c>
      <c r="Z256">
        <f>SUM($F256:N256)</f>
        <v>-91350</v>
      </c>
      <c r="AA256">
        <f>SUM($F256:O256)</f>
        <v>-91350</v>
      </c>
      <c r="AB256">
        <f>SUM($F256:P256)</f>
        <v>-91350</v>
      </c>
      <c r="AC256">
        <f>SUM($F256:Q256)</f>
        <v>-91350</v>
      </c>
      <c r="AD256">
        <f>SUM($F256:R256)</f>
        <v>-91350</v>
      </c>
    </row>
    <row r="257" spans="1:30" x14ac:dyDescent="0.35">
      <c r="A257" t="s">
        <v>134</v>
      </c>
      <c r="B257" s="255" t="s">
        <v>228</v>
      </c>
      <c r="C257" t="s">
        <v>156</v>
      </c>
      <c r="D257" t="s">
        <v>157</v>
      </c>
      <c r="E257">
        <v>4190205</v>
      </c>
      <c r="S257">
        <f t="shared" si="3"/>
        <v>0</v>
      </c>
      <c r="T257">
        <f>SUM($F257:H257)</f>
        <v>0</v>
      </c>
      <c r="U257">
        <f>SUM($F257:I257)</f>
        <v>0</v>
      </c>
      <c r="V257">
        <f>SUM($F257:J257)</f>
        <v>0</v>
      </c>
      <c r="W257">
        <f>SUM($F257:K257)</f>
        <v>0</v>
      </c>
      <c r="X257">
        <f>SUM($F257:L257)</f>
        <v>0</v>
      </c>
      <c r="Y257">
        <f>SUM($F257:M257)</f>
        <v>0</v>
      </c>
      <c r="Z257">
        <f>SUM($F257:N257)</f>
        <v>0</v>
      </c>
      <c r="AA257">
        <f>SUM($F257:O257)</f>
        <v>0</v>
      </c>
      <c r="AB257">
        <f>SUM($F257:P257)</f>
        <v>0</v>
      </c>
      <c r="AC257">
        <f>SUM($F257:Q257)</f>
        <v>0</v>
      </c>
      <c r="AD257">
        <f>SUM($F257:R257)</f>
        <v>0</v>
      </c>
    </row>
    <row r="258" spans="1:30" x14ac:dyDescent="0.35">
      <c r="A258" t="s">
        <v>134</v>
      </c>
      <c r="B258" s="255" t="s">
        <v>228</v>
      </c>
      <c r="C258" t="s">
        <v>55</v>
      </c>
      <c r="D258" t="s">
        <v>56</v>
      </c>
      <c r="E258">
        <v>4190210</v>
      </c>
      <c r="S258">
        <f t="shared" si="3"/>
        <v>0</v>
      </c>
      <c r="T258">
        <f>SUM($F258:H258)</f>
        <v>0</v>
      </c>
      <c r="U258">
        <f>SUM($F258:I258)</f>
        <v>0</v>
      </c>
      <c r="V258">
        <f>SUM($F258:J258)</f>
        <v>0</v>
      </c>
      <c r="W258">
        <f>SUM($F258:K258)</f>
        <v>0</v>
      </c>
      <c r="X258">
        <f>SUM($F258:L258)</f>
        <v>0</v>
      </c>
      <c r="Y258">
        <f>SUM($F258:M258)</f>
        <v>0</v>
      </c>
      <c r="Z258">
        <f>SUM($F258:N258)</f>
        <v>0</v>
      </c>
      <c r="AA258">
        <f>SUM($F258:O258)</f>
        <v>0</v>
      </c>
      <c r="AB258">
        <f>SUM($F258:P258)</f>
        <v>0</v>
      </c>
      <c r="AC258">
        <f>SUM($F258:Q258)</f>
        <v>0</v>
      </c>
      <c r="AD258">
        <f>SUM($F258:R258)</f>
        <v>0</v>
      </c>
    </row>
    <row r="259" spans="1:30" x14ac:dyDescent="0.35">
      <c r="A259" t="s">
        <v>134</v>
      </c>
      <c r="B259" s="255" t="s">
        <v>228</v>
      </c>
      <c r="C259" t="s">
        <v>57</v>
      </c>
      <c r="D259" t="s">
        <v>58</v>
      </c>
      <c r="E259">
        <v>6110000</v>
      </c>
      <c r="F259">
        <v>747857</v>
      </c>
      <c r="G259">
        <v>59630</v>
      </c>
      <c r="H259">
        <v>59630</v>
      </c>
      <c r="I259">
        <v>59630</v>
      </c>
      <c r="J259">
        <v>59630</v>
      </c>
      <c r="K259">
        <v>59630</v>
      </c>
      <c r="L259">
        <v>65101</v>
      </c>
      <c r="M259">
        <v>64101</v>
      </c>
      <c r="N259">
        <v>64101</v>
      </c>
      <c r="O259">
        <v>64101</v>
      </c>
      <c r="P259">
        <v>64101</v>
      </c>
      <c r="Q259">
        <v>64101</v>
      </c>
      <c r="R259">
        <v>64101</v>
      </c>
      <c r="S259">
        <f t="shared" si="3"/>
        <v>59630</v>
      </c>
      <c r="T259">
        <f>SUM($F259:H259)</f>
        <v>867117</v>
      </c>
      <c r="U259">
        <f>SUM($F259:I259)</f>
        <v>926747</v>
      </c>
      <c r="V259">
        <f>SUM($F259:J259)</f>
        <v>986377</v>
      </c>
      <c r="W259">
        <f>SUM($F259:K259)</f>
        <v>1046007</v>
      </c>
      <c r="X259">
        <f>SUM($F259:L259)</f>
        <v>1111108</v>
      </c>
      <c r="Y259">
        <f>SUM($F259:M259)</f>
        <v>1175209</v>
      </c>
      <c r="Z259">
        <f>SUM($F259:N259)</f>
        <v>1239310</v>
      </c>
      <c r="AA259">
        <f>SUM($F259:O259)</f>
        <v>1303411</v>
      </c>
      <c r="AB259">
        <f>SUM($F259:P259)</f>
        <v>1367512</v>
      </c>
      <c r="AC259">
        <f>SUM($F259:Q259)</f>
        <v>1431613</v>
      </c>
      <c r="AD259">
        <f>SUM($F259:R259)</f>
        <v>1495714</v>
      </c>
    </row>
    <row r="260" spans="1:30" x14ac:dyDescent="0.35">
      <c r="A260" t="s">
        <v>134</v>
      </c>
      <c r="B260" s="255" t="s">
        <v>228</v>
      </c>
      <c r="C260" t="s">
        <v>59</v>
      </c>
      <c r="D260" t="s">
        <v>60</v>
      </c>
      <c r="E260">
        <v>6110020</v>
      </c>
      <c r="S260">
        <f t="shared" ref="S260:S323" si="4">G260</f>
        <v>0</v>
      </c>
      <c r="T260">
        <f>SUM($F260:H260)</f>
        <v>0</v>
      </c>
      <c r="U260">
        <f>SUM($F260:I260)</f>
        <v>0</v>
      </c>
      <c r="V260">
        <f>SUM($F260:J260)</f>
        <v>0</v>
      </c>
      <c r="W260">
        <f>SUM($F260:K260)</f>
        <v>0</v>
      </c>
      <c r="X260">
        <f>SUM($F260:L260)</f>
        <v>0</v>
      </c>
      <c r="Y260">
        <f>SUM($F260:M260)</f>
        <v>0</v>
      </c>
      <c r="Z260">
        <f>SUM($F260:N260)</f>
        <v>0</v>
      </c>
      <c r="AA260">
        <f>SUM($F260:O260)</f>
        <v>0</v>
      </c>
      <c r="AB260">
        <f>SUM($F260:P260)</f>
        <v>0</v>
      </c>
      <c r="AC260">
        <f>SUM($F260:Q260)</f>
        <v>0</v>
      </c>
      <c r="AD260">
        <f>SUM($F260:R260)</f>
        <v>0</v>
      </c>
    </row>
    <row r="261" spans="1:30" x14ac:dyDescent="0.35">
      <c r="A261" t="s">
        <v>134</v>
      </c>
      <c r="B261" s="255" t="s">
        <v>228</v>
      </c>
      <c r="C261" t="s">
        <v>61</v>
      </c>
      <c r="D261" t="s">
        <v>62</v>
      </c>
      <c r="E261">
        <v>6110600</v>
      </c>
      <c r="F261">
        <v>354021</v>
      </c>
      <c r="G261">
        <v>29243</v>
      </c>
      <c r="H261">
        <v>29243</v>
      </c>
      <c r="I261">
        <v>29243</v>
      </c>
      <c r="J261">
        <v>29243</v>
      </c>
      <c r="K261">
        <v>29243</v>
      </c>
      <c r="L261">
        <v>29243</v>
      </c>
      <c r="M261">
        <v>29760</v>
      </c>
      <c r="N261">
        <v>29760</v>
      </c>
      <c r="O261">
        <v>29760</v>
      </c>
      <c r="P261">
        <v>29760</v>
      </c>
      <c r="Q261">
        <v>29760</v>
      </c>
      <c r="R261">
        <v>29763</v>
      </c>
      <c r="S261">
        <f t="shared" si="4"/>
        <v>29243</v>
      </c>
      <c r="T261">
        <f>SUM($F261:H261)</f>
        <v>412507</v>
      </c>
      <c r="U261">
        <f>SUM($F261:I261)</f>
        <v>441750</v>
      </c>
      <c r="V261">
        <f>SUM($F261:J261)</f>
        <v>470993</v>
      </c>
      <c r="W261">
        <f>SUM($F261:K261)</f>
        <v>500236</v>
      </c>
      <c r="X261">
        <f>SUM($F261:L261)</f>
        <v>529479</v>
      </c>
      <c r="Y261">
        <f>SUM($F261:M261)</f>
        <v>559239</v>
      </c>
      <c r="Z261">
        <f>SUM($F261:N261)</f>
        <v>588999</v>
      </c>
      <c r="AA261">
        <f>SUM($F261:O261)</f>
        <v>618759</v>
      </c>
      <c r="AB261">
        <f>SUM($F261:P261)</f>
        <v>648519</v>
      </c>
      <c r="AC261">
        <f>SUM($F261:Q261)</f>
        <v>678279</v>
      </c>
      <c r="AD261">
        <f>SUM($F261:R261)</f>
        <v>708042</v>
      </c>
    </row>
    <row r="262" spans="1:30" x14ac:dyDescent="0.35">
      <c r="A262" t="s">
        <v>134</v>
      </c>
      <c r="B262" s="255" t="s">
        <v>228</v>
      </c>
      <c r="C262" t="s">
        <v>63</v>
      </c>
      <c r="D262" t="s">
        <v>64</v>
      </c>
      <c r="E262">
        <v>6110720</v>
      </c>
      <c r="F262">
        <v>42200</v>
      </c>
      <c r="G262">
        <v>3516</v>
      </c>
      <c r="H262">
        <v>3516</v>
      </c>
      <c r="I262">
        <v>3516</v>
      </c>
      <c r="J262">
        <v>3516</v>
      </c>
      <c r="K262">
        <v>3516</v>
      </c>
      <c r="L262">
        <v>3516</v>
      </c>
      <c r="M262">
        <v>3516</v>
      </c>
      <c r="N262">
        <v>3516</v>
      </c>
      <c r="O262">
        <v>3516</v>
      </c>
      <c r="P262">
        <v>3516</v>
      </c>
      <c r="Q262">
        <v>3516</v>
      </c>
      <c r="R262">
        <v>3524</v>
      </c>
      <c r="S262">
        <f t="shared" si="4"/>
        <v>3516</v>
      </c>
      <c r="T262">
        <f>SUM($F262:H262)</f>
        <v>49232</v>
      </c>
      <c r="U262">
        <f>SUM($F262:I262)</f>
        <v>52748</v>
      </c>
      <c r="V262">
        <f>SUM($F262:J262)</f>
        <v>56264</v>
      </c>
      <c r="W262">
        <f>SUM($F262:K262)</f>
        <v>59780</v>
      </c>
      <c r="X262">
        <f>SUM($F262:L262)</f>
        <v>63296</v>
      </c>
      <c r="Y262">
        <f>SUM($F262:M262)</f>
        <v>66812</v>
      </c>
      <c r="Z262">
        <f>SUM($F262:N262)</f>
        <v>70328</v>
      </c>
      <c r="AA262">
        <f>SUM($F262:O262)</f>
        <v>73844</v>
      </c>
      <c r="AB262">
        <f>SUM($F262:P262)</f>
        <v>77360</v>
      </c>
      <c r="AC262">
        <f>SUM($F262:Q262)</f>
        <v>80876</v>
      </c>
      <c r="AD262">
        <f>SUM($F262:R262)</f>
        <v>84400</v>
      </c>
    </row>
    <row r="263" spans="1:30" x14ac:dyDescent="0.35">
      <c r="A263" t="s">
        <v>134</v>
      </c>
      <c r="B263" s="255" t="s">
        <v>228</v>
      </c>
      <c r="C263" t="s">
        <v>65</v>
      </c>
      <c r="D263" t="s">
        <v>66</v>
      </c>
      <c r="E263">
        <v>6110860</v>
      </c>
      <c r="F263">
        <v>110000</v>
      </c>
      <c r="G263">
        <v>9101</v>
      </c>
      <c r="H263">
        <v>9101</v>
      </c>
      <c r="I263">
        <v>9101</v>
      </c>
      <c r="J263">
        <v>9101</v>
      </c>
      <c r="K263">
        <v>9101</v>
      </c>
      <c r="L263">
        <v>9101</v>
      </c>
      <c r="M263">
        <v>9232</v>
      </c>
      <c r="N263">
        <v>9232</v>
      </c>
      <c r="O263">
        <v>9232</v>
      </c>
      <c r="P263">
        <v>9232</v>
      </c>
      <c r="Q263">
        <v>9232</v>
      </c>
      <c r="R263">
        <v>9234</v>
      </c>
      <c r="S263">
        <f t="shared" si="4"/>
        <v>9101</v>
      </c>
      <c r="T263">
        <f>SUM($F263:H263)</f>
        <v>128202</v>
      </c>
      <c r="U263">
        <f>SUM($F263:I263)</f>
        <v>137303</v>
      </c>
      <c r="V263">
        <f>SUM($F263:J263)</f>
        <v>146404</v>
      </c>
      <c r="W263">
        <f>SUM($F263:K263)</f>
        <v>155505</v>
      </c>
      <c r="X263">
        <f>SUM($F263:L263)</f>
        <v>164606</v>
      </c>
      <c r="Y263">
        <f>SUM($F263:M263)</f>
        <v>173838</v>
      </c>
      <c r="Z263">
        <f>SUM($F263:N263)</f>
        <v>183070</v>
      </c>
      <c r="AA263">
        <f>SUM($F263:O263)</f>
        <v>192302</v>
      </c>
      <c r="AB263">
        <f>SUM($F263:P263)</f>
        <v>201534</v>
      </c>
      <c r="AC263">
        <f>SUM($F263:Q263)</f>
        <v>210766</v>
      </c>
      <c r="AD263">
        <f>SUM($F263:R263)</f>
        <v>220000</v>
      </c>
    </row>
    <row r="264" spans="1:30" x14ac:dyDescent="0.35">
      <c r="A264" t="s">
        <v>134</v>
      </c>
      <c r="B264" s="255" t="s">
        <v>228</v>
      </c>
      <c r="C264" t="s">
        <v>67</v>
      </c>
      <c r="D264" t="s">
        <v>68</v>
      </c>
      <c r="E264">
        <v>6110800</v>
      </c>
      <c r="F264">
        <v>0</v>
      </c>
      <c r="S264">
        <f t="shared" si="4"/>
        <v>0</v>
      </c>
      <c r="T264">
        <f>SUM($F264:H264)</f>
        <v>0</v>
      </c>
      <c r="U264">
        <f>SUM($F264:I264)</f>
        <v>0</v>
      </c>
      <c r="V264">
        <f>SUM($F264:J264)</f>
        <v>0</v>
      </c>
      <c r="W264">
        <f>SUM($F264:K264)</f>
        <v>0</v>
      </c>
      <c r="X264">
        <f>SUM($F264:L264)</f>
        <v>0</v>
      </c>
      <c r="Y264">
        <f>SUM($F264:M264)</f>
        <v>0</v>
      </c>
      <c r="Z264">
        <f>SUM($F264:N264)</f>
        <v>0</v>
      </c>
      <c r="AA264">
        <f>SUM($F264:O264)</f>
        <v>0</v>
      </c>
      <c r="AB264">
        <f>SUM($F264:P264)</f>
        <v>0</v>
      </c>
      <c r="AC264">
        <f>SUM($F264:Q264)</f>
        <v>0</v>
      </c>
      <c r="AD264">
        <f>SUM($F264:R264)</f>
        <v>0</v>
      </c>
    </row>
    <row r="265" spans="1:30" x14ac:dyDescent="0.35">
      <c r="A265" t="s">
        <v>134</v>
      </c>
      <c r="B265" s="255" t="s">
        <v>228</v>
      </c>
      <c r="C265" t="s">
        <v>69</v>
      </c>
      <c r="D265" t="s">
        <v>70</v>
      </c>
      <c r="E265">
        <v>6110640</v>
      </c>
      <c r="F265">
        <v>0</v>
      </c>
      <c r="S265">
        <f t="shared" si="4"/>
        <v>0</v>
      </c>
      <c r="T265">
        <f>SUM($F265:H265)</f>
        <v>0</v>
      </c>
      <c r="U265">
        <f>SUM($F265:I265)</f>
        <v>0</v>
      </c>
      <c r="V265">
        <f>SUM($F265:J265)</f>
        <v>0</v>
      </c>
      <c r="W265">
        <f>SUM($F265:K265)</f>
        <v>0</v>
      </c>
      <c r="X265">
        <f>SUM($F265:L265)</f>
        <v>0</v>
      </c>
      <c r="Y265">
        <f>SUM($F265:M265)</f>
        <v>0</v>
      </c>
      <c r="Z265">
        <f>SUM($F265:N265)</f>
        <v>0</v>
      </c>
      <c r="AA265">
        <f>SUM($F265:O265)</f>
        <v>0</v>
      </c>
      <c r="AB265">
        <f>SUM($F265:P265)</f>
        <v>0</v>
      </c>
      <c r="AC265">
        <f>SUM($F265:Q265)</f>
        <v>0</v>
      </c>
      <c r="AD265">
        <f>SUM($F265:R265)</f>
        <v>0</v>
      </c>
    </row>
    <row r="266" spans="1:30" x14ac:dyDescent="0.35">
      <c r="A266" t="s">
        <v>134</v>
      </c>
      <c r="B266" s="255" t="s">
        <v>228</v>
      </c>
      <c r="C266" t="s">
        <v>71</v>
      </c>
      <c r="D266" t="s">
        <v>72</v>
      </c>
      <c r="E266">
        <v>6116300</v>
      </c>
      <c r="F266">
        <v>10000</v>
      </c>
      <c r="G266">
        <v>833</v>
      </c>
      <c r="H266">
        <v>833</v>
      </c>
      <c r="I266">
        <v>833</v>
      </c>
      <c r="J266">
        <v>833</v>
      </c>
      <c r="K266">
        <v>833</v>
      </c>
      <c r="L266">
        <v>833</v>
      </c>
      <c r="M266">
        <v>833</v>
      </c>
      <c r="N266">
        <v>833</v>
      </c>
      <c r="O266">
        <v>833</v>
      </c>
      <c r="P266">
        <v>833</v>
      </c>
      <c r="Q266">
        <v>833</v>
      </c>
      <c r="R266">
        <v>837</v>
      </c>
      <c r="S266">
        <f t="shared" si="4"/>
        <v>833</v>
      </c>
      <c r="T266">
        <f>SUM($F266:H266)</f>
        <v>11666</v>
      </c>
      <c r="U266">
        <f>SUM($F266:I266)</f>
        <v>12499</v>
      </c>
      <c r="V266">
        <f>SUM($F266:J266)</f>
        <v>13332</v>
      </c>
      <c r="W266">
        <f>SUM($F266:K266)</f>
        <v>14165</v>
      </c>
      <c r="X266">
        <f>SUM($F266:L266)</f>
        <v>14998</v>
      </c>
      <c r="Y266">
        <f>SUM($F266:M266)</f>
        <v>15831</v>
      </c>
      <c r="Z266">
        <f>SUM($F266:N266)</f>
        <v>16664</v>
      </c>
      <c r="AA266">
        <f>SUM($F266:O266)</f>
        <v>17497</v>
      </c>
      <c r="AB266">
        <f>SUM($F266:P266)</f>
        <v>18330</v>
      </c>
      <c r="AC266">
        <f>SUM($F266:Q266)</f>
        <v>19163</v>
      </c>
      <c r="AD266">
        <f>SUM($F266:R266)</f>
        <v>20000</v>
      </c>
    </row>
    <row r="267" spans="1:30" x14ac:dyDescent="0.35">
      <c r="A267" t="s">
        <v>134</v>
      </c>
      <c r="B267" s="255" t="s">
        <v>228</v>
      </c>
      <c r="C267" t="s">
        <v>73</v>
      </c>
      <c r="D267" t="s">
        <v>74</v>
      </c>
      <c r="E267">
        <v>6116200</v>
      </c>
      <c r="F267">
        <v>8000</v>
      </c>
      <c r="G267">
        <v>666</v>
      </c>
      <c r="H267">
        <v>666</v>
      </c>
      <c r="I267">
        <v>666</v>
      </c>
      <c r="J267">
        <v>666</v>
      </c>
      <c r="K267">
        <v>666</v>
      </c>
      <c r="L267">
        <v>666</v>
      </c>
      <c r="M267">
        <v>666</v>
      </c>
      <c r="N267">
        <v>666</v>
      </c>
      <c r="O267">
        <v>666</v>
      </c>
      <c r="P267">
        <v>666</v>
      </c>
      <c r="Q267">
        <v>666</v>
      </c>
      <c r="R267">
        <v>674</v>
      </c>
      <c r="S267">
        <f t="shared" si="4"/>
        <v>666</v>
      </c>
      <c r="T267">
        <f>SUM($F267:H267)</f>
        <v>9332</v>
      </c>
      <c r="U267">
        <f>SUM($F267:I267)</f>
        <v>9998</v>
      </c>
      <c r="V267">
        <f>SUM($F267:J267)</f>
        <v>10664</v>
      </c>
      <c r="W267">
        <f>SUM($F267:K267)</f>
        <v>11330</v>
      </c>
      <c r="X267">
        <f>SUM($F267:L267)</f>
        <v>11996</v>
      </c>
      <c r="Y267">
        <f>SUM($F267:M267)</f>
        <v>12662</v>
      </c>
      <c r="Z267">
        <f>SUM($F267:N267)</f>
        <v>13328</v>
      </c>
      <c r="AA267">
        <f>SUM($F267:O267)</f>
        <v>13994</v>
      </c>
      <c r="AB267">
        <f>SUM($F267:P267)</f>
        <v>14660</v>
      </c>
      <c r="AC267">
        <f>SUM($F267:Q267)</f>
        <v>15326</v>
      </c>
      <c r="AD267">
        <f>SUM($F267:R267)</f>
        <v>16000</v>
      </c>
    </row>
    <row r="268" spans="1:30" x14ac:dyDescent="0.35">
      <c r="A268" t="s">
        <v>134</v>
      </c>
      <c r="B268" s="255" t="s">
        <v>228</v>
      </c>
      <c r="C268" t="s">
        <v>75</v>
      </c>
      <c r="D268" t="s">
        <v>76</v>
      </c>
      <c r="E268">
        <v>6116610</v>
      </c>
      <c r="S268">
        <f t="shared" si="4"/>
        <v>0</v>
      </c>
      <c r="T268">
        <f>SUM($F268:H268)</f>
        <v>0</v>
      </c>
      <c r="U268">
        <f>SUM($F268:I268)</f>
        <v>0</v>
      </c>
      <c r="V268">
        <f>SUM($F268:J268)</f>
        <v>0</v>
      </c>
      <c r="W268">
        <f>SUM($F268:K268)</f>
        <v>0</v>
      </c>
      <c r="X268">
        <f>SUM($F268:L268)</f>
        <v>0</v>
      </c>
      <c r="Y268">
        <f>SUM($F268:M268)</f>
        <v>0</v>
      </c>
      <c r="Z268">
        <f>SUM($F268:N268)</f>
        <v>0</v>
      </c>
      <c r="AA268">
        <f>SUM($F268:O268)</f>
        <v>0</v>
      </c>
      <c r="AB268">
        <f>SUM($F268:P268)</f>
        <v>0</v>
      </c>
      <c r="AC268">
        <f>SUM($F268:Q268)</f>
        <v>0</v>
      </c>
      <c r="AD268">
        <f>SUM($F268:R268)</f>
        <v>0</v>
      </c>
    </row>
    <row r="269" spans="1:30" x14ac:dyDescent="0.35">
      <c r="A269" t="s">
        <v>134</v>
      </c>
      <c r="B269" s="255" t="s">
        <v>228</v>
      </c>
      <c r="C269" t="s">
        <v>77</v>
      </c>
      <c r="D269" t="s">
        <v>78</v>
      </c>
      <c r="E269">
        <v>6116600</v>
      </c>
      <c r="F269">
        <v>1500</v>
      </c>
      <c r="G269">
        <v>410.6</v>
      </c>
      <c r="J269">
        <v>200</v>
      </c>
      <c r="M269">
        <v>300</v>
      </c>
      <c r="P269">
        <v>589.4</v>
      </c>
      <c r="S269">
        <f t="shared" si="4"/>
        <v>410.6</v>
      </c>
      <c r="T269">
        <f>SUM($F269:H269)</f>
        <v>1910.6</v>
      </c>
      <c r="U269">
        <f>SUM($F269:I269)</f>
        <v>1910.6</v>
      </c>
      <c r="V269">
        <f>SUM($F269:J269)</f>
        <v>2110.6</v>
      </c>
      <c r="W269">
        <f>SUM($F269:K269)</f>
        <v>2110.6</v>
      </c>
      <c r="X269">
        <f>SUM($F269:L269)</f>
        <v>2110.6</v>
      </c>
      <c r="Y269">
        <f>SUM($F269:M269)</f>
        <v>2410.6</v>
      </c>
      <c r="Z269">
        <f>SUM($F269:N269)</f>
        <v>2410.6</v>
      </c>
      <c r="AA269">
        <f>SUM($F269:O269)</f>
        <v>2410.6</v>
      </c>
      <c r="AB269">
        <f>SUM($F269:P269)</f>
        <v>3000</v>
      </c>
      <c r="AC269">
        <f>SUM($F269:Q269)</f>
        <v>3000</v>
      </c>
      <c r="AD269">
        <f>SUM($F269:R269)</f>
        <v>3000</v>
      </c>
    </row>
    <row r="270" spans="1:30" x14ac:dyDescent="0.35">
      <c r="A270" t="s">
        <v>134</v>
      </c>
      <c r="B270" s="255" t="s">
        <v>228</v>
      </c>
      <c r="C270" t="s">
        <v>79</v>
      </c>
      <c r="D270" t="s">
        <v>80</v>
      </c>
      <c r="E270">
        <v>6121000</v>
      </c>
      <c r="F270">
        <v>70000</v>
      </c>
      <c r="G270">
        <v>5833</v>
      </c>
      <c r="H270">
        <v>5833</v>
      </c>
      <c r="I270">
        <v>5833</v>
      </c>
      <c r="J270">
        <v>5833</v>
      </c>
      <c r="K270">
        <v>5833</v>
      </c>
      <c r="L270">
        <v>5833</v>
      </c>
      <c r="M270">
        <v>5833</v>
      </c>
      <c r="N270">
        <v>5833</v>
      </c>
      <c r="O270">
        <v>5833</v>
      </c>
      <c r="P270">
        <v>5833</v>
      </c>
      <c r="Q270">
        <v>5833</v>
      </c>
      <c r="R270">
        <v>5837</v>
      </c>
      <c r="S270">
        <f t="shared" si="4"/>
        <v>5833</v>
      </c>
      <c r="T270">
        <f>SUM($F270:H270)</f>
        <v>81666</v>
      </c>
      <c r="U270">
        <f>SUM($F270:I270)</f>
        <v>87499</v>
      </c>
      <c r="V270">
        <f>SUM($F270:J270)</f>
        <v>93332</v>
      </c>
      <c r="W270">
        <f>SUM($F270:K270)</f>
        <v>99165</v>
      </c>
      <c r="X270">
        <f>SUM($F270:L270)</f>
        <v>104998</v>
      </c>
      <c r="Y270">
        <f>SUM($F270:M270)</f>
        <v>110831</v>
      </c>
      <c r="Z270">
        <f>SUM($F270:N270)</f>
        <v>116664</v>
      </c>
      <c r="AA270">
        <f>SUM($F270:O270)</f>
        <v>122497</v>
      </c>
      <c r="AB270">
        <f>SUM($F270:P270)</f>
        <v>128330</v>
      </c>
      <c r="AC270">
        <f>SUM($F270:Q270)</f>
        <v>134163</v>
      </c>
      <c r="AD270">
        <f>SUM($F270:R270)</f>
        <v>140000</v>
      </c>
    </row>
    <row r="271" spans="1:30" x14ac:dyDescent="0.35">
      <c r="A271" t="s">
        <v>134</v>
      </c>
      <c r="B271" s="255" t="s">
        <v>228</v>
      </c>
      <c r="C271" t="s">
        <v>81</v>
      </c>
      <c r="D271" t="s">
        <v>82</v>
      </c>
      <c r="E271">
        <v>6122310</v>
      </c>
      <c r="F271">
        <v>7500</v>
      </c>
      <c r="G271">
        <v>625</v>
      </c>
      <c r="H271">
        <v>625</v>
      </c>
      <c r="I271">
        <v>625</v>
      </c>
      <c r="J271">
        <v>625</v>
      </c>
      <c r="K271">
        <v>625</v>
      </c>
      <c r="L271">
        <v>625</v>
      </c>
      <c r="M271">
        <v>625</v>
      </c>
      <c r="N271">
        <v>625</v>
      </c>
      <c r="O271">
        <v>625</v>
      </c>
      <c r="P271">
        <v>625</v>
      </c>
      <c r="Q271">
        <v>625</v>
      </c>
      <c r="R271">
        <v>625</v>
      </c>
      <c r="S271">
        <f t="shared" si="4"/>
        <v>625</v>
      </c>
      <c r="T271">
        <f>SUM($F271:H271)</f>
        <v>8750</v>
      </c>
      <c r="U271">
        <f>SUM($F271:I271)</f>
        <v>9375</v>
      </c>
      <c r="V271">
        <f>SUM($F271:J271)</f>
        <v>10000</v>
      </c>
      <c r="W271">
        <f>SUM($F271:K271)</f>
        <v>10625</v>
      </c>
      <c r="X271">
        <f>SUM($F271:L271)</f>
        <v>11250</v>
      </c>
      <c r="Y271">
        <f>SUM($F271:M271)</f>
        <v>11875</v>
      </c>
      <c r="Z271">
        <f>SUM($F271:N271)</f>
        <v>12500</v>
      </c>
      <c r="AA271">
        <f>SUM($F271:O271)</f>
        <v>13125</v>
      </c>
      <c r="AB271">
        <f>SUM($F271:P271)</f>
        <v>13750</v>
      </c>
      <c r="AC271">
        <f>SUM($F271:Q271)</f>
        <v>14375</v>
      </c>
      <c r="AD271">
        <f>SUM($F271:R271)</f>
        <v>15000</v>
      </c>
    </row>
    <row r="272" spans="1:30" x14ac:dyDescent="0.35">
      <c r="A272" t="s">
        <v>134</v>
      </c>
      <c r="B272" s="255" t="s">
        <v>228</v>
      </c>
      <c r="C272" t="s">
        <v>83</v>
      </c>
      <c r="D272" t="s">
        <v>84</v>
      </c>
      <c r="E272">
        <v>6122110</v>
      </c>
      <c r="F272">
        <v>40000</v>
      </c>
      <c r="G272">
        <v>3333</v>
      </c>
      <c r="H272">
        <v>3333</v>
      </c>
      <c r="I272">
        <v>3333</v>
      </c>
      <c r="J272">
        <v>3333</v>
      </c>
      <c r="K272">
        <v>3333</v>
      </c>
      <c r="L272">
        <v>3333</v>
      </c>
      <c r="M272">
        <v>3333</v>
      </c>
      <c r="N272">
        <v>3333</v>
      </c>
      <c r="O272">
        <v>3333</v>
      </c>
      <c r="P272">
        <v>3333</v>
      </c>
      <c r="Q272">
        <v>3333</v>
      </c>
      <c r="R272">
        <v>3337</v>
      </c>
      <c r="S272">
        <f t="shared" si="4"/>
        <v>3333</v>
      </c>
      <c r="T272">
        <f>SUM($F272:H272)</f>
        <v>46666</v>
      </c>
      <c r="U272">
        <f>SUM($F272:I272)</f>
        <v>49999</v>
      </c>
      <c r="V272">
        <f>SUM($F272:J272)</f>
        <v>53332</v>
      </c>
      <c r="W272">
        <f>SUM($F272:K272)</f>
        <v>56665</v>
      </c>
      <c r="X272">
        <f>SUM($F272:L272)</f>
        <v>59998</v>
      </c>
      <c r="Y272">
        <f>SUM($F272:M272)</f>
        <v>63331</v>
      </c>
      <c r="Z272">
        <f>SUM($F272:N272)</f>
        <v>66664</v>
      </c>
      <c r="AA272">
        <f>SUM($F272:O272)</f>
        <v>69997</v>
      </c>
      <c r="AB272">
        <f>SUM($F272:P272)</f>
        <v>73330</v>
      </c>
      <c r="AC272">
        <f>SUM($F272:Q272)</f>
        <v>76663</v>
      </c>
      <c r="AD272">
        <f>SUM($F272:R272)</f>
        <v>80000</v>
      </c>
    </row>
    <row r="273" spans="1:30" x14ac:dyDescent="0.35">
      <c r="A273" t="s">
        <v>134</v>
      </c>
      <c r="B273" s="255" t="s">
        <v>228</v>
      </c>
      <c r="C273" t="s">
        <v>85</v>
      </c>
      <c r="D273" t="s">
        <v>86</v>
      </c>
      <c r="E273">
        <v>6120800</v>
      </c>
      <c r="F273">
        <v>7000</v>
      </c>
      <c r="G273">
        <v>583</v>
      </c>
      <c r="H273">
        <v>583</v>
      </c>
      <c r="I273">
        <v>583</v>
      </c>
      <c r="J273">
        <v>583</v>
      </c>
      <c r="K273">
        <v>583</v>
      </c>
      <c r="L273">
        <v>583</v>
      </c>
      <c r="M273">
        <v>583</v>
      </c>
      <c r="N273">
        <v>583</v>
      </c>
      <c r="O273">
        <v>583</v>
      </c>
      <c r="P273">
        <v>583</v>
      </c>
      <c r="Q273">
        <v>583</v>
      </c>
      <c r="R273">
        <v>587</v>
      </c>
      <c r="S273">
        <f t="shared" si="4"/>
        <v>583</v>
      </c>
      <c r="T273">
        <f>SUM($F273:H273)</f>
        <v>8166</v>
      </c>
      <c r="U273">
        <f>SUM($F273:I273)</f>
        <v>8749</v>
      </c>
      <c r="V273">
        <f>SUM($F273:J273)</f>
        <v>9332</v>
      </c>
      <c r="W273">
        <f>SUM($F273:K273)</f>
        <v>9915</v>
      </c>
      <c r="X273">
        <f>SUM($F273:L273)</f>
        <v>10498</v>
      </c>
      <c r="Y273">
        <f>SUM($F273:M273)</f>
        <v>11081</v>
      </c>
      <c r="Z273">
        <f>SUM($F273:N273)</f>
        <v>11664</v>
      </c>
      <c r="AA273">
        <f>SUM($F273:O273)</f>
        <v>12247</v>
      </c>
      <c r="AB273">
        <f>SUM($F273:P273)</f>
        <v>12830</v>
      </c>
      <c r="AC273">
        <f>SUM($F273:Q273)</f>
        <v>13413</v>
      </c>
      <c r="AD273">
        <f>SUM($F273:R273)</f>
        <v>14000</v>
      </c>
    </row>
    <row r="274" spans="1:30" x14ac:dyDescent="0.35">
      <c r="A274" t="s">
        <v>134</v>
      </c>
      <c r="B274" s="255" t="s">
        <v>228</v>
      </c>
      <c r="C274" t="s">
        <v>87</v>
      </c>
      <c r="D274" t="s">
        <v>88</v>
      </c>
      <c r="E274">
        <v>6120220</v>
      </c>
      <c r="F274">
        <v>37000</v>
      </c>
      <c r="G274">
        <v>8000</v>
      </c>
      <c r="H274">
        <v>2454</v>
      </c>
      <c r="I274">
        <v>2460</v>
      </c>
      <c r="J274">
        <v>2454</v>
      </c>
      <c r="K274">
        <v>2454</v>
      </c>
      <c r="L274">
        <v>2454</v>
      </c>
      <c r="M274">
        <v>2454</v>
      </c>
      <c r="N274">
        <v>2454</v>
      </c>
      <c r="O274">
        <v>2454</v>
      </c>
      <c r="P274">
        <v>2454</v>
      </c>
      <c r="Q274">
        <v>4454</v>
      </c>
      <c r="R274">
        <v>2454</v>
      </c>
      <c r="S274">
        <f t="shared" si="4"/>
        <v>8000</v>
      </c>
      <c r="T274">
        <f>SUM($F274:H274)</f>
        <v>47454</v>
      </c>
      <c r="U274">
        <f>SUM($F274:I274)</f>
        <v>49914</v>
      </c>
      <c r="V274">
        <f>SUM($F274:J274)</f>
        <v>52368</v>
      </c>
      <c r="W274">
        <f>SUM($F274:K274)</f>
        <v>54822</v>
      </c>
      <c r="X274">
        <f>SUM($F274:L274)</f>
        <v>57276</v>
      </c>
      <c r="Y274">
        <f>SUM($F274:M274)</f>
        <v>59730</v>
      </c>
      <c r="Z274">
        <f>SUM($F274:N274)</f>
        <v>62184</v>
      </c>
      <c r="AA274">
        <f>SUM($F274:O274)</f>
        <v>64638</v>
      </c>
      <c r="AB274">
        <f>SUM($F274:P274)</f>
        <v>67092</v>
      </c>
      <c r="AC274">
        <f>SUM($F274:Q274)</f>
        <v>71546</v>
      </c>
      <c r="AD274">
        <f>SUM($F274:R274)</f>
        <v>74000</v>
      </c>
    </row>
    <row r="275" spans="1:30" x14ac:dyDescent="0.35">
      <c r="A275" t="s">
        <v>134</v>
      </c>
      <c r="B275" s="255" t="s">
        <v>228</v>
      </c>
      <c r="C275" t="s">
        <v>89</v>
      </c>
      <c r="D275" t="s">
        <v>90</v>
      </c>
      <c r="E275">
        <v>6120600</v>
      </c>
      <c r="S275">
        <f t="shared" si="4"/>
        <v>0</v>
      </c>
      <c r="T275">
        <f>SUM($F275:H275)</f>
        <v>0</v>
      </c>
      <c r="U275">
        <f>SUM($F275:I275)</f>
        <v>0</v>
      </c>
      <c r="V275">
        <f>SUM($F275:J275)</f>
        <v>0</v>
      </c>
      <c r="W275">
        <f>SUM($F275:K275)</f>
        <v>0</v>
      </c>
      <c r="X275">
        <f>SUM($F275:L275)</f>
        <v>0</v>
      </c>
      <c r="Y275">
        <f>SUM($F275:M275)</f>
        <v>0</v>
      </c>
      <c r="Z275">
        <f>SUM($F275:N275)</f>
        <v>0</v>
      </c>
      <c r="AA275">
        <f>SUM($F275:O275)</f>
        <v>0</v>
      </c>
      <c r="AB275">
        <f>SUM($F275:P275)</f>
        <v>0</v>
      </c>
      <c r="AC275">
        <f>SUM($F275:Q275)</f>
        <v>0</v>
      </c>
      <c r="AD275">
        <f>SUM($F275:R275)</f>
        <v>0</v>
      </c>
    </row>
    <row r="276" spans="1:30" x14ac:dyDescent="0.35">
      <c r="A276" t="s">
        <v>134</v>
      </c>
      <c r="B276" s="255" t="s">
        <v>228</v>
      </c>
      <c r="C276" t="s">
        <v>91</v>
      </c>
      <c r="D276" t="s">
        <v>92</v>
      </c>
      <c r="E276">
        <v>6120400</v>
      </c>
      <c r="F276">
        <v>5000</v>
      </c>
      <c r="G276">
        <v>416</v>
      </c>
      <c r="H276">
        <v>416</v>
      </c>
      <c r="I276">
        <v>416</v>
      </c>
      <c r="J276">
        <v>416</v>
      </c>
      <c r="K276">
        <v>416</v>
      </c>
      <c r="L276">
        <v>416</v>
      </c>
      <c r="M276">
        <v>416</v>
      </c>
      <c r="N276">
        <v>416</v>
      </c>
      <c r="O276">
        <v>416</v>
      </c>
      <c r="P276">
        <v>416</v>
      </c>
      <c r="Q276">
        <v>416</v>
      </c>
      <c r="R276">
        <v>424</v>
      </c>
      <c r="S276">
        <f t="shared" si="4"/>
        <v>416</v>
      </c>
      <c r="T276">
        <f>SUM($F276:H276)</f>
        <v>5832</v>
      </c>
      <c r="U276">
        <f>SUM($F276:I276)</f>
        <v>6248</v>
      </c>
      <c r="V276">
        <f>SUM($F276:J276)</f>
        <v>6664</v>
      </c>
      <c r="W276">
        <f>SUM($F276:K276)</f>
        <v>7080</v>
      </c>
      <c r="X276">
        <f>SUM($F276:L276)</f>
        <v>7496</v>
      </c>
      <c r="Y276">
        <f>SUM($F276:M276)</f>
        <v>7912</v>
      </c>
      <c r="Z276">
        <f>SUM($F276:N276)</f>
        <v>8328</v>
      </c>
      <c r="AA276">
        <f>SUM($F276:O276)</f>
        <v>8744</v>
      </c>
      <c r="AB276">
        <f>SUM($F276:P276)</f>
        <v>9160</v>
      </c>
      <c r="AC276">
        <f>SUM($F276:Q276)</f>
        <v>9576</v>
      </c>
      <c r="AD276">
        <f>SUM($F276:R276)</f>
        <v>10000</v>
      </c>
    </row>
    <row r="277" spans="1:30" x14ac:dyDescent="0.35">
      <c r="A277" t="s">
        <v>134</v>
      </c>
      <c r="B277" s="255" t="s">
        <v>228</v>
      </c>
      <c r="C277" t="s">
        <v>93</v>
      </c>
      <c r="D277" t="s">
        <v>94</v>
      </c>
      <c r="E277">
        <v>6140130</v>
      </c>
      <c r="F277">
        <v>60000</v>
      </c>
      <c r="G277">
        <v>5000</v>
      </c>
      <c r="H277">
        <v>5000</v>
      </c>
      <c r="I277">
        <v>5000</v>
      </c>
      <c r="J277">
        <v>5000</v>
      </c>
      <c r="K277">
        <v>5000</v>
      </c>
      <c r="L277">
        <v>5000</v>
      </c>
      <c r="M277">
        <v>5000</v>
      </c>
      <c r="N277">
        <v>5000</v>
      </c>
      <c r="O277">
        <v>5000</v>
      </c>
      <c r="P277">
        <v>5000</v>
      </c>
      <c r="Q277">
        <v>5000</v>
      </c>
      <c r="R277">
        <v>5000</v>
      </c>
      <c r="S277">
        <f t="shared" si="4"/>
        <v>5000</v>
      </c>
      <c r="T277">
        <f>SUM($F277:H277)</f>
        <v>70000</v>
      </c>
      <c r="U277">
        <f>SUM($F277:I277)</f>
        <v>75000</v>
      </c>
      <c r="V277">
        <f>SUM($F277:J277)</f>
        <v>80000</v>
      </c>
      <c r="W277">
        <f>SUM($F277:K277)</f>
        <v>85000</v>
      </c>
      <c r="X277">
        <f>SUM($F277:L277)</f>
        <v>90000</v>
      </c>
      <c r="Y277">
        <f>SUM($F277:M277)</f>
        <v>95000</v>
      </c>
      <c r="Z277">
        <f>SUM($F277:N277)</f>
        <v>100000</v>
      </c>
      <c r="AA277">
        <f>SUM($F277:O277)</f>
        <v>105000</v>
      </c>
      <c r="AB277">
        <f>SUM($F277:P277)</f>
        <v>110000</v>
      </c>
      <c r="AC277">
        <f>SUM($F277:Q277)</f>
        <v>115000</v>
      </c>
      <c r="AD277">
        <f>SUM($F277:R277)</f>
        <v>120000</v>
      </c>
    </row>
    <row r="278" spans="1:30" x14ac:dyDescent="0.35">
      <c r="A278" t="s">
        <v>134</v>
      </c>
      <c r="B278" s="255" t="s">
        <v>228</v>
      </c>
      <c r="C278" t="s">
        <v>95</v>
      </c>
      <c r="D278" t="s">
        <v>96</v>
      </c>
      <c r="E278">
        <v>6142430</v>
      </c>
      <c r="F278">
        <v>25000</v>
      </c>
      <c r="G278">
        <v>2083</v>
      </c>
      <c r="H278">
        <v>2083</v>
      </c>
      <c r="I278">
        <v>2083</v>
      </c>
      <c r="J278">
        <v>2083</v>
      </c>
      <c r="K278">
        <v>2083</v>
      </c>
      <c r="L278">
        <v>2083</v>
      </c>
      <c r="M278">
        <v>2083</v>
      </c>
      <c r="N278">
        <v>2083</v>
      </c>
      <c r="O278">
        <v>2083</v>
      </c>
      <c r="P278">
        <v>2083</v>
      </c>
      <c r="Q278">
        <v>2083</v>
      </c>
      <c r="R278">
        <v>2087</v>
      </c>
      <c r="S278">
        <f t="shared" si="4"/>
        <v>2083</v>
      </c>
      <c r="T278">
        <f>SUM($F278:H278)</f>
        <v>29166</v>
      </c>
      <c r="U278">
        <f>SUM($F278:I278)</f>
        <v>31249</v>
      </c>
      <c r="V278">
        <f>SUM($F278:J278)</f>
        <v>33332</v>
      </c>
      <c r="W278">
        <f>SUM($F278:K278)</f>
        <v>35415</v>
      </c>
      <c r="X278">
        <f>SUM($F278:L278)</f>
        <v>37498</v>
      </c>
      <c r="Y278">
        <f>SUM($F278:M278)</f>
        <v>39581</v>
      </c>
      <c r="Z278">
        <f>SUM($F278:N278)</f>
        <v>41664</v>
      </c>
      <c r="AA278">
        <f>SUM($F278:O278)</f>
        <v>43747</v>
      </c>
      <c r="AB278">
        <f>SUM($F278:P278)</f>
        <v>45830</v>
      </c>
      <c r="AC278">
        <f>SUM($F278:Q278)</f>
        <v>47913</v>
      </c>
      <c r="AD278">
        <f>SUM($F278:R278)</f>
        <v>50000</v>
      </c>
    </row>
    <row r="279" spans="1:30" x14ac:dyDescent="0.35">
      <c r="A279" t="s">
        <v>134</v>
      </c>
      <c r="B279" s="255" t="s">
        <v>228</v>
      </c>
      <c r="C279" t="s">
        <v>97</v>
      </c>
      <c r="D279" t="s">
        <v>98</v>
      </c>
      <c r="E279">
        <v>6146100</v>
      </c>
      <c r="S279">
        <f t="shared" si="4"/>
        <v>0</v>
      </c>
      <c r="T279">
        <f>SUM($F279:H279)</f>
        <v>0</v>
      </c>
      <c r="U279">
        <f>SUM($F279:I279)</f>
        <v>0</v>
      </c>
      <c r="V279">
        <f>SUM($F279:J279)</f>
        <v>0</v>
      </c>
      <c r="W279">
        <f>SUM($F279:K279)</f>
        <v>0</v>
      </c>
      <c r="X279">
        <f>SUM($F279:L279)</f>
        <v>0</v>
      </c>
      <c r="Y279">
        <f>SUM($F279:M279)</f>
        <v>0</v>
      </c>
      <c r="Z279">
        <f>SUM($F279:N279)</f>
        <v>0</v>
      </c>
      <c r="AA279">
        <f>SUM($F279:O279)</f>
        <v>0</v>
      </c>
      <c r="AB279">
        <f>SUM($F279:P279)</f>
        <v>0</v>
      </c>
      <c r="AC279">
        <f>SUM($F279:Q279)</f>
        <v>0</v>
      </c>
      <c r="AD279">
        <f>SUM($F279:R279)</f>
        <v>0</v>
      </c>
    </row>
    <row r="280" spans="1:30" x14ac:dyDescent="0.35">
      <c r="A280" t="s">
        <v>134</v>
      </c>
      <c r="B280" s="255" t="s">
        <v>228</v>
      </c>
      <c r="C280" t="s">
        <v>99</v>
      </c>
      <c r="D280" t="s">
        <v>100</v>
      </c>
      <c r="E280">
        <v>6140000</v>
      </c>
      <c r="F280">
        <v>25000</v>
      </c>
      <c r="G280">
        <v>2083</v>
      </c>
      <c r="H280">
        <v>2083</v>
      </c>
      <c r="I280">
        <v>2083</v>
      </c>
      <c r="J280">
        <v>2083</v>
      </c>
      <c r="K280">
        <v>2083</v>
      </c>
      <c r="L280">
        <v>2083</v>
      </c>
      <c r="M280">
        <v>2083</v>
      </c>
      <c r="N280">
        <v>2083</v>
      </c>
      <c r="O280">
        <v>2083</v>
      </c>
      <c r="P280">
        <v>2083</v>
      </c>
      <c r="Q280">
        <v>2083</v>
      </c>
      <c r="R280">
        <v>2087</v>
      </c>
      <c r="S280">
        <f t="shared" si="4"/>
        <v>2083</v>
      </c>
      <c r="T280">
        <f>SUM($F280:H280)</f>
        <v>29166</v>
      </c>
      <c r="U280">
        <f>SUM($F280:I280)</f>
        <v>31249</v>
      </c>
      <c r="V280">
        <f>SUM($F280:J280)</f>
        <v>33332</v>
      </c>
      <c r="W280">
        <f>SUM($F280:K280)</f>
        <v>35415</v>
      </c>
      <c r="X280">
        <f>SUM($F280:L280)</f>
        <v>37498</v>
      </c>
      <c r="Y280">
        <f>SUM($F280:M280)</f>
        <v>39581</v>
      </c>
      <c r="Z280">
        <f>SUM($F280:N280)</f>
        <v>41664</v>
      </c>
      <c r="AA280">
        <f>SUM($F280:O280)</f>
        <v>43747</v>
      </c>
      <c r="AB280">
        <f>SUM($F280:P280)</f>
        <v>45830</v>
      </c>
      <c r="AC280">
        <f>SUM($F280:Q280)</f>
        <v>47913</v>
      </c>
      <c r="AD280">
        <f>SUM($F280:R280)</f>
        <v>50000</v>
      </c>
    </row>
    <row r="281" spans="1:30" x14ac:dyDescent="0.35">
      <c r="A281" t="s">
        <v>134</v>
      </c>
      <c r="B281" s="255" t="s">
        <v>228</v>
      </c>
      <c r="C281" t="s">
        <v>101</v>
      </c>
      <c r="D281" t="s">
        <v>102</v>
      </c>
      <c r="E281">
        <v>6121600</v>
      </c>
      <c r="F281">
        <v>5500</v>
      </c>
      <c r="G281">
        <v>4374</v>
      </c>
      <c r="H281">
        <v>186</v>
      </c>
      <c r="I281">
        <v>94</v>
      </c>
      <c r="J281">
        <v>94</v>
      </c>
      <c r="K281">
        <v>94</v>
      </c>
      <c r="L281">
        <v>94</v>
      </c>
      <c r="M281">
        <v>94</v>
      </c>
      <c r="N281">
        <v>94</v>
      </c>
      <c r="O281">
        <v>94</v>
      </c>
      <c r="P281">
        <v>94</v>
      </c>
      <c r="Q281">
        <v>94</v>
      </c>
      <c r="R281">
        <v>94</v>
      </c>
      <c r="S281">
        <f t="shared" si="4"/>
        <v>4374</v>
      </c>
      <c r="T281">
        <f>SUM($F281:H281)</f>
        <v>10060</v>
      </c>
      <c r="U281">
        <f>SUM($F281:I281)</f>
        <v>10154</v>
      </c>
      <c r="V281">
        <f>SUM($F281:J281)</f>
        <v>10248</v>
      </c>
      <c r="W281">
        <f>SUM($F281:K281)</f>
        <v>10342</v>
      </c>
      <c r="X281">
        <f>SUM($F281:L281)</f>
        <v>10436</v>
      </c>
      <c r="Y281">
        <f>SUM($F281:M281)</f>
        <v>10530</v>
      </c>
      <c r="Z281">
        <f>SUM($F281:N281)</f>
        <v>10624</v>
      </c>
      <c r="AA281">
        <f>SUM($F281:O281)</f>
        <v>10718</v>
      </c>
      <c r="AB281">
        <f>SUM($F281:P281)</f>
        <v>10812</v>
      </c>
      <c r="AC281">
        <f>SUM($F281:Q281)</f>
        <v>10906</v>
      </c>
      <c r="AD281">
        <f>SUM($F281:R281)</f>
        <v>11000</v>
      </c>
    </row>
    <row r="282" spans="1:30" x14ac:dyDescent="0.35">
      <c r="A282" t="s">
        <v>134</v>
      </c>
      <c r="B282" s="255" t="s">
        <v>228</v>
      </c>
      <c r="C282" t="s">
        <v>103</v>
      </c>
      <c r="D282" t="s">
        <v>104</v>
      </c>
      <c r="E282">
        <v>6151110</v>
      </c>
      <c r="S282">
        <f t="shared" si="4"/>
        <v>0</v>
      </c>
      <c r="T282">
        <f>SUM($F282:H282)</f>
        <v>0</v>
      </c>
      <c r="U282">
        <f>SUM($F282:I282)</f>
        <v>0</v>
      </c>
      <c r="V282">
        <f>SUM($F282:J282)</f>
        <v>0</v>
      </c>
      <c r="W282">
        <f>SUM($F282:K282)</f>
        <v>0</v>
      </c>
      <c r="X282">
        <f>SUM($F282:L282)</f>
        <v>0</v>
      </c>
      <c r="Y282">
        <f>SUM($F282:M282)</f>
        <v>0</v>
      </c>
      <c r="Z282">
        <f>SUM($F282:N282)</f>
        <v>0</v>
      </c>
      <c r="AA282">
        <f>SUM($F282:O282)</f>
        <v>0</v>
      </c>
      <c r="AB282">
        <f>SUM($F282:P282)</f>
        <v>0</v>
      </c>
      <c r="AC282">
        <f>SUM($F282:Q282)</f>
        <v>0</v>
      </c>
      <c r="AD282">
        <f>SUM($F282:R282)</f>
        <v>0</v>
      </c>
    </row>
    <row r="283" spans="1:30" x14ac:dyDescent="0.35">
      <c r="A283" t="s">
        <v>134</v>
      </c>
      <c r="B283" s="255" t="s">
        <v>228</v>
      </c>
      <c r="C283" t="s">
        <v>105</v>
      </c>
      <c r="D283" t="s">
        <v>106</v>
      </c>
      <c r="E283">
        <v>6140200</v>
      </c>
      <c r="F283">
        <v>42500</v>
      </c>
      <c r="G283">
        <v>3541</v>
      </c>
      <c r="H283">
        <v>3541</v>
      </c>
      <c r="I283">
        <v>3541</v>
      </c>
      <c r="J283">
        <v>3541</v>
      </c>
      <c r="K283">
        <v>3541</v>
      </c>
      <c r="L283">
        <v>3541</v>
      </c>
      <c r="M283">
        <v>3541</v>
      </c>
      <c r="N283">
        <v>3541</v>
      </c>
      <c r="O283">
        <v>3541</v>
      </c>
      <c r="P283">
        <v>3541</v>
      </c>
      <c r="Q283">
        <v>3541</v>
      </c>
      <c r="R283">
        <v>3549</v>
      </c>
      <c r="S283">
        <f t="shared" si="4"/>
        <v>3541</v>
      </c>
      <c r="T283">
        <f>SUM($F283:H283)</f>
        <v>49582</v>
      </c>
      <c r="U283">
        <f>SUM($F283:I283)</f>
        <v>53123</v>
      </c>
      <c r="V283">
        <f>SUM($F283:J283)</f>
        <v>56664</v>
      </c>
      <c r="W283">
        <f>SUM($F283:K283)</f>
        <v>60205</v>
      </c>
      <c r="X283">
        <f>SUM($F283:L283)</f>
        <v>63746</v>
      </c>
      <c r="Y283">
        <f>SUM($F283:M283)</f>
        <v>67287</v>
      </c>
      <c r="Z283">
        <f>SUM($F283:N283)</f>
        <v>70828</v>
      </c>
      <c r="AA283">
        <f>SUM($F283:O283)</f>
        <v>74369</v>
      </c>
      <c r="AB283">
        <f>SUM($F283:P283)</f>
        <v>77910</v>
      </c>
      <c r="AC283">
        <f>SUM($F283:Q283)</f>
        <v>81451</v>
      </c>
      <c r="AD283">
        <f>SUM($F283:R283)</f>
        <v>85000</v>
      </c>
    </row>
    <row r="284" spans="1:30" x14ac:dyDescent="0.35">
      <c r="A284" t="s">
        <v>134</v>
      </c>
      <c r="B284" s="255" t="s">
        <v>228</v>
      </c>
      <c r="C284" t="s">
        <v>107</v>
      </c>
      <c r="D284" t="s">
        <v>108</v>
      </c>
      <c r="E284">
        <v>6111000</v>
      </c>
      <c r="F284">
        <v>12000</v>
      </c>
      <c r="G284">
        <v>1000</v>
      </c>
      <c r="H284">
        <v>1000</v>
      </c>
      <c r="I284">
        <v>1000</v>
      </c>
      <c r="J284">
        <v>1000</v>
      </c>
      <c r="K284">
        <v>1000</v>
      </c>
      <c r="L284">
        <v>1000</v>
      </c>
      <c r="M284">
        <v>1000</v>
      </c>
      <c r="N284">
        <v>1000</v>
      </c>
      <c r="O284">
        <v>1000</v>
      </c>
      <c r="P284">
        <v>1000</v>
      </c>
      <c r="Q284">
        <v>1000</v>
      </c>
      <c r="R284">
        <v>1000</v>
      </c>
      <c r="S284">
        <f t="shared" si="4"/>
        <v>1000</v>
      </c>
      <c r="T284">
        <f>SUM($F284:H284)</f>
        <v>14000</v>
      </c>
      <c r="U284">
        <f>SUM($F284:I284)</f>
        <v>15000</v>
      </c>
      <c r="V284">
        <f>SUM($F284:J284)</f>
        <v>16000</v>
      </c>
      <c r="W284">
        <f>SUM($F284:K284)</f>
        <v>17000</v>
      </c>
      <c r="X284">
        <f>SUM($F284:L284)</f>
        <v>18000</v>
      </c>
      <c r="Y284">
        <f>SUM($F284:M284)</f>
        <v>19000</v>
      </c>
      <c r="Z284">
        <f>SUM($F284:N284)</f>
        <v>20000</v>
      </c>
      <c r="AA284">
        <f>SUM($F284:O284)</f>
        <v>21000</v>
      </c>
      <c r="AB284">
        <f>SUM($F284:P284)</f>
        <v>22000</v>
      </c>
      <c r="AC284">
        <f>SUM($F284:Q284)</f>
        <v>23000</v>
      </c>
      <c r="AD284">
        <f>SUM($F284:R284)</f>
        <v>24000</v>
      </c>
    </row>
    <row r="285" spans="1:30" x14ac:dyDescent="0.35">
      <c r="A285" t="s">
        <v>134</v>
      </c>
      <c r="B285" s="255" t="s">
        <v>228</v>
      </c>
      <c r="C285" t="s">
        <v>109</v>
      </c>
      <c r="D285" t="s">
        <v>110</v>
      </c>
      <c r="E285">
        <v>6170100</v>
      </c>
      <c r="F285">
        <v>15000</v>
      </c>
      <c r="G285">
        <v>1250</v>
      </c>
      <c r="H285">
        <v>1250</v>
      </c>
      <c r="I285">
        <v>1250</v>
      </c>
      <c r="J285">
        <v>1250</v>
      </c>
      <c r="K285">
        <v>1250</v>
      </c>
      <c r="L285">
        <v>1250</v>
      </c>
      <c r="M285">
        <v>1250</v>
      </c>
      <c r="N285">
        <v>1250</v>
      </c>
      <c r="O285">
        <v>1250</v>
      </c>
      <c r="P285">
        <v>1250</v>
      </c>
      <c r="Q285">
        <v>1250</v>
      </c>
      <c r="R285">
        <v>1250</v>
      </c>
      <c r="S285">
        <f t="shared" si="4"/>
        <v>1250</v>
      </c>
      <c r="T285">
        <f>SUM($F285:H285)</f>
        <v>17500</v>
      </c>
      <c r="U285">
        <f>SUM($F285:I285)</f>
        <v>18750</v>
      </c>
      <c r="V285">
        <f>SUM($F285:J285)</f>
        <v>20000</v>
      </c>
      <c r="W285">
        <f>SUM($F285:K285)</f>
        <v>21250</v>
      </c>
      <c r="X285">
        <f>SUM($F285:L285)</f>
        <v>22500</v>
      </c>
      <c r="Y285">
        <f>SUM($F285:M285)</f>
        <v>23750</v>
      </c>
      <c r="Z285">
        <f>SUM($F285:N285)</f>
        <v>25000</v>
      </c>
      <c r="AA285">
        <f>SUM($F285:O285)</f>
        <v>26250</v>
      </c>
      <c r="AB285">
        <f>SUM($F285:P285)</f>
        <v>27500</v>
      </c>
      <c r="AC285">
        <f>SUM($F285:Q285)</f>
        <v>28750</v>
      </c>
      <c r="AD285">
        <f>SUM($F285:R285)</f>
        <v>30000</v>
      </c>
    </row>
    <row r="286" spans="1:30" x14ac:dyDescent="0.35">
      <c r="A286" t="s">
        <v>134</v>
      </c>
      <c r="B286" s="255" t="s">
        <v>228</v>
      </c>
      <c r="C286" t="s">
        <v>111</v>
      </c>
      <c r="D286" t="s">
        <v>112</v>
      </c>
      <c r="E286">
        <v>6170110</v>
      </c>
      <c r="F286">
        <v>35000</v>
      </c>
      <c r="G286">
        <v>2916</v>
      </c>
      <c r="H286">
        <v>2916</v>
      </c>
      <c r="I286">
        <v>2916</v>
      </c>
      <c r="J286">
        <v>2916</v>
      </c>
      <c r="K286">
        <v>2916</v>
      </c>
      <c r="L286">
        <v>2916</v>
      </c>
      <c r="M286">
        <v>2916</v>
      </c>
      <c r="N286">
        <v>2916</v>
      </c>
      <c r="O286">
        <v>2916</v>
      </c>
      <c r="P286">
        <v>2916</v>
      </c>
      <c r="Q286">
        <v>2916</v>
      </c>
      <c r="R286">
        <v>2924</v>
      </c>
      <c r="S286">
        <f t="shared" si="4"/>
        <v>2916</v>
      </c>
      <c r="T286">
        <f>SUM($F286:H286)</f>
        <v>40832</v>
      </c>
      <c r="U286">
        <f>SUM($F286:I286)</f>
        <v>43748</v>
      </c>
      <c r="V286">
        <f>SUM($F286:J286)</f>
        <v>46664</v>
      </c>
      <c r="W286">
        <f>SUM($F286:K286)</f>
        <v>49580</v>
      </c>
      <c r="X286">
        <f>SUM($F286:L286)</f>
        <v>52496</v>
      </c>
      <c r="Y286">
        <f>SUM($F286:M286)</f>
        <v>55412</v>
      </c>
      <c r="Z286">
        <f>SUM($F286:N286)</f>
        <v>58328</v>
      </c>
      <c r="AA286">
        <f>SUM($F286:O286)</f>
        <v>61244</v>
      </c>
      <c r="AB286">
        <f>SUM($F286:P286)</f>
        <v>64160</v>
      </c>
      <c r="AC286">
        <f>SUM($F286:Q286)</f>
        <v>67076</v>
      </c>
      <c r="AD286">
        <f>SUM($F286:R286)</f>
        <v>70000</v>
      </c>
    </row>
    <row r="287" spans="1:30" x14ac:dyDescent="0.35">
      <c r="A287" t="s">
        <v>134</v>
      </c>
      <c r="B287" s="255" t="s">
        <v>228</v>
      </c>
      <c r="C287" t="s">
        <v>113</v>
      </c>
      <c r="D287" t="s">
        <v>114</v>
      </c>
      <c r="E287">
        <v>6181400</v>
      </c>
      <c r="S287">
        <f t="shared" si="4"/>
        <v>0</v>
      </c>
      <c r="T287">
        <f>SUM($F287:H287)</f>
        <v>0</v>
      </c>
      <c r="U287">
        <f>SUM($F287:I287)</f>
        <v>0</v>
      </c>
      <c r="V287">
        <f>SUM($F287:J287)</f>
        <v>0</v>
      </c>
      <c r="W287">
        <f>SUM($F287:K287)</f>
        <v>0</v>
      </c>
      <c r="X287">
        <f>SUM($F287:L287)</f>
        <v>0</v>
      </c>
      <c r="Y287">
        <f>SUM($F287:M287)</f>
        <v>0</v>
      </c>
      <c r="Z287">
        <f>SUM($F287:N287)</f>
        <v>0</v>
      </c>
      <c r="AA287">
        <f>SUM($F287:O287)</f>
        <v>0</v>
      </c>
      <c r="AB287">
        <f>SUM($F287:P287)</f>
        <v>0</v>
      </c>
      <c r="AC287">
        <f>SUM($F287:Q287)</f>
        <v>0</v>
      </c>
      <c r="AD287">
        <f>SUM($F287:R287)</f>
        <v>0</v>
      </c>
    </row>
    <row r="288" spans="1:30" x14ac:dyDescent="0.35">
      <c r="A288" t="s">
        <v>134</v>
      </c>
      <c r="B288" s="255" t="s">
        <v>228</v>
      </c>
      <c r="C288" t="s">
        <v>115</v>
      </c>
      <c r="D288" t="s">
        <v>116</v>
      </c>
      <c r="E288">
        <v>6181500</v>
      </c>
      <c r="S288">
        <f t="shared" si="4"/>
        <v>0</v>
      </c>
      <c r="T288">
        <f>SUM($F288:H288)</f>
        <v>0</v>
      </c>
      <c r="U288">
        <f>SUM($F288:I288)</f>
        <v>0</v>
      </c>
      <c r="V288">
        <f>SUM($F288:J288)</f>
        <v>0</v>
      </c>
      <c r="W288">
        <f>SUM($F288:K288)</f>
        <v>0</v>
      </c>
      <c r="X288">
        <f>SUM($F288:L288)</f>
        <v>0</v>
      </c>
      <c r="Y288">
        <f>SUM($F288:M288)</f>
        <v>0</v>
      </c>
      <c r="Z288">
        <f>SUM($F288:N288)</f>
        <v>0</v>
      </c>
      <c r="AA288">
        <f>SUM($F288:O288)</f>
        <v>0</v>
      </c>
      <c r="AB288">
        <f>SUM($F288:P288)</f>
        <v>0</v>
      </c>
      <c r="AC288">
        <f>SUM($F288:Q288)</f>
        <v>0</v>
      </c>
      <c r="AD288">
        <f>SUM($F288:R288)</f>
        <v>0</v>
      </c>
    </row>
    <row r="289" spans="1:30" x14ac:dyDescent="0.35">
      <c r="A289" t="s">
        <v>134</v>
      </c>
      <c r="B289" s="255" t="s">
        <v>228</v>
      </c>
      <c r="C289" t="s">
        <v>117</v>
      </c>
      <c r="D289" t="s">
        <v>118</v>
      </c>
      <c r="E289">
        <v>6110610</v>
      </c>
      <c r="S289">
        <f t="shared" si="4"/>
        <v>0</v>
      </c>
      <c r="T289">
        <f>SUM($F289:H289)</f>
        <v>0</v>
      </c>
      <c r="U289">
        <f>SUM($F289:I289)</f>
        <v>0</v>
      </c>
      <c r="V289">
        <f>SUM($F289:J289)</f>
        <v>0</v>
      </c>
      <c r="W289">
        <f>SUM($F289:K289)</f>
        <v>0</v>
      </c>
      <c r="X289">
        <f>SUM($F289:L289)</f>
        <v>0</v>
      </c>
      <c r="Y289">
        <f>SUM($F289:M289)</f>
        <v>0</v>
      </c>
      <c r="Z289">
        <f>SUM($F289:N289)</f>
        <v>0</v>
      </c>
      <c r="AA289">
        <f>SUM($F289:O289)</f>
        <v>0</v>
      </c>
      <c r="AB289">
        <f>SUM($F289:P289)</f>
        <v>0</v>
      </c>
      <c r="AC289">
        <f>SUM($F289:Q289)</f>
        <v>0</v>
      </c>
      <c r="AD289">
        <f>SUM($F289:R289)</f>
        <v>0</v>
      </c>
    </row>
    <row r="290" spans="1:30" x14ac:dyDescent="0.35">
      <c r="A290" t="s">
        <v>134</v>
      </c>
      <c r="B290" s="255" t="s">
        <v>228</v>
      </c>
      <c r="C290" t="s">
        <v>119</v>
      </c>
      <c r="D290" t="s">
        <v>120</v>
      </c>
      <c r="E290">
        <v>6122340</v>
      </c>
      <c r="S290">
        <f t="shared" si="4"/>
        <v>0</v>
      </c>
      <c r="T290">
        <f>SUM($F290:H290)</f>
        <v>0</v>
      </c>
      <c r="U290">
        <f>SUM($F290:I290)</f>
        <v>0</v>
      </c>
      <c r="V290">
        <f>SUM($F290:J290)</f>
        <v>0</v>
      </c>
      <c r="W290">
        <f>SUM($F290:K290)</f>
        <v>0</v>
      </c>
      <c r="X290">
        <f>SUM($F290:L290)</f>
        <v>0</v>
      </c>
      <c r="Y290">
        <f>SUM($F290:M290)</f>
        <v>0</v>
      </c>
      <c r="Z290">
        <f>SUM($F290:N290)</f>
        <v>0</v>
      </c>
      <c r="AA290">
        <f>SUM($F290:O290)</f>
        <v>0</v>
      </c>
      <c r="AB290">
        <f>SUM($F290:P290)</f>
        <v>0</v>
      </c>
      <c r="AC290">
        <f>SUM($F290:Q290)</f>
        <v>0</v>
      </c>
      <c r="AD290">
        <f>SUM($F290:R290)</f>
        <v>0</v>
      </c>
    </row>
    <row r="291" spans="1:30" x14ac:dyDescent="0.35">
      <c r="A291" t="s">
        <v>134</v>
      </c>
      <c r="B291" s="255" t="s">
        <v>228</v>
      </c>
      <c r="C291" t="s">
        <v>121</v>
      </c>
      <c r="D291" t="s">
        <v>122</v>
      </c>
      <c r="E291">
        <v>4190170</v>
      </c>
      <c r="F291">
        <v>-6891</v>
      </c>
      <c r="J291">
        <v>-6891</v>
      </c>
      <c r="S291">
        <f t="shared" si="4"/>
        <v>0</v>
      </c>
      <c r="T291">
        <f>SUM($F291:H291)</f>
        <v>-6891</v>
      </c>
      <c r="U291">
        <f>SUM($F291:I291)</f>
        <v>-6891</v>
      </c>
      <c r="V291">
        <f>SUM($F291:J291)</f>
        <v>-13782</v>
      </c>
      <c r="W291">
        <f>SUM($F291:K291)</f>
        <v>-13782</v>
      </c>
      <c r="X291">
        <f>SUM($F291:L291)</f>
        <v>-13782</v>
      </c>
      <c r="Y291">
        <f>SUM($F291:M291)</f>
        <v>-13782</v>
      </c>
      <c r="Z291">
        <f>SUM($F291:N291)</f>
        <v>-13782</v>
      </c>
      <c r="AA291">
        <f>SUM($F291:O291)</f>
        <v>-13782</v>
      </c>
      <c r="AB291">
        <f>SUM($F291:P291)</f>
        <v>-13782</v>
      </c>
      <c r="AC291">
        <f>SUM($F291:Q291)</f>
        <v>-13782</v>
      </c>
      <c r="AD291">
        <f>SUM($F291:R291)</f>
        <v>-13782</v>
      </c>
    </row>
    <row r="292" spans="1:30" x14ac:dyDescent="0.35">
      <c r="A292" t="s">
        <v>134</v>
      </c>
      <c r="B292" s="255" t="s">
        <v>228</v>
      </c>
      <c r="C292" t="s">
        <v>123</v>
      </c>
      <c r="D292" t="s">
        <v>124</v>
      </c>
      <c r="E292">
        <v>4190430</v>
      </c>
      <c r="S292">
        <f t="shared" si="4"/>
        <v>0</v>
      </c>
      <c r="T292">
        <f>SUM($F292:H292)</f>
        <v>0</v>
      </c>
      <c r="U292">
        <f>SUM($F292:I292)</f>
        <v>0</v>
      </c>
      <c r="V292">
        <f>SUM($F292:J292)</f>
        <v>0</v>
      </c>
      <c r="W292">
        <f>SUM($F292:K292)</f>
        <v>0</v>
      </c>
      <c r="X292">
        <f>SUM($F292:L292)</f>
        <v>0</v>
      </c>
      <c r="Y292">
        <f>SUM($F292:M292)</f>
        <v>0</v>
      </c>
      <c r="Z292">
        <f>SUM($F292:N292)</f>
        <v>0</v>
      </c>
      <c r="AA292">
        <f>SUM($F292:O292)</f>
        <v>0</v>
      </c>
      <c r="AB292">
        <f>SUM($F292:P292)</f>
        <v>0</v>
      </c>
      <c r="AC292">
        <f>SUM($F292:Q292)</f>
        <v>0</v>
      </c>
      <c r="AD292">
        <f>SUM($F292:R292)</f>
        <v>0</v>
      </c>
    </row>
    <row r="293" spans="1:30" x14ac:dyDescent="0.35">
      <c r="A293" t="s">
        <v>134</v>
      </c>
      <c r="B293" s="255" t="s">
        <v>228</v>
      </c>
      <c r="C293" t="s">
        <v>125</v>
      </c>
      <c r="D293" t="s">
        <v>126</v>
      </c>
      <c r="E293">
        <v>6181510</v>
      </c>
      <c r="S293">
        <f t="shared" si="4"/>
        <v>0</v>
      </c>
      <c r="T293">
        <f>SUM($F293:H293)</f>
        <v>0</v>
      </c>
      <c r="U293">
        <f>SUM($F293:I293)</f>
        <v>0</v>
      </c>
      <c r="V293">
        <f>SUM($F293:J293)</f>
        <v>0</v>
      </c>
      <c r="W293">
        <f>SUM($F293:K293)</f>
        <v>0</v>
      </c>
      <c r="X293">
        <f>SUM($F293:L293)</f>
        <v>0</v>
      </c>
      <c r="Y293">
        <f>SUM($F293:M293)</f>
        <v>0</v>
      </c>
      <c r="Z293">
        <f>SUM($F293:N293)</f>
        <v>0</v>
      </c>
      <c r="AA293">
        <f>SUM($F293:O293)</f>
        <v>0</v>
      </c>
      <c r="AB293">
        <f>SUM($F293:P293)</f>
        <v>0</v>
      </c>
      <c r="AC293">
        <f>SUM($F293:Q293)</f>
        <v>0</v>
      </c>
      <c r="AD293">
        <f>SUM($F293:R293)</f>
        <v>0</v>
      </c>
    </row>
    <row r="294" spans="1:30" x14ac:dyDescent="0.35">
      <c r="A294" t="s">
        <v>134</v>
      </c>
      <c r="B294" s="255" t="s">
        <v>228</v>
      </c>
      <c r="C294" t="s">
        <v>146</v>
      </c>
      <c r="D294" t="s">
        <v>147</v>
      </c>
      <c r="E294">
        <v>6180210</v>
      </c>
      <c r="S294">
        <f t="shared" si="4"/>
        <v>0</v>
      </c>
      <c r="T294">
        <f>SUM($F294:H294)</f>
        <v>0</v>
      </c>
      <c r="U294">
        <f>SUM($F294:I294)</f>
        <v>0</v>
      </c>
      <c r="V294">
        <f>SUM($F294:J294)</f>
        <v>0</v>
      </c>
      <c r="W294">
        <f>SUM($F294:K294)</f>
        <v>0</v>
      </c>
      <c r="X294">
        <f>SUM($F294:L294)</f>
        <v>0</v>
      </c>
      <c r="Y294">
        <f>SUM($F294:M294)</f>
        <v>0</v>
      </c>
      <c r="Z294">
        <f>SUM($F294:N294)</f>
        <v>0</v>
      </c>
      <c r="AA294">
        <f>SUM($F294:O294)</f>
        <v>0</v>
      </c>
      <c r="AB294">
        <f>SUM($F294:P294)</f>
        <v>0</v>
      </c>
      <c r="AC294">
        <f>SUM($F294:Q294)</f>
        <v>0</v>
      </c>
      <c r="AD294">
        <f>SUM($F294:R294)</f>
        <v>0</v>
      </c>
    </row>
    <row r="295" spans="1:30" x14ac:dyDescent="0.35">
      <c r="A295" t="s">
        <v>134</v>
      </c>
      <c r="B295" s="255" t="s">
        <v>228</v>
      </c>
      <c r="C295" t="s">
        <v>127</v>
      </c>
      <c r="D295" t="s">
        <v>128</v>
      </c>
      <c r="E295">
        <v>6180200</v>
      </c>
      <c r="F295">
        <v>22398.74</v>
      </c>
      <c r="M295">
        <v>15000</v>
      </c>
      <c r="N295">
        <v>7398.74</v>
      </c>
      <c r="S295">
        <f t="shared" si="4"/>
        <v>0</v>
      </c>
      <c r="T295">
        <f>SUM($F295:H295)</f>
        <v>22398.74</v>
      </c>
      <c r="U295">
        <f>SUM($F295:I295)</f>
        <v>22398.74</v>
      </c>
      <c r="V295">
        <f>SUM($F295:J295)</f>
        <v>22398.74</v>
      </c>
      <c r="W295">
        <f>SUM($F295:K295)</f>
        <v>22398.74</v>
      </c>
      <c r="X295">
        <f>SUM($F295:L295)</f>
        <v>22398.74</v>
      </c>
      <c r="Y295">
        <f>SUM($F295:M295)</f>
        <v>37398.740000000005</v>
      </c>
      <c r="Z295">
        <f>SUM($F295:N295)</f>
        <v>44797.48</v>
      </c>
      <c r="AA295">
        <f>SUM($F295:O295)</f>
        <v>44797.48</v>
      </c>
      <c r="AB295">
        <f>SUM($F295:P295)</f>
        <v>44797.48</v>
      </c>
      <c r="AC295">
        <f>SUM($F295:Q295)</f>
        <v>44797.48</v>
      </c>
      <c r="AD295">
        <f>SUM($F295:R295)</f>
        <v>44797.48</v>
      </c>
    </row>
    <row r="296" spans="1:30" x14ac:dyDescent="0.35">
      <c r="A296" t="s">
        <v>134</v>
      </c>
      <c r="B296" s="255" t="s">
        <v>228</v>
      </c>
      <c r="C296" t="s">
        <v>130</v>
      </c>
      <c r="D296" t="s">
        <v>131</v>
      </c>
      <c r="E296">
        <v>6180230</v>
      </c>
      <c r="S296">
        <f t="shared" si="4"/>
        <v>0</v>
      </c>
      <c r="T296">
        <f>SUM($F296:H296)</f>
        <v>0</v>
      </c>
      <c r="U296">
        <f>SUM($F296:I296)</f>
        <v>0</v>
      </c>
      <c r="V296">
        <f>SUM($F296:J296)</f>
        <v>0</v>
      </c>
      <c r="W296">
        <f>SUM($F296:K296)</f>
        <v>0</v>
      </c>
      <c r="X296">
        <f>SUM($F296:L296)</f>
        <v>0</v>
      </c>
      <c r="Y296">
        <f>SUM($F296:M296)</f>
        <v>0</v>
      </c>
      <c r="Z296">
        <f>SUM($F296:N296)</f>
        <v>0</v>
      </c>
      <c r="AA296">
        <f>SUM($F296:O296)</f>
        <v>0</v>
      </c>
      <c r="AB296">
        <f>SUM($F296:P296)</f>
        <v>0</v>
      </c>
      <c r="AC296">
        <f>SUM($F296:Q296)</f>
        <v>0</v>
      </c>
      <c r="AD296">
        <f>SUM($F296:R296)</f>
        <v>0</v>
      </c>
    </row>
    <row r="297" spans="1:30" x14ac:dyDescent="0.35">
      <c r="A297" t="s">
        <v>134</v>
      </c>
      <c r="B297" s="255" t="s">
        <v>228</v>
      </c>
      <c r="C297" t="s">
        <v>135</v>
      </c>
      <c r="D297" t="s">
        <v>136</v>
      </c>
      <c r="E297">
        <v>6180260</v>
      </c>
      <c r="S297">
        <f t="shared" si="4"/>
        <v>0</v>
      </c>
      <c r="T297">
        <f>SUM($F297:H297)</f>
        <v>0</v>
      </c>
      <c r="U297">
        <f>SUM($F297:I297)</f>
        <v>0</v>
      </c>
      <c r="V297">
        <f>SUM($F297:J297)</f>
        <v>0</v>
      </c>
      <c r="W297">
        <f>SUM($F297:K297)</f>
        <v>0</v>
      </c>
      <c r="X297">
        <f>SUM($F297:L297)</f>
        <v>0</v>
      </c>
      <c r="Y297">
        <f>SUM($F297:M297)</f>
        <v>0</v>
      </c>
      <c r="Z297">
        <f>SUM($F297:N297)</f>
        <v>0</v>
      </c>
      <c r="AA297">
        <f>SUM($F297:O297)</f>
        <v>0</v>
      </c>
      <c r="AB297">
        <f>SUM($F297:P297)</f>
        <v>0</v>
      </c>
      <c r="AC297">
        <f>SUM($F297:Q297)</f>
        <v>0</v>
      </c>
      <c r="AD297">
        <f>SUM($F297:R297)</f>
        <v>0</v>
      </c>
    </row>
    <row r="298" spans="1:30" x14ac:dyDescent="0.35">
      <c r="A298" t="s">
        <v>137</v>
      </c>
      <c r="B298" s="255" t="s">
        <v>230</v>
      </c>
      <c r="C298" t="s">
        <v>19</v>
      </c>
      <c r="D298" t="s">
        <v>20</v>
      </c>
      <c r="E298">
        <v>4190105</v>
      </c>
      <c r="F298">
        <v>-5955545</v>
      </c>
      <c r="G298">
        <v>-684058.97</v>
      </c>
      <c r="H298">
        <v>-515383.15</v>
      </c>
      <c r="I298">
        <v>-447107.73</v>
      </c>
      <c r="J298">
        <v>-447107.73</v>
      </c>
      <c r="K298">
        <v>-447107.73</v>
      </c>
      <c r="L298">
        <v>-447107.73</v>
      </c>
      <c r="M298">
        <v>-542693.31000000006</v>
      </c>
      <c r="N298">
        <v>-447107.73</v>
      </c>
      <c r="O298">
        <v>-447107.73</v>
      </c>
      <c r="P298">
        <v>-447107.73</v>
      </c>
      <c r="Q298">
        <v>-447107.73</v>
      </c>
      <c r="R298">
        <v>-636547.73</v>
      </c>
      <c r="S298">
        <f t="shared" si="4"/>
        <v>-684058.97</v>
      </c>
      <c r="T298">
        <f>SUM($F298:H298)</f>
        <v>-7154987.1200000001</v>
      </c>
      <c r="U298">
        <f>SUM($F298:I298)</f>
        <v>-7602094.8499999996</v>
      </c>
      <c r="V298">
        <f>SUM($F298:J298)</f>
        <v>-8049202.5800000001</v>
      </c>
      <c r="W298">
        <f>SUM($F298:K298)</f>
        <v>-8496310.3100000005</v>
      </c>
      <c r="X298">
        <f>SUM($F298:L298)</f>
        <v>-8943418.040000001</v>
      </c>
      <c r="Y298">
        <f>SUM($F298:M298)</f>
        <v>-9486111.3500000015</v>
      </c>
      <c r="Z298">
        <f>SUM($F298:N298)</f>
        <v>-9933219.0800000019</v>
      </c>
      <c r="AA298">
        <f>SUM($F298:O298)</f>
        <v>-10380326.810000002</v>
      </c>
      <c r="AB298">
        <f>SUM($F298:P298)</f>
        <v>-10827434.540000003</v>
      </c>
      <c r="AC298">
        <f>SUM($F298:Q298)</f>
        <v>-11274542.270000003</v>
      </c>
      <c r="AD298">
        <f>SUM($F298:R298)</f>
        <v>-11911090.000000004</v>
      </c>
    </row>
    <row r="299" spans="1:30" x14ac:dyDescent="0.35">
      <c r="A299" t="s">
        <v>137</v>
      </c>
      <c r="B299" s="255" t="s">
        <v>230</v>
      </c>
      <c r="C299" t="s">
        <v>21</v>
      </c>
      <c r="D299" t="s">
        <v>22</v>
      </c>
      <c r="E299">
        <v>4190110</v>
      </c>
      <c r="S299">
        <f t="shared" si="4"/>
        <v>0</v>
      </c>
      <c r="T299">
        <f>SUM($F299:H299)</f>
        <v>0</v>
      </c>
      <c r="U299">
        <f>SUM($F299:I299)</f>
        <v>0</v>
      </c>
      <c r="V299">
        <f>SUM($F299:J299)</f>
        <v>0</v>
      </c>
      <c r="W299">
        <f>SUM($F299:K299)</f>
        <v>0</v>
      </c>
      <c r="X299">
        <f>SUM($F299:L299)</f>
        <v>0</v>
      </c>
      <c r="Y299">
        <f>SUM($F299:M299)</f>
        <v>0</v>
      </c>
      <c r="Z299">
        <f>SUM($F299:N299)</f>
        <v>0</v>
      </c>
      <c r="AA299">
        <f>SUM($F299:O299)</f>
        <v>0</v>
      </c>
      <c r="AB299">
        <f>SUM($F299:P299)</f>
        <v>0</v>
      </c>
      <c r="AC299">
        <f>SUM($F299:Q299)</f>
        <v>0</v>
      </c>
      <c r="AD299">
        <f>SUM($F299:R299)</f>
        <v>0</v>
      </c>
    </row>
    <row r="300" spans="1:30" x14ac:dyDescent="0.35">
      <c r="A300" t="s">
        <v>137</v>
      </c>
      <c r="B300" s="255" t="s">
        <v>230</v>
      </c>
      <c r="C300" t="s">
        <v>23</v>
      </c>
      <c r="D300" t="s">
        <v>24</v>
      </c>
      <c r="E300">
        <v>4190120</v>
      </c>
      <c r="F300">
        <v>-109355.47</v>
      </c>
      <c r="G300">
        <v>-10150.52</v>
      </c>
      <c r="H300">
        <v>-10150.52</v>
      </c>
      <c r="I300">
        <v>-10150.52</v>
      </c>
      <c r="J300">
        <v>-10150.52</v>
      </c>
      <c r="K300">
        <v>-10150.549999999999</v>
      </c>
      <c r="L300">
        <v>-8371.8700000000008</v>
      </c>
      <c r="M300">
        <v>-8371.8700000000008</v>
      </c>
      <c r="N300">
        <v>-8371.8700000000008</v>
      </c>
      <c r="O300">
        <v>-8371.8700000000008</v>
      </c>
      <c r="P300">
        <v>-8371.8700000000008</v>
      </c>
      <c r="Q300">
        <v>-8371.8700000000008</v>
      </c>
      <c r="R300">
        <v>-8371.6200000000008</v>
      </c>
      <c r="S300">
        <f t="shared" si="4"/>
        <v>-10150.52</v>
      </c>
      <c r="T300">
        <f>SUM($F300:H300)</f>
        <v>-129656.51000000001</v>
      </c>
      <c r="U300">
        <f>SUM($F300:I300)</f>
        <v>-139807.03</v>
      </c>
      <c r="V300">
        <f>SUM($F300:J300)</f>
        <v>-149957.54999999999</v>
      </c>
      <c r="W300">
        <f>SUM($F300:K300)</f>
        <v>-160108.09999999998</v>
      </c>
      <c r="X300">
        <f>SUM($F300:L300)</f>
        <v>-168479.96999999997</v>
      </c>
      <c r="Y300">
        <f>SUM($F300:M300)</f>
        <v>-176851.83999999997</v>
      </c>
      <c r="Z300">
        <f>SUM($F300:N300)</f>
        <v>-185223.70999999996</v>
      </c>
      <c r="AA300">
        <f>SUM($F300:O300)</f>
        <v>-193595.57999999996</v>
      </c>
      <c r="AB300">
        <f>SUM($F300:P300)</f>
        <v>-201967.44999999995</v>
      </c>
      <c r="AC300">
        <f>SUM($F300:Q300)</f>
        <v>-210339.31999999995</v>
      </c>
      <c r="AD300">
        <f>SUM($F300:R300)</f>
        <v>-218710.93999999994</v>
      </c>
    </row>
    <row r="301" spans="1:30" x14ac:dyDescent="0.35">
      <c r="A301" t="s">
        <v>137</v>
      </c>
      <c r="B301" s="255" t="s">
        <v>230</v>
      </c>
      <c r="C301" t="s">
        <v>25</v>
      </c>
      <c r="D301" t="s">
        <v>26</v>
      </c>
      <c r="E301">
        <v>4190140</v>
      </c>
      <c r="F301">
        <v>-164415</v>
      </c>
      <c r="I301">
        <v>-41103.75</v>
      </c>
      <c r="L301">
        <v>-41103.75</v>
      </c>
      <c r="O301">
        <v>-41103.75</v>
      </c>
      <c r="R301">
        <v>-41103.75</v>
      </c>
      <c r="S301">
        <f t="shared" si="4"/>
        <v>0</v>
      </c>
      <c r="T301">
        <f>SUM($F301:H301)</f>
        <v>-164415</v>
      </c>
      <c r="U301">
        <f>SUM($F301:I301)</f>
        <v>-205518.75</v>
      </c>
      <c r="V301">
        <f>SUM($F301:J301)</f>
        <v>-205518.75</v>
      </c>
      <c r="W301">
        <f>SUM($F301:K301)</f>
        <v>-205518.75</v>
      </c>
      <c r="X301">
        <f>SUM($F301:L301)</f>
        <v>-246622.5</v>
      </c>
      <c r="Y301">
        <f>SUM($F301:M301)</f>
        <v>-246622.5</v>
      </c>
      <c r="Z301">
        <f>SUM($F301:N301)</f>
        <v>-246622.5</v>
      </c>
      <c r="AA301">
        <f>SUM($F301:O301)</f>
        <v>-287726.25</v>
      </c>
      <c r="AB301">
        <f>SUM($F301:P301)</f>
        <v>-287726.25</v>
      </c>
      <c r="AC301">
        <f>SUM($F301:Q301)</f>
        <v>-287726.25</v>
      </c>
      <c r="AD301">
        <f>SUM($F301:R301)</f>
        <v>-328830</v>
      </c>
    </row>
    <row r="302" spans="1:30" x14ac:dyDescent="0.35">
      <c r="A302" t="s">
        <v>137</v>
      </c>
      <c r="B302" s="255" t="s">
        <v>230</v>
      </c>
      <c r="C302" t="s">
        <v>27</v>
      </c>
      <c r="D302" t="s">
        <v>28</v>
      </c>
      <c r="E302">
        <v>4190160</v>
      </c>
      <c r="S302">
        <f t="shared" si="4"/>
        <v>0</v>
      </c>
      <c r="T302">
        <f>SUM($F302:H302)</f>
        <v>0</v>
      </c>
      <c r="U302">
        <f>SUM($F302:I302)</f>
        <v>0</v>
      </c>
      <c r="V302">
        <f>SUM($F302:J302)</f>
        <v>0</v>
      </c>
      <c r="W302">
        <f>SUM($F302:K302)</f>
        <v>0</v>
      </c>
      <c r="X302">
        <f>SUM($F302:L302)</f>
        <v>0</v>
      </c>
      <c r="Y302">
        <f>SUM($F302:M302)</f>
        <v>0</v>
      </c>
      <c r="Z302">
        <f>SUM($F302:N302)</f>
        <v>0</v>
      </c>
      <c r="AA302">
        <f>SUM($F302:O302)</f>
        <v>0</v>
      </c>
      <c r="AB302">
        <f>SUM($F302:P302)</f>
        <v>0</v>
      </c>
      <c r="AC302">
        <f>SUM($F302:Q302)</f>
        <v>0</v>
      </c>
      <c r="AD302">
        <f>SUM($F302:R302)</f>
        <v>0</v>
      </c>
    </row>
    <row r="303" spans="1:30" x14ac:dyDescent="0.35">
      <c r="A303" t="s">
        <v>137</v>
      </c>
      <c r="B303" s="255" t="s">
        <v>230</v>
      </c>
      <c r="C303" t="s">
        <v>29</v>
      </c>
      <c r="D303" t="s">
        <v>30</v>
      </c>
      <c r="E303">
        <v>4190390</v>
      </c>
      <c r="S303">
        <f t="shared" si="4"/>
        <v>0</v>
      </c>
      <c r="T303">
        <f>SUM($F303:H303)</f>
        <v>0</v>
      </c>
      <c r="U303">
        <f>SUM($F303:I303)</f>
        <v>0</v>
      </c>
      <c r="V303">
        <f>SUM($F303:J303)</f>
        <v>0</v>
      </c>
      <c r="W303">
        <f>SUM($F303:K303)</f>
        <v>0</v>
      </c>
      <c r="X303">
        <f>SUM($F303:L303)</f>
        <v>0</v>
      </c>
      <c r="Y303">
        <f>SUM($F303:M303)</f>
        <v>0</v>
      </c>
      <c r="Z303">
        <f>SUM($F303:N303)</f>
        <v>0</v>
      </c>
      <c r="AA303">
        <f>SUM($F303:O303)</f>
        <v>0</v>
      </c>
      <c r="AB303">
        <f>SUM($F303:P303)</f>
        <v>0</v>
      </c>
      <c r="AC303">
        <f>SUM($F303:Q303)</f>
        <v>0</v>
      </c>
      <c r="AD303">
        <f>SUM($F303:R303)</f>
        <v>0</v>
      </c>
    </row>
    <row r="304" spans="1:30" x14ac:dyDescent="0.35">
      <c r="A304" t="s">
        <v>137</v>
      </c>
      <c r="B304" s="255" t="s">
        <v>230</v>
      </c>
      <c r="C304" t="s">
        <v>31</v>
      </c>
      <c r="D304" t="s">
        <v>32</v>
      </c>
      <c r="E304">
        <v>4191900</v>
      </c>
      <c r="F304">
        <v>-20000</v>
      </c>
      <c r="G304">
        <v>-1500</v>
      </c>
      <c r="H304">
        <v>-1500</v>
      </c>
      <c r="I304">
        <v>-1500</v>
      </c>
      <c r="J304">
        <v>-2500</v>
      </c>
      <c r="K304">
        <v>-1500</v>
      </c>
      <c r="L304">
        <v>-1500</v>
      </c>
      <c r="M304">
        <v>-2500</v>
      </c>
      <c r="N304">
        <v>-1500</v>
      </c>
      <c r="O304">
        <v>-1500</v>
      </c>
      <c r="P304">
        <v>-1500</v>
      </c>
      <c r="Q304">
        <v>-1500</v>
      </c>
      <c r="R304">
        <v>-1500</v>
      </c>
      <c r="S304">
        <f t="shared" si="4"/>
        <v>-1500</v>
      </c>
      <c r="T304">
        <f>SUM($F304:H304)</f>
        <v>-23000</v>
      </c>
      <c r="U304">
        <f>SUM($F304:I304)</f>
        <v>-24500</v>
      </c>
      <c r="V304">
        <f>SUM($F304:J304)</f>
        <v>-27000</v>
      </c>
      <c r="W304">
        <f>SUM($F304:K304)</f>
        <v>-28500</v>
      </c>
      <c r="X304">
        <f>SUM($F304:L304)</f>
        <v>-30000</v>
      </c>
      <c r="Y304">
        <f>SUM($F304:M304)</f>
        <v>-32500</v>
      </c>
      <c r="Z304">
        <f>SUM($F304:N304)</f>
        <v>-34000</v>
      </c>
      <c r="AA304">
        <f>SUM($F304:O304)</f>
        <v>-35500</v>
      </c>
      <c r="AB304">
        <f>SUM($F304:P304)</f>
        <v>-37000</v>
      </c>
      <c r="AC304">
        <f>SUM($F304:Q304)</f>
        <v>-38500</v>
      </c>
      <c r="AD304">
        <f>SUM($F304:R304)</f>
        <v>-40000</v>
      </c>
    </row>
    <row r="305" spans="1:30" x14ac:dyDescent="0.35">
      <c r="A305" t="s">
        <v>137</v>
      </c>
      <c r="B305" s="255" t="s">
        <v>230</v>
      </c>
      <c r="C305" t="s">
        <v>33</v>
      </c>
      <c r="D305" t="s">
        <v>34</v>
      </c>
      <c r="E305">
        <v>4191100</v>
      </c>
      <c r="F305">
        <v>-380000</v>
      </c>
      <c r="G305">
        <v>-35000</v>
      </c>
      <c r="H305">
        <v>-31000</v>
      </c>
      <c r="I305">
        <v>-31000</v>
      </c>
      <c r="J305">
        <v>-31000</v>
      </c>
      <c r="K305">
        <v>-31000</v>
      </c>
      <c r="L305">
        <v>-35000</v>
      </c>
      <c r="M305">
        <v>-31000</v>
      </c>
      <c r="N305">
        <v>-31000</v>
      </c>
      <c r="O305">
        <v>-31000</v>
      </c>
      <c r="P305">
        <v>-35000</v>
      </c>
      <c r="Q305">
        <v>-31000</v>
      </c>
      <c r="R305">
        <v>-27000</v>
      </c>
      <c r="S305">
        <f t="shared" si="4"/>
        <v>-35000</v>
      </c>
      <c r="T305">
        <f>SUM($F305:H305)</f>
        <v>-446000</v>
      </c>
      <c r="U305">
        <f>SUM($F305:I305)</f>
        <v>-477000</v>
      </c>
      <c r="V305">
        <f>SUM($F305:J305)</f>
        <v>-508000</v>
      </c>
      <c r="W305">
        <f>SUM($F305:K305)</f>
        <v>-539000</v>
      </c>
      <c r="X305">
        <f>SUM($F305:L305)</f>
        <v>-574000</v>
      </c>
      <c r="Y305">
        <f>SUM($F305:M305)</f>
        <v>-605000</v>
      </c>
      <c r="Z305">
        <f>SUM($F305:N305)</f>
        <v>-636000</v>
      </c>
      <c r="AA305">
        <f>SUM($F305:O305)</f>
        <v>-667000</v>
      </c>
      <c r="AB305">
        <f>SUM($F305:P305)</f>
        <v>-702000</v>
      </c>
      <c r="AC305">
        <f>SUM($F305:Q305)</f>
        <v>-733000</v>
      </c>
      <c r="AD305">
        <f>SUM($F305:R305)</f>
        <v>-760000</v>
      </c>
    </row>
    <row r="306" spans="1:30" x14ac:dyDescent="0.35">
      <c r="A306" t="s">
        <v>137</v>
      </c>
      <c r="B306" s="255" t="s">
        <v>230</v>
      </c>
      <c r="C306" t="s">
        <v>35</v>
      </c>
      <c r="D306" t="s">
        <v>36</v>
      </c>
      <c r="E306">
        <v>4191110</v>
      </c>
      <c r="F306">
        <v>-20000</v>
      </c>
      <c r="I306">
        <v>-10000</v>
      </c>
      <c r="P306">
        <v>-10000</v>
      </c>
      <c r="S306">
        <f t="shared" si="4"/>
        <v>0</v>
      </c>
      <c r="T306">
        <f>SUM($F306:H306)</f>
        <v>-20000</v>
      </c>
      <c r="U306">
        <f>SUM($F306:I306)</f>
        <v>-30000</v>
      </c>
      <c r="V306">
        <f>SUM($F306:J306)</f>
        <v>-30000</v>
      </c>
      <c r="W306">
        <f>SUM($F306:K306)</f>
        <v>-30000</v>
      </c>
      <c r="X306">
        <f>SUM($F306:L306)</f>
        <v>-30000</v>
      </c>
      <c r="Y306">
        <f>SUM($F306:M306)</f>
        <v>-30000</v>
      </c>
      <c r="Z306">
        <f>SUM($F306:N306)</f>
        <v>-30000</v>
      </c>
      <c r="AA306">
        <f>SUM($F306:O306)</f>
        <v>-30000</v>
      </c>
      <c r="AB306">
        <f>SUM($F306:P306)</f>
        <v>-40000</v>
      </c>
      <c r="AC306">
        <f>SUM($F306:Q306)</f>
        <v>-40000</v>
      </c>
      <c r="AD306">
        <f>SUM($F306:R306)</f>
        <v>-40000</v>
      </c>
    </row>
    <row r="307" spans="1:30" x14ac:dyDescent="0.35">
      <c r="A307" t="s">
        <v>137</v>
      </c>
      <c r="B307" s="255" t="s">
        <v>230</v>
      </c>
      <c r="C307" t="s">
        <v>37</v>
      </c>
      <c r="D307" t="s">
        <v>38</v>
      </c>
      <c r="E307">
        <v>4191600</v>
      </c>
      <c r="S307">
        <f t="shared" si="4"/>
        <v>0</v>
      </c>
      <c r="T307">
        <f>SUM($F307:H307)</f>
        <v>0</v>
      </c>
      <c r="U307">
        <f>SUM($F307:I307)</f>
        <v>0</v>
      </c>
      <c r="V307">
        <f>SUM($F307:J307)</f>
        <v>0</v>
      </c>
      <c r="W307">
        <f>SUM($F307:K307)</f>
        <v>0</v>
      </c>
      <c r="X307">
        <f>SUM($F307:L307)</f>
        <v>0</v>
      </c>
      <c r="Y307">
        <f>SUM($F307:M307)</f>
        <v>0</v>
      </c>
      <c r="Z307">
        <f>SUM($F307:N307)</f>
        <v>0</v>
      </c>
      <c r="AA307">
        <f>SUM($F307:O307)</f>
        <v>0</v>
      </c>
      <c r="AB307">
        <f>SUM($F307:P307)</f>
        <v>0</v>
      </c>
      <c r="AC307">
        <f>SUM($F307:Q307)</f>
        <v>0</v>
      </c>
      <c r="AD307">
        <f>SUM($F307:R307)</f>
        <v>0</v>
      </c>
    </row>
    <row r="308" spans="1:30" x14ac:dyDescent="0.35">
      <c r="A308" t="s">
        <v>137</v>
      </c>
      <c r="B308" s="255" t="s">
        <v>230</v>
      </c>
      <c r="C308" t="s">
        <v>39</v>
      </c>
      <c r="D308" t="s">
        <v>40</v>
      </c>
      <c r="E308">
        <v>4191610</v>
      </c>
      <c r="S308">
        <f t="shared" si="4"/>
        <v>0</v>
      </c>
      <c r="T308">
        <f>SUM($F308:H308)</f>
        <v>0</v>
      </c>
      <c r="U308">
        <f>SUM($F308:I308)</f>
        <v>0</v>
      </c>
      <c r="V308">
        <f>SUM($F308:J308)</f>
        <v>0</v>
      </c>
      <c r="W308">
        <f>SUM($F308:K308)</f>
        <v>0</v>
      </c>
      <c r="X308">
        <f>SUM($F308:L308)</f>
        <v>0</v>
      </c>
      <c r="Y308">
        <f>SUM($F308:M308)</f>
        <v>0</v>
      </c>
      <c r="Z308">
        <f>SUM($F308:N308)</f>
        <v>0</v>
      </c>
      <c r="AA308">
        <f>SUM($F308:O308)</f>
        <v>0</v>
      </c>
      <c r="AB308">
        <f>SUM($F308:P308)</f>
        <v>0</v>
      </c>
      <c r="AC308">
        <f>SUM($F308:Q308)</f>
        <v>0</v>
      </c>
      <c r="AD308">
        <f>SUM($F308:R308)</f>
        <v>0</v>
      </c>
    </row>
    <row r="309" spans="1:30" x14ac:dyDescent="0.35">
      <c r="A309" t="s">
        <v>137</v>
      </c>
      <c r="B309" s="255" t="s">
        <v>230</v>
      </c>
      <c r="C309" t="s">
        <v>41</v>
      </c>
      <c r="D309" t="s">
        <v>42</v>
      </c>
      <c r="E309">
        <v>4190410</v>
      </c>
      <c r="F309">
        <v>-75000</v>
      </c>
      <c r="G309">
        <v>-6250</v>
      </c>
      <c r="H309">
        <v>-6250</v>
      </c>
      <c r="I309">
        <v>-6250</v>
      </c>
      <c r="J309">
        <v>-6250</v>
      </c>
      <c r="K309">
        <v>-6250</v>
      </c>
      <c r="L309">
        <v>-6250</v>
      </c>
      <c r="M309">
        <v>-6250</v>
      </c>
      <c r="N309">
        <v>-6250</v>
      </c>
      <c r="O309">
        <v>-6250</v>
      </c>
      <c r="P309">
        <v>-6250</v>
      </c>
      <c r="Q309">
        <v>-6250</v>
      </c>
      <c r="R309">
        <v>-6250</v>
      </c>
      <c r="S309">
        <f t="shared" si="4"/>
        <v>-6250</v>
      </c>
      <c r="T309">
        <f>SUM($F309:H309)</f>
        <v>-87500</v>
      </c>
      <c r="U309">
        <f>SUM($F309:I309)</f>
        <v>-93750</v>
      </c>
      <c r="V309">
        <f>SUM($F309:J309)</f>
        <v>-100000</v>
      </c>
      <c r="W309">
        <f>SUM($F309:K309)</f>
        <v>-106250</v>
      </c>
      <c r="X309">
        <f>SUM($F309:L309)</f>
        <v>-112500</v>
      </c>
      <c r="Y309">
        <f>SUM($F309:M309)</f>
        <v>-118750</v>
      </c>
      <c r="Z309">
        <f>SUM($F309:N309)</f>
        <v>-125000</v>
      </c>
      <c r="AA309">
        <f>SUM($F309:O309)</f>
        <v>-131250</v>
      </c>
      <c r="AB309">
        <f>SUM($F309:P309)</f>
        <v>-137500</v>
      </c>
      <c r="AC309">
        <f>SUM($F309:Q309)</f>
        <v>-143750</v>
      </c>
      <c r="AD309">
        <f>SUM($F309:R309)</f>
        <v>-150000</v>
      </c>
    </row>
    <row r="310" spans="1:30" x14ac:dyDescent="0.35">
      <c r="A310" t="s">
        <v>137</v>
      </c>
      <c r="B310" s="255" t="s">
        <v>230</v>
      </c>
      <c r="C310" t="s">
        <v>43</v>
      </c>
      <c r="D310" t="s">
        <v>44</v>
      </c>
      <c r="E310">
        <v>4190420</v>
      </c>
      <c r="S310">
        <f t="shared" si="4"/>
        <v>0</v>
      </c>
      <c r="T310">
        <f>SUM($F310:H310)</f>
        <v>0</v>
      </c>
      <c r="U310">
        <f>SUM($F310:I310)</f>
        <v>0</v>
      </c>
      <c r="V310">
        <f>SUM($F310:J310)</f>
        <v>0</v>
      </c>
      <c r="W310">
        <f>SUM($F310:K310)</f>
        <v>0</v>
      </c>
      <c r="X310">
        <f>SUM($F310:L310)</f>
        <v>0</v>
      </c>
      <c r="Y310">
        <f>SUM($F310:M310)</f>
        <v>0</v>
      </c>
      <c r="Z310">
        <f>SUM($F310:N310)</f>
        <v>0</v>
      </c>
      <c r="AA310">
        <f>SUM($F310:O310)</f>
        <v>0</v>
      </c>
      <c r="AB310">
        <f>SUM($F310:P310)</f>
        <v>0</v>
      </c>
      <c r="AC310">
        <f>SUM($F310:Q310)</f>
        <v>0</v>
      </c>
      <c r="AD310">
        <f>SUM($F310:R310)</f>
        <v>0</v>
      </c>
    </row>
    <row r="311" spans="1:30" x14ac:dyDescent="0.35">
      <c r="A311" t="s">
        <v>137</v>
      </c>
      <c r="B311" s="255" t="s">
        <v>230</v>
      </c>
      <c r="C311" t="s">
        <v>45</v>
      </c>
      <c r="D311" t="s">
        <v>46</v>
      </c>
      <c r="E311">
        <v>4190200</v>
      </c>
      <c r="S311">
        <f t="shared" si="4"/>
        <v>0</v>
      </c>
      <c r="T311">
        <f>SUM($F311:H311)</f>
        <v>0</v>
      </c>
      <c r="U311">
        <f>SUM($F311:I311)</f>
        <v>0</v>
      </c>
      <c r="V311">
        <f>SUM($F311:J311)</f>
        <v>0</v>
      </c>
      <c r="W311">
        <f>SUM($F311:K311)</f>
        <v>0</v>
      </c>
      <c r="X311">
        <f>SUM($F311:L311)</f>
        <v>0</v>
      </c>
      <c r="Y311">
        <f>SUM($F311:M311)</f>
        <v>0</v>
      </c>
      <c r="Z311">
        <f>SUM($F311:N311)</f>
        <v>0</v>
      </c>
      <c r="AA311">
        <f>SUM($F311:O311)</f>
        <v>0</v>
      </c>
      <c r="AB311">
        <f>SUM($F311:P311)</f>
        <v>0</v>
      </c>
      <c r="AC311">
        <f>SUM($F311:Q311)</f>
        <v>0</v>
      </c>
      <c r="AD311">
        <f>SUM($F311:R311)</f>
        <v>0</v>
      </c>
    </row>
    <row r="312" spans="1:30" x14ac:dyDescent="0.35">
      <c r="A312" t="s">
        <v>137</v>
      </c>
      <c r="B312" s="255" t="s">
        <v>230</v>
      </c>
      <c r="C312" t="s">
        <v>47</v>
      </c>
      <c r="D312" t="s">
        <v>48</v>
      </c>
      <c r="E312">
        <v>4190386</v>
      </c>
      <c r="S312">
        <f t="shared" si="4"/>
        <v>0</v>
      </c>
      <c r="T312">
        <f>SUM($F312:H312)</f>
        <v>0</v>
      </c>
      <c r="U312">
        <f>SUM($F312:I312)</f>
        <v>0</v>
      </c>
      <c r="V312">
        <f>SUM($F312:J312)</f>
        <v>0</v>
      </c>
      <c r="W312">
        <f>SUM($F312:K312)</f>
        <v>0</v>
      </c>
      <c r="X312">
        <f>SUM($F312:L312)</f>
        <v>0</v>
      </c>
      <c r="Y312">
        <f>SUM($F312:M312)</f>
        <v>0</v>
      </c>
      <c r="Z312">
        <f>SUM($F312:N312)</f>
        <v>0</v>
      </c>
      <c r="AA312">
        <f>SUM($F312:O312)</f>
        <v>0</v>
      </c>
      <c r="AB312">
        <f>SUM($F312:P312)</f>
        <v>0</v>
      </c>
      <c r="AC312">
        <f>SUM($F312:Q312)</f>
        <v>0</v>
      </c>
      <c r="AD312">
        <f>SUM($F312:R312)</f>
        <v>0</v>
      </c>
    </row>
    <row r="313" spans="1:30" x14ac:dyDescent="0.35">
      <c r="A313" t="s">
        <v>137</v>
      </c>
      <c r="B313" s="255" t="s">
        <v>230</v>
      </c>
      <c r="C313" t="s">
        <v>49</v>
      </c>
      <c r="D313" t="s">
        <v>50</v>
      </c>
      <c r="E313">
        <v>4190387</v>
      </c>
      <c r="S313">
        <f t="shared" si="4"/>
        <v>0</v>
      </c>
      <c r="T313">
        <f>SUM($F313:H313)</f>
        <v>0</v>
      </c>
      <c r="U313">
        <f>SUM($F313:I313)</f>
        <v>0</v>
      </c>
      <c r="V313">
        <f>SUM($F313:J313)</f>
        <v>0</v>
      </c>
      <c r="W313">
        <f>SUM($F313:K313)</f>
        <v>0</v>
      </c>
      <c r="X313">
        <f>SUM($F313:L313)</f>
        <v>0</v>
      </c>
      <c r="Y313">
        <f>SUM($F313:M313)</f>
        <v>0</v>
      </c>
      <c r="Z313">
        <f>SUM($F313:N313)</f>
        <v>0</v>
      </c>
      <c r="AA313">
        <f>SUM($F313:O313)</f>
        <v>0</v>
      </c>
      <c r="AB313">
        <f>SUM($F313:P313)</f>
        <v>0</v>
      </c>
      <c r="AC313">
        <f>SUM($F313:Q313)</f>
        <v>0</v>
      </c>
      <c r="AD313">
        <f>SUM($F313:R313)</f>
        <v>0</v>
      </c>
    </row>
    <row r="314" spans="1:30" x14ac:dyDescent="0.35">
      <c r="A314" t="s">
        <v>137</v>
      </c>
      <c r="B314" s="255" t="s">
        <v>230</v>
      </c>
      <c r="C314" t="s">
        <v>51</v>
      </c>
      <c r="D314" t="s">
        <v>52</v>
      </c>
      <c r="E314">
        <v>4190388</v>
      </c>
      <c r="F314">
        <v>-33885</v>
      </c>
      <c r="G314">
        <v>-3842.5</v>
      </c>
      <c r="I314">
        <v>-4096.25</v>
      </c>
      <c r="K314">
        <v>-6828.75</v>
      </c>
      <c r="L314">
        <v>-4096.25</v>
      </c>
      <c r="O314">
        <v>-4096.25</v>
      </c>
      <c r="P314">
        <v>-6828.75</v>
      </c>
      <c r="R314">
        <v>-4096.25</v>
      </c>
      <c r="S314">
        <f t="shared" si="4"/>
        <v>-3842.5</v>
      </c>
      <c r="T314">
        <f>SUM($F314:H314)</f>
        <v>-37727.5</v>
      </c>
      <c r="U314">
        <f>SUM($F314:I314)</f>
        <v>-41823.75</v>
      </c>
      <c r="V314">
        <f>SUM($F314:J314)</f>
        <v>-41823.75</v>
      </c>
      <c r="W314">
        <f>SUM($F314:K314)</f>
        <v>-48652.5</v>
      </c>
      <c r="X314">
        <f>SUM($F314:L314)</f>
        <v>-52748.75</v>
      </c>
      <c r="Y314">
        <f>SUM($F314:M314)</f>
        <v>-52748.75</v>
      </c>
      <c r="Z314">
        <f>SUM($F314:N314)</f>
        <v>-52748.75</v>
      </c>
      <c r="AA314">
        <f>SUM($F314:O314)</f>
        <v>-56845</v>
      </c>
      <c r="AB314">
        <f>SUM($F314:P314)</f>
        <v>-63673.75</v>
      </c>
      <c r="AC314">
        <f>SUM($F314:Q314)</f>
        <v>-63673.75</v>
      </c>
      <c r="AD314">
        <f>SUM($F314:R314)</f>
        <v>-67770</v>
      </c>
    </row>
    <row r="315" spans="1:30" x14ac:dyDescent="0.35">
      <c r="A315" t="s">
        <v>137</v>
      </c>
      <c r="B315" s="255" t="s">
        <v>230</v>
      </c>
      <c r="C315" t="s">
        <v>53</v>
      </c>
      <c r="D315" t="s">
        <v>54</v>
      </c>
      <c r="E315">
        <v>4190380</v>
      </c>
      <c r="F315">
        <v>-227191</v>
      </c>
      <c r="H315">
        <v>-8010</v>
      </c>
      <c r="J315">
        <v>-199181</v>
      </c>
      <c r="N315">
        <v>-20000</v>
      </c>
      <c r="S315">
        <f t="shared" si="4"/>
        <v>0</v>
      </c>
      <c r="T315">
        <f>SUM($F315:H315)</f>
        <v>-235201</v>
      </c>
      <c r="U315">
        <f>SUM($F315:I315)</f>
        <v>-235201</v>
      </c>
      <c r="V315">
        <f>SUM($F315:J315)</f>
        <v>-434382</v>
      </c>
      <c r="W315">
        <f>SUM($F315:K315)</f>
        <v>-434382</v>
      </c>
      <c r="X315">
        <f>SUM($F315:L315)</f>
        <v>-434382</v>
      </c>
      <c r="Y315">
        <f>SUM($F315:M315)</f>
        <v>-434382</v>
      </c>
      <c r="Z315">
        <f>SUM($F315:N315)</f>
        <v>-454382</v>
      </c>
      <c r="AA315">
        <f>SUM($F315:O315)</f>
        <v>-454382</v>
      </c>
      <c r="AB315">
        <f>SUM($F315:P315)</f>
        <v>-454382</v>
      </c>
      <c r="AC315">
        <f>SUM($F315:Q315)</f>
        <v>-454382</v>
      </c>
      <c r="AD315">
        <f>SUM($F315:R315)</f>
        <v>-454382</v>
      </c>
    </row>
    <row r="316" spans="1:30" x14ac:dyDescent="0.35">
      <c r="A316" t="s">
        <v>137</v>
      </c>
      <c r="B316" s="255" t="s">
        <v>230</v>
      </c>
      <c r="C316" t="s">
        <v>156</v>
      </c>
      <c r="D316" t="s">
        <v>157</v>
      </c>
      <c r="E316">
        <v>4190205</v>
      </c>
      <c r="S316">
        <f t="shared" si="4"/>
        <v>0</v>
      </c>
      <c r="T316">
        <f>SUM($F316:H316)</f>
        <v>0</v>
      </c>
      <c r="U316">
        <f>SUM($F316:I316)</f>
        <v>0</v>
      </c>
      <c r="V316">
        <f>SUM($F316:J316)</f>
        <v>0</v>
      </c>
      <c r="W316">
        <f>SUM($F316:K316)</f>
        <v>0</v>
      </c>
      <c r="X316">
        <f>SUM($F316:L316)</f>
        <v>0</v>
      </c>
      <c r="Y316">
        <f>SUM($F316:M316)</f>
        <v>0</v>
      </c>
      <c r="Z316">
        <f>SUM($F316:N316)</f>
        <v>0</v>
      </c>
      <c r="AA316">
        <f>SUM($F316:O316)</f>
        <v>0</v>
      </c>
      <c r="AB316">
        <f>SUM($F316:P316)</f>
        <v>0</v>
      </c>
      <c r="AC316">
        <f>SUM($F316:Q316)</f>
        <v>0</v>
      </c>
      <c r="AD316">
        <f>SUM($F316:R316)</f>
        <v>0</v>
      </c>
    </row>
    <row r="317" spans="1:30" x14ac:dyDescent="0.35">
      <c r="A317" t="s">
        <v>137</v>
      </c>
      <c r="B317" s="255" t="s">
        <v>230</v>
      </c>
      <c r="C317" t="s">
        <v>55</v>
      </c>
      <c r="D317" t="s">
        <v>56</v>
      </c>
      <c r="E317">
        <v>4190210</v>
      </c>
      <c r="S317">
        <f t="shared" si="4"/>
        <v>0</v>
      </c>
      <c r="T317">
        <f>SUM($F317:H317)</f>
        <v>0</v>
      </c>
      <c r="U317">
        <f>SUM($F317:I317)</f>
        <v>0</v>
      </c>
      <c r="V317">
        <f>SUM($F317:J317)</f>
        <v>0</v>
      </c>
      <c r="W317">
        <f>SUM($F317:K317)</f>
        <v>0</v>
      </c>
      <c r="X317">
        <f>SUM($F317:L317)</f>
        <v>0</v>
      </c>
      <c r="Y317">
        <f>SUM($F317:M317)</f>
        <v>0</v>
      </c>
      <c r="Z317">
        <f>SUM($F317:N317)</f>
        <v>0</v>
      </c>
      <c r="AA317">
        <f>SUM($F317:O317)</f>
        <v>0</v>
      </c>
      <c r="AB317">
        <f>SUM($F317:P317)</f>
        <v>0</v>
      </c>
      <c r="AC317">
        <f>SUM($F317:Q317)</f>
        <v>0</v>
      </c>
      <c r="AD317">
        <f>SUM($F317:R317)</f>
        <v>0</v>
      </c>
    </row>
    <row r="318" spans="1:30" x14ac:dyDescent="0.35">
      <c r="A318" t="s">
        <v>137</v>
      </c>
      <c r="B318" s="255" t="s">
        <v>230</v>
      </c>
      <c r="C318" t="s">
        <v>57</v>
      </c>
      <c r="D318" t="s">
        <v>58</v>
      </c>
      <c r="E318">
        <v>6110000</v>
      </c>
      <c r="F318">
        <v>3741072.68</v>
      </c>
      <c r="G318">
        <v>271038.59000000003</v>
      </c>
      <c r="H318">
        <v>273643.92</v>
      </c>
      <c r="I318">
        <v>274419.24</v>
      </c>
      <c r="J318">
        <v>300812.59000000003</v>
      </c>
      <c r="K318">
        <v>302332.27</v>
      </c>
      <c r="L318">
        <v>324470.08</v>
      </c>
      <c r="M318">
        <v>324290.03000000003</v>
      </c>
      <c r="N318">
        <v>323108.52</v>
      </c>
      <c r="S318">
        <f t="shared" si="4"/>
        <v>271038.59000000003</v>
      </c>
      <c r="T318">
        <f>SUM($F318:H318)</f>
        <v>4285755.1900000004</v>
      </c>
      <c r="U318">
        <f>SUM($F318:I318)</f>
        <v>4560174.4300000006</v>
      </c>
      <c r="V318">
        <f>SUM($F318:J318)</f>
        <v>4860987.0200000005</v>
      </c>
      <c r="W318">
        <f>SUM($F318:K318)</f>
        <v>5163319.290000001</v>
      </c>
      <c r="X318">
        <f>SUM($F318:L318)</f>
        <v>5487789.370000001</v>
      </c>
      <c r="Y318">
        <f>SUM($F318:M318)</f>
        <v>5812079.4000000013</v>
      </c>
      <c r="Z318">
        <f>SUM($F318:N318)</f>
        <v>6135187.9200000018</v>
      </c>
      <c r="AA318">
        <f>SUM($F318:O318)</f>
        <v>6135187.9200000018</v>
      </c>
      <c r="AB318">
        <f>SUM($F318:P318)</f>
        <v>6135187.9200000018</v>
      </c>
      <c r="AC318">
        <f>SUM($F318:Q318)</f>
        <v>6135187.9200000018</v>
      </c>
      <c r="AD318">
        <f>SUM($F318:R318)</f>
        <v>6135187.9200000018</v>
      </c>
    </row>
    <row r="319" spans="1:30" x14ac:dyDescent="0.35">
      <c r="A319" t="s">
        <v>137</v>
      </c>
      <c r="B319" s="255" t="s">
        <v>230</v>
      </c>
      <c r="C319" t="s">
        <v>59</v>
      </c>
      <c r="D319" t="s">
        <v>60</v>
      </c>
      <c r="E319">
        <v>6110020</v>
      </c>
      <c r="S319">
        <f t="shared" si="4"/>
        <v>0</v>
      </c>
      <c r="T319">
        <f>SUM($F319:H319)</f>
        <v>0</v>
      </c>
      <c r="U319">
        <f>SUM($F319:I319)</f>
        <v>0</v>
      </c>
      <c r="V319">
        <f>SUM($F319:J319)</f>
        <v>0</v>
      </c>
      <c r="W319">
        <f>SUM($F319:K319)</f>
        <v>0</v>
      </c>
      <c r="X319">
        <f>SUM($F319:L319)</f>
        <v>0</v>
      </c>
      <c r="Y319">
        <f>SUM($F319:M319)</f>
        <v>0</v>
      </c>
      <c r="Z319">
        <f>SUM($F319:N319)</f>
        <v>0</v>
      </c>
      <c r="AA319">
        <f>SUM($F319:O319)</f>
        <v>0</v>
      </c>
      <c r="AB319">
        <f>SUM($F319:P319)</f>
        <v>0</v>
      </c>
      <c r="AC319">
        <f>SUM($F319:Q319)</f>
        <v>0</v>
      </c>
      <c r="AD319">
        <f>SUM($F319:R319)</f>
        <v>0</v>
      </c>
    </row>
    <row r="320" spans="1:30" x14ac:dyDescent="0.35">
      <c r="A320" t="s">
        <v>137</v>
      </c>
      <c r="B320" s="255" t="s">
        <v>230</v>
      </c>
      <c r="C320" t="s">
        <v>61</v>
      </c>
      <c r="D320" t="s">
        <v>62</v>
      </c>
      <c r="E320">
        <v>6110600</v>
      </c>
      <c r="F320">
        <v>1461458.95</v>
      </c>
      <c r="G320">
        <v>120828.5</v>
      </c>
      <c r="H320">
        <v>121106.39</v>
      </c>
      <c r="I320">
        <v>121106.39</v>
      </c>
      <c r="J320">
        <v>121106.39</v>
      </c>
      <c r="K320">
        <v>121105.55</v>
      </c>
      <c r="L320">
        <v>121603.45</v>
      </c>
      <c r="M320">
        <v>122433.71</v>
      </c>
      <c r="N320">
        <v>122433.71</v>
      </c>
      <c r="S320">
        <f t="shared" si="4"/>
        <v>120828.5</v>
      </c>
      <c r="T320">
        <f>SUM($F320:H320)</f>
        <v>1703393.8399999999</v>
      </c>
      <c r="U320">
        <f>SUM($F320:I320)</f>
        <v>1824500.2299999997</v>
      </c>
      <c r="V320">
        <f>SUM($F320:J320)</f>
        <v>1945606.6199999996</v>
      </c>
      <c r="W320">
        <f>SUM($F320:K320)</f>
        <v>2066712.1699999997</v>
      </c>
      <c r="X320">
        <f>SUM($F320:L320)</f>
        <v>2188315.6199999996</v>
      </c>
      <c r="Y320">
        <f>SUM($F320:M320)</f>
        <v>2310749.3299999996</v>
      </c>
      <c r="Z320">
        <f>SUM($F320:N320)</f>
        <v>2433183.0399999996</v>
      </c>
      <c r="AA320">
        <f>SUM($F320:O320)</f>
        <v>2433183.0399999996</v>
      </c>
      <c r="AB320">
        <f>SUM($F320:P320)</f>
        <v>2433183.0399999996</v>
      </c>
      <c r="AC320">
        <f>SUM($F320:Q320)</f>
        <v>2433183.0399999996</v>
      </c>
      <c r="AD320">
        <f>SUM($F320:R320)</f>
        <v>2433183.0399999996</v>
      </c>
    </row>
    <row r="321" spans="1:30" x14ac:dyDescent="0.35">
      <c r="A321" t="s">
        <v>137</v>
      </c>
      <c r="B321" s="255" t="s">
        <v>230</v>
      </c>
      <c r="C321" t="s">
        <v>63</v>
      </c>
      <c r="D321" t="s">
        <v>64</v>
      </c>
      <c r="E321">
        <v>6110720</v>
      </c>
      <c r="F321">
        <v>36656.89</v>
      </c>
      <c r="G321">
        <v>3054.74</v>
      </c>
      <c r="H321">
        <v>3054.74</v>
      </c>
      <c r="I321">
        <v>3054.74</v>
      </c>
      <c r="J321">
        <v>3054.74</v>
      </c>
      <c r="K321">
        <v>3054.74</v>
      </c>
      <c r="L321">
        <v>3054.74</v>
      </c>
      <c r="M321">
        <v>3054.74</v>
      </c>
      <c r="N321">
        <v>3054.74</v>
      </c>
      <c r="S321">
        <f t="shared" si="4"/>
        <v>3054.74</v>
      </c>
      <c r="T321">
        <f>SUM($F321:H321)</f>
        <v>42766.369999999995</v>
      </c>
      <c r="U321">
        <f>SUM($F321:I321)</f>
        <v>45821.109999999993</v>
      </c>
      <c r="V321">
        <f>SUM($F321:J321)</f>
        <v>48875.849999999991</v>
      </c>
      <c r="W321">
        <f>SUM($F321:K321)</f>
        <v>51930.589999999989</v>
      </c>
      <c r="X321">
        <f>SUM($F321:L321)</f>
        <v>54985.329999999987</v>
      </c>
      <c r="Y321">
        <f>SUM($F321:M321)</f>
        <v>58040.069999999985</v>
      </c>
      <c r="Z321">
        <f>SUM($F321:N321)</f>
        <v>61094.809999999983</v>
      </c>
      <c r="AA321">
        <f>SUM($F321:O321)</f>
        <v>61094.809999999983</v>
      </c>
      <c r="AB321">
        <f>SUM($F321:P321)</f>
        <v>61094.809999999983</v>
      </c>
      <c r="AC321">
        <f>SUM($F321:Q321)</f>
        <v>61094.809999999983</v>
      </c>
      <c r="AD321">
        <f>SUM($F321:R321)</f>
        <v>61094.809999999983</v>
      </c>
    </row>
    <row r="322" spans="1:30" x14ac:dyDescent="0.35">
      <c r="A322" t="s">
        <v>137</v>
      </c>
      <c r="B322" s="255" t="s">
        <v>230</v>
      </c>
      <c r="C322" t="s">
        <v>65</v>
      </c>
      <c r="D322" t="s">
        <v>66</v>
      </c>
      <c r="E322">
        <v>6110860</v>
      </c>
      <c r="F322">
        <v>175598.26</v>
      </c>
      <c r="G322">
        <v>14307.33</v>
      </c>
      <c r="H322">
        <v>14307.33</v>
      </c>
      <c r="I322">
        <v>14307.33</v>
      </c>
      <c r="J322">
        <v>14307.33</v>
      </c>
      <c r="K322">
        <v>14307.33</v>
      </c>
      <c r="L322">
        <v>14349.53</v>
      </c>
      <c r="M322">
        <v>14952.02</v>
      </c>
      <c r="N322">
        <v>14952.02</v>
      </c>
      <c r="S322">
        <f t="shared" si="4"/>
        <v>14307.33</v>
      </c>
      <c r="T322">
        <f>SUM($F322:H322)</f>
        <v>204212.91999999998</v>
      </c>
      <c r="U322">
        <f>SUM($F322:I322)</f>
        <v>218520.24999999997</v>
      </c>
      <c r="V322">
        <f>SUM($F322:J322)</f>
        <v>232827.57999999996</v>
      </c>
      <c r="W322">
        <f>SUM($F322:K322)</f>
        <v>247134.90999999995</v>
      </c>
      <c r="X322">
        <f>SUM($F322:L322)</f>
        <v>261484.43999999994</v>
      </c>
      <c r="Y322">
        <f>SUM($F322:M322)</f>
        <v>276436.45999999996</v>
      </c>
      <c r="Z322">
        <f>SUM($F322:N322)</f>
        <v>291388.48</v>
      </c>
      <c r="AA322">
        <f>SUM($F322:O322)</f>
        <v>291388.48</v>
      </c>
      <c r="AB322">
        <f>SUM($F322:P322)</f>
        <v>291388.48</v>
      </c>
      <c r="AC322">
        <f>SUM($F322:Q322)</f>
        <v>291388.48</v>
      </c>
      <c r="AD322">
        <f>SUM($F322:R322)</f>
        <v>291388.48</v>
      </c>
    </row>
    <row r="323" spans="1:30" x14ac:dyDescent="0.35">
      <c r="A323" t="s">
        <v>137</v>
      </c>
      <c r="B323" s="255" t="s">
        <v>230</v>
      </c>
      <c r="C323" t="s">
        <v>67</v>
      </c>
      <c r="D323" t="s">
        <v>68</v>
      </c>
      <c r="E323">
        <v>6110800</v>
      </c>
      <c r="S323">
        <f t="shared" si="4"/>
        <v>0</v>
      </c>
      <c r="T323">
        <f>SUM($F323:H323)</f>
        <v>0</v>
      </c>
      <c r="U323">
        <f>SUM($F323:I323)</f>
        <v>0</v>
      </c>
      <c r="V323">
        <f>SUM($F323:J323)</f>
        <v>0</v>
      </c>
      <c r="W323">
        <f>SUM($F323:K323)</f>
        <v>0</v>
      </c>
      <c r="X323">
        <f>SUM($F323:L323)</f>
        <v>0</v>
      </c>
      <c r="Y323">
        <f>SUM($F323:M323)</f>
        <v>0</v>
      </c>
      <c r="Z323">
        <f>SUM($F323:N323)</f>
        <v>0</v>
      </c>
      <c r="AA323">
        <f>SUM($F323:O323)</f>
        <v>0</v>
      </c>
      <c r="AB323">
        <f>SUM($F323:P323)</f>
        <v>0</v>
      </c>
      <c r="AC323">
        <f>SUM($F323:Q323)</f>
        <v>0</v>
      </c>
      <c r="AD323">
        <f>SUM($F323:R323)</f>
        <v>0</v>
      </c>
    </row>
    <row r="324" spans="1:30" x14ac:dyDescent="0.35">
      <c r="A324" t="s">
        <v>137</v>
      </c>
      <c r="B324" s="255" t="s">
        <v>230</v>
      </c>
      <c r="C324" t="s">
        <v>69</v>
      </c>
      <c r="D324" t="s">
        <v>70</v>
      </c>
      <c r="E324">
        <v>6110640</v>
      </c>
      <c r="F324">
        <v>126529.83</v>
      </c>
      <c r="G324">
        <v>10544.1</v>
      </c>
      <c r="H324">
        <v>10544.1</v>
      </c>
      <c r="I324">
        <v>10544.1</v>
      </c>
      <c r="J324">
        <v>10544.1</v>
      </c>
      <c r="K324">
        <v>10544.1</v>
      </c>
      <c r="L324">
        <v>10544.1</v>
      </c>
      <c r="M324">
        <v>10544.2</v>
      </c>
      <c r="N324">
        <v>10544.2</v>
      </c>
      <c r="S324">
        <f t="shared" ref="S324:S387" si="5">G324</f>
        <v>10544.1</v>
      </c>
      <c r="T324">
        <f>SUM($F324:H324)</f>
        <v>147618.03</v>
      </c>
      <c r="U324">
        <f>SUM($F324:I324)</f>
        <v>158162.13</v>
      </c>
      <c r="V324">
        <f>SUM($F324:J324)</f>
        <v>168706.23</v>
      </c>
      <c r="W324">
        <f>SUM($F324:K324)</f>
        <v>179250.33000000002</v>
      </c>
      <c r="X324">
        <f>SUM($F324:L324)</f>
        <v>189794.43000000002</v>
      </c>
      <c r="Y324">
        <f>SUM($F324:M324)</f>
        <v>200338.63000000003</v>
      </c>
      <c r="Z324">
        <f>SUM($F324:N324)</f>
        <v>210882.83000000005</v>
      </c>
      <c r="AA324">
        <f>SUM($F324:O324)</f>
        <v>210882.83000000005</v>
      </c>
      <c r="AB324">
        <f>SUM($F324:P324)</f>
        <v>210882.83000000005</v>
      </c>
      <c r="AC324">
        <f>SUM($F324:Q324)</f>
        <v>210882.83000000005</v>
      </c>
      <c r="AD324">
        <f>SUM($F324:R324)</f>
        <v>210882.83000000005</v>
      </c>
    </row>
    <row r="325" spans="1:30" x14ac:dyDescent="0.35">
      <c r="A325" t="s">
        <v>137</v>
      </c>
      <c r="B325" s="255" t="s">
        <v>230</v>
      </c>
      <c r="C325" t="s">
        <v>71</v>
      </c>
      <c r="D325" t="s">
        <v>72</v>
      </c>
      <c r="E325">
        <v>6116300</v>
      </c>
      <c r="F325">
        <v>30000</v>
      </c>
      <c r="G325">
        <v>2500</v>
      </c>
      <c r="H325">
        <v>2500</v>
      </c>
      <c r="I325">
        <v>2500</v>
      </c>
      <c r="J325">
        <v>2500</v>
      </c>
      <c r="K325">
        <v>2500</v>
      </c>
      <c r="L325">
        <v>2500</v>
      </c>
      <c r="M325">
        <v>2500</v>
      </c>
      <c r="N325">
        <v>2500</v>
      </c>
      <c r="S325">
        <f t="shared" si="5"/>
        <v>2500</v>
      </c>
      <c r="T325">
        <f>SUM($F325:H325)</f>
        <v>35000</v>
      </c>
      <c r="U325">
        <f>SUM($F325:I325)</f>
        <v>37500</v>
      </c>
      <c r="V325">
        <f>SUM($F325:J325)</f>
        <v>40000</v>
      </c>
      <c r="W325">
        <f>SUM($F325:K325)</f>
        <v>42500</v>
      </c>
      <c r="X325">
        <f>SUM($F325:L325)</f>
        <v>45000</v>
      </c>
      <c r="Y325">
        <f>SUM($F325:M325)</f>
        <v>47500</v>
      </c>
      <c r="Z325">
        <f>SUM($F325:N325)</f>
        <v>50000</v>
      </c>
      <c r="AA325">
        <f>SUM($F325:O325)</f>
        <v>50000</v>
      </c>
      <c r="AB325">
        <f>SUM($F325:P325)</f>
        <v>50000</v>
      </c>
      <c r="AC325">
        <f>SUM($F325:Q325)</f>
        <v>50000</v>
      </c>
      <c r="AD325">
        <f>SUM($F325:R325)</f>
        <v>50000</v>
      </c>
    </row>
    <row r="326" spans="1:30" x14ac:dyDescent="0.35">
      <c r="A326" t="s">
        <v>137</v>
      </c>
      <c r="B326" s="255" t="s">
        <v>230</v>
      </c>
      <c r="C326" t="s">
        <v>73</v>
      </c>
      <c r="D326" t="s">
        <v>74</v>
      </c>
      <c r="E326">
        <v>6116200</v>
      </c>
      <c r="F326">
        <v>30000</v>
      </c>
      <c r="G326">
        <v>2500</v>
      </c>
      <c r="H326">
        <v>2500</v>
      </c>
      <c r="I326">
        <v>2500</v>
      </c>
      <c r="J326">
        <v>2500</v>
      </c>
      <c r="K326">
        <v>2500</v>
      </c>
      <c r="L326">
        <v>2500</v>
      </c>
      <c r="M326">
        <v>2500</v>
      </c>
      <c r="N326">
        <v>2500</v>
      </c>
      <c r="S326">
        <f t="shared" si="5"/>
        <v>2500</v>
      </c>
      <c r="T326">
        <f>SUM($F326:H326)</f>
        <v>35000</v>
      </c>
      <c r="U326">
        <f>SUM($F326:I326)</f>
        <v>37500</v>
      </c>
      <c r="V326">
        <f>SUM($F326:J326)</f>
        <v>40000</v>
      </c>
      <c r="W326">
        <f>SUM($F326:K326)</f>
        <v>42500</v>
      </c>
      <c r="X326">
        <f>SUM($F326:L326)</f>
        <v>45000</v>
      </c>
      <c r="Y326">
        <f>SUM($F326:M326)</f>
        <v>47500</v>
      </c>
      <c r="Z326">
        <f>SUM($F326:N326)</f>
        <v>50000</v>
      </c>
      <c r="AA326">
        <f>SUM($F326:O326)</f>
        <v>50000</v>
      </c>
      <c r="AB326">
        <f>SUM($F326:P326)</f>
        <v>50000</v>
      </c>
      <c r="AC326">
        <f>SUM($F326:Q326)</f>
        <v>50000</v>
      </c>
      <c r="AD326">
        <f>SUM($F326:R326)</f>
        <v>50000</v>
      </c>
    </row>
    <row r="327" spans="1:30" x14ac:dyDescent="0.35">
      <c r="A327" t="s">
        <v>137</v>
      </c>
      <c r="B327" s="255" t="s">
        <v>230</v>
      </c>
      <c r="C327" t="s">
        <v>75</v>
      </c>
      <c r="D327" t="s">
        <v>76</v>
      </c>
      <c r="E327">
        <v>6116610</v>
      </c>
      <c r="S327">
        <f t="shared" si="5"/>
        <v>0</v>
      </c>
      <c r="T327">
        <f>SUM($F327:H327)</f>
        <v>0</v>
      </c>
      <c r="U327">
        <f>SUM($F327:I327)</f>
        <v>0</v>
      </c>
      <c r="V327">
        <f>SUM($F327:J327)</f>
        <v>0</v>
      </c>
      <c r="W327">
        <f>SUM($F327:K327)</f>
        <v>0</v>
      </c>
      <c r="X327">
        <f>SUM($F327:L327)</f>
        <v>0</v>
      </c>
      <c r="Y327">
        <f>SUM($F327:M327)</f>
        <v>0</v>
      </c>
      <c r="Z327">
        <f>SUM($F327:N327)</f>
        <v>0</v>
      </c>
      <c r="AA327">
        <f>SUM($F327:O327)</f>
        <v>0</v>
      </c>
      <c r="AB327">
        <f>SUM($F327:P327)</f>
        <v>0</v>
      </c>
      <c r="AC327">
        <f>SUM($F327:Q327)</f>
        <v>0</v>
      </c>
      <c r="AD327">
        <f>SUM($F327:R327)</f>
        <v>0</v>
      </c>
    </row>
    <row r="328" spans="1:30" x14ac:dyDescent="0.35">
      <c r="A328" t="s">
        <v>137</v>
      </c>
      <c r="B328" s="255" t="s">
        <v>230</v>
      </c>
      <c r="C328" t="s">
        <v>77</v>
      </c>
      <c r="D328" t="s">
        <v>78</v>
      </c>
      <c r="E328">
        <v>6116600</v>
      </c>
      <c r="F328">
        <v>2029.37</v>
      </c>
      <c r="G328">
        <v>2029.37</v>
      </c>
      <c r="S328">
        <f t="shared" si="5"/>
        <v>2029.37</v>
      </c>
      <c r="T328">
        <f>SUM($F328:H328)</f>
        <v>4058.74</v>
      </c>
      <c r="U328">
        <f>SUM($F328:I328)</f>
        <v>4058.74</v>
      </c>
      <c r="V328">
        <f>SUM($F328:J328)</f>
        <v>4058.74</v>
      </c>
      <c r="W328">
        <f>SUM($F328:K328)</f>
        <v>4058.74</v>
      </c>
      <c r="X328">
        <f>SUM($F328:L328)</f>
        <v>4058.74</v>
      </c>
      <c r="Y328">
        <f>SUM($F328:M328)</f>
        <v>4058.74</v>
      </c>
      <c r="Z328">
        <f>SUM($F328:N328)</f>
        <v>4058.74</v>
      </c>
      <c r="AA328">
        <f>SUM($F328:O328)</f>
        <v>4058.74</v>
      </c>
      <c r="AB328">
        <f>SUM($F328:P328)</f>
        <v>4058.74</v>
      </c>
      <c r="AC328">
        <f>SUM($F328:Q328)</f>
        <v>4058.74</v>
      </c>
      <c r="AD328">
        <f>SUM($F328:R328)</f>
        <v>4058.74</v>
      </c>
    </row>
    <row r="329" spans="1:30" x14ac:dyDescent="0.35">
      <c r="A329" t="s">
        <v>137</v>
      </c>
      <c r="B329" s="255" t="s">
        <v>230</v>
      </c>
      <c r="C329" t="s">
        <v>79</v>
      </c>
      <c r="D329" t="s">
        <v>80</v>
      </c>
      <c r="E329">
        <v>6121000</v>
      </c>
      <c r="F329">
        <v>60000</v>
      </c>
      <c r="G329">
        <v>5000</v>
      </c>
      <c r="H329">
        <v>5000</v>
      </c>
      <c r="I329">
        <v>5000</v>
      </c>
      <c r="J329">
        <v>5000</v>
      </c>
      <c r="K329">
        <v>5000</v>
      </c>
      <c r="L329">
        <v>5000</v>
      </c>
      <c r="M329">
        <v>5000</v>
      </c>
      <c r="N329">
        <v>5000</v>
      </c>
      <c r="S329">
        <f t="shared" si="5"/>
        <v>5000</v>
      </c>
      <c r="T329">
        <f>SUM($F329:H329)</f>
        <v>70000</v>
      </c>
      <c r="U329">
        <f>SUM($F329:I329)</f>
        <v>75000</v>
      </c>
      <c r="V329">
        <f>SUM($F329:J329)</f>
        <v>80000</v>
      </c>
      <c r="W329">
        <f>SUM($F329:K329)</f>
        <v>85000</v>
      </c>
      <c r="X329">
        <f>SUM($F329:L329)</f>
        <v>90000</v>
      </c>
      <c r="Y329">
        <f>SUM($F329:M329)</f>
        <v>95000</v>
      </c>
      <c r="Z329">
        <f>SUM($F329:N329)</f>
        <v>100000</v>
      </c>
      <c r="AA329">
        <f>SUM($F329:O329)</f>
        <v>100000</v>
      </c>
      <c r="AB329">
        <f>SUM($F329:P329)</f>
        <v>100000</v>
      </c>
      <c r="AC329">
        <f>SUM($F329:Q329)</f>
        <v>100000</v>
      </c>
      <c r="AD329">
        <f>SUM($F329:R329)</f>
        <v>100000</v>
      </c>
    </row>
    <row r="330" spans="1:30" x14ac:dyDescent="0.35">
      <c r="A330" t="s">
        <v>137</v>
      </c>
      <c r="B330" s="255" t="s">
        <v>230</v>
      </c>
      <c r="C330" t="s">
        <v>81</v>
      </c>
      <c r="D330" t="s">
        <v>82</v>
      </c>
      <c r="E330">
        <v>6122310</v>
      </c>
      <c r="F330">
        <v>11242.32</v>
      </c>
      <c r="G330">
        <v>936.86</v>
      </c>
      <c r="H330">
        <v>936.86</v>
      </c>
      <c r="I330">
        <v>936.86</v>
      </c>
      <c r="J330">
        <v>936.86</v>
      </c>
      <c r="K330">
        <v>936.86</v>
      </c>
      <c r="L330">
        <v>936.86</v>
      </c>
      <c r="M330">
        <v>936.86</v>
      </c>
      <c r="N330">
        <v>936.86</v>
      </c>
      <c r="S330">
        <f t="shared" si="5"/>
        <v>936.86</v>
      </c>
      <c r="T330">
        <f>SUM($F330:H330)</f>
        <v>13116.04</v>
      </c>
      <c r="U330">
        <f>SUM($F330:I330)</f>
        <v>14052.900000000001</v>
      </c>
      <c r="V330">
        <f>SUM($F330:J330)</f>
        <v>14989.760000000002</v>
      </c>
      <c r="W330">
        <f>SUM($F330:K330)</f>
        <v>15926.620000000003</v>
      </c>
      <c r="X330">
        <f>SUM($F330:L330)</f>
        <v>16863.480000000003</v>
      </c>
      <c r="Y330">
        <f>SUM($F330:M330)</f>
        <v>17800.340000000004</v>
      </c>
      <c r="Z330">
        <f>SUM($F330:N330)</f>
        <v>18737.200000000004</v>
      </c>
      <c r="AA330">
        <f>SUM($F330:O330)</f>
        <v>18737.200000000004</v>
      </c>
      <c r="AB330">
        <f>SUM($F330:P330)</f>
        <v>18737.200000000004</v>
      </c>
      <c r="AC330">
        <f>SUM($F330:Q330)</f>
        <v>18737.200000000004</v>
      </c>
      <c r="AD330">
        <f>SUM($F330:R330)</f>
        <v>18737.200000000004</v>
      </c>
    </row>
    <row r="331" spans="1:30" x14ac:dyDescent="0.35">
      <c r="A331" t="s">
        <v>137</v>
      </c>
      <c r="B331" s="255" t="s">
        <v>230</v>
      </c>
      <c r="C331" t="s">
        <v>83</v>
      </c>
      <c r="D331" t="s">
        <v>84</v>
      </c>
      <c r="E331">
        <v>6122110</v>
      </c>
      <c r="F331">
        <v>97013.16</v>
      </c>
      <c r="G331">
        <v>8084.43</v>
      </c>
      <c r="H331">
        <v>8084.43</v>
      </c>
      <c r="I331">
        <v>8084.43</v>
      </c>
      <c r="J331">
        <v>8084.43</v>
      </c>
      <c r="K331">
        <v>8084.43</v>
      </c>
      <c r="L331">
        <v>8084.43</v>
      </c>
      <c r="M331">
        <v>8084.43</v>
      </c>
      <c r="N331">
        <v>8084.43</v>
      </c>
      <c r="S331">
        <f t="shared" si="5"/>
        <v>8084.43</v>
      </c>
      <c r="T331">
        <f>SUM($F331:H331)</f>
        <v>113182.01999999999</v>
      </c>
      <c r="U331">
        <f>SUM($F331:I331)</f>
        <v>121266.44999999998</v>
      </c>
      <c r="V331">
        <f>SUM($F331:J331)</f>
        <v>129350.87999999998</v>
      </c>
      <c r="W331">
        <f>SUM($F331:K331)</f>
        <v>137435.30999999997</v>
      </c>
      <c r="X331">
        <f>SUM($F331:L331)</f>
        <v>145519.73999999996</v>
      </c>
      <c r="Y331">
        <f>SUM($F331:M331)</f>
        <v>153604.16999999995</v>
      </c>
      <c r="Z331">
        <f>SUM($F331:N331)</f>
        <v>161688.59999999995</v>
      </c>
      <c r="AA331">
        <f>SUM($F331:O331)</f>
        <v>161688.59999999995</v>
      </c>
      <c r="AB331">
        <f>SUM($F331:P331)</f>
        <v>161688.59999999995</v>
      </c>
      <c r="AC331">
        <f>SUM($F331:Q331)</f>
        <v>161688.59999999995</v>
      </c>
      <c r="AD331">
        <f>SUM($F331:R331)</f>
        <v>161688.59999999995</v>
      </c>
    </row>
    <row r="332" spans="1:30" x14ac:dyDescent="0.35">
      <c r="A332" t="s">
        <v>137</v>
      </c>
      <c r="B332" s="255" t="s">
        <v>230</v>
      </c>
      <c r="C332" t="s">
        <v>85</v>
      </c>
      <c r="D332" t="s">
        <v>86</v>
      </c>
      <c r="E332">
        <v>6120800</v>
      </c>
      <c r="F332">
        <v>6718.8</v>
      </c>
      <c r="G332">
        <v>560</v>
      </c>
      <c r="H332">
        <v>560</v>
      </c>
      <c r="I332">
        <v>560</v>
      </c>
      <c r="J332">
        <v>560</v>
      </c>
      <c r="K332">
        <v>560</v>
      </c>
      <c r="L332">
        <v>560</v>
      </c>
      <c r="M332">
        <v>560</v>
      </c>
      <c r="N332">
        <v>560</v>
      </c>
      <c r="S332">
        <f t="shared" si="5"/>
        <v>560</v>
      </c>
      <c r="T332">
        <f>SUM($F332:H332)</f>
        <v>7838.8</v>
      </c>
      <c r="U332">
        <f>SUM($F332:I332)</f>
        <v>8398.7999999999993</v>
      </c>
      <c r="V332">
        <f>SUM($F332:J332)</f>
        <v>8958.7999999999993</v>
      </c>
      <c r="W332">
        <f>SUM($F332:K332)</f>
        <v>9518.7999999999993</v>
      </c>
      <c r="X332">
        <f>SUM($F332:L332)</f>
        <v>10078.799999999999</v>
      </c>
      <c r="Y332">
        <f>SUM($F332:M332)</f>
        <v>10638.8</v>
      </c>
      <c r="Z332">
        <f>SUM($F332:N332)</f>
        <v>11198.8</v>
      </c>
      <c r="AA332">
        <f>SUM($F332:O332)</f>
        <v>11198.8</v>
      </c>
      <c r="AB332">
        <f>SUM($F332:P332)</f>
        <v>11198.8</v>
      </c>
      <c r="AC332">
        <f>SUM($F332:Q332)</f>
        <v>11198.8</v>
      </c>
      <c r="AD332">
        <f>SUM($F332:R332)</f>
        <v>11198.8</v>
      </c>
    </row>
    <row r="333" spans="1:30" x14ac:dyDescent="0.35">
      <c r="A333" t="s">
        <v>137</v>
      </c>
      <c r="B333" s="255" t="s">
        <v>230</v>
      </c>
      <c r="C333" t="s">
        <v>87</v>
      </c>
      <c r="D333" t="s">
        <v>88</v>
      </c>
      <c r="E333">
        <v>6120220</v>
      </c>
      <c r="F333">
        <v>121272</v>
      </c>
      <c r="G333">
        <v>11000</v>
      </c>
      <c r="H333">
        <v>11000</v>
      </c>
      <c r="I333">
        <v>11000</v>
      </c>
      <c r="J333">
        <v>11000</v>
      </c>
      <c r="K333">
        <v>11000</v>
      </c>
      <c r="L333">
        <v>11000</v>
      </c>
      <c r="M333">
        <v>9212</v>
      </c>
      <c r="N333">
        <v>9212</v>
      </c>
      <c r="S333">
        <f t="shared" si="5"/>
        <v>11000</v>
      </c>
      <c r="T333">
        <f>SUM($F333:H333)</f>
        <v>143272</v>
      </c>
      <c r="U333">
        <f>SUM($F333:I333)</f>
        <v>154272</v>
      </c>
      <c r="V333">
        <f>SUM($F333:J333)</f>
        <v>165272</v>
      </c>
      <c r="W333">
        <f>SUM($F333:K333)</f>
        <v>176272</v>
      </c>
      <c r="X333">
        <f>SUM($F333:L333)</f>
        <v>187272</v>
      </c>
      <c r="Y333">
        <f>SUM($F333:M333)</f>
        <v>196484</v>
      </c>
      <c r="Z333">
        <f>SUM($F333:N333)</f>
        <v>205696</v>
      </c>
      <c r="AA333">
        <f>SUM($F333:O333)</f>
        <v>205696</v>
      </c>
      <c r="AB333">
        <f>SUM($F333:P333)</f>
        <v>205696</v>
      </c>
      <c r="AC333">
        <f>SUM($F333:Q333)</f>
        <v>205696</v>
      </c>
      <c r="AD333">
        <f>SUM($F333:R333)</f>
        <v>205696</v>
      </c>
    </row>
    <row r="334" spans="1:30" x14ac:dyDescent="0.35">
      <c r="A334" t="s">
        <v>137</v>
      </c>
      <c r="B334" s="255" t="s">
        <v>230</v>
      </c>
      <c r="C334" t="s">
        <v>89</v>
      </c>
      <c r="D334" t="s">
        <v>90</v>
      </c>
      <c r="E334">
        <v>6120600</v>
      </c>
      <c r="F334">
        <v>189440</v>
      </c>
      <c r="S334">
        <f t="shared" si="5"/>
        <v>0</v>
      </c>
      <c r="T334">
        <f>SUM($F334:H334)</f>
        <v>189440</v>
      </c>
      <c r="U334">
        <f>SUM($F334:I334)</f>
        <v>189440</v>
      </c>
      <c r="V334">
        <f>SUM($F334:J334)</f>
        <v>189440</v>
      </c>
      <c r="W334">
        <f>SUM($F334:K334)</f>
        <v>189440</v>
      </c>
      <c r="X334">
        <f>SUM($F334:L334)</f>
        <v>189440</v>
      </c>
      <c r="Y334">
        <f>SUM($F334:M334)</f>
        <v>189440</v>
      </c>
      <c r="Z334">
        <f>SUM($F334:N334)</f>
        <v>189440</v>
      </c>
      <c r="AA334">
        <f>SUM($F334:O334)</f>
        <v>189440</v>
      </c>
      <c r="AB334">
        <f>SUM($F334:P334)</f>
        <v>189440</v>
      </c>
      <c r="AC334">
        <f>SUM($F334:Q334)</f>
        <v>189440</v>
      </c>
      <c r="AD334">
        <f>SUM($F334:R334)</f>
        <v>189440</v>
      </c>
    </row>
    <row r="335" spans="1:30" x14ac:dyDescent="0.35">
      <c r="A335" t="s">
        <v>137</v>
      </c>
      <c r="B335" s="255" t="s">
        <v>230</v>
      </c>
      <c r="C335" t="s">
        <v>91</v>
      </c>
      <c r="D335" t="s">
        <v>92</v>
      </c>
      <c r="E335">
        <v>6120400</v>
      </c>
      <c r="F335">
        <v>33000</v>
      </c>
      <c r="G335">
        <v>2750</v>
      </c>
      <c r="H335">
        <v>2750</v>
      </c>
      <c r="I335">
        <v>2750</v>
      </c>
      <c r="J335">
        <v>2750</v>
      </c>
      <c r="K335">
        <v>2750</v>
      </c>
      <c r="L335">
        <v>2750</v>
      </c>
      <c r="M335">
        <v>2750</v>
      </c>
      <c r="N335">
        <v>2750</v>
      </c>
      <c r="S335">
        <f t="shared" si="5"/>
        <v>2750</v>
      </c>
      <c r="T335">
        <f>SUM($F335:H335)</f>
        <v>38500</v>
      </c>
      <c r="U335">
        <f>SUM($F335:I335)</f>
        <v>41250</v>
      </c>
      <c r="V335">
        <f>SUM($F335:J335)</f>
        <v>44000</v>
      </c>
      <c r="W335">
        <f>SUM($F335:K335)</f>
        <v>46750</v>
      </c>
      <c r="X335">
        <f>SUM($F335:L335)</f>
        <v>49500</v>
      </c>
      <c r="Y335">
        <f>SUM($F335:M335)</f>
        <v>52250</v>
      </c>
      <c r="Z335">
        <f>SUM($F335:N335)</f>
        <v>55000</v>
      </c>
      <c r="AA335">
        <f>SUM($F335:O335)</f>
        <v>55000</v>
      </c>
      <c r="AB335">
        <f>SUM($F335:P335)</f>
        <v>55000</v>
      </c>
      <c r="AC335">
        <f>SUM($F335:Q335)</f>
        <v>55000</v>
      </c>
      <c r="AD335">
        <f>SUM($F335:R335)</f>
        <v>55000</v>
      </c>
    </row>
    <row r="336" spans="1:30" x14ac:dyDescent="0.35">
      <c r="A336" t="s">
        <v>137</v>
      </c>
      <c r="B336" s="255" t="s">
        <v>230</v>
      </c>
      <c r="C336" t="s">
        <v>93</v>
      </c>
      <c r="D336" t="s">
        <v>94</v>
      </c>
      <c r="E336">
        <v>6140130</v>
      </c>
      <c r="F336">
        <v>160000</v>
      </c>
      <c r="G336">
        <v>18000</v>
      </c>
      <c r="H336">
        <v>13000</v>
      </c>
      <c r="I336">
        <v>13000</v>
      </c>
      <c r="J336">
        <v>13000</v>
      </c>
      <c r="K336">
        <v>8000</v>
      </c>
      <c r="L336">
        <v>18000</v>
      </c>
      <c r="M336">
        <v>13000</v>
      </c>
      <c r="N336">
        <v>13000</v>
      </c>
      <c r="S336">
        <f t="shared" si="5"/>
        <v>18000</v>
      </c>
      <c r="T336">
        <f>SUM($F336:H336)</f>
        <v>191000</v>
      </c>
      <c r="U336">
        <f>SUM($F336:I336)</f>
        <v>204000</v>
      </c>
      <c r="V336">
        <f>SUM($F336:J336)</f>
        <v>217000</v>
      </c>
      <c r="W336">
        <f>SUM($F336:K336)</f>
        <v>225000</v>
      </c>
      <c r="X336">
        <f>SUM($F336:L336)</f>
        <v>243000</v>
      </c>
      <c r="Y336">
        <f>SUM($F336:M336)</f>
        <v>256000</v>
      </c>
      <c r="Z336">
        <f>SUM($F336:N336)</f>
        <v>269000</v>
      </c>
      <c r="AA336">
        <f>SUM($F336:O336)</f>
        <v>269000</v>
      </c>
      <c r="AB336">
        <f>SUM($F336:P336)</f>
        <v>269000</v>
      </c>
      <c r="AC336">
        <f>SUM($F336:Q336)</f>
        <v>269000</v>
      </c>
      <c r="AD336">
        <f>SUM($F336:R336)</f>
        <v>269000</v>
      </c>
    </row>
    <row r="337" spans="1:30" x14ac:dyDescent="0.35">
      <c r="A337" t="s">
        <v>137</v>
      </c>
      <c r="B337" s="255" t="s">
        <v>230</v>
      </c>
      <c r="C337" t="s">
        <v>95</v>
      </c>
      <c r="D337" t="s">
        <v>96</v>
      </c>
      <c r="E337">
        <v>6142430</v>
      </c>
      <c r="F337">
        <v>30000</v>
      </c>
      <c r="G337">
        <v>2500</v>
      </c>
      <c r="H337">
        <v>2500</v>
      </c>
      <c r="I337">
        <v>2500</v>
      </c>
      <c r="J337">
        <v>2500</v>
      </c>
      <c r="K337">
        <v>2500</v>
      </c>
      <c r="L337">
        <v>2500</v>
      </c>
      <c r="M337">
        <v>2500</v>
      </c>
      <c r="N337">
        <v>2500</v>
      </c>
      <c r="S337">
        <f t="shared" si="5"/>
        <v>2500</v>
      </c>
      <c r="T337">
        <f>SUM($F337:H337)</f>
        <v>35000</v>
      </c>
      <c r="U337">
        <f>SUM($F337:I337)</f>
        <v>37500</v>
      </c>
      <c r="V337">
        <f>SUM($F337:J337)</f>
        <v>40000</v>
      </c>
      <c r="W337">
        <f>SUM($F337:K337)</f>
        <v>42500</v>
      </c>
      <c r="X337">
        <f>SUM($F337:L337)</f>
        <v>45000</v>
      </c>
      <c r="Y337">
        <f>SUM($F337:M337)</f>
        <v>47500</v>
      </c>
      <c r="Z337">
        <f>SUM($F337:N337)</f>
        <v>50000</v>
      </c>
      <c r="AA337">
        <f>SUM($F337:O337)</f>
        <v>50000</v>
      </c>
      <c r="AB337">
        <f>SUM($F337:P337)</f>
        <v>50000</v>
      </c>
      <c r="AC337">
        <f>SUM($F337:Q337)</f>
        <v>50000</v>
      </c>
      <c r="AD337">
        <f>SUM($F337:R337)</f>
        <v>50000</v>
      </c>
    </row>
    <row r="338" spans="1:30" x14ac:dyDescent="0.35">
      <c r="A338" t="s">
        <v>137</v>
      </c>
      <c r="B338" s="255" t="s">
        <v>230</v>
      </c>
      <c r="C338" t="s">
        <v>97</v>
      </c>
      <c r="D338" t="s">
        <v>98</v>
      </c>
      <c r="E338">
        <v>6146100</v>
      </c>
      <c r="S338">
        <f t="shared" si="5"/>
        <v>0</v>
      </c>
      <c r="T338">
        <f>SUM($F338:H338)</f>
        <v>0</v>
      </c>
      <c r="U338">
        <f>SUM($F338:I338)</f>
        <v>0</v>
      </c>
      <c r="V338">
        <f>SUM($F338:J338)</f>
        <v>0</v>
      </c>
      <c r="W338">
        <f>SUM($F338:K338)</f>
        <v>0</v>
      </c>
      <c r="X338">
        <f>SUM($F338:L338)</f>
        <v>0</v>
      </c>
      <c r="Y338">
        <f>SUM($F338:M338)</f>
        <v>0</v>
      </c>
      <c r="Z338">
        <f>SUM($F338:N338)</f>
        <v>0</v>
      </c>
      <c r="AA338">
        <f>SUM($F338:O338)</f>
        <v>0</v>
      </c>
      <c r="AB338">
        <f>SUM($F338:P338)</f>
        <v>0</v>
      </c>
      <c r="AC338">
        <f>SUM($F338:Q338)</f>
        <v>0</v>
      </c>
      <c r="AD338">
        <f>SUM($F338:R338)</f>
        <v>0</v>
      </c>
    </row>
    <row r="339" spans="1:30" x14ac:dyDescent="0.35">
      <c r="A339" t="s">
        <v>137</v>
      </c>
      <c r="B339" s="255" t="s">
        <v>230</v>
      </c>
      <c r="C339" t="s">
        <v>99</v>
      </c>
      <c r="D339" t="s">
        <v>100</v>
      </c>
      <c r="E339">
        <v>6140000</v>
      </c>
      <c r="F339">
        <v>50000</v>
      </c>
      <c r="G339">
        <v>6000</v>
      </c>
      <c r="H339">
        <v>3250</v>
      </c>
      <c r="I339">
        <v>3250</v>
      </c>
      <c r="J339">
        <v>6000</v>
      </c>
      <c r="K339">
        <v>3250</v>
      </c>
      <c r="L339">
        <v>3250</v>
      </c>
      <c r="M339">
        <v>6000</v>
      </c>
      <c r="N339">
        <v>3250</v>
      </c>
      <c r="S339">
        <f t="shared" si="5"/>
        <v>6000</v>
      </c>
      <c r="T339">
        <f>SUM($F339:H339)</f>
        <v>59250</v>
      </c>
      <c r="U339">
        <f>SUM($F339:I339)</f>
        <v>62500</v>
      </c>
      <c r="V339">
        <f>SUM($F339:J339)</f>
        <v>68500</v>
      </c>
      <c r="W339">
        <f>SUM($F339:K339)</f>
        <v>71750</v>
      </c>
      <c r="X339">
        <f>SUM($F339:L339)</f>
        <v>75000</v>
      </c>
      <c r="Y339">
        <f>SUM($F339:M339)</f>
        <v>81000</v>
      </c>
      <c r="Z339">
        <f>SUM($F339:N339)</f>
        <v>84250</v>
      </c>
      <c r="AA339">
        <f>SUM($F339:O339)</f>
        <v>84250</v>
      </c>
      <c r="AB339">
        <f>SUM($F339:P339)</f>
        <v>84250</v>
      </c>
      <c r="AC339">
        <f>SUM($F339:Q339)</f>
        <v>84250</v>
      </c>
      <c r="AD339">
        <f>SUM($F339:R339)</f>
        <v>84250</v>
      </c>
    </row>
    <row r="340" spans="1:30" x14ac:dyDescent="0.35">
      <c r="A340" t="s">
        <v>137</v>
      </c>
      <c r="B340" s="255" t="s">
        <v>230</v>
      </c>
      <c r="C340" t="s">
        <v>101</v>
      </c>
      <c r="D340" t="s">
        <v>102</v>
      </c>
      <c r="E340">
        <v>6121600</v>
      </c>
      <c r="F340">
        <v>21618</v>
      </c>
      <c r="G340">
        <v>21618</v>
      </c>
      <c r="S340">
        <f t="shared" si="5"/>
        <v>21618</v>
      </c>
      <c r="T340">
        <f>SUM($F340:H340)</f>
        <v>43236</v>
      </c>
      <c r="U340">
        <f>SUM($F340:I340)</f>
        <v>43236</v>
      </c>
      <c r="V340">
        <f>SUM($F340:J340)</f>
        <v>43236</v>
      </c>
      <c r="W340">
        <f>SUM($F340:K340)</f>
        <v>43236</v>
      </c>
      <c r="X340">
        <f>SUM($F340:L340)</f>
        <v>43236</v>
      </c>
      <c r="Y340">
        <f>SUM($F340:M340)</f>
        <v>43236</v>
      </c>
      <c r="Z340">
        <f>SUM($F340:N340)</f>
        <v>43236</v>
      </c>
      <c r="AA340">
        <f>SUM($F340:O340)</f>
        <v>43236</v>
      </c>
      <c r="AB340">
        <f>SUM($F340:P340)</f>
        <v>43236</v>
      </c>
      <c r="AC340">
        <f>SUM($F340:Q340)</f>
        <v>43236</v>
      </c>
      <c r="AD340">
        <f>SUM($F340:R340)</f>
        <v>43236</v>
      </c>
    </row>
    <row r="341" spans="1:30" x14ac:dyDescent="0.35">
      <c r="A341" t="s">
        <v>137</v>
      </c>
      <c r="B341" s="255" t="s">
        <v>230</v>
      </c>
      <c r="C341" t="s">
        <v>103</v>
      </c>
      <c r="D341" t="s">
        <v>104</v>
      </c>
      <c r="E341">
        <v>6151110</v>
      </c>
      <c r="F341">
        <v>42000</v>
      </c>
      <c r="G341">
        <v>7000</v>
      </c>
      <c r="H341">
        <v>1000</v>
      </c>
      <c r="I341">
        <v>7000</v>
      </c>
      <c r="J341">
        <v>1000</v>
      </c>
      <c r="K341">
        <v>1000</v>
      </c>
      <c r="L341">
        <v>7000</v>
      </c>
      <c r="M341">
        <v>1000</v>
      </c>
      <c r="N341">
        <v>7000</v>
      </c>
      <c r="S341">
        <f t="shared" si="5"/>
        <v>7000</v>
      </c>
      <c r="T341">
        <f>SUM($F341:H341)</f>
        <v>50000</v>
      </c>
      <c r="U341">
        <f>SUM($F341:I341)</f>
        <v>57000</v>
      </c>
      <c r="V341">
        <f>SUM($F341:J341)</f>
        <v>58000</v>
      </c>
      <c r="W341">
        <f>SUM($F341:K341)</f>
        <v>59000</v>
      </c>
      <c r="X341">
        <f>SUM($F341:L341)</f>
        <v>66000</v>
      </c>
      <c r="Y341">
        <f>SUM($F341:M341)</f>
        <v>67000</v>
      </c>
      <c r="Z341">
        <f>SUM($F341:N341)</f>
        <v>74000</v>
      </c>
      <c r="AA341">
        <f>SUM($F341:O341)</f>
        <v>74000</v>
      </c>
      <c r="AB341">
        <f>SUM($F341:P341)</f>
        <v>74000</v>
      </c>
      <c r="AC341">
        <f>SUM($F341:Q341)</f>
        <v>74000</v>
      </c>
      <c r="AD341">
        <f>SUM($F341:R341)</f>
        <v>74000</v>
      </c>
    </row>
    <row r="342" spans="1:30" x14ac:dyDescent="0.35">
      <c r="A342" t="s">
        <v>137</v>
      </c>
      <c r="B342" s="255" t="s">
        <v>230</v>
      </c>
      <c r="C342" t="s">
        <v>105</v>
      </c>
      <c r="D342" t="s">
        <v>106</v>
      </c>
      <c r="E342">
        <v>6140200</v>
      </c>
      <c r="F342">
        <v>231000</v>
      </c>
      <c r="G342">
        <v>21000</v>
      </c>
      <c r="H342">
        <v>21000</v>
      </c>
      <c r="I342">
        <v>21000</v>
      </c>
      <c r="J342">
        <v>21000</v>
      </c>
      <c r="L342">
        <v>21000</v>
      </c>
      <c r="M342">
        <v>21000</v>
      </c>
      <c r="N342">
        <v>21000</v>
      </c>
      <c r="S342">
        <f t="shared" si="5"/>
        <v>21000</v>
      </c>
      <c r="T342">
        <f>SUM($F342:H342)</f>
        <v>273000</v>
      </c>
      <c r="U342">
        <f>SUM($F342:I342)</f>
        <v>294000</v>
      </c>
      <c r="V342">
        <f>SUM($F342:J342)</f>
        <v>315000</v>
      </c>
      <c r="W342">
        <f>SUM($F342:K342)</f>
        <v>315000</v>
      </c>
      <c r="X342">
        <f>SUM($F342:L342)</f>
        <v>336000</v>
      </c>
      <c r="Y342">
        <f>SUM($F342:M342)</f>
        <v>357000</v>
      </c>
      <c r="Z342">
        <f>SUM($F342:N342)</f>
        <v>378000</v>
      </c>
      <c r="AA342">
        <f>SUM($F342:O342)</f>
        <v>378000</v>
      </c>
      <c r="AB342">
        <f>SUM($F342:P342)</f>
        <v>378000</v>
      </c>
      <c r="AC342">
        <f>SUM($F342:Q342)</f>
        <v>378000</v>
      </c>
      <c r="AD342">
        <f>SUM($F342:R342)</f>
        <v>378000</v>
      </c>
    </row>
    <row r="343" spans="1:30" x14ac:dyDescent="0.35">
      <c r="A343" t="s">
        <v>137</v>
      </c>
      <c r="B343" s="255" t="s">
        <v>230</v>
      </c>
      <c r="C343" t="s">
        <v>107</v>
      </c>
      <c r="D343" t="s">
        <v>108</v>
      </c>
      <c r="E343">
        <v>6111000</v>
      </c>
      <c r="F343">
        <v>50000</v>
      </c>
      <c r="G343">
        <v>4500</v>
      </c>
      <c r="H343">
        <v>4500</v>
      </c>
      <c r="I343">
        <v>4500</v>
      </c>
      <c r="J343">
        <v>4500</v>
      </c>
      <c r="L343">
        <v>4500</v>
      </c>
      <c r="M343">
        <v>4500</v>
      </c>
      <c r="N343">
        <v>4500</v>
      </c>
      <c r="S343">
        <f t="shared" si="5"/>
        <v>4500</v>
      </c>
      <c r="T343">
        <f>SUM($F343:H343)</f>
        <v>59000</v>
      </c>
      <c r="U343">
        <f>SUM($F343:I343)</f>
        <v>63500</v>
      </c>
      <c r="V343">
        <f>SUM($F343:J343)</f>
        <v>68000</v>
      </c>
      <c r="W343">
        <f>SUM($F343:K343)</f>
        <v>68000</v>
      </c>
      <c r="X343">
        <f>SUM($F343:L343)</f>
        <v>72500</v>
      </c>
      <c r="Y343">
        <f>SUM($F343:M343)</f>
        <v>77000</v>
      </c>
      <c r="Z343">
        <f>SUM($F343:N343)</f>
        <v>81500</v>
      </c>
      <c r="AA343">
        <f>SUM($F343:O343)</f>
        <v>81500</v>
      </c>
      <c r="AB343">
        <f>SUM($F343:P343)</f>
        <v>81500</v>
      </c>
      <c r="AC343">
        <f>SUM($F343:Q343)</f>
        <v>81500</v>
      </c>
      <c r="AD343">
        <f>SUM($F343:R343)</f>
        <v>81500</v>
      </c>
    </row>
    <row r="344" spans="1:30" x14ac:dyDescent="0.35">
      <c r="A344" t="s">
        <v>137</v>
      </c>
      <c r="B344" s="255" t="s">
        <v>230</v>
      </c>
      <c r="C344" t="s">
        <v>109</v>
      </c>
      <c r="D344" t="s">
        <v>110</v>
      </c>
      <c r="E344">
        <v>6170100</v>
      </c>
      <c r="F344">
        <v>170000</v>
      </c>
      <c r="G344">
        <v>60000</v>
      </c>
      <c r="H344">
        <v>6000</v>
      </c>
      <c r="I344">
        <v>5500</v>
      </c>
      <c r="J344">
        <v>5500</v>
      </c>
      <c r="K344">
        <v>5500</v>
      </c>
      <c r="L344">
        <v>40000</v>
      </c>
      <c r="M344">
        <v>5500</v>
      </c>
      <c r="N344">
        <v>5500</v>
      </c>
      <c r="S344">
        <f t="shared" si="5"/>
        <v>60000</v>
      </c>
      <c r="T344">
        <f>SUM($F344:H344)</f>
        <v>236000</v>
      </c>
      <c r="U344">
        <f>SUM($F344:I344)</f>
        <v>241500</v>
      </c>
      <c r="V344">
        <f>SUM($F344:J344)</f>
        <v>247000</v>
      </c>
      <c r="W344">
        <f>SUM($F344:K344)</f>
        <v>252500</v>
      </c>
      <c r="X344">
        <f>SUM($F344:L344)</f>
        <v>292500</v>
      </c>
      <c r="Y344">
        <f>SUM($F344:M344)</f>
        <v>298000</v>
      </c>
      <c r="Z344">
        <f>SUM($F344:N344)</f>
        <v>303500</v>
      </c>
      <c r="AA344">
        <f>SUM($F344:O344)</f>
        <v>303500</v>
      </c>
      <c r="AB344">
        <f>SUM($F344:P344)</f>
        <v>303500</v>
      </c>
      <c r="AC344">
        <f>SUM($F344:Q344)</f>
        <v>303500</v>
      </c>
      <c r="AD344">
        <f>SUM($F344:R344)</f>
        <v>303500</v>
      </c>
    </row>
    <row r="345" spans="1:30" x14ac:dyDescent="0.35">
      <c r="A345" t="s">
        <v>137</v>
      </c>
      <c r="B345" s="255" t="s">
        <v>230</v>
      </c>
      <c r="C345" t="s">
        <v>111</v>
      </c>
      <c r="D345" t="s">
        <v>112</v>
      </c>
      <c r="E345">
        <v>6170110</v>
      </c>
      <c r="F345">
        <v>60000</v>
      </c>
      <c r="G345">
        <v>5000</v>
      </c>
      <c r="H345">
        <v>5000</v>
      </c>
      <c r="I345">
        <v>5000</v>
      </c>
      <c r="J345">
        <v>5000</v>
      </c>
      <c r="K345">
        <v>5000</v>
      </c>
      <c r="L345">
        <v>5000</v>
      </c>
      <c r="M345">
        <v>5000</v>
      </c>
      <c r="N345">
        <v>5000</v>
      </c>
      <c r="S345">
        <f t="shared" si="5"/>
        <v>5000</v>
      </c>
      <c r="T345">
        <f>SUM($F345:H345)</f>
        <v>70000</v>
      </c>
      <c r="U345">
        <f>SUM($F345:I345)</f>
        <v>75000</v>
      </c>
      <c r="V345">
        <f>SUM($F345:J345)</f>
        <v>80000</v>
      </c>
      <c r="W345">
        <f>SUM($F345:K345)</f>
        <v>85000</v>
      </c>
      <c r="X345">
        <f>SUM($F345:L345)</f>
        <v>90000</v>
      </c>
      <c r="Y345">
        <f>SUM($F345:M345)</f>
        <v>95000</v>
      </c>
      <c r="Z345">
        <f>SUM($F345:N345)</f>
        <v>100000</v>
      </c>
      <c r="AA345">
        <f>SUM($F345:O345)</f>
        <v>100000</v>
      </c>
      <c r="AB345">
        <f>SUM($F345:P345)</f>
        <v>100000</v>
      </c>
      <c r="AC345">
        <f>SUM($F345:Q345)</f>
        <v>100000</v>
      </c>
      <c r="AD345">
        <f>SUM($F345:R345)</f>
        <v>100000</v>
      </c>
    </row>
    <row r="346" spans="1:30" x14ac:dyDescent="0.35">
      <c r="A346" t="s">
        <v>137</v>
      </c>
      <c r="B346" s="255" t="s">
        <v>230</v>
      </c>
      <c r="C346" t="s">
        <v>113</v>
      </c>
      <c r="D346" t="s">
        <v>114</v>
      </c>
      <c r="E346">
        <v>6181400</v>
      </c>
      <c r="S346">
        <f t="shared" si="5"/>
        <v>0</v>
      </c>
      <c r="T346">
        <f>SUM($F346:H346)</f>
        <v>0</v>
      </c>
      <c r="U346">
        <f>SUM($F346:I346)</f>
        <v>0</v>
      </c>
      <c r="V346">
        <f>SUM($F346:J346)</f>
        <v>0</v>
      </c>
      <c r="W346">
        <f>SUM($F346:K346)</f>
        <v>0</v>
      </c>
      <c r="X346">
        <f>SUM($F346:L346)</f>
        <v>0</v>
      </c>
      <c r="Y346">
        <f>SUM($F346:M346)</f>
        <v>0</v>
      </c>
      <c r="Z346">
        <f>SUM($F346:N346)</f>
        <v>0</v>
      </c>
      <c r="AA346">
        <f>SUM($F346:O346)</f>
        <v>0</v>
      </c>
      <c r="AB346">
        <f>SUM($F346:P346)</f>
        <v>0</v>
      </c>
      <c r="AC346">
        <f>SUM($F346:Q346)</f>
        <v>0</v>
      </c>
      <c r="AD346">
        <f>SUM($F346:R346)</f>
        <v>0</v>
      </c>
    </row>
    <row r="347" spans="1:30" x14ac:dyDescent="0.35">
      <c r="A347" t="s">
        <v>137</v>
      </c>
      <c r="B347" s="255" t="s">
        <v>230</v>
      </c>
      <c r="C347" t="s">
        <v>115</v>
      </c>
      <c r="D347" t="s">
        <v>116</v>
      </c>
      <c r="E347">
        <v>6181500</v>
      </c>
      <c r="S347">
        <f t="shared" si="5"/>
        <v>0</v>
      </c>
      <c r="T347">
        <f>SUM($F347:H347)</f>
        <v>0</v>
      </c>
      <c r="U347">
        <f>SUM($F347:I347)</f>
        <v>0</v>
      </c>
      <c r="V347">
        <f>SUM($F347:J347)</f>
        <v>0</v>
      </c>
      <c r="W347">
        <f>SUM($F347:K347)</f>
        <v>0</v>
      </c>
      <c r="X347">
        <f>SUM($F347:L347)</f>
        <v>0</v>
      </c>
      <c r="Y347">
        <f>SUM($F347:M347)</f>
        <v>0</v>
      </c>
      <c r="Z347">
        <f>SUM($F347:N347)</f>
        <v>0</v>
      </c>
      <c r="AA347">
        <f>SUM($F347:O347)</f>
        <v>0</v>
      </c>
      <c r="AB347">
        <f>SUM($F347:P347)</f>
        <v>0</v>
      </c>
      <c r="AC347">
        <f>SUM($F347:Q347)</f>
        <v>0</v>
      </c>
      <c r="AD347">
        <f>SUM($F347:R347)</f>
        <v>0</v>
      </c>
    </row>
    <row r="348" spans="1:30" x14ac:dyDescent="0.35">
      <c r="A348" t="s">
        <v>137</v>
      </c>
      <c r="B348" s="255" t="s">
        <v>230</v>
      </c>
      <c r="C348" t="s">
        <v>117</v>
      </c>
      <c r="D348" t="s">
        <v>118</v>
      </c>
      <c r="E348">
        <v>6110610</v>
      </c>
      <c r="S348">
        <f t="shared" si="5"/>
        <v>0</v>
      </c>
      <c r="T348">
        <f>SUM($F348:H348)</f>
        <v>0</v>
      </c>
      <c r="U348">
        <f>SUM($F348:I348)</f>
        <v>0</v>
      </c>
      <c r="V348">
        <f>SUM($F348:J348)</f>
        <v>0</v>
      </c>
      <c r="W348">
        <f>SUM($F348:K348)</f>
        <v>0</v>
      </c>
      <c r="X348">
        <f>SUM($F348:L348)</f>
        <v>0</v>
      </c>
      <c r="Y348">
        <f>SUM($F348:M348)</f>
        <v>0</v>
      </c>
      <c r="Z348">
        <f>SUM($F348:N348)</f>
        <v>0</v>
      </c>
      <c r="AA348">
        <f>SUM($F348:O348)</f>
        <v>0</v>
      </c>
      <c r="AB348">
        <f>SUM($F348:P348)</f>
        <v>0</v>
      </c>
      <c r="AC348">
        <f>SUM($F348:Q348)</f>
        <v>0</v>
      </c>
      <c r="AD348">
        <f>SUM($F348:R348)</f>
        <v>0</v>
      </c>
    </row>
    <row r="349" spans="1:30" x14ac:dyDescent="0.35">
      <c r="A349" t="s">
        <v>137</v>
      </c>
      <c r="B349" s="255" t="s">
        <v>230</v>
      </c>
      <c r="C349" t="s">
        <v>119</v>
      </c>
      <c r="D349" t="s">
        <v>120</v>
      </c>
      <c r="E349">
        <v>6122340</v>
      </c>
      <c r="S349">
        <f t="shared" si="5"/>
        <v>0</v>
      </c>
      <c r="T349">
        <f>SUM($F349:H349)</f>
        <v>0</v>
      </c>
      <c r="U349">
        <f>SUM($F349:I349)</f>
        <v>0</v>
      </c>
      <c r="V349">
        <f>SUM($F349:J349)</f>
        <v>0</v>
      </c>
      <c r="W349">
        <f>SUM($F349:K349)</f>
        <v>0</v>
      </c>
      <c r="X349">
        <f>SUM($F349:L349)</f>
        <v>0</v>
      </c>
      <c r="Y349">
        <f>SUM($F349:M349)</f>
        <v>0</v>
      </c>
      <c r="Z349">
        <f>SUM($F349:N349)</f>
        <v>0</v>
      </c>
      <c r="AA349">
        <f>SUM($F349:O349)</f>
        <v>0</v>
      </c>
      <c r="AB349">
        <f>SUM($F349:P349)</f>
        <v>0</v>
      </c>
      <c r="AC349">
        <f>SUM($F349:Q349)</f>
        <v>0</v>
      </c>
      <c r="AD349">
        <f>SUM($F349:R349)</f>
        <v>0</v>
      </c>
    </row>
    <row r="350" spans="1:30" x14ac:dyDescent="0.35">
      <c r="A350" t="s">
        <v>137</v>
      </c>
      <c r="B350" s="255" t="s">
        <v>230</v>
      </c>
      <c r="C350" t="s">
        <v>121</v>
      </c>
      <c r="D350" t="s">
        <v>122</v>
      </c>
      <c r="E350">
        <v>4190170</v>
      </c>
      <c r="F350">
        <v>-18211</v>
      </c>
      <c r="J350">
        <v>-18211</v>
      </c>
      <c r="S350">
        <f t="shared" si="5"/>
        <v>0</v>
      </c>
      <c r="T350">
        <f>SUM($F350:H350)</f>
        <v>-18211</v>
      </c>
      <c r="U350">
        <f>SUM($F350:I350)</f>
        <v>-18211</v>
      </c>
      <c r="V350">
        <f>SUM($F350:J350)</f>
        <v>-36422</v>
      </c>
      <c r="W350">
        <f>SUM($F350:K350)</f>
        <v>-36422</v>
      </c>
      <c r="X350">
        <f>SUM($F350:L350)</f>
        <v>-36422</v>
      </c>
      <c r="Y350">
        <f>SUM($F350:M350)</f>
        <v>-36422</v>
      </c>
      <c r="Z350">
        <f>SUM($F350:N350)</f>
        <v>-36422</v>
      </c>
      <c r="AA350">
        <f>SUM($F350:O350)</f>
        <v>-36422</v>
      </c>
      <c r="AB350">
        <f>SUM($F350:P350)</f>
        <v>-36422</v>
      </c>
      <c r="AC350">
        <f>SUM($F350:Q350)</f>
        <v>-36422</v>
      </c>
      <c r="AD350">
        <f>SUM($F350:R350)</f>
        <v>-36422</v>
      </c>
    </row>
    <row r="351" spans="1:30" x14ac:dyDescent="0.35">
      <c r="A351" t="s">
        <v>137</v>
      </c>
      <c r="B351" s="255" t="s">
        <v>230</v>
      </c>
      <c r="C351" t="s">
        <v>123</v>
      </c>
      <c r="D351" t="s">
        <v>124</v>
      </c>
      <c r="E351">
        <v>4190430</v>
      </c>
      <c r="S351">
        <f t="shared" si="5"/>
        <v>0</v>
      </c>
      <c r="T351">
        <f>SUM($F351:H351)</f>
        <v>0</v>
      </c>
      <c r="U351">
        <f>SUM($F351:I351)</f>
        <v>0</v>
      </c>
      <c r="V351">
        <f>SUM($F351:J351)</f>
        <v>0</v>
      </c>
      <c r="W351">
        <f>SUM($F351:K351)</f>
        <v>0</v>
      </c>
      <c r="X351">
        <f>SUM($F351:L351)</f>
        <v>0</v>
      </c>
      <c r="Y351">
        <f>SUM($F351:M351)</f>
        <v>0</v>
      </c>
      <c r="Z351">
        <f>SUM($F351:N351)</f>
        <v>0</v>
      </c>
      <c r="AA351">
        <f>SUM($F351:O351)</f>
        <v>0</v>
      </c>
      <c r="AB351">
        <f>SUM($F351:P351)</f>
        <v>0</v>
      </c>
      <c r="AC351">
        <f>SUM($F351:Q351)</f>
        <v>0</v>
      </c>
      <c r="AD351">
        <f>SUM($F351:R351)</f>
        <v>0</v>
      </c>
    </row>
    <row r="352" spans="1:30" x14ac:dyDescent="0.35">
      <c r="A352" t="s">
        <v>137</v>
      </c>
      <c r="B352" s="255" t="s">
        <v>230</v>
      </c>
      <c r="C352" t="s">
        <v>125</v>
      </c>
      <c r="D352" t="s">
        <v>126</v>
      </c>
      <c r="E352">
        <v>6181510</v>
      </c>
      <c r="S352">
        <f t="shared" si="5"/>
        <v>0</v>
      </c>
      <c r="T352">
        <f>SUM($F352:H352)</f>
        <v>0</v>
      </c>
      <c r="U352">
        <f>SUM($F352:I352)</f>
        <v>0</v>
      </c>
      <c r="V352">
        <f>SUM($F352:J352)</f>
        <v>0</v>
      </c>
      <c r="W352">
        <f>SUM($F352:K352)</f>
        <v>0</v>
      </c>
      <c r="X352">
        <f>SUM($F352:L352)</f>
        <v>0</v>
      </c>
      <c r="Y352">
        <f>SUM($F352:M352)</f>
        <v>0</v>
      </c>
      <c r="Z352">
        <f>SUM($F352:N352)</f>
        <v>0</v>
      </c>
      <c r="AA352">
        <f>SUM($F352:O352)</f>
        <v>0</v>
      </c>
      <c r="AB352">
        <f>SUM($F352:P352)</f>
        <v>0</v>
      </c>
      <c r="AC352">
        <f>SUM($F352:Q352)</f>
        <v>0</v>
      </c>
      <c r="AD352">
        <f>SUM($F352:R352)</f>
        <v>0</v>
      </c>
    </row>
    <row r="353" spans="1:30" x14ac:dyDescent="0.35">
      <c r="A353" t="s">
        <v>137</v>
      </c>
      <c r="B353" s="255" t="s">
        <v>230</v>
      </c>
      <c r="C353" t="s">
        <v>146</v>
      </c>
      <c r="D353" t="s">
        <v>147</v>
      </c>
      <c r="E353">
        <v>6180210</v>
      </c>
      <c r="S353">
        <f t="shared" si="5"/>
        <v>0</v>
      </c>
      <c r="T353">
        <f>SUM($F353:H353)</f>
        <v>0</v>
      </c>
      <c r="U353">
        <f>SUM($F353:I353)</f>
        <v>0</v>
      </c>
      <c r="V353">
        <f>SUM($F353:J353)</f>
        <v>0</v>
      </c>
      <c r="W353">
        <f>SUM($F353:K353)</f>
        <v>0</v>
      </c>
      <c r="X353">
        <f>SUM($F353:L353)</f>
        <v>0</v>
      </c>
      <c r="Y353">
        <f>SUM($F353:M353)</f>
        <v>0</v>
      </c>
      <c r="Z353">
        <f>SUM($F353:N353)</f>
        <v>0</v>
      </c>
      <c r="AA353">
        <f>SUM($F353:O353)</f>
        <v>0</v>
      </c>
      <c r="AB353">
        <f>SUM($F353:P353)</f>
        <v>0</v>
      </c>
      <c r="AC353">
        <f>SUM($F353:Q353)</f>
        <v>0</v>
      </c>
      <c r="AD353">
        <f>SUM($F353:R353)</f>
        <v>0</v>
      </c>
    </row>
    <row r="354" spans="1:30" x14ac:dyDescent="0.35">
      <c r="A354" t="s">
        <v>137</v>
      </c>
      <c r="B354" s="255" t="s">
        <v>230</v>
      </c>
      <c r="C354" t="s">
        <v>127</v>
      </c>
      <c r="D354" t="s">
        <v>128</v>
      </c>
      <c r="E354">
        <v>6180200</v>
      </c>
      <c r="S354">
        <f t="shared" si="5"/>
        <v>0</v>
      </c>
      <c r="T354">
        <f>SUM($F354:H354)</f>
        <v>0</v>
      </c>
      <c r="U354">
        <f>SUM($F354:I354)</f>
        <v>0</v>
      </c>
      <c r="V354">
        <f>SUM($F354:J354)</f>
        <v>0</v>
      </c>
      <c r="W354">
        <f>SUM($F354:K354)</f>
        <v>0</v>
      </c>
      <c r="X354">
        <f>SUM($F354:L354)</f>
        <v>0</v>
      </c>
      <c r="Y354">
        <f>SUM($F354:M354)</f>
        <v>0</v>
      </c>
      <c r="Z354">
        <f>SUM($F354:N354)</f>
        <v>0</v>
      </c>
      <c r="AA354">
        <f>SUM($F354:O354)</f>
        <v>0</v>
      </c>
      <c r="AB354">
        <f>SUM($F354:P354)</f>
        <v>0</v>
      </c>
      <c r="AC354">
        <f>SUM($F354:Q354)</f>
        <v>0</v>
      </c>
      <c r="AD354">
        <f>SUM($F354:R354)</f>
        <v>0</v>
      </c>
    </row>
    <row r="355" spans="1:30" x14ac:dyDescent="0.35">
      <c r="A355" t="s">
        <v>137</v>
      </c>
      <c r="B355" s="255" t="s">
        <v>230</v>
      </c>
      <c r="C355" t="s">
        <v>130</v>
      </c>
      <c r="D355" t="s">
        <v>131</v>
      </c>
      <c r="E355">
        <v>6180230</v>
      </c>
      <c r="F355">
        <v>55000</v>
      </c>
      <c r="G355">
        <v>5000</v>
      </c>
      <c r="H355">
        <v>5000</v>
      </c>
      <c r="I355">
        <v>34055.949999999997</v>
      </c>
      <c r="L355">
        <v>6000</v>
      </c>
      <c r="O355">
        <v>4944.05</v>
      </c>
      <c r="S355">
        <f t="shared" si="5"/>
        <v>5000</v>
      </c>
      <c r="T355">
        <f>SUM($F355:H355)</f>
        <v>65000</v>
      </c>
      <c r="U355">
        <f>SUM($F355:I355)</f>
        <v>99055.95</v>
      </c>
      <c r="V355">
        <f>SUM($F355:J355)</f>
        <v>99055.95</v>
      </c>
      <c r="W355">
        <f>SUM($F355:K355)</f>
        <v>99055.95</v>
      </c>
      <c r="X355">
        <f>SUM($F355:L355)</f>
        <v>105055.95</v>
      </c>
      <c r="Y355">
        <f>SUM($F355:M355)</f>
        <v>105055.95</v>
      </c>
      <c r="Z355">
        <f>SUM($F355:N355)</f>
        <v>105055.95</v>
      </c>
      <c r="AA355">
        <f>SUM($F355:O355)</f>
        <v>110000</v>
      </c>
      <c r="AB355">
        <f>SUM($F355:P355)</f>
        <v>110000</v>
      </c>
      <c r="AC355">
        <f>SUM($F355:Q355)</f>
        <v>110000</v>
      </c>
      <c r="AD355">
        <f>SUM($F355:R355)</f>
        <v>110000</v>
      </c>
    </row>
    <row r="356" spans="1:30" x14ac:dyDescent="0.35">
      <c r="A356" t="s">
        <v>137</v>
      </c>
      <c r="B356" s="255" t="s">
        <v>230</v>
      </c>
      <c r="C356" t="s">
        <v>135</v>
      </c>
      <c r="D356" t="s">
        <v>136</v>
      </c>
      <c r="E356">
        <v>6180260</v>
      </c>
      <c r="F356">
        <v>10911.4</v>
      </c>
      <c r="H356">
        <v>5000</v>
      </c>
      <c r="L356">
        <v>5911.4</v>
      </c>
      <c r="S356">
        <f t="shared" si="5"/>
        <v>0</v>
      </c>
      <c r="T356">
        <f>SUM($F356:H356)</f>
        <v>15911.4</v>
      </c>
      <c r="U356">
        <f>SUM($F356:I356)</f>
        <v>15911.4</v>
      </c>
      <c r="V356">
        <f>SUM($F356:J356)</f>
        <v>15911.4</v>
      </c>
      <c r="W356">
        <f>SUM($F356:K356)</f>
        <v>15911.4</v>
      </c>
      <c r="X356">
        <f>SUM($F356:L356)</f>
        <v>21822.799999999999</v>
      </c>
      <c r="Y356">
        <f>SUM($F356:M356)</f>
        <v>21822.799999999999</v>
      </c>
      <c r="Z356">
        <f>SUM($F356:N356)</f>
        <v>21822.799999999999</v>
      </c>
      <c r="AA356">
        <f>SUM($F356:O356)</f>
        <v>21822.799999999999</v>
      </c>
      <c r="AB356">
        <f>SUM($F356:P356)</f>
        <v>21822.799999999999</v>
      </c>
      <c r="AC356">
        <f>SUM($F356:Q356)</f>
        <v>21822.799999999999</v>
      </c>
      <c r="AD356">
        <f>SUM($F356:R356)</f>
        <v>21822.799999999999</v>
      </c>
    </row>
    <row r="357" spans="1:30" x14ac:dyDescent="0.35">
      <c r="A357" t="s">
        <v>138</v>
      </c>
      <c r="B357" s="255" t="s">
        <v>233</v>
      </c>
      <c r="C357" t="s">
        <v>19</v>
      </c>
      <c r="D357" t="s">
        <v>20</v>
      </c>
      <c r="E357">
        <v>4190105</v>
      </c>
      <c r="F357">
        <v>-1509719</v>
      </c>
      <c r="G357">
        <v>-179715</v>
      </c>
      <c r="H357">
        <v>-136586</v>
      </c>
      <c r="I357">
        <v>-115701</v>
      </c>
      <c r="J357">
        <v>-115701</v>
      </c>
      <c r="K357">
        <v>-115701</v>
      </c>
      <c r="L357">
        <v>-115702</v>
      </c>
      <c r="M357">
        <v>-115701</v>
      </c>
      <c r="N357">
        <v>-144939</v>
      </c>
      <c r="O357">
        <v>-115701</v>
      </c>
      <c r="P357">
        <v>-115701</v>
      </c>
      <c r="Q357">
        <v>-115702</v>
      </c>
      <c r="R357">
        <v>-122869</v>
      </c>
      <c r="S357">
        <f t="shared" si="5"/>
        <v>-179715</v>
      </c>
      <c r="T357">
        <f>SUM($F357:H357)</f>
        <v>-1826020</v>
      </c>
      <c r="U357">
        <f>SUM($F357:I357)</f>
        <v>-1941721</v>
      </c>
      <c r="V357">
        <f>SUM($F357:J357)</f>
        <v>-2057422</v>
      </c>
      <c r="W357">
        <f>SUM($F357:K357)</f>
        <v>-2173123</v>
      </c>
      <c r="X357">
        <f>SUM($F357:L357)</f>
        <v>-2288825</v>
      </c>
      <c r="Y357">
        <f>SUM($F357:M357)</f>
        <v>-2404526</v>
      </c>
      <c r="Z357">
        <f>SUM($F357:N357)</f>
        <v>-2549465</v>
      </c>
      <c r="AA357">
        <f>SUM($F357:O357)</f>
        <v>-2665166</v>
      </c>
      <c r="AB357">
        <f>SUM($F357:P357)</f>
        <v>-2780867</v>
      </c>
      <c r="AC357">
        <f>SUM($F357:Q357)</f>
        <v>-2896569</v>
      </c>
      <c r="AD357">
        <f>SUM($F357:R357)</f>
        <v>-3019438</v>
      </c>
    </row>
    <row r="358" spans="1:30" x14ac:dyDescent="0.35">
      <c r="A358" t="s">
        <v>138</v>
      </c>
      <c r="B358" s="255" t="s">
        <v>233</v>
      </c>
      <c r="C358" t="s">
        <v>21</v>
      </c>
      <c r="D358" t="s">
        <v>22</v>
      </c>
      <c r="E358">
        <v>4190110</v>
      </c>
      <c r="F358">
        <v>0</v>
      </c>
      <c r="S358">
        <f t="shared" si="5"/>
        <v>0</v>
      </c>
      <c r="T358">
        <f>SUM($F358:H358)</f>
        <v>0</v>
      </c>
      <c r="U358">
        <f>SUM($F358:I358)</f>
        <v>0</v>
      </c>
      <c r="V358">
        <f>SUM($F358:J358)</f>
        <v>0</v>
      </c>
      <c r="W358">
        <f>SUM($F358:K358)</f>
        <v>0</v>
      </c>
      <c r="X358">
        <f>SUM($F358:L358)</f>
        <v>0</v>
      </c>
      <c r="Y358">
        <f>SUM($F358:M358)</f>
        <v>0</v>
      </c>
      <c r="Z358">
        <f>SUM($F358:N358)</f>
        <v>0</v>
      </c>
      <c r="AA358">
        <f>SUM($F358:O358)</f>
        <v>0</v>
      </c>
      <c r="AB358">
        <f>SUM($F358:P358)</f>
        <v>0</v>
      </c>
      <c r="AC358">
        <f>SUM($F358:Q358)</f>
        <v>0</v>
      </c>
      <c r="AD358">
        <f>SUM($F358:R358)</f>
        <v>0</v>
      </c>
    </row>
    <row r="359" spans="1:30" x14ac:dyDescent="0.35">
      <c r="A359" t="s">
        <v>138</v>
      </c>
      <c r="B359" s="255" t="s">
        <v>233</v>
      </c>
      <c r="C359" t="s">
        <v>23</v>
      </c>
      <c r="D359" t="s">
        <v>24</v>
      </c>
      <c r="E359">
        <v>4190120</v>
      </c>
      <c r="F359">
        <v>-53316</v>
      </c>
      <c r="G359">
        <v>-5126</v>
      </c>
      <c r="H359">
        <v>-5126</v>
      </c>
      <c r="I359">
        <v>-5126</v>
      </c>
      <c r="J359">
        <v>-5126</v>
      </c>
      <c r="K359">
        <v>-5126</v>
      </c>
      <c r="L359">
        <v>-3955</v>
      </c>
      <c r="M359">
        <v>-3955</v>
      </c>
      <c r="N359">
        <v>-3956</v>
      </c>
      <c r="O359">
        <v>-3955</v>
      </c>
      <c r="P359">
        <v>-3955</v>
      </c>
      <c r="Q359">
        <v>-3955</v>
      </c>
      <c r="R359">
        <v>-3955</v>
      </c>
      <c r="S359">
        <f t="shared" si="5"/>
        <v>-5126</v>
      </c>
      <c r="T359">
        <f>SUM($F359:H359)</f>
        <v>-63568</v>
      </c>
      <c r="U359">
        <f>SUM($F359:I359)</f>
        <v>-68694</v>
      </c>
      <c r="V359">
        <f>SUM($F359:J359)</f>
        <v>-73820</v>
      </c>
      <c r="W359">
        <f>SUM($F359:K359)</f>
        <v>-78946</v>
      </c>
      <c r="X359">
        <f>SUM($F359:L359)</f>
        <v>-82901</v>
      </c>
      <c r="Y359">
        <f>SUM($F359:M359)</f>
        <v>-86856</v>
      </c>
      <c r="Z359">
        <f>SUM($F359:N359)</f>
        <v>-90812</v>
      </c>
      <c r="AA359">
        <f>SUM($F359:O359)</f>
        <v>-94767</v>
      </c>
      <c r="AB359">
        <f>SUM($F359:P359)</f>
        <v>-98722</v>
      </c>
      <c r="AC359">
        <f>SUM($F359:Q359)</f>
        <v>-102677</v>
      </c>
      <c r="AD359">
        <f>SUM($F359:R359)</f>
        <v>-106632</v>
      </c>
    </row>
    <row r="360" spans="1:30" x14ac:dyDescent="0.35">
      <c r="A360" t="s">
        <v>138</v>
      </c>
      <c r="B360" s="255" t="s">
        <v>233</v>
      </c>
      <c r="C360" t="s">
        <v>25</v>
      </c>
      <c r="D360" t="s">
        <v>26</v>
      </c>
      <c r="E360">
        <v>4190140</v>
      </c>
      <c r="F360">
        <v>-80025</v>
      </c>
      <c r="J360">
        <v>-20006</v>
      </c>
      <c r="L360">
        <v>-20006</v>
      </c>
      <c r="O360">
        <v>-20006</v>
      </c>
      <c r="R360">
        <v>-20007</v>
      </c>
      <c r="S360">
        <f t="shared" si="5"/>
        <v>0</v>
      </c>
      <c r="T360">
        <f>SUM($F360:H360)</f>
        <v>-80025</v>
      </c>
      <c r="U360">
        <f>SUM($F360:I360)</f>
        <v>-80025</v>
      </c>
      <c r="V360">
        <f>SUM($F360:J360)</f>
        <v>-100031</v>
      </c>
      <c r="W360">
        <f>SUM($F360:K360)</f>
        <v>-100031</v>
      </c>
      <c r="X360">
        <f>SUM($F360:L360)</f>
        <v>-120037</v>
      </c>
      <c r="Y360">
        <f>SUM($F360:M360)</f>
        <v>-120037</v>
      </c>
      <c r="Z360">
        <f>SUM($F360:N360)</f>
        <v>-120037</v>
      </c>
      <c r="AA360">
        <f>SUM($F360:O360)</f>
        <v>-140043</v>
      </c>
      <c r="AB360">
        <f>SUM($F360:P360)</f>
        <v>-140043</v>
      </c>
      <c r="AC360">
        <f>SUM($F360:Q360)</f>
        <v>-140043</v>
      </c>
      <c r="AD360">
        <f>SUM($F360:R360)</f>
        <v>-160050</v>
      </c>
    </row>
    <row r="361" spans="1:30" x14ac:dyDescent="0.35">
      <c r="A361" t="s">
        <v>138</v>
      </c>
      <c r="B361" s="255" t="s">
        <v>233</v>
      </c>
      <c r="C361" t="s">
        <v>27</v>
      </c>
      <c r="D361" t="s">
        <v>28</v>
      </c>
      <c r="E361">
        <v>4190160</v>
      </c>
      <c r="F361">
        <v>0</v>
      </c>
      <c r="S361">
        <f t="shared" si="5"/>
        <v>0</v>
      </c>
      <c r="T361">
        <f>SUM($F361:H361)</f>
        <v>0</v>
      </c>
      <c r="U361">
        <f>SUM($F361:I361)</f>
        <v>0</v>
      </c>
      <c r="V361">
        <f>SUM($F361:J361)</f>
        <v>0</v>
      </c>
      <c r="W361">
        <f>SUM($F361:K361)</f>
        <v>0</v>
      </c>
      <c r="X361">
        <f>SUM($F361:L361)</f>
        <v>0</v>
      </c>
      <c r="Y361">
        <f>SUM($F361:M361)</f>
        <v>0</v>
      </c>
      <c r="Z361">
        <f>SUM($F361:N361)</f>
        <v>0</v>
      </c>
      <c r="AA361">
        <f>SUM($F361:O361)</f>
        <v>0</v>
      </c>
      <c r="AB361">
        <f>SUM($F361:P361)</f>
        <v>0</v>
      </c>
      <c r="AC361">
        <f>SUM($F361:Q361)</f>
        <v>0</v>
      </c>
      <c r="AD361">
        <f>SUM($F361:R361)</f>
        <v>0</v>
      </c>
    </row>
    <row r="362" spans="1:30" x14ac:dyDescent="0.35">
      <c r="A362" t="s">
        <v>138</v>
      </c>
      <c r="B362" s="255" t="s">
        <v>233</v>
      </c>
      <c r="C362" t="s">
        <v>29</v>
      </c>
      <c r="D362" t="s">
        <v>30</v>
      </c>
      <c r="E362">
        <v>4190390</v>
      </c>
      <c r="F362">
        <v>0</v>
      </c>
      <c r="S362">
        <f t="shared" si="5"/>
        <v>0</v>
      </c>
      <c r="T362">
        <f>SUM($F362:H362)</f>
        <v>0</v>
      </c>
      <c r="U362">
        <f>SUM($F362:I362)</f>
        <v>0</v>
      </c>
      <c r="V362">
        <f>SUM($F362:J362)</f>
        <v>0</v>
      </c>
      <c r="W362">
        <f>SUM($F362:K362)</f>
        <v>0</v>
      </c>
      <c r="X362">
        <f>SUM($F362:L362)</f>
        <v>0</v>
      </c>
      <c r="Y362">
        <f>SUM($F362:M362)</f>
        <v>0</v>
      </c>
      <c r="Z362">
        <f>SUM($F362:N362)</f>
        <v>0</v>
      </c>
      <c r="AA362">
        <f>SUM($F362:O362)</f>
        <v>0</v>
      </c>
      <c r="AB362">
        <f>SUM($F362:P362)</f>
        <v>0</v>
      </c>
      <c r="AC362">
        <f>SUM($F362:Q362)</f>
        <v>0</v>
      </c>
      <c r="AD362">
        <f>SUM($F362:R362)</f>
        <v>0</v>
      </c>
    </row>
    <row r="363" spans="1:30" x14ac:dyDescent="0.35">
      <c r="A363" t="s">
        <v>138</v>
      </c>
      <c r="B363" s="255" t="s">
        <v>233</v>
      </c>
      <c r="C363" t="s">
        <v>31</v>
      </c>
      <c r="D363" t="s">
        <v>32</v>
      </c>
      <c r="E363">
        <v>4191900</v>
      </c>
      <c r="F363">
        <v>-32506</v>
      </c>
      <c r="H363">
        <v>-3857</v>
      </c>
      <c r="I363">
        <v>-3857</v>
      </c>
      <c r="J363">
        <v>-2858</v>
      </c>
      <c r="K363">
        <v>-3147</v>
      </c>
      <c r="L363">
        <v>-2857</v>
      </c>
      <c r="M363">
        <v>-2377</v>
      </c>
      <c r="N363">
        <v>-2377</v>
      </c>
      <c r="O363">
        <v>-2378</v>
      </c>
      <c r="P363">
        <v>-2377</v>
      </c>
      <c r="Q363">
        <v>-2377</v>
      </c>
      <c r="R363">
        <v>-4044</v>
      </c>
      <c r="S363">
        <f t="shared" si="5"/>
        <v>0</v>
      </c>
      <c r="T363">
        <f>SUM($F363:H363)</f>
        <v>-36363</v>
      </c>
      <c r="U363">
        <f>SUM($F363:I363)</f>
        <v>-40220</v>
      </c>
      <c r="V363">
        <f>SUM($F363:J363)</f>
        <v>-43078</v>
      </c>
      <c r="W363">
        <f>SUM($F363:K363)</f>
        <v>-46225</v>
      </c>
      <c r="X363">
        <f>SUM($F363:L363)</f>
        <v>-49082</v>
      </c>
      <c r="Y363">
        <f>SUM($F363:M363)</f>
        <v>-51459</v>
      </c>
      <c r="Z363">
        <f>SUM($F363:N363)</f>
        <v>-53836</v>
      </c>
      <c r="AA363">
        <f>SUM($F363:O363)</f>
        <v>-56214</v>
      </c>
      <c r="AB363">
        <f>SUM($F363:P363)</f>
        <v>-58591</v>
      </c>
      <c r="AC363">
        <f>SUM($F363:Q363)</f>
        <v>-60968</v>
      </c>
      <c r="AD363">
        <f>SUM($F363:R363)</f>
        <v>-65012</v>
      </c>
    </row>
    <row r="364" spans="1:30" x14ac:dyDescent="0.35">
      <c r="A364" t="s">
        <v>138</v>
      </c>
      <c r="B364" s="255" t="s">
        <v>233</v>
      </c>
      <c r="C364" t="s">
        <v>33</v>
      </c>
      <c r="D364" t="s">
        <v>34</v>
      </c>
      <c r="E364">
        <v>4191100</v>
      </c>
      <c r="F364">
        <v>-700</v>
      </c>
      <c r="I364">
        <v>-175</v>
      </c>
      <c r="L364">
        <v>-175</v>
      </c>
      <c r="O364">
        <v>-175</v>
      </c>
      <c r="R364">
        <v>-175</v>
      </c>
      <c r="S364">
        <f t="shared" si="5"/>
        <v>0</v>
      </c>
      <c r="T364">
        <f>SUM($F364:H364)</f>
        <v>-700</v>
      </c>
      <c r="U364">
        <f>SUM($F364:I364)</f>
        <v>-875</v>
      </c>
      <c r="V364">
        <f>SUM($F364:J364)</f>
        <v>-875</v>
      </c>
      <c r="W364">
        <f>SUM($F364:K364)</f>
        <v>-875</v>
      </c>
      <c r="X364">
        <f>SUM($F364:L364)</f>
        <v>-1050</v>
      </c>
      <c r="Y364">
        <f>SUM($F364:M364)</f>
        <v>-1050</v>
      </c>
      <c r="Z364">
        <f>SUM($F364:N364)</f>
        <v>-1050</v>
      </c>
      <c r="AA364">
        <f>SUM($F364:O364)</f>
        <v>-1225</v>
      </c>
      <c r="AB364">
        <f>SUM($F364:P364)</f>
        <v>-1225</v>
      </c>
      <c r="AC364">
        <f>SUM($F364:Q364)</f>
        <v>-1225</v>
      </c>
      <c r="AD364">
        <f>SUM($F364:R364)</f>
        <v>-1400</v>
      </c>
    </row>
    <row r="365" spans="1:30" x14ac:dyDescent="0.35">
      <c r="A365" t="s">
        <v>138</v>
      </c>
      <c r="B365" s="255" t="s">
        <v>233</v>
      </c>
      <c r="C365" t="s">
        <v>35</v>
      </c>
      <c r="D365" t="s">
        <v>36</v>
      </c>
      <c r="E365">
        <v>4191110</v>
      </c>
      <c r="F365">
        <v>-22572</v>
      </c>
      <c r="H365">
        <v>-2258</v>
      </c>
      <c r="I365">
        <v>-2257</v>
      </c>
      <c r="J365">
        <v>-2257</v>
      </c>
      <c r="L365">
        <v>-2257</v>
      </c>
      <c r="M365">
        <v>-2258</v>
      </c>
      <c r="N365">
        <v>-2257</v>
      </c>
      <c r="O365">
        <v>-2257</v>
      </c>
      <c r="P365">
        <v>-2257</v>
      </c>
      <c r="Q365">
        <v>-2257</v>
      </c>
      <c r="R365">
        <v>-2257</v>
      </c>
      <c r="S365">
        <f t="shared" si="5"/>
        <v>0</v>
      </c>
      <c r="T365">
        <f>SUM($F365:H365)</f>
        <v>-24830</v>
      </c>
      <c r="U365">
        <f>SUM($F365:I365)</f>
        <v>-27087</v>
      </c>
      <c r="V365">
        <f>SUM($F365:J365)</f>
        <v>-29344</v>
      </c>
      <c r="W365">
        <f>SUM($F365:K365)</f>
        <v>-29344</v>
      </c>
      <c r="X365">
        <f>SUM($F365:L365)</f>
        <v>-31601</v>
      </c>
      <c r="Y365">
        <f>SUM($F365:M365)</f>
        <v>-33859</v>
      </c>
      <c r="Z365">
        <f>SUM($F365:N365)</f>
        <v>-36116</v>
      </c>
      <c r="AA365">
        <f>SUM($F365:O365)</f>
        <v>-38373</v>
      </c>
      <c r="AB365">
        <f>SUM($F365:P365)</f>
        <v>-40630</v>
      </c>
      <c r="AC365">
        <f>SUM($F365:Q365)</f>
        <v>-42887</v>
      </c>
      <c r="AD365">
        <f>SUM($F365:R365)</f>
        <v>-45144</v>
      </c>
    </row>
    <row r="366" spans="1:30" x14ac:dyDescent="0.35">
      <c r="A366" t="s">
        <v>138</v>
      </c>
      <c r="B366" s="255" t="s">
        <v>233</v>
      </c>
      <c r="C366" t="s">
        <v>37</v>
      </c>
      <c r="D366" t="s">
        <v>38</v>
      </c>
      <c r="E366">
        <v>4191600</v>
      </c>
      <c r="F366">
        <v>0</v>
      </c>
      <c r="S366">
        <f t="shared" si="5"/>
        <v>0</v>
      </c>
      <c r="T366">
        <f>SUM($F366:H366)</f>
        <v>0</v>
      </c>
      <c r="U366">
        <f>SUM($F366:I366)</f>
        <v>0</v>
      </c>
      <c r="V366">
        <f>SUM($F366:J366)</f>
        <v>0</v>
      </c>
      <c r="W366">
        <f>SUM($F366:K366)</f>
        <v>0</v>
      </c>
      <c r="X366">
        <f>SUM($F366:L366)</f>
        <v>0</v>
      </c>
      <c r="Y366">
        <f>SUM($F366:M366)</f>
        <v>0</v>
      </c>
      <c r="Z366">
        <f>SUM($F366:N366)</f>
        <v>0</v>
      </c>
      <c r="AA366">
        <f>SUM($F366:O366)</f>
        <v>0</v>
      </c>
      <c r="AB366">
        <f>SUM($F366:P366)</f>
        <v>0</v>
      </c>
      <c r="AC366">
        <f>SUM($F366:Q366)</f>
        <v>0</v>
      </c>
      <c r="AD366">
        <f>SUM($F366:R366)</f>
        <v>0</v>
      </c>
    </row>
    <row r="367" spans="1:30" x14ac:dyDescent="0.35">
      <c r="A367" t="s">
        <v>138</v>
      </c>
      <c r="B367" s="255" t="s">
        <v>233</v>
      </c>
      <c r="C367" t="s">
        <v>39</v>
      </c>
      <c r="D367" t="s">
        <v>40</v>
      </c>
      <c r="E367">
        <v>4191610</v>
      </c>
      <c r="F367">
        <v>0</v>
      </c>
      <c r="S367">
        <f t="shared" si="5"/>
        <v>0</v>
      </c>
      <c r="T367">
        <f>SUM($F367:H367)</f>
        <v>0</v>
      </c>
      <c r="U367">
        <f>SUM($F367:I367)</f>
        <v>0</v>
      </c>
      <c r="V367">
        <f>SUM($F367:J367)</f>
        <v>0</v>
      </c>
      <c r="W367">
        <f>SUM($F367:K367)</f>
        <v>0</v>
      </c>
      <c r="X367">
        <f>SUM($F367:L367)</f>
        <v>0</v>
      </c>
      <c r="Y367">
        <f>SUM($F367:M367)</f>
        <v>0</v>
      </c>
      <c r="Z367">
        <f>SUM($F367:N367)</f>
        <v>0</v>
      </c>
      <c r="AA367">
        <f>SUM($F367:O367)</f>
        <v>0</v>
      </c>
      <c r="AB367">
        <f>SUM($F367:P367)</f>
        <v>0</v>
      </c>
      <c r="AC367">
        <f>SUM($F367:Q367)</f>
        <v>0</v>
      </c>
      <c r="AD367">
        <f>SUM($F367:R367)</f>
        <v>0</v>
      </c>
    </row>
    <row r="368" spans="1:30" x14ac:dyDescent="0.35">
      <c r="A368" t="s">
        <v>138</v>
      </c>
      <c r="B368" s="255" t="s">
        <v>233</v>
      </c>
      <c r="C368" t="s">
        <v>41</v>
      </c>
      <c r="D368" t="s">
        <v>42</v>
      </c>
      <c r="E368">
        <v>4190410</v>
      </c>
      <c r="F368">
        <v>-3362</v>
      </c>
      <c r="H368">
        <v>-2132</v>
      </c>
      <c r="I368">
        <v>-100</v>
      </c>
      <c r="J368">
        <v>-1130</v>
      </c>
      <c r="S368">
        <f t="shared" si="5"/>
        <v>0</v>
      </c>
      <c r="T368">
        <f>SUM($F368:H368)</f>
        <v>-5494</v>
      </c>
      <c r="U368">
        <f>SUM($F368:I368)</f>
        <v>-5594</v>
      </c>
      <c r="V368">
        <f>SUM($F368:J368)</f>
        <v>-6724</v>
      </c>
      <c r="W368">
        <f>SUM($F368:K368)</f>
        <v>-6724</v>
      </c>
      <c r="X368">
        <f>SUM($F368:L368)</f>
        <v>-6724</v>
      </c>
      <c r="Y368">
        <f>SUM($F368:M368)</f>
        <v>-6724</v>
      </c>
      <c r="Z368">
        <f>SUM($F368:N368)</f>
        <v>-6724</v>
      </c>
      <c r="AA368">
        <f>SUM($F368:O368)</f>
        <v>-6724</v>
      </c>
      <c r="AB368">
        <f>SUM($F368:P368)</f>
        <v>-6724</v>
      </c>
      <c r="AC368">
        <f>SUM($F368:Q368)</f>
        <v>-6724</v>
      </c>
      <c r="AD368">
        <f>SUM($F368:R368)</f>
        <v>-6724</v>
      </c>
    </row>
    <row r="369" spans="1:30" x14ac:dyDescent="0.35">
      <c r="A369" t="s">
        <v>138</v>
      </c>
      <c r="B369" s="255" t="s">
        <v>233</v>
      </c>
      <c r="C369" t="s">
        <v>43</v>
      </c>
      <c r="D369" t="s">
        <v>44</v>
      </c>
      <c r="E369">
        <v>4190420</v>
      </c>
      <c r="F369">
        <v>-4000</v>
      </c>
      <c r="M369">
        <v>-4000</v>
      </c>
      <c r="S369">
        <f t="shared" si="5"/>
        <v>0</v>
      </c>
      <c r="T369">
        <f>SUM($F369:H369)</f>
        <v>-4000</v>
      </c>
      <c r="U369">
        <f>SUM($F369:I369)</f>
        <v>-4000</v>
      </c>
      <c r="V369">
        <f>SUM($F369:J369)</f>
        <v>-4000</v>
      </c>
      <c r="W369">
        <f>SUM($F369:K369)</f>
        <v>-4000</v>
      </c>
      <c r="X369">
        <f>SUM($F369:L369)</f>
        <v>-4000</v>
      </c>
      <c r="Y369">
        <f>SUM($F369:M369)</f>
        <v>-8000</v>
      </c>
      <c r="Z369">
        <f>SUM($F369:N369)</f>
        <v>-8000</v>
      </c>
      <c r="AA369">
        <f>SUM($F369:O369)</f>
        <v>-8000</v>
      </c>
      <c r="AB369">
        <f>SUM($F369:P369)</f>
        <v>-8000</v>
      </c>
      <c r="AC369">
        <f>SUM($F369:Q369)</f>
        <v>-8000</v>
      </c>
      <c r="AD369">
        <f>SUM($F369:R369)</f>
        <v>-8000</v>
      </c>
    </row>
    <row r="370" spans="1:30" x14ac:dyDescent="0.35">
      <c r="A370" t="s">
        <v>138</v>
      </c>
      <c r="B370" s="255" t="s">
        <v>233</v>
      </c>
      <c r="C370" t="s">
        <v>45</v>
      </c>
      <c r="D370" t="s">
        <v>46</v>
      </c>
      <c r="E370">
        <v>4190200</v>
      </c>
      <c r="F370">
        <v>-13527</v>
      </c>
      <c r="H370">
        <v>-1352</v>
      </c>
      <c r="I370">
        <v>-1353</v>
      </c>
      <c r="J370">
        <v>-1353</v>
      </c>
      <c r="L370">
        <v>-1353</v>
      </c>
      <c r="M370">
        <v>-1353</v>
      </c>
      <c r="N370">
        <v>-1352</v>
      </c>
      <c r="O370">
        <v>-1353</v>
      </c>
      <c r="P370">
        <v>-1353</v>
      </c>
      <c r="Q370">
        <v>-1353</v>
      </c>
      <c r="R370">
        <v>-1352</v>
      </c>
      <c r="S370">
        <f t="shared" si="5"/>
        <v>0</v>
      </c>
      <c r="T370">
        <f>SUM($F370:H370)</f>
        <v>-14879</v>
      </c>
      <c r="U370">
        <f>SUM($F370:I370)</f>
        <v>-16232</v>
      </c>
      <c r="V370">
        <f>SUM($F370:J370)</f>
        <v>-17585</v>
      </c>
      <c r="W370">
        <f>SUM($F370:K370)</f>
        <v>-17585</v>
      </c>
      <c r="X370">
        <f>SUM($F370:L370)</f>
        <v>-18938</v>
      </c>
      <c r="Y370">
        <f>SUM($F370:M370)</f>
        <v>-20291</v>
      </c>
      <c r="Z370">
        <f>SUM($F370:N370)</f>
        <v>-21643</v>
      </c>
      <c r="AA370">
        <f>SUM($F370:O370)</f>
        <v>-22996</v>
      </c>
      <c r="AB370">
        <f>SUM($F370:P370)</f>
        <v>-24349</v>
      </c>
      <c r="AC370">
        <f>SUM($F370:Q370)</f>
        <v>-25702</v>
      </c>
      <c r="AD370">
        <f>SUM($F370:R370)</f>
        <v>-27054</v>
      </c>
    </row>
    <row r="371" spans="1:30" x14ac:dyDescent="0.35">
      <c r="A371" t="s">
        <v>138</v>
      </c>
      <c r="B371" s="255" t="s">
        <v>233</v>
      </c>
      <c r="C371" t="s">
        <v>47</v>
      </c>
      <c r="D371" t="s">
        <v>48</v>
      </c>
      <c r="E371">
        <v>4190386</v>
      </c>
      <c r="F371">
        <v>0</v>
      </c>
      <c r="S371">
        <f t="shared" si="5"/>
        <v>0</v>
      </c>
      <c r="T371">
        <f>SUM($F371:H371)</f>
        <v>0</v>
      </c>
      <c r="U371">
        <f>SUM($F371:I371)</f>
        <v>0</v>
      </c>
      <c r="V371">
        <f>SUM($F371:J371)</f>
        <v>0</v>
      </c>
      <c r="W371">
        <f>SUM($F371:K371)</f>
        <v>0</v>
      </c>
      <c r="X371">
        <f>SUM($F371:L371)</f>
        <v>0</v>
      </c>
      <c r="Y371">
        <f>SUM($F371:M371)</f>
        <v>0</v>
      </c>
      <c r="Z371">
        <f>SUM($F371:N371)</f>
        <v>0</v>
      </c>
      <c r="AA371">
        <f>SUM($F371:O371)</f>
        <v>0</v>
      </c>
      <c r="AB371">
        <f>SUM($F371:P371)</f>
        <v>0</v>
      </c>
      <c r="AC371">
        <f>SUM($F371:Q371)</f>
        <v>0</v>
      </c>
      <c r="AD371">
        <f>SUM($F371:R371)</f>
        <v>0</v>
      </c>
    </row>
    <row r="372" spans="1:30" x14ac:dyDescent="0.35">
      <c r="A372" t="s">
        <v>138</v>
      </c>
      <c r="B372" s="255" t="s">
        <v>233</v>
      </c>
      <c r="C372" t="s">
        <v>49</v>
      </c>
      <c r="D372" t="s">
        <v>50</v>
      </c>
      <c r="E372">
        <v>4190387</v>
      </c>
      <c r="F372">
        <v>0</v>
      </c>
      <c r="S372">
        <f t="shared" si="5"/>
        <v>0</v>
      </c>
      <c r="T372">
        <f>SUM($F372:H372)</f>
        <v>0</v>
      </c>
      <c r="U372">
        <f>SUM($F372:I372)</f>
        <v>0</v>
      </c>
      <c r="V372">
        <f>SUM($F372:J372)</f>
        <v>0</v>
      </c>
      <c r="W372">
        <f>SUM($F372:K372)</f>
        <v>0</v>
      </c>
      <c r="X372">
        <f>SUM($F372:L372)</f>
        <v>0</v>
      </c>
      <c r="Y372">
        <f>SUM($F372:M372)</f>
        <v>0</v>
      </c>
      <c r="Z372">
        <f>SUM($F372:N372)</f>
        <v>0</v>
      </c>
      <c r="AA372">
        <f>SUM($F372:O372)</f>
        <v>0</v>
      </c>
      <c r="AB372">
        <f>SUM($F372:P372)</f>
        <v>0</v>
      </c>
      <c r="AC372">
        <f>SUM($F372:Q372)</f>
        <v>0</v>
      </c>
      <c r="AD372">
        <f>SUM($F372:R372)</f>
        <v>0</v>
      </c>
    </row>
    <row r="373" spans="1:30" x14ac:dyDescent="0.35">
      <c r="A373" t="s">
        <v>138</v>
      </c>
      <c r="B373" s="255" t="s">
        <v>233</v>
      </c>
      <c r="C373" t="s">
        <v>51</v>
      </c>
      <c r="D373" t="s">
        <v>52</v>
      </c>
      <c r="E373">
        <v>4190388</v>
      </c>
      <c r="F373">
        <v>-2910</v>
      </c>
      <c r="G373">
        <v>-782</v>
      </c>
      <c r="J373">
        <v>-782</v>
      </c>
      <c r="N373">
        <v>-673</v>
      </c>
      <c r="R373">
        <v>-673</v>
      </c>
      <c r="S373">
        <f t="shared" si="5"/>
        <v>-782</v>
      </c>
      <c r="T373">
        <f>SUM($F373:H373)</f>
        <v>-3692</v>
      </c>
      <c r="U373">
        <f>SUM($F373:I373)</f>
        <v>-3692</v>
      </c>
      <c r="V373">
        <f>SUM($F373:J373)</f>
        <v>-4474</v>
      </c>
      <c r="W373">
        <f>SUM($F373:K373)</f>
        <v>-4474</v>
      </c>
      <c r="X373">
        <f>SUM($F373:L373)</f>
        <v>-4474</v>
      </c>
      <c r="Y373">
        <f>SUM($F373:M373)</f>
        <v>-4474</v>
      </c>
      <c r="Z373">
        <f>SUM($F373:N373)</f>
        <v>-5147</v>
      </c>
      <c r="AA373">
        <f>SUM($F373:O373)</f>
        <v>-5147</v>
      </c>
      <c r="AB373">
        <f>SUM($F373:P373)</f>
        <v>-5147</v>
      </c>
      <c r="AC373">
        <f>SUM($F373:Q373)</f>
        <v>-5147</v>
      </c>
      <c r="AD373">
        <f>SUM($F373:R373)</f>
        <v>-5820</v>
      </c>
    </row>
    <row r="374" spans="1:30" x14ac:dyDescent="0.35">
      <c r="A374" t="s">
        <v>138</v>
      </c>
      <c r="B374" s="255" t="s">
        <v>233</v>
      </c>
      <c r="C374" t="s">
        <v>53</v>
      </c>
      <c r="D374" t="s">
        <v>54</v>
      </c>
      <c r="E374">
        <v>4190380</v>
      </c>
      <c r="F374">
        <v>-58985</v>
      </c>
      <c r="H374">
        <v>-7654</v>
      </c>
      <c r="J374">
        <v>-40524</v>
      </c>
      <c r="N374">
        <v>-10807</v>
      </c>
      <c r="S374">
        <f t="shared" si="5"/>
        <v>0</v>
      </c>
      <c r="T374">
        <f>SUM($F374:H374)</f>
        <v>-66639</v>
      </c>
      <c r="U374">
        <f>SUM($F374:I374)</f>
        <v>-66639</v>
      </c>
      <c r="V374">
        <f>SUM($F374:J374)</f>
        <v>-107163</v>
      </c>
      <c r="W374">
        <f>SUM($F374:K374)</f>
        <v>-107163</v>
      </c>
      <c r="X374">
        <f>SUM($F374:L374)</f>
        <v>-107163</v>
      </c>
      <c r="Y374">
        <f>SUM($F374:M374)</f>
        <v>-107163</v>
      </c>
      <c r="Z374">
        <f>SUM($F374:N374)</f>
        <v>-117970</v>
      </c>
      <c r="AA374">
        <f>SUM($F374:O374)</f>
        <v>-117970</v>
      </c>
      <c r="AB374">
        <f>SUM($F374:P374)</f>
        <v>-117970</v>
      </c>
      <c r="AC374">
        <f>SUM($F374:Q374)</f>
        <v>-117970</v>
      </c>
      <c r="AD374">
        <f>SUM($F374:R374)</f>
        <v>-117970</v>
      </c>
    </row>
    <row r="375" spans="1:30" x14ac:dyDescent="0.35">
      <c r="A375" t="s">
        <v>138</v>
      </c>
      <c r="B375" s="255" t="s">
        <v>233</v>
      </c>
      <c r="C375" t="s">
        <v>156</v>
      </c>
      <c r="D375" t="s">
        <v>157</v>
      </c>
      <c r="E375">
        <v>4190205</v>
      </c>
      <c r="F375">
        <v>0</v>
      </c>
      <c r="S375">
        <f t="shared" si="5"/>
        <v>0</v>
      </c>
      <c r="T375">
        <f>SUM($F375:H375)</f>
        <v>0</v>
      </c>
      <c r="U375">
        <f>SUM($F375:I375)</f>
        <v>0</v>
      </c>
      <c r="V375">
        <f>SUM($F375:J375)</f>
        <v>0</v>
      </c>
      <c r="W375">
        <f>SUM($F375:K375)</f>
        <v>0</v>
      </c>
      <c r="X375">
        <f>SUM($F375:L375)</f>
        <v>0</v>
      </c>
      <c r="Y375">
        <f>SUM($F375:M375)</f>
        <v>0</v>
      </c>
      <c r="Z375">
        <f>SUM($F375:N375)</f>
        <v>0</v>
      </c>
      <c r="AA375">
        <f>SUM($F375:O375)</f>
        <v>0</v>
      </c>
      <c r="AB375">
        <f>SUM($F375:P375)</f>
        <v>0</v>
      </c>
      <c r="AC375">
        <f>SUM($F375:Q375)</f>
        <v>0</v>
      </c>
      <c r="AD375">
        <f>SUM($F375:R375)</f>
        <v>0</v>
      </c>
    </row>
    <row r="376" spans="1:30" x14ac:dyDescent="0.35">
      <c r="A376" t="s">
        <v>138</v>
      </c>
      <c r="B376" s="255" t="s">
        <v>233</v>
      </c>
      <c r="C376" t="s">
        <v>55</v>
      </c>
      <c r="D376" t="s">
        <v>56</v>
      </c>
      <c r="E376">
        <v>4190210</v>
      </c>
      <c r="F376">
        <v>0</v>
      </c>
      <c r="S376">
        <f t="shared" si="5"/>
        <v>0</v>
      </c>
      <c r="T376">
        <f>SUM($F376:H376)</f>
        <v>0</v>
      </c>
      <c r="U376">
        <f>SUM($F376:I376)</f>
        <v>0</v>
      </c>
      <c r="V376">
        <f>SUM($F376:J376)</f>
        <v>0</v>
      </c>
      <c r="W376">
        <f>SUM($F376:K376)</f>
        <v>0</v>
      </c>
      <c r="X376">
        <f>SUM($F376:L376)</f>
        <v>0</v>
      </c>
      <c r="Y376">
        <f>SUM($F376:M376)</f>
        <v>0</v>
      </c>
      <c r="Z376">
        <f>SUM($F376:N376)</f>
        <v>0</v>
      </c>
      <c r="AA376">
        <f>SUM($F376:O376)</f>
        <v>0</v>
      </c>
      <c r="AB376">
        <f>SUM($F376:P376)</f>
        <v>0</v>
      </c>
      <c r="AC376">
        <f>SUM($F376:Q376)</f>
        <v>0</v>
      </c>
      <c r="AD376">
        <f>SUM($F376:R376)</f>
        <v>0</v>
      </c>
    </row>
    <row r="377" spans="1:30" x14ac:dyDescent="0.35">
      <c r="A377" t="s">
        <v>138</v>
      </c>
      <c r="B377" s="255" t="s">
        <v>233</v>
      </c>
      <c r="C377" t="s">
        <v>57</v>
      </c>
      <c r="D377" t="s">
        <v>58</v>
      </c>
      <c r="E377">
        <v>6110000</v>
      </c>
      <c r="F377">
        <v>881636</v>
      </c>
      <c r="G377">
        <v>61326</v>
      </c>
      <c r="H377">
        <v>65502</v>
      </c>
      <c r="I377">
        <v>64266</v>
      </c>
      <c r="J377">
        <v>74325</v>
      </c>
      <c r="K377">
        <v>71606</v>
      </c>
      <c r="L377">
        <v>77270</v>
      </c>
      <c r="M377">
        <v>77030</v>
      </c>
      <c r="N377">
        <v>77030</v>
      </c>
      <c r="O377">
        <v>76731</v>
      </c>
      <c r="P377">
        <v>77030</v>
      </c>
      <c r="Q377">
        <v>77030</v>
      </c>
      <c r="R377">
        <v>82490</v>
      </c>
      <c r="S377">
        <f t="shared" si="5"/>
        <v>61326</v>
      </c>
      <c r="T377">
        <f>SUM($F377:H377)</f>
        <v>1008464</v>
      </c>
      <c r="U377">
        <f>SUM($F377:I377)</f>
        <v>1072730</v>
      </c>
      <c r="V377">
        <f>SUM($F377:J377)</f>
        <v>1147055</v>
      </c>
      <c r="W377">
        <f>SUM($F377:K377)</f>
        <v>1218661</v>
      </c>
      <c r="X377">
        <f>SUM($F377:L377)</f>
        <v>1295931</v>
      </c>
      <c r="Y377">
        <f>SUM($F377:M377)</f>
        <v>1372961</v>
      </c>
      <c r="Z377">
        <f>SUM($F377:N377)</f>
        <v>1449991</v>
      </c>
      <c r="AA377">
        <f>SUM($F377:O377)</f>
        <v>1526722</v>
      </c>
      <c r="AB377">
        <f>SUM($F377:P377)</f>
        <v>1603752</v>
      </c>
      <c r="AC377">
        <f>SUM($F377:Q377)</f>
        <v>1680782</v>
      </c>
      <c r="AD377">
        <f>SUM($F377:R377)</f>
        <v>1763272</v>
      </c>
    </row>
    <row r="378" spans="1:30" x14ac:dyDescent="0.35">
      <c r="A378" t="s">
        <v>138</v>
      </c>
      <c r="B378" s="255" t="s">
        <v>233</v>
      </c>
      <c r="C378" t="s">
        <v>59</v>
      </c>
      <c r="D378" t="s">
        <v>60</v>
      </c>
      <c r="E378">
        <v>6110020</v>
      </c>
      <c r="F378">
        <v>0</v>
      </c>
      <c r="S378">
        <f t="shared" si="5"/>
        <v>0</v>
      </c>
      <c r="T378">
        <f>SUM($F378:H378)</f>
        <v>0</v>
      </c>
      <c r="U378">
        <f>SUM($F378:I378)</f>
        <v>0</v>
      </c>
      <c r="V378">
        <f>SUM($F378:J378)</f>
        <v>0</v>
      </c>
      <c r="W378">
        <f>SUM($F378:K378)</f>
        <v>0</v>
      </c>
      <c r="X378">
        <f>SUM($F378:L378)</f>
        <v>0</v>
      </c>
      <c r="Y378">
        <f>SUM($F378:M378)</f>
        <v>0</v>
      </c>
      <c r="Z378">
        <f>SUM($F378:N378)</f>
        <v>0</v>
      </c>
      <c r="AA378">
        <f>SUM($F378:O378)</f>
        <v>0</v>
      </c>
      <c r="AB378">
        <f>SUM($F378:P378)</f>
        <v>0</v>
      </c>
      <c r="AC378">
        <f>SUM($F378:Q378)</f>
        <v>0</v>
      </c>
      <c r="AD378">
        <f>SUM($F378:R378)</f>
        <v>0</v>
      </c>
    </row>
    <row r="379" spans="1:30" x14ac:dyDescent="0.35">
      <c r="A379" t="s">
        <v>138</v>
      </c>
      <c r="B379" s="255" t="s">
        <v>233</v>
      </c>
      <c r="C379" t="s">
        <v>61</v>
      </c>
      <c r="D379" t="s">
        <v>62</v>
      </c>
      <c r="E379">
        <v>6110600</v>
      </c>
      <c r="F379">
        <v>439239</v>
      </c>
      <c r="G379">
        <v>35681</v>
      </c>
      <c r="H379">
        <v>36331</v>
      </c>
      <c r="I379">
        <v>36331</v>
      </c>
      <c r="J379">
        <v>36331</v>
      </c>
      <c r="K379">
        <v>36933</v>
      </c>
      <c r="L379">
        <v>36341</v>
      </c>
      <c r="M379">
        <v>36434</v>
      </c>
      <c r="N379">
        <v>36434</v>
      </c>
      <c r="O379">
        <v>36434</v>
      </c>
      <c r="P379">
        <v>37035</v>
      </c>
      <c r="Q379">
        <v>36434</v>
      </c>
      <c r="R379">
        <v>38520</v>
      </c>
      <c r="S379">
        <f t="shared" si="5"/>
        <v>35681</v>
      </c>
      <c r="T379">
        <f>SUM($F379:H379)</f>
        <v>511251</v>
      </c>
      <c r="U379">
        <f>SUM($F379:I379)</f>
        <v>547582</v>
      </c>
      <c r="V379">
        <f>SUM($F379:J379)</f>
        <v>583913</v>
      </c>
      <c r="W379">
        <f>SUM($F379:K379)</f>
        <v>620846</v>
      </c>
      <c r="X379">
        <f>SUM($F379:L379)</f>
        <v>657187</v>
      </c>
      <c r="Y379">
        <f>SUM($F379:M379)</f>
        <v>693621</v>
      </c>
      <c r="Z379">
        <f>SUM($F379:N379)</f>
        <v>730055</v>
      </c>
      <c r="AA379">
        <f>SUM($F379:O379)</f>
        <v>766489</v>
      </c>
      <c r="AB379">
        <f>SUM($F379:P379)</f>
        <v>803524</v>
      </c>
      <c r="AC379">
        <f>SUM($F379:Q379)</f>
        <v>839958</v>
      </c>
      <c r="AD379">
        <f>SUM($F379:R379)</f>
        <v>878478</v>
      </c>
    </row>
    <row r="380" spans="1:30" x14ac:dyDescent="0.35">
      <c r="A380" t="s">
        <v>138</v>
      </c>
      <c r="B380" s="255" t="s">
        <v>233</v>
      </c>
      <c r="C380" t="s">
        <v>63</v>
      </c>
      <c r="D380" t="s">
        <v>64</v>
      </c>
      <c r="E380">
        <v>6110720</v>
      </c>
      <c r="F380">
        <v>66495</v>
      </c>
      <c r="G380">
        <v>6728</v>
      </c>
      <c r="H380">
        <v>5541</v>
      </c>
      <c r="I380">
        <v>5541</v>
      </c>
      <c r="J380">
        <v>5541</v>
      </c>
      <c r="K380">
        <v>5541</v>
      </c>
      <c r="L380">
        <v>5541</v>
      </c>
      <c r="M380">
        <v>5541</v>
      </c>
      <c r="N380">
        <v>5541</v>
      </c>
      <c r="O380">
        <v>5541</v>
      </c>
      <c r="P380">
        <v>5541</v>
      </c>
      <c r="Q380">
        <v>5541</v>
      </c>
      <c r="R380">
        <v>4357</v>
      </c>
      <c r="S380">
        <f t="shared" si="5"/>
        <v>6728</v>
      </c>
      <c r="T380">
        <f>SUM($F380:H380)</f>
        <v>78764</v>
      </c>
      <c r="U380">
        <f>SUM($F380:I380)</f>
        <v>84305</v>
      </c>
      <c r="V380">
        <f>SUM($F380:J380)</f>
        <v>89846</v>
      </c>
      <c r="W380">
        <f>SUM($F380:K380)</f>
        <v>95387</v>
      </c>
      <c r="X380">
        <f>SUM($F380:L380)</f>
        <v>100928</v>
      </c>
      <c r="Y380">
        <f>SUM($F380:M380)</f>
        <v>106469</v>
      </c>
      <c r="Z380">
        <f>SUM($F380:N380)</f>
        <v>112010</v>
      </c>
      <c r="AA380">
        <f>SUM($F380:O380)</f>
        <v>117551</v>
      </c>
      <c r="AB380">
        <f>SUM($F380:P380)</f>
        <v>123092</v>
      </c>
      <c r="AC380">
        <f>SUM($F380:Q380)</f>
        <v>128633</v>
      </c>
      <c r="AD380">
        <f>SUM($F380:R380)</f>
        <v>132990</v>
      </c>
    </row>
    <row r="381" spans="1:30" x14ac:dyDescent="0.35">
      <c r="A381" t="s">
        <v>138</v>
      </c>
      <c r="B381" s="255" t="s">
        <v>233</v>
      </c>
      <c r="C381" t="s">
        <v>65</v>
      </c>
      <c r="D381" t="s">
        <v>66</v>
      </c>
      <c r="E381">
        <v>6110860</v>
      </c>
      <c r="F381">
        <v>88113</v>
      </c>
      <c r="G381">
        <v>5187</v>
      </c>
      <c r="H381">
        <v>7343</v>
      </c>
      <c r="I381">
        <v>7343</v>
      </c>
      <c r="J381">
        <v>7343</v>
      </c>
      <c r="K381">
        <v>7343</v>
      </c>
      <c r="L381">
        <v>7343</v>
      </c>
      <c r="M381">
        <v>7343</v>
      </c>
      <c r="N381">
        <v>7343</v>
      </c>
      <c r="O381">
        <v>7343</v>
      </c>
      <c r="P381">
        <v>7343</v>
      </c>
      <c r="Q381">
        <v>7343</v>
      </c>
      <c r="R381">
        <v>9496</v>
      </c>
      <c r="S381">
        <f t="shared" si="5"/>
        <v>5187</v>
      </c>
      <c r="T381">
        <f>SUM($F381:H381)</f>
        <v>100643</v>
      </c>
      <c r="U381">
        <f>SUM($F381:I381)</f>
        <v>107986</v>
      </c>
      <c r="V381">
        <f>SUM($F381:J381)</f>
        <v>115329</v>
      </c>
      <c r="W381">
        <f>SUM($F381:K381)</f>
        <v>122672</v>
      </c>
      <c r="X381">
        <f>SUM($F381:L381)</f>
        <v>130015</v>
      </c>
      <c r="Y381">
        <f>SUM($F381:M381)</f>
        <v>137358</v>
      </c>
      <c r="Z381">
        <f>SUM($F381:N381)</f>
        <v>144701</v>
      </c>
      <c r="AA381">
        <f>SUM($F381:O381)</f>
        <v>152044</v>
      </c>
      <c r="AB381">
        <f>SUM($F381:P381)</f>
        <v>159387</v>
      </c>
      <c r="AC381">
        <f>SUM($F381:Q381)</f>
        <v>166730</v>
      </c>
      <c r="AD381">
        <f>SUM($F381:R381)</f>
        <v>176226</v>
      </c>
    </row>
    <row r="382" spans="1:30" x14ac:dyDescent="0.35">
      <c r="A382" t="s">
        <v>138</v>
      </c>
      <c r="B382" s="255" t="s">
        <v>233</v>
      </c>
      <c r="C382" t="s">
        <v>67</v>
      </c>
      <c r="D382" t="s">
        <v>68</v>
      </c>
      <c r="E382">
        <v>6110800</v>
      </c>
      <c r="F382">
        <v>0</v>
      </c>
      <c r="S382">
        <f t="shared" si="5"/>
        <v>0</v>
      </c>
      <c r="T382">
        <f>SUM($F382:H382)</f>
        <v>0</v>
      </c>
      <c r="U382">
        <f>SUM($F382:I382)</f>
        <v>0</v>
      </c>
      <c r="V382">
        <f>SUM($F382:J382)</f>
        <v>0</v>
      </c>
      <c r="W382">
        <f>SUM($F382:K382)</f>
        <v>0</v>
      </c>
      <c r="X382">
        <f>SUM($F382:L382)</f>
        <v>0</v>
      </c>
      <c r="Y382">
        <f>SUM($F382:M382)</f>
        <v>0</v>
      </c>
      <c r="Z382">
        <f>SUM($F382:N382)</f>
        <v>0</v>
      </c>
      <c r="AA382">
        <f>SUM($F382:O382)</f>
        <v>0</v>
      </c>
      <c r="AB382">
        <f>SUM($F382:P382)</f>
        <v>0</v>
      </c>
      <c r="AC382">
        <f>SUM($F382:Q382)</f>
        <v>0</v>
      </c>
      <c r="AD382">
        <f>SUM($F382:R382)</f>
        <v>0</v>
      </c>
    </row>
    <row r="383" spans="1:30" x14ac:dyDescent="0.35">
      <c r="A383" t="s">
        <v>138</v>
      </c>
      <c r="B383" s="255" t="s">
        <v>233</v>
      </c>
      <c r="C383" t="s">
        <v>69</v>
      </c>
      <c r="D383" t="s">
        <v>70</v>
      </c>
      <c r="E383">
        <v>6110640</v>
      </c>
      <c r="F383">
        <v>31608</v>
      </c>
      <c r="G383">
        <v>2634</v>
      </c>
      <c r="H383">
        <v>2634</v>
      </c>
      <c r="I383">
        <v>2634</v>
      </c>
      <c r="J383">
        <v>2634</v>
      </c>
      <c r="K383">
        <v>2634</v>
      </c>
      <c r="L383">
        <v>2634</v>
      </c>
      <c r="M383">
        <v>2634</v>
      </c>
      <c r="N383">
        <v>2634</v>
      </c>
      <c r="O383">
        <v>2634</v>
      </c>
      <c r="P383">
        <v>2634</v>
      </c>
      <c r="Q383">
        <v>2634</v>
      </c>
      <c r="R383">
        <v>2634</v>
      </c>
      <c r="S383">
        <f t="shared" si="5"/>
        <v>2634</v>
      </c>
      <c r="T383">
        <f>SUM($F383:H383)</f>
        <v>36876</v>
      </c>
      <c r="U383">
        <f>SUM($F383:I383)</f>
        <v>39510</v>
      </c>
      <c r="V383">
        <f>SUM($F383:J383)</f>
        <v>42144</v>
      </c>
      <c r="W383">
        <f>SUM($F383:K383)</f>
        <v>44778</v>
      </c>
      <c r="X383">
        <f>SUM($F383:L383)</f>
        <v>47412</v>
      </c>
      <c r="Y383">
        <f>SUM($F383:M383)</f>
        <v>50046</v>
      </c>
      <c r="Z383">
        <f>SUM($F383:N383)</f>
        <v>52680</v>
      </c>
      <c r="AA383">
        <f>SUM($F383:O383)</f>
        <v>55314</v>
      </c>
      <c r="AB383">
        <f>SUM($F383:P383)</f>
        <v>57948</v>
      </c>
      <c r="AC383">
        <f>SUM($F383:Q383)</f>
        <v>60582</v>
      </c>
      <c r="AD383">
        <f>SUM($F383:R383)</f>
        <v>63216</v>
      </c>
    </row>
    <row r="384" spans="1:30" x14ac:dyDescent="0.35">
      <c r="A384" t="s">
        <v>138</v>
      </c>
      <c r="B384" s="255" t="s">
        <v>233</v>
      </c>
      <c r="C384" t="s">
        <v>71</v>
      </c>
      <c r="D384" t="s">
        <v>72</v>
      </c>
      <c r="E384">
        <v>6116300</v>
      </c>
      <c r="F384">
        <v>1960</v>
      </c>
      <c r="G384">
        <v>0</v>
      </c>
      <c r="H384">
        <v>145</v>
      </c>
      <c r="I384">
        <v>355</v>
      </c>
      <c r="J384">
        <v>75</v>
      </c>
      <c r="K384">
        <v>70</v>
      </c>
      <c r="L384">
        <v>205</v>
      </c>
      <c r="M384">
        <v>225</v>
      </c>
      <c r="N384">
        <v>185</v>
      </c>
      <c r="O384">
        <v>95</v>
      </c>
      <c r="P384">
        <v>145</v>
      </c>
      <c r="Q384">
        <v>255</v>
      </c>
      <c r="R384">
        <v>205</v>
      </c>
      <c r="S384">
        <f t="shared" si="5"/>
        <v>0</v>
      </c>
      <c r="T384">
        <f>SUM($F384:H384)</f>
        <v>2105</v>
      </c>
      <c r="U384">
        <f>SUM($F384:I384)</f>
        <v>2460</v>
      </c>
      <c r="V384">
        <f>SUM($F384:J384)</f>
        <v>2535</v>
      </c>
      <c r="W384">
        <f>SUM($F384:K384)</f>
        <v>2605</v>
      </c>
      <c r="X384">
        <f>SUM($F384:L384)</f>
        <v>2810</v>
      </c>
      <c r="Y384">
        <f>SUM($F384:M384)</f>
        <v>3035</v>
      </c>
      <c r="Z384">
        <f>SUM($F384:N384)</f>
        <v>3220</v>
      </c>
      <c r="AA384">
        <f>SUM($F384:O384)</f>
        <v>3315</v>
      </c>
      <c r="AB384">
        <f>SUM($F384:P384)</f>
        <v>3460</v>
      </c>
      <c r="AC384">
        <f>SUM($F384:Q384)</f>
        <v>3715</v>
      </c>
      <c r="AD384">
        <f>SUM($F384:R384)</f>
        <v>3920</v>
      </c>
    </row>
    <row r="385" spans="1:30" x14ac:dyDescent="0.35">
      <c r="A385" t="s">
        <v>138</v>
      </c>
      <c r="B385" s="255" t="s">
        <v>233</v>
      </c>
      <c r="C385" t="s">
        <v>73</v>
      </c>
      <c r="D385" t="s">
        <v>74</v>
      </c>
      <c r="E385">
        <v>6116200</v>
      </c>
      <c r="F385">
        <v>7845</v>
      </c>
      <c r="G385">
        <v>390</v>
      </c>
      <c r="H385">
        <v>325</v>
      </c>
      <c r="I385">
        <v>1000</v>
      </c>
      <c r="J385">
        <v>650</v>
      </c>
      <c r="M385">
        <v>3180</v>
      </c>
      <c r="N385">
        <v>925</v>
      </c>
      <c r="O385">
        <v>875</v>
      </c>
      <c r="P385">
        <v>50</v>
      </c>
      <c r="Q385">
        <v>450</v>
      </c>
      <c r="S385">
        <f t="shared" si="5"/>
        <v>390</v>
      </c>
      <c r="T385">
        <f>SUM($F385:H385)</f>
        <v>8560</v>
      </c>
      <c r="U385">
        <f>SUM($F385:I385)</f>
        <v>9560</v>
      </c>
      <c r="V385">
        <f>SUM($F385:J385)</f>
        <v>10210</v>
      </c>
      <c r="W385">
        <f>SUM($F385:K385)</f>
        <v>10210</v>
      </c>
      <c r="X385">
        <f>SUM($F385:L385)</f>
        <v>10210</v>
      </c>
      <c r="Y385">
        <f>SUM($F385:M385)</f>
        <v>13390</v>
      </c>
      <c r="Z385">
        <f>SUM($F385:N385)</f>
        <v>14315</v>
      </c>
      <c r="AA385">
        <f>SUM($F385:O385)</f>
        <v>15190</v>
      </c>
      <c r="AB385">
        <f>SUM($F385:P385)</f>
        <v>15240</v>
      </c>
      <c r="AC385">
        <f>SUM($F385:Q385)</f>
        <v>15690</v>
      </c>
      <c r="AD385">
        <f>SUM($F385:R385)</f>
        <v>15690</v>
      </c>
    </row>
    <row r="386" spans="1:30" x14ac:dyDescent="0.35">
      <c r="A386" t="s">
        <v>138</v>
      </c>
      <c r="B386" s="255" t="s">
        <v>233</v>
      </c>
      <c r="C386" t="s">
        <v>75</v>
      </c>
      <c r="D386" t="s">
        <v>76</v>
      </c>
      <c r="E386">
        <v>6116610</v>
      </c>
      <c r="F386">
        <v>0</v>
      </c>
      <c r="S386">
        <f t="shared" si="5"/>
        <v>0</v>
      </c>
      <c r="T386">
        <f>SUM($F386:H386)</f>
        <v>0</v>
      </c>
      <c r="U386">
        <f>SUM($F386:I386)</f>
        <v>0</v>
      </c>
      <c r="V386">
        <f>SUM($F386:J386)</f>
        <v>0</v>
      </c>
      <c r="W386">
        <f>SUM($F386:K386)</f>
        <v>0</v>
      </c>
      <c r="X386">
        <f>SUM($F386:L386)</f>
        <v>0</v>
      </c>
      <c r="Y386">
        <f>SUM($F386:M386)</f>
        <v>0</v>
      </c>
      <c r="Z386">
        <f>SUM($F386:N386)</f>
        <v>0</v>
      </c>
      <c r="AA386">
        <f>SUM($F386:O386)</f>
        <v>0</v>
      </c>
      <c r="AB386">
        <f>SUM($F386:P386)</f>
        <v>0</v>
      </c>
      <c r="AC386">
        <f>SUM($F386:Q386)</f>
        <v>0</v>
      </c>
      <c r="AD386">
        <f>SUM($F386:R386)</f>
        <v>0</v>
      </c>
    </row>
    <row r="387" spans="1:30" x14ac:dyDescent="0.35">
      <c r="A387" t="s">
        <v>138</v>
      </c>
      <c r="B387" s="255" t="s">
        <v>233</v>
      </c>
      <c r="C387" t="s">
        <v>77</v>
      </c>
      <c r="D387" t="s">
        <v>78</v>
      </c>
      <c r="E387">
        <v>6116600</v>
      </c>
      <c r="F387">
        <v>529</v>
      </c>
      <c r="G387">
        <v>529</v>
      </c>
      <c r="S387">
        <f t="shared" si="5"/>
        <v>529</v>
      </c>
      <c r="T387">
        <f>SUM($F387:H387)</f>
        <v>1058</v>
      </c>
      <c r="U387">
        <f>SUM($F387:I387)</f>
        <v>1058</v>
      </c>
      <c r="V387">
        <f>SUM($F387:J387)</f>
        <v>1058</v>
      </c>
      <c r="W387">
        <f>SUM($F387:K387)</f>
        <v>1058</v>
      </c>
      <c r="X387">
        <f>SUM($F387:L387)</f>
        <v>1058</v>
      </c>
      <c r="Y387">
        <f>SUM($F387:M387)</f>
        <v>1058</v>
      </c>
      <c r="Z387">
        <f>SUM($F387:N387)</f>
        <v>1058</v>
      </c>
      <c r="AA387">
        <f>SUM($F387:O387)</f>
        <v>1058</v>
      </c>
      <c r="AB387">
        <f>SUM($F387:P387)</f>
        <v>1058</v>
      </c>
      <c r="AC387">
        <f>SUM($F387:Q387)</f>
        <v>1058</v>
      </c>
      <c r="AD387">
        <f>SUM($F387:R387)</f>
        <v>1058</v>
      </c>
    </row>
    <row r="388" spans="1:30" x14ac:dyDescent="0.35">
      <c r="A388" t="s">
        <v>138</v>
      </c>
      <c r="B388" s="255" t="s">
        <v>233</v>
      </c>
      <c r="C388" t="s">
        <v>79</v>
      </c>
      <c r="D388" t="s">
        <v>80</v>
      </c>
      <c r="E388">
        <v>6121000</v>
      </c>
      <c r="F388">
        <v>22523</v>
      </c>
      <c r="H388">
        <v>2774</v>
      </c>
      <c r="I388">
        <v>1150</v>
      </c>
      <c r="J388">
        <v>3700</v>
      </c>
      <c r="L388">
        <v>10900</v>
      </c>
      <c r="M388">
        <v>1000</v>
      </c>
      <c r="N388">
        <v>250</v>
      </c>
      <c r="O388">
        <v>2050</v>
      </c>
      <c r="P388">
        <v>350</v>
      </c>
      <c r="Q388">
        <v>250</v>
      </c>
      <c r="R388">
        <v>99</v>
      </c>
      <c r="S388">
        <f t="shared" ref="S388:S451" si="6">G388</f>
        <v>0</v>
      </c>
      <c r="T388">
        <f>SUM($F388:H388)</f>
        <v>25297</v>
      </c>
      <c r="U388">
        <f>SUM($F388:I388)</f>
        <v>26447</v>
      </c>
      <c r="V388">
        <f>SUM($F388:J388)</f>
        <v>30147</v>
      </c>
      <c r="W388">
        <f>SUM($F388:K388)</f>
        <v>30147</v>
      </c>
      <c r="X388">
        <f>SUM($F388:L388)</f>
        <v>41047</v>
      </c>
      <c r="Y388">
        <f>SUM($F388:M388)</f>
        <v>42047</v>
      </c>
      <c r="Z388">
        <f>SUM($F388:N388)</f>
        <v>42297</v>
      </c>
      <c r="AA388">
        <f>SUM($F388:O388)</f>
        <v>44347</v>
      </c>
      <c r="AB388">
        <f>SUM($F388:P388)</f>
        <v>44697</v>
      </c>
      <c r="AC388">
        <f>SUM($F388:Q388)</f>
        <v>44947</v>
      </c>
      <c r="AD388">
        <f>SUM($F388:R388)</f>
        <v>45046</v>
      </c>
    </row>
    <row r="389" spans="1:30" x14ac:dyDescent="0.35">
      <c r="A389" t="s">
        <v>138</v>
      </c>
      <c r="B389" s="255" t="s">
        <v>233</v>
      </c>
      <c r="C389" t="s">
        <v>81</v>
      </c>
      <c r="D389" t="s">
        <v>82</v>
      </c>
      <c r="E389">
        <v>6122310</v>
      </c>
      <c r="F389">
        <v>6550</v>
      </c>
      <c r="G389">
        <v>450</v>
      </c>
      <c r="H389">
        <v>1225</v>
      </c>
      <c r="I389">
        <v>450</v>
      </c>
      <c r="J389">
        <v>450</v>
      </c>
      <c r="K389">
        <v>450</v>
      </c>
      <c r="L389">
        <v>575</v>
      </c>
      <c r="M389">
        <v>450</v>
      </c>
      <c r="N389">
        <v>575</v>
      </c>
      <c r="O389">
        <v>450</v>
      </c>
      <c r="P389">
        <v>450</v>
      </c>
      <c r="Q389">
        <v>450</v>
      </c>
      <c r="R389">
        <v>575</v>
      </c>
      <c r="S389">
        <f t="shared" si="6"/>
        <v>450</v>
      </c>
      <c r="T389">
        <f>SUM($F389:H389)</f>
        <v>8225</v>
      </c>
      <c r="U389">
        <f>SUM($F389:I389)</f>
        <v>8675</v>
      </c>
      <c r="V389">
        <f>SUM($F389:J389)</f>
        <v>9125</v>
      </c>
      <c r="W389">
        <f>SUM($F389:K389)</f>
        <v>9575</v>
      </c>
      <c r="X389">
        <f>SUM($F389:L389)</f>
        <v>10150</v>
      </c>
      <c r="Y389">
        <f>SUM($F389:M389)</f>
        <v>10600</v>
      </c>
      <c r="Z389">
        <f>SUM($F389:N389)</f>
        <v>11175</v>
      </c>
      <c r="AA389">
        <f>SUM($F389:O389)</f>
        <v>11625</v>
      </c>
      <c r="AB389">
        <f>SUM($F389:P389)</f>
        <v>12075</v>
      </c>
      <c r="AC389">
        <f>SUM($F389:Q389)</f>
        <v>12525</v>
      </c>
      <c r="AD389">
        <f>SUM($F389:R389)</f>
        <v>13100</v>
      </c>
    </row>
    <row r="390" spans="1:30" x14ac:dyDescent="0.35">
      <c r="A390" t="s">
        <v>138</v>
      </c>
      <c r="B390" s="255" t="s">
        <v>233</v>
      </c>
      <c r="C390" t="s">
        <v>83</v>
      </c>
      <c r="D390" t="s">
        <v>84</v>
      </c>
      <c r="E390">
        <v>6122110</v>
      </c>
      <c r="F390">
        <v>5000</v>
      </c>
      <c r="H390">
        <v>500</v>
      </c>
      <c r="I390">
        <v>500</v>
      </c>
      <c r="J390">
        <v>500</v>
      </c>
      <c r="L390">
        <v>500</v>
      </c>
      <c r="M390">
        <v>500</v>
      </c>
      <c r="N390">
        <v>500</v>
      </c>
      <c r="O390">
        <v>500</v>
      </c>
      <c r="P390">
        <v>500</v>
      </c>
      <c r="Q390">
        <v>500</v>
      </c>
      <c r="R390">
        <v>500</v>
      </c>
      <c r="S390">
        <f t="shared" si="6"/>
        <v>0</v>
      </c>
      <c r="T390">
        <f>SUM($F390:H390)</f>
        <v>5500</v>
      </c>
      <c r="U390">
        <f>SUM($F390:I390)</f>
        <v>6000</v>
      </c>
      <c r="V390">
        <f>SUM($F390:J390)</f>
        <v>6500</v>
      </c>
      <c r="W390">
        <f>SUM($F390:K390)</f>
        <v>6500</v>
      </c>
      <c r="X390">
        <f>SUM($F390:L390)</f>
        <v>7000</v>
      </c>
      <c r="Y390">
        <f>SUM($F390:M390)</f>
        <v>7500</v>
      </c>
      <c r="Z390">
        <f>SUM($F390:N390)</f>
        <v>8000</v>
      </c>
      <c r="AA390">
        <f>SUM($F390:O390)</f>
        <v>8500</v>
      </c>
      <c r="AB390">
        <f>SUM($F390:P390)</f>
        <v>9000</v>
      </c>
      <c r="AC390">
        <f>SUM($F390:Q390)</f>
        <v>9500</v>
      </c>
      <c r="AD390">
        <f>SUM($F390:R390)</f>
        <v>10000</v>
      </c>
    </row>
    <row r="391" spans="1:30" x14ac:dyDescent="0.35">
      <c r="A391" t="s">
        <v>138</v>
      </c>
      <c r="B391" s="255" t="s">
        <v>233</v>
      </c>
      <c r="C391" t="s">
        <v>85</v>
      </c>
      <c r="D391" t="s">
        <v>86</v>
      </c>
      <c r="E391">
        <v>6120800</v>
      </c>
      <c r="F391">
        <v>10800</v>
      </c>
      <c r="G391">
        <v>2700</v>
      </c>
      <c r="J391">
        <v>2700</v>
      </c>
      <c r="M391">
        <v>2700</v>
      </c>
      <c r="P391">
        <v>2700</v>
      </c>
      <c r="S391">
        <f t="shared" si="6"/>
        <v>2700</v>
      </c>
      <c r="T391">
        <f>SUM($F391:H391)</f>
        <v>13500</v>
      </c>
      <c r="U391">
        <f>SUM($F391:I391)</f>
        <v>13500</v>
      </c>
      <c r="V391">
        <f>SUM($F391:J391)</f>
        <v>16200</v>
      </c>
      <c r="W391">
        <f>SUM($F391:K391)</f>
        <v>16200</v>
      </c>
      <c r="X391">
        <f>SUM($F391:L391)</f>
        <v>16200</v>
      </c>
      <c r="Y391">
        <f>SUM($F391:M391)</f>
        <v>18900</v>
      </c>
      <c r="Z391">
        <f>SUM($F391:N391)</f>
        <v>18900</v>
      </c>
      <c r="AA391">
        <f>SUM($F391:O391)</f>
        <v>18900</v>
      </c>
      <c r="AB391">
        <f>SUM($F391:P391)</f>
        <v>21600</v>
      </c>
      <c r="AC391">
        <f>SUM($F391:Q391)</f>
        <v>21600</v>
      </c>
      <c r="AD391">
        <f>SUM($F391:R391)</f>
        <v>21600</v>
      </c>
    </row>
    <row r="392" spans="1:30" x14ac:dyDescent="0.35">
      <c r="A392" t="s">
        <v>138</v>
      </c>
      <c r="B392" s="255" t="s">
        <v>233</v>
      </c>
      <c r="C392" t="s">
        <v>87</v>
      </c>
      <c r="D392" t="s">
        <v>88</v>
      </c>
      <c r="E392">
        <v>6120220</v>
      </c>
      <c r="F392">
        <v>54622</v>
      </c>
      <c r="G392">
        <v>4551</v>
      </c>
      <c r="H392">
        <v>4552</v>
      </c>
      <c r="I392">
        <v>4552</v>
      </c>
      <c r="J392">
        <v>4552</v>
      </c>
      <c r="K392">
        <v>4552</v>
      </c>
      <c r="L392">
        <v>4552</v>
      </c>
      <c r="M392">
        <v>4552</v>
      </c>
      <c r="N392">
        <v>4552</v>
      </c>
      <c r="O392">
        <v>4552</v>
      </c>
      <c r="P392">
        <v>4552</v>
      </c>
      <c r="Q392">
        <v>4552</v>
      </c>
      <c r="R392">
        <v>4551</v>
      </c>
      <c r="S392">
        <f t="shared" si="6"/>
        <v>4551</v>
      </c>
      <c r="T392">
        <f>SUM($F392:H392)</f>
        <v>63725</v>
      </c>
      <c r="U392">
        <f>SUM($F392:I392)</f>
        <v>68277</v>
      </c>
      <c r="V392">
        <f>SUM($F392:J392)</f>
        <v>72829</v>
      </c>
      <c r="W392">
        <f>SUM($F392:K392)</f>
        <v>77381</v>
      </c>
      <c r="X392">
        <f>SUM($F392:L392)</f>
        <v>81933</v>
      </c>
      <c r="Y392">
        <f>SUM($F392:M392)</f>
        <v>86485</v>
      </c>
      <c r="Z392">
        <f>SUM($F392:N392)</f>
        <v>91037</v>
      </c>
      <c r="AA392">
        <f>SUM($F392:O392)</f>
        <v>95589</v>
      </c>
      <c r="AB392">
        <f>SUM($F392:P392)</f>
        <v>100141</v>
      </c>
      <c r="AC392">
        <f>SUM($F392:Q392)</f>
        <v>104693</v>
      </c>
      <c r="AD392">
        <f>SUM($F392:R392)</f>
        <v>109244</v>
      </c>
    </row>
    <row r="393" spans="1:30" x14ac:dyDescent="0.35">
      <c r="A393" t="s">
        <v>138</v>
      </c>
      <c r="B393" s="255" t="s">
        <v>233</v>
      </c>
      <c r="C393" t="s">
        <v>89</v>
      </c>
      <c r="D393" t="s">
        <v>90</v>
      </c>
      <c r="E393">
        <v>6120600</v>
      </c>
      <c r="F393">
        <v>7168</v>
      </c>
      <c r="R393">
        <v>7168</v>
      </c>
      <c r="S393">
        <f t="shared" si="6"/>
        <v>0</v>
      </c>
      <c r="T393">
        <f>SUM($F393:H393)</f>
        <v>7168</v>
      </c>
      <c r="U393">
        <f>SUM($F393:I393)</f>
        <v>7168</v>
      </c>
      <c r="V393">
        <f>SUM($F393:J393)</f>
        <v>7168</v>
      </c>
      <c r="W393">
        <f>SUM($F393:K393)</f>
        <v>7168</v>
      </c>
      <c r="X393">
        <f>SUM($F393:L393)</f>
        <v>7168</v>
      </c>
      <c r="Y393">
        <f>SUM($F393:M393)</f>
        <v>7168</v>
      </c>
      <c r="Z393">
        <f>SUM($F393:N393)</f>
        <v>7168</v>
      </c>
      <c r="AA393">
        <f>SUM($F393:O393)</f>
        <v>7168</v>
      </c>
      <c r="AB393">
        <f>SUM($F393:P393)</f>
        <v>7168</v>
      </c>
      <c r="AC393">
        <f>SUM($F393:Q393)</f>
        <v>7168</v>
      </c>
      <c r="AD393">
        <f>SUM($F393:R393)</f>
        <v>14336</v>
      </c>
    </row>
    <row r="394" spans="1:30" x14ac:dyDescent="0.35">
      <c r="A394" t="s">
        <v>138</v>
      </c>
      <c r="B394" s="255" t="s">
        <v>233</v>
      </c>
      <c r="C394" t="s">
        <v>91</v>
      </c>
      <c r="D394" t="s">
        <v>92</v>
      </c>
      <c r="E394">
        <v>6120400</v>
      </c>
      <c r="F394">
        <v>8831</v>
      </c>
      <c r="H394">
        <v>3311</v>
      </c>
      <c r="I394">
        <v>92</v>
      </c>
      <c r="J394">
        <v>650</v>
      </c>
      <c r="L394">
        <v>342</v>
      </c>
      <c r="M394">
        <v>720</v>
      </c>
      <c r="N394">
        <v>682</v>
      </c>
      <c r="O394">
        <v>300</v>
      </c>
      <c r="P394">
        <v>742</v>
      </c>
      <c r="Q394">
        <v>1525</v>
      </c>
      <c r="R394">
        <v>467</v>
      </c>
      <c r="S394">
        <f t="shared" si="6"/>
        <v>0</v>
      </c>
      <c r="T394">
        <f>SUM($F394:H394)</f>
        <v>12142</v>
      </c>
      <c r="U394">
        <f>SUM($F394:I394)</f>
        <v>12234</v>
      </c>
      <c r="V394">
        <f>SUM($F394:J394)</f>
        <v>12884</v>
      </c>
      <c r="W394">
        <f>SUM($F394:K394)</f>
        <v>12884</v>
      </c>
      <c r="X394">
        <f>SUM($F394:L394)</f>
        <v>13226</v>
      </c>
      <c r="Y394">
        <f>SUM($F394:M394)</f>
        <v>13946</v>
      </c>
      <c r="Z394">
        <f>SUM($F394:N394)</f>
        <v>14628</v>
      </c>
      <c r="AA394">
        <f>SUM($F394:O394)</f>
        <v>14928</v>
      </c>
      <c r="AB394">
        <f>SUM($F394:P394)</f>
        <v>15670</v>
      </c>
      <c r="AC394">
        <f>SUM($F394:Q394)</f>
        <v>17195</v>
      </c>
      <c r="AD394">
        <f>SUM($F394:R394)</f>
        <v>17662</v>
      </c>
    </row>
    <row r="395" spans="1:30" x14ac:dyDescent="0.35">
      <c r="A395" t="s">
        <v>138</v>
      </c>
      <c r="B395" s="255" t="s">
        <v>233</v>
      </c>
      <c r="C395" t="s">
        <v>93</v>
      </c>
      <c r="D395" t="s">
        <v>94</v>
      </c>
      <c r="E395">
        <v>6140130</v>
      </c>
      <c r="F395">
        <v>30246</v>
      </c>
      <c r="G395">
        <v>500</v>
      </c>
      <c r="H395">
        <v>3111</v>
      </c>
      <c r="I395">
        <v>3111</v>
      </c>
      <c r="J395">
        <v>3111</v>
      </c>
      <c r="L395">
        <v>3111</v>
      </c>
      <c r="M395">
        <v>3111</v>
      </c>
      <c r="N395">
        <v>3111</v>
      </c>
      <c r="O395">
        <v>3111</v>
      </c>
      <c r="P395">
        <v>3111</v>
      </c>
      <c r="Q395">
        <v>3112</v>
      </c>
      <c r="R395">
        <v>1746</v>
      </c>
      <c r="S395">
        <f t="shared" si="6"/>
        <v>500</v>
      </c>
      <c r="T395">
        <f>SUM($F395:H395)</f>
        <v>33857</v>
      </c>
      <c r="U395">
        <f>SUM($F395:I395)</f>
        <v>36968</v>
      </c>
      <c r="V395">
        <f>SUM($F395:J395)</f>
        <v>40079</v>
      </c>
      <c r="W395">
        <f>SUM($F395:K395)</f>
        <v>40079</v>
      </c>
      <c r="X395">
        <f>SUM($F395:L395)</f>
        <v>43190</v>
      </c>
      <c r="Y395">
        <f>SUM($F395:M395)</f>
        <v>46301</v>
      </c>
      <c r="Z395">
        <f>SUM($F395:N395)</f>
        <v>49412</v>
      </c>
      <c r="AA395">
        <f>SUM($F395:O395)</f>
        <v>52523</v>
      </c>
      <c r="AB395">
        <f>SUM($F395:P395)</f>
        <v>55634</v>
      </c>
      <c r="AC395">
        <f>SUM($F395:Q395)</f>
        <v>58746</v>
      </c>
      <c r="AD395">
        <f>SUM($F395:R395)</f>
        <v>60492</v>
      </c>
    </row>
    <row r="396" spans="1:30" x14ac:dyDescent="0.35">
      <c r="A396" t="s">
        <v>138</v>
      </c>
      <c r="B396" s="255" t="s">
        <v>233</v>
      </c>
      <c r="C396" t="s">
        <v>95</v>
      </c>
      <c r="D396" t="s">
        <v>96</v>
      </c>
      <c r="E396">
        <v>6142430</v>
      </c>
      <c r="F396">
        <v>13115</v>
      </c>
      <c r="G396">
        <v>1628</v>
      </c>
      <c r="H396">
        <v>1300</v>
      </c>
      <c r="I396">
        <v>850</v>
      </c>
      <c r="J396">
        <v>650</v>
      </c>
      <c r="L396">
        <v>2200</v>
      </c>
      <c r="M396">
        <v>2650</v>
      </c>
      <c r="N396">
        <v>800</v>
      </c>
      <c r="P396">
        <v>2087</v>
      </c>
      <c r="Q396">
        <v>550</v>
      </c>
      <c r="R396">
        <v>400</v>
      </c>
      <c r="S396">
        <f t="shared" si="6"/>
        <v>1628</v>
      </c>
      <c r="T396">
        <f>SUM($F396:H396)</f>
        <v>16043</v>
      </c>
      <c r="U396">
        <f>SUM($F396:I396)</f>
        <v>16893</v>
      </c>
      <c r="V396">
        <f>SUM($F396:J396)</f>
        <v>17543</v>
      </c>
      <c r="W396">
        <f>SUM($F396:K396)</f>
        <v>17543</v>
      </c>
      <c r="X396">
        <f>SUM($F396:L396)</f>
        <v>19743</v>
      </c>
      <c r="Y396">
        <f>SUM($F396:M396)</f>
        <v>22393</v>
      </c>
      <c r="Z396">
        <f>SUM($F396:N396)</f>
        <v>23193</v>
      </c>
      <c r="AA396">
        <f>SUM($F396:O396)</f>
        <v>23193</v>
      </c>
      <c r="AB396">
        <f>SUM($F396:P396)</f>
        <v>25280</v>
      </c>
      <c r="AC396">
        <f>SUM($F396:Q396)</f>
        <v>25830</v>
      </c>
      <c r="AD396">
        <f>SUM($F396:R396)</f>
        <v>26230</v>
      </c>
    </row>
    <row r="397" spans="1:30" x14ac:dyDescent="0.35">
      <c r="A397" t="s">
        <v>138</v>
      </c>
      <c r="B397" s="255" t="s">
        <v>233</v>
      </c>
      <c r="C397" t="s">
        <v>97</v>
      </c>
      <c r="D397" t="s">
        <v>98</v>
      </c>
      <c r="E397">
        <v>6146100</v>
      </c>
      <c r="F397">
        <v>0</v>
      </c>
      <c r="S397">
        <f t="shared" si="6"/>
        <v>0</v>
      </c>
      <c r="T397">
        <f>SUM($F397:H397)</f>
        <v>0</v>
      </c>
      <c r="U397">
        <f>SUM($F397:I397)</f>
        <v>0</v>
      </c>
      <c r="V397">
        <f>SUM($F397:J397)</f>
        <v>0</v>
      </c>
      <c r="W397">
        <f>SUM($F397:K397)</f>
        <v>0</v>
      </c>
      <c r="X397">
        <f>SUM($F397:L397)</f>
        <v>0</v>
      </c>
      <c r="Y397">
        <f>SUM($F397:M397)</f>
        <v>0</v>
      </c>
      <c r="Z397">
        <f>SUM($F397:N397)</f>
        <v>0</v>
      </c>
      <c r="AA397">
        <f>SUM($F397:O397)</f>
        <v>0</v>
      </c>
      <c r="AB397">
        <f>SUM($F397:P397)</f>
        <v>0</v>
      </c>
      <c r="AC397">
        <f>SUM($F397:Q397)</f>
        <v>0</v>
      </c>
      <c r="AD397">
        <f>SUM($F397:R397)</f>
        <v>0</v>
      </c>
    </row>
    <row r="398" spans="1:30" x14ac:dyDescent="0.35">
      <c r="A398" t="s">
        <v>138</v>
      </c>
      <c r="B398" s="255" t="s">
        <v>233</v>
      </c>
      <c r="C398" t="s">
        <v>99</v>
      </c>
      <c r="D398" t="s">
        <v>100</v>
      </c>
      <c r="E398">
        <v>6140000</v>
      </c>
      <c r="F398">
        <v>10230</v>
      </c>
      <c r="G398">
        <v>245</v>
      </c>
      <c r="H398">
        <v>198</v>
      </c>
      <c r="I398">
        <v>1749</v>
      </c>
      <c r="J398">
        <v>618</v>
      </c>
      <c r="K398">
        <v>125</v>
      </c>
      <c r="L398">
        <v>1599</v>
      </c>
      <c r="M398">
        <v>198</v>
      </c>
      <c r="N398">
        <v>699</v>
      </c>
      <c r="O398">
        <v>2453</v>
      </c>
      <c r="P398">
        <v>549</v>
      </c>
      <c r="Q398">
        <v>198</v>
      </c>
      <c r="R398">
        <v>1599</v>
      </c>
      <c r="S398">
        <f t="shared" si="6"/>
        <v>245</v>
      </c>
      <c r="T398">
        <f>SUM($F398:H398)</f>
        <v>10673</v>
      </c>
      <c r="U398">
        <f>SUM($F398:I398)</f>
        <v>12422</v>
      </c>
      <c r="V398">
        <f>SUM($F398:J398)</f>
        <v>13040</v>
      </c>
      <c r="W398">
        <f>SUM($F398:K398)</f>
        <v>13165</v>
      </c>
      <c r="X398">
        <f>SUM($F398:L398)</f>
        <v>14764</v>
      </c>
      <c r="Y398">
        <f>SUM($F398:M398)</f>
        <v>14962</v>
      </c>
      <c r="Z398">
        <f>SUM($F398:N398)</f>
        <v>15661</v>
      </c>
      <c r="AA398">
        <f>SUM($F398:O398)</f>
        <v>18114</v>
      </c>
      <c r="AB398">
        <f>SUM($F398:P398)</f>
        <v>18663</v>
      </c>
      <c r="AC398">
        <f>SUM($F398:Q398)</f>
        <v>18861</v>
      </c>
      <c r="AD398">
        <f>SUM($F398:R398)</f>
        <v>20460</v>
      </c>
    </row>
    <row r="399" spans="1:30" x14ac:dyDescent="0.35">
      <c r="A399" t="s">
        <v>138</v>
      </c>
      <c r="B399" s="255" t="s">
        <v>233</v>
      </c>
      <c r="C399" t="s">
        <v>101</v>
      </c>
      <c r="D399" t="s">
        <v>102</v>
      </c>
      <c r="E399">
        <v>6121600</v>
      </c>
      <c r="F399">
        <v>6059</v>
      </c>
      <c r="G399">
        <v>5634</v>
      </c>
      <c r="R399">
        <v>425</v>
      </c>
      <c r="S399">
        <f t="shared" si="6"/>
        <v>5634</v>
      </c>
      <c r="T399">
        <f>SUM($F399:H399)</f>
        <v>11693</v>
      </c>
      <c r="U399">
        <f>SUM($F399:I399)</f>
        <v>11693</v>
      </c>
      <c r="V399">
        <f>SUM($F399:J399)</f>
        <v>11693</v>
      </c>
      <c r="W399">
        <f>SUM($F399:K399)</f>
        <v>11693</v>
      </c>
      <c r="X399">
        <f>SUM($F399:L399)</f>
        <v>11693</v>
      </c>
      <c r="Y399">
        <f>SUM($F399:M399)</f>
        <v>11693</v>
      </c>
      <c r="Z399">
        <f>SUM($F399:N399)</f>
        <v>11693</v>
      </c>
      <c r="AA399">
        <f>SUM($F399:O399)</f>
        <v>11693</v>
      </c>
      <c r="AB399">
        <f>SUM($F399:P399)</f>
        <v>11693</v>
      </c>
      <c r="AC399">
        <f>SUM($F399:Q399)</f>
        <v>11693</v>
      </c>
      <c r="AD399">
        <f>SUM($F399:R399)</f>
        <v>12118</v>
      </c>
    </row>
    <row r="400" spans="1:30" x14ac:dyDescent="0.35">
      <c r="A400" t="s">
        <v>138</v>
      </c>
      <c r="B400" s="255" t="s">
        <v>233</v>
      </c>
      <c r="C400" t="s">
        <v>103</v>
      </c>
      <c r="D400" t="s">
        <v>104</v>
      </c>
      <c r="E400">
        <v>6151110</v>
      </c>
      <c r="F400">
        <v>0</v>
      </c>
      <c r="S400">
        <f t="shared" si="6"/>
        <v>0</v>
      </c>
      <c r="T400">
        <f>SUM($F400:H400)</f>
        <v>0</v>
      </c>
      <c r="U400">
        <f>SUM($F400:I400)</f>
        <v>0</v>
      </c>
      <c r="V400">
        <f>SUM($F400:J400)</f>
        <v>0</v>
      </c>
      <c r="W400">
        <f>SUM($F400:K400)</f>
        <v>0</v>
      </c>
      <c r="X400">
        <f>SUM($F400:L400)</f>
        <v>0</v>
      </c>
      <c r="Y400">
        <f>SUM($F400:M400)</f>
        <v>0</v>
      </c>
      <c r="Z400">
        <f>SUM($F400:N400)</f>
        <v>0</v>
      </c>
      <c r="AA400">
        <f>SUM($F400:O400)</f>
        <v>0</v>
      </c>
      <c r="AB400">
        <f>SUM($F400:P400)</f>
        <v>0</v>
      </c>
      <c r="AC400">
        <f>SUM($F400:Q400)</f>
        <v>0</v>
      </c>
      <c r="AD400">
        <f>SUM($F400:R400)</f>
        <v>0</v>
      </c>
    </row>
    <row r="401" spans="1:30" x14ac:dyDescent="0.35">
      <c r="A401" t="s">
        <v>138</v>
      </c>
      <c r="B401" s="255" t="s">
        <v>233</v>
      </c>
      <c r="C401" t="s">
        <v>105</v>
      </c>
      <c r="D401" t="s">
        <v>106</v>
      </c>
      <c r="E401">
        <v>6140200</v>
      </c>
      <c r="F401">
        <v>93253</v>
      </c>
      <c r="G401">
        <v>8216</v>
      </c>
      <c r="H401">
        <v>8571</v>
      </c>
      <c r="I401">
        <v>8301</v>
      </c>
      <c r="J401">
        <v>8521</v>
      </c>
      <c r="K401">
        <v>720</v>
      </c>
      <c r="L401">
        <v>8271</v>
      </c>
      <c r="M401">
        <v>8301</v>
      </c>
      <c r="N401">
        <v>8571</v>
      </c>
      <c r="O401">
        <v>8821</v>
      </c>
      <c r="P401">
        <v>8291</v>
      </c>
      <c r="Q401">
        <v>8271</v>
      </c>
      <c r="R401">
        <v>8398</v>
      </c>
      <c r="S401">
        <f t="shared" si="6"/>
        <v>8216</v>
      </c>
      <c r="T401">
        <f>SUM($F401:H401)</f>
        <v>110040</v>
      </c>
      <c r="U401">
        <f>SUM($F401:I401)</f>
        <v>118341</v>
      </c>
      <c r="V401">
        <f>SUM($F401:J401)</f>
        <v>126862</v>
      </c>
      <c r="W401">
        <f>SUM($F401:K401)</f>
        <v>127582</v>
      </c>
      <c r="X401">
        <f>SUM($F401:L401)</f>
        <v>135853</v>
      </c>
      <c r="Y401">
        <f>SUM($F401:M401)</f>
        <v>144154</v>
      </c>
      <c r="Z401">
        <f>SUM($F401:N401)</f>
        <v>152725</v>
      </c>
      <c r="AA401">
        <f>SUM($F401:O401)</f>
        <v>161546</v>
      </c>
      <c r="AB401">
        <f>SUM($F401:P401)</f>
        <v>169837</v>
      </c>
      <c r="AC401">
        <f>SUM($F401:Q401)</f>
        <v>178108</v>
      </c>
      <c r="AD401">
        <f>SUM($F401:R401)</f>
        <v>186506</v>
      </c>
    </row>
    <row r="402" spans="1:30" x14ac:dyDescent="0.35">
      <c r="A402" t="s">
        <v>138</v>
      </c>
      <c r="B402" s="255" t="s">
        <v>233</v>
      </c>
      <c r="C402" t="s">
        <v>107</v>
      </c>
      <c r="D402" t="s">
        <v>108</v>
      </c>
      <c r="E402">
        <v>6111000</v>
      </c>
      <c r="F402">
        <v>27560</v>
      </c>
      <c r="G402">
        <v>4240</v>
      </c>
      <c r="H402">
        <v>7208</v>
      </c>
      <c r="I402">
        <v>8480</v>
      </c>
      <c r="J402">
        <v>7632</v>
      </c>
      <c r="S402">
        <f t="shared" si="6"/>
        <v>4240</v>
      </c>
      <c r="T402">
        <f>SUM($F402:H402)</f>
        <v>39008</v>
      </c>
      <c r="U402">
        <f>SUM($F402:I402)</f>
        <v>47488</v>
      </c>
      <c r="V402">
        <f>SUM($F402:J402)</f>
        <v>55120</v>
      </c>
      <c r="W402">
        <f>SUM($F402:K402)</f>
        <v>55120</v>
      </c>
      <c r="X402">
        <f>SUM($F402:L402)</f>
        <v>55120</v>
      </c>
      <c r="Y402">
        <f>SUM($F402:M402)</f>
        <v>55120</v>
      </c>
      <c r="Z402">
        <f>SUM($F402:N402)</f>
        <v>55120</v>
      </c>
      <c r="AA402">
        <f>SUM($F402:O402)</f>
        <v>55120</v>
      </c>
      <c r="AB402">
        <f>SUM($F402:P402)</f>
        <v>55120</v>
      </c>
      <c r="AC402">
        <f>SUM($F402:Q402)</f>
        <v>55120</v>
      </c>
      <c r="AD402">
        <f>SUM($F402:R402)</f>
        <v>55120</v>
      </c>
    </row>
    <row r="403" spans="1:30" x14ac:dyDescent="0.35">
      <c r="A403" t="s">
        <v>138</v>
      </c>
      <c r="B403" s="255" t="s">
        <v>233</v>
      </c>
      <c r="C403" t="s">
        <v>109</v>
      </c>
      <c r="D403" t="s">
        <v>110</v>
      </c>
      <c r="E403">
        <v>6170100</v>
      </c>
      <c r="F403">
        <v>8808</v>
      </c>
      <c r="G403">
        <v>758</v>
      </c>
      <c r="H403">
        <v>593</v>
      </c>
      <c r="I403">
        <v>593</v>
      </c>
      <c r="J403">
        <v>843</v>
      </c>
      <c r="K403">
        <v>0</v>
      </c>
      <c r="L403">
        <v>1403</v>
      </c>
      <c r="M403">
        <v>593</v>
      </c>
      <c r="N403">
        <v>593</v>
      </c>
      <c r="O403">
        <v>593</v>
      </c>
      <c r="P403">
        <v>843</v>
      </c>
      <c r="Q403">
        <v>1403</v>
      </c>
      <c r="R403">
        <v>593</v>
      </c>
      <c r="S403">
        <f t="shared" si="6"/>
        <v>758</v>
      </c>
      <c r="T403">
        <f>SUM($F403:H403)</f>
        <v>10159</v>
      </c>
      <c r="U403">
        <f>SUM($F403:I403)</f>
        <v>10752</v>
      </c>
      <c r="V403">
        <f>SUM($F403:J403)</f>
        <v>11595</v>
      </c>
      <c r="W403">
        <f>SUM($F403:K403)</f>
        <v>11595</v>
      </c>
      <c r="X403">
        <f>SUM($F403:L403)</f>
        <v>12998</v>
      </c>
      <c r="Y403">
        <f>SUM($F403:M403)</f>
        <v>13591</v>
      </c>
      <c r="Z403">
        <f>SUM($F403:N403)</f>
        <v>14184</v>
      </c>
      <c r="AA403">
        <f>SUM($F403:O403)</f>
        <v>14777</v>
      </c>
      <c r="AB403">
        <f>SUM($F403:P403)</f>
        <v>15620</v>
      </c>
      <c r="AC403">
        <f>SUM($F403:Q403)</f>
        <v>17023</v>
      </c>
      <c r="AD403">
        <f>SUM($F403:R403)</f>
        <v>17616</v>
      </c>
    </row>
    <row r="404" spans="1:30" x14ac:dyDescent="0.35">
      <c r="A404" t="s">
        <v>138</v>
      </c>
      <c r="B404" s="255" t="s">
        <v>233</v>
      </c>
      <c r="C404" t="s">
        <v>111</v>
      </c>
      <c r="D404" t="s">
        <v>112</v>
      </c>
      <c r="E404">
        <v>6170110</v>
      </c>
      <c r="F404">
        <v>24628</v>
      </c>
      <c r="G404">
        <v>5336</v>
      </c>
      <c r="H404">
        <v>9590</v>
      </c>
      <c r="I404">
        <v>405</v>
      </c>
      <c r="J404">
        <v>654</v>
      </c>
      <c r="K404">
        <v>404</v>
      </c>
      <c r="L404">
        <v>2975</v>
      </c>
      <c r="M404">
        <v>404</v>
      </c>
      <c r="N404">
        <v>404</v>
      </c>
      <c r="O404">
        <v>655</v>
      </c>
      <c r="P404">
        <v>2862</v>
      </c>
      <c r="Q404">
        <v>534</v>
      </c>
      <c r="R404">
        <v>405</v>
      </c>
      <c r="S404">
        <f t="shared" si="6"/>
        <v>5336</v>
      </c>
      <c r="T404">
        <f>SUM($F404:H404)</f>
        <v>39554</v>
      </c>
      <c r="U404">
        <f>SUM($F404:I404)</f>
        <v>39959</v>
      </c>
      <c r="V404">
        <f>SUM($F404:J404)</f>
        <v>40613</v>
      </c>
      <c r="W404">
        <f>SUM($F404:K404)</f>
        <v>41017</v>
      </c>
      <c r="X404">
        <f>SUM($F404:L404)</f>
        <v>43992</v>
      </c>
      <c r="Y404">
        <f>SUM($F404:M404)</f>
        <v>44396</v>
      </c>
      <c r="Z404">
        <f>SUM($F404:N404)</f>
        <v>44800</v>
      </c>
      <c r="AA404">
        <f>SUM($F404:O404)</f>
        <v>45455</v>
      </c>
      <c r="AB404">
        <f>SUM($F404:P404)</f>
        <v>48317</v>
      </c>
      <c r="AC404">
        <f>SUM($F404:Q404)</f>
        <v>48851</v>
      </c>
      <c r="AD404">
        <f>SUM($F404:R404)</f>
        <v>49256</v>
      </c>
    </row>
    <row r="405" spans="1:30" x14ac:dyDescent="0.35">
      <c r="A405" t="s">
        <v>138</v>
      </c>
      <c r="B405" s="255" t="s">
        <v>233</v>
      </c>
      <c r="C405" t="s">
        <v>113</v>
      </c>
      <c r="D405" t="s">
        <v>114</v>
      </c>
      <c r="E405">
        <v>6181400</v>
      </c>
      <c r="F405">
        <v>0</v>
      </c>
      <c r="S405">
        <f t="shared" si="6"/>
        <v>0</v>
      </c>
      <c r="T405">
        <f>SUM($F405:H405)</f>
        <v>0</v>
      </c>
      <c r="U405">
        <f>SUM($F405:I405)</f>
        <v>0</v>
      </c>
      <c r="V405">
        <f>SUM($F405:J405)</f>
        <v>0</v>
      </c>
      <c r="W405">
        <f>SUM($F405:K405)</f>
        <v>0</v>
      </c>
      <c r="X405">
        <f>SUM($F405:L405)</f>
        <v>0</v>
      </c>
      <c r="Y405">
        <f>SUM($F405:M405)</f>
        <v>0</v>
      </c>
      <c r="Z405">
        <f>SUM($F405:N405)</f>
        <v>0</v>
      </c>
      <c r="AA405">
        <f>SUM($F405:O405)</f>
        <v>0</v>
      </c>
      <c r="AB405">
        <f>SUM($F405:P405)</f>
        <v>0</v>
      </c>
      <c r="AC405">
        <f>SUM($F405:Q405)</f>
        <v>0</v>
      </c>
      <c r="AD405">
        <f>SUM($F405:R405)</f>
        <v>0</v>
      </c>
    </row>
    <row r="406" spans="1:30" x14ac:dyDescent="0.35">
      <c r="A406" t="s">
        <v>138</v>
      </c>
      <c r="B406" s="255" t="s">
        <v>233</v>
      </c>
      <c r="C406" t="s">
        <v>115</v>
      </c>
      <c r="D406" t="s">
        <v>116</v>
      </c>
      <c r="E406">
        <v>6181500</v>
      </c>
      <c r="F406">
        <v>0</v>
      </c>
      <c r="S406">
        <f t="shared" si="6"/>
        <v>0</v>
      </c>
      <c r="T406">
        <f>SUM($F406:H406)</f>
        <v>0</v>
      </c>
      <c r="U406">
        <f>SUM($F406:I406)</f>
        <v>0</v>
      </c>
      <c r="V406">
        <f>SUM($F406:J406)</f>
        <v>0</v>
      </c>
      <c r="W406">
        <f>SUM($F406:K406)</f>
        <v>0</v>
      </c>
      <c r="X406">
        <f>SUM($F406:L406)</f>
        <v>0</v>
      </c>
      <c r="Y406">
        <f>SUM($F406:M406)</f>
        <v>0</v>
      </c>
      <c r="Z406">
        <f>SUM($F406:N406)</f>
        <v>0</v>
      </c>
      <c r="AA406">
        <f>SUM($F406:O406)</f>
        <v>0</v>
      </c>
      <c r="AB406">
        <f>SUM($F406:P406)</f>
        <v>0</v>
      </c>
      <c r="AC406">
        <f>SUM($F406:Q406)</f>
        <v>0</v>
      </c>
      <c r="AD406">
        <f>SUM($F406:R406)</f>
        <v>0</v>
      </c>
    </row>
    <row r="407" spans="1:30" x14ac:dyDescent="0.35">
      <c r="A407" t="s">
        <v>138</v>
      </c>
      <c r="B407" s="255" t="s">
        <v>233</v>
      </c>
      <c r="C407" t="s">
        <v>117</v>
      </c>
      <c r="D407" t="s">
        <v>118</v>
      </c>
      <c r="E407">
        <v>6110610</v>
      </c>
      <c r="F407">
        <v>0</v>
      </c>
      <c r="S407">
        <f t="shared" si="6"/>
        <v>0</v>
      </c>
      <c r="T407">
        <f>SUM($F407:H407)</f>
        <v>0</v>
      </c>
      <c r="U407">
        <f>SUM($F407:I407)</f>
        <v>0</v>
      </c>
      <c r="V407">
        <f>SUM($F407:J407)</f>
        <v>0</v>
      </c>
      <c r="W407">
        <f>SUM($F407:K407)</f>
        <v>0</v>
      </c>
      <c r="X407">
        <f>SUM($F407:L407)</f>
        <v>0</v>
      </c>
      <c r="Y407">
        <f>SUM($F407:M407)</f>
        <v>0</v>
      </c>
      <c r="Z407">
        <f>SUM($F407:N407)</f>
        <v>0</v>
      </c>
      <c r="AA407">
        <f>SUM($F407:O407)</f>
        <v>0</v>
      </c>
      <c r="AB407">
        <f>SUM($F407:P407)</f>
        <v>0</v>
      </c>
      <c r="AC407">
        <f>SUM($F407:Q407)</f>
        <v>0</v>
      </c>
      <c r="AD407">
        <f>SUM($F407:R407)</f>
        <v>0</v>
      </c>
    </row>
    <row r="408" spans="1:30" x14ac:dyDescent="0.35">
      <c r="A408" t="s">
        <v>138</v>
      </c>
      <c r="B408" s="255" t="s">
        <v>233</v>
      </c>
      <c r="C408" t="s">
        <v>119</v>
      </c>
      <c r="D408" t="s">
        <v>120</v>
      </c>
      <c r="E408">
        <v>6122340</v>
      </c>
      <c r="F408">
        <v>0</v>
      </c>
      <c r="S408">
        <f t="shared" si="6"/>
        <v>0</v>
      </c>
      <c r="T408">
        <f>SUM($F408:H408)</f>
        <v>0</v>
      </c>
      <c r="U408">
        <f>SUM($F408:I408)</f>
        <v>0</v>
      </c>
      <c r="V408">
        <f>SUM($F408:J408)</f>
        <v>0</v>
      </c>
      <c r="W408">
        <f>SUM($F408:K408)</f>
        <v>0</v>
      </c>
      <c r="X408">
        <f>SUM($F408:L408)</f>
        <v>0</v>
      </c>
      <c r="Y408">
        <f>SUM($F408:M408)</f>
        <v>0</v>
      </c>
      <c r="Z408">
        <f>SUM($F408:N408)</f>
        <v>0</v>
      </c>
      <c r="AA408">
        <f>SUM($F408:O408)</f>
        <v>0</v>
      </c>
      <c r="AB408">
        <f>SUM($F408:P408)</f>
        <v>0</v>
      </c>
      <c r="AC408">
        <f>SUM($F408:Q408)</f>
        <v>0</v>
      </c>
      <c r="AD408">
        <f>SUM($F408:R408)</f>
        <v>0</v>
      </c>
    </row>
    <row r="409" spans="1:30" x14ac:dyDescent="0.35">
      <c r="A409" t="s">
        <v>138</v>
      </c>
      <c r="B409" s="255" t="s">
        <v>233</v>
      </c>
      <c r="C409" t="s">
        <v>121</v>
      </c>
      <c r="D409" t="s">
        <v>122</v>
      </c>
      <c r="E409">
        <v>4190170</v>
      </c>
      <c r="F409">
        <v>-7521</v>
      </c>
      <c r="J409">
        <v>-7521</v>
      </c>
      <c r="S409">
        <f t="shared" si="6"/>
        <v>0</v>
      </c>
      <c r="T409">
        <f>SUM($F409:H409)</f>
        <v>-7521</v>
      </c>
      <c r="U409">
        <f>SUM($F409:I409)</f>
        <v>-7521</v>
      </c>
      <c r="V409">
        <f>SUM($F409:J409)</f>
        <v>-15042</v>
      </c>
      <c r="W409">
        <f>SUM($F409:K409)</f>
        <v>-15042</v>
      </c>
      <c r="X409">
        <f>SUM($F409:L409)</f>
        <v>-15042</v>
      </c>
      <c r="Y409">
        <f>SUM($F409:M409)</f>
        <v>-15042</v>
      </c>
      <c r="Z409">
        <f>SUM($F409:N409)</f>
        <v>-15042</v>
      </c>
      <c r="AA409">
        <f>SUM($F409:O409)</f>
        <v>-15042</v>
      </c>
      <c r="AB409">
        <f>SUM($F409:P409)</f>
        <v>-15042</v>
      </c>
      <c r="AC409">
        <f>SUM($F409:Q409)</f>
        <v>-15042</v>
      </c>
      <c r="AD409">
        <f>SUM($F409:R409)</f>
        <v>-15042</v>
      </c>
    </row>
    <row r="410" spans="1:30" x14ac:dyDescent="0.35">
      <c r="A410" t="s">
        <v>138</v>
      </c>
      <c r="B410" s="255" t="s">
        <v>233</v>
      </c>
      <c r="C410" t="s">
        <v>123</v>
      </c>
      <c r="D410" t="s">
        <v>124</v>
      </c>
      <c r="E410">
        <v>4190430</v>
      </c>
      <c r="F410">
        <v>0</v>
      </c>
      <c r="S410">
        <f t="shared" si="6"/>
        <v>0</v>
      </c>
      <c r="T410">
        <f>SUM($F410:H410)</f>
        <v>0</v>
      </c>
      <c r="U410">
        <f>SUM($F410:I410)</f>
        <v>0</v>
      </c>
      <c r="V410">
        <f>SUM($F410:J410)</f>
        <v>0</v>
      </c>
      <c r="W410">
        <f>SUM($F410:K410)</f>
        <v>0</v>
      </c>
      <c r="X410">
        <f>SUM($F410:L410)</f>
        <v>0</v>
      </c>
      <c r="Y410">
        <f>SUM($F410:M410)</f>
        <v>0</v>
      </c>
      <c r="Z410">
        <f>SUM($F410:N410)</f>
        <v>0</v>
      </c>
      <c r="AA410">
        <f>SUM($F410:O410)</f>
        <v>0</v>
      </c>
      <c r="AB410">
        <f>SUM($F410:P410)</f>
        <v>0</v>
      </c>
      <c r="AC410">
        <f>SUM($F410:Q410)</f>
        <v>0</v>
      </c>
      <c r="AD410">
        <f>SUM($F410:R410)</f>
        <v>0</v>
      </c>
    </row>
    <row r="411" spans="1:30" x14ac:dyDescent="0.35">
      <c r="A411" t="s">
        <v>138</v>
      </c>
      <c r="B411" s="255" t="s">
        <v>233</v>
      </c>
      <c r="C411" t="s">
        <v>125</v>
      </c>
      <c r="D411" t="s">
        <v>126</v>
      </c>
      <c r="E411">
        <v>6181510</v>
      </c>
      <c r="F411">
        <v>0</v>
      </c>
      <c r="S411">
        <f t="shared" si="6"/>
        <v>0</v>
      </c>
      <c r="T411">
        <f>SUM($F411:H411)</f>
        <v>0</v>
      </c>
      <c r="U411">
        <f>SUM($F411:I411)</f>
        <v>0</v>
      </c>
      <c r="V411">
        <f>SUM($F411:J411)</f>
        <v>0</v>
      </c>
      <c r="W411">
        <f>SUM($F411:K411)</f>
        <v>0</v>
      </c>
      <c r="X411">
        <f>SUM($F411:L411)</f>
        <v>0</v>
      </c>
      <c r="Y411">
        <f>SUM($F411:M411)</f>
        <v>0</v>
      </c>
      <c r="Z411">
        <f>SUM($F411:N411)</f>
        <v>0</v>
      </c>
      <c r="AA411">
        <f>SUM($F411:O411)</f>
        <v>0</v>
      </c>
      <c r="AB411">
        <f>SUM($F411:P411)</f>
        <v>0</v>
      </c>
      <c r="AC411">
        <f>SUM($F411:Q411)</f>
        <v>0</v>
      </c>
      <c r="AD411">
        <f>SUM($F411:R411)</f>
        <v>0</v>
      </c>
    </row>
    <row r="412" spans="1:30" x14ac:dyDescent="0.35">
      <c r="A412" t="s">
        <v>138</v>
      </c>
      <c r="B412" s="255" t="s">
        <v>233</v>
      </c>
      <c r="C412" t="s">
        <v>146</v>
      </c>
      <c r="D412" t="s">
        <v>147</v>
      </c>
      <c r="E412">
        <v>6180210</v>
      </c>
      <c r="S412">
        <f t="shared" si="6"/>
        <v>0</v>
      </c>
      <c r="T412">
        <f>SUM($F412:H412)</f>
        <v>0</v>
      </c>
      <c r="U412">
        <f>SUM($F412:I412)</f>
        <v>0</v>
      </c>
      <c r="V412">
        <f>SUM($F412:J412)</f>
        <v>0</v>
      </c>
      <c r="W412">
        <f>SUM($F412:K412)</f>
        <v>0</v>
      </c>
      <c r="X412">
        <f>SUM($F412:L412)</f>
        <v>0</v>
      </c>
      <c r="Y412">
        <f>SUM($F412:M412)</f>
        <v>0</v>
      </c>
      <c r="Z412">
        <f>SUM($F412:N412)</f>
        <v>0</v>
      </c>
      <c r="AA412">
        <f>SUM($F412:O412)</f>
        <v>0</v>
      </c>
      <c r="AB412">
        <f>SUM($F412:P412)</f>
        <v>0</v>
      </c>
      <c r="AC412">
        <f>SUM($F412:Q412)</f>
        <v>0</v>
      </c>
      <c r="AD412">
        <f>SUM($F412:R412)</f>
        <v>0</v>
      </c>
    </row>
    <row r="413" spans="1:30" x14ac:dyDescent="0.35">
      <c r="A413" t="s">
        <v>138</v>
      </c>
      <c r="B413" s="255" t="s">
        <v>233</v>
      </c>
      <c r="C413" t="s">
        <v>127</v>
      </c>
      <c r="D413" t="s">
        <v>128</v>
      </c>
      <c r="E413">
        <v>6180200</v>
      </c>
      <c r="F413">
        <v>26568.720000000001</v>
      </c>
      <c r="I413">
        <v>3989</v>
      </c>
      <c r="J413">
        <v>5275</v>
      </c>
      <c r="L413">
        <v>3990</v>
      </c>
      <c r="M413">
        <v>5334.72</v>
      </c>
      <c r="O413">
        <v>3990</v>
      </c>
      <c r="R413">
        <v>3990</v>
      </c>
      <c r="S413">
        <f t="shared" si="6"/>
        <v>0</v>
      </c>
      <c r="T413">
        <f>SUM($F413:H413)</f>
        <v>26568.720000000001</v>
      </c>
      <c r="U413">
        <f>SUM($F413:I413)</f>
        <v>30557.72</v>
      </c>
      <c r="V413">
        <f>SUM($F413:J413)</f>
        <v>35832.720000000001</v>
      </c>
      <c r="W413">
        <f>SUM($F413:K413)</f>
        <v>35832.720000000001</v>
      </c>
      <c r="X413">
        <f>SUM($F413:L413)</f>
        <v>39822.720000000001</v>
      </c>
      <c r="Y413">
        <f>SUM($F413:M413)</f>
        <v>45157.440000000002</v>
      </c>
      <c r="Z413">
        <f>SUM($F413:N413)</f>
        <v>45157.440000000002</v>
      </c>
      <c r="AA413">
        <f>SUM($F413:O413)</f>
        <v>49147.44</v>
      </c>
      <c r="AB413">
        <f>SUM($F413:P413)</f>
        <v>49147.44</v>
      </c>
      <c r="AC413">
        <f>SUM($F413:Q413)</f>
        <v>49147.44</v>
      </c>
      <c r="AD413">
        <f>SUM($F413:R413)</f>
        <v>53137.440000000002</v>
      </c>
    </row>
    <row r="414" spans="1:30" x14ac:dyDescent="0.35">
      <c r="A414" t="s">
        <v>138</v>
      </c>
      <c r="B414" s="255" t="s">
        <v>233</v>
      </c>
      <c r="C414" t="s">
        <v>130</v>
      </c>
      <c r="D414" t="s">
        <v>131</v>
      </c>
      <c r="E414">
        <v>6180230</v>
      </c>
      <c r="S414">
        <f t="shared" si="6"/>
        <v>0</v>
      </c>
      <c r="T414">
        <f>SUM($F414:H414)</f>
        <v>0</v>
      </c>
      <c r="U414">
        <f>SUM($F414:I414)</f>
        <v>0</v>
      </c>
      <c r="V414">
        <f>SUM($F414:J414)</f>
        <v>0</v>
      </c>
      <c r="W414">
        <f>SUM($F414:K414)</f>
        <v>0</v>
      </c>
      <c r="X414">
        <f>SUM($F414:L414)</f>
        <v>0</v>
      </c>
      <c r="Y414">
        <f>SUM($F414:M414)</f>
        <v>0</v>
      </c>
      <c r="Z414">
        <f>SUM($F414:N414)</f>
        <v>0</v>
      </c>
      <c r="AA414">
        <f>SUM($F414:O414)</f>
        <v>0</v>
      </c>
      <c r="AB414">
        <f>SUM($F414:P414)</f>
        <v>0</v>
      </c>
      <c r="AC414">
        <f>SUM($F414:Q414)</f>
        <v>0</v>
      </c>
      <c r="AD414">
        <f>SUM($F414:R414)</f>
        <v>0</v>
      </c>
    </row>
    <row r="415" spans="1:30" x14ac:dyDescent="0.35">
      <c r="A415" t="s">
        <v>138</v>
      </c>
      <c r="B415" s="255" t="s">
        <v>233</v>
      </c>
      <c r="C415" t="s">
        <v>135</v>
      </c>
      <c r="D415" t="s">
        <v>136</v>
      </c>
      <c r="E415">
        <v>6180260</v>
      </c>
      <c r="F415">
        <v>7521</v>
      </c>
      <c r="I415">
        <v>7521</v>
      </c>
      <c r="S415">
        <f t="shared" si="6"/>
        <v>0</v>
      </c>
      <c r="T415">
        <f>SUM($F415:H415)</f>
        <v>7521</v>
      </c>
      <c r="U415">
        <f>SUM($F415:I415)</f>
        <v>15042</v>
      </c>
      <c r="V415">
        <f>SUM($F415:J415)</f>
        <v>15042</v>
      </c>
      <c r="W415">
        <f>SUM($F415:K415)</f>
        <v>15042</v>
      </c>
      <c r="X415">
        <f>SUM($F415:L415)</f>
        <v>15042</v>
      </c>
      <c r="Y415">
        <f>SUM($F415:M415)</f>
        <v>15042</v>
      </c>
      <c r="Z415">
        <f>SUM($F415:N415)</f>
        <v>15042</v>
      </c>
      <c r="AA415">
        <f>SUM($F415:O415)</f>
        <v>15042</v>
      </c>
      <c r="AB415">
        <f>SUM($F415:P415)</f>
        <v>15042</v>
      </c>
      <c r="AC415">
        <f>SUM($F415:Q415)</f>
        <v>15042</v>
      </c>
      <c r="AD415">
        <f>SUM($F415:R415)</f>
        <v>15042</v>
      </c>
    </row>
    <row r="416" spans="1:30" x14ac:dyDescent="0.35">
      <c r="A416" t="s">
        <v>139</v>
      </c>
      <c r="B416" s="255" t="s">
        <v>236</v>
      </c>
      <c r="C416" t="s">
        <v>19</v>
      </c>
      <c r="D416" t="s">
        <v>20</v>
      </c>
      <c r="E416">
        <v>4190105</v>
      </c>
      <c r="F416">
        <v>-1980267</v>
      </c>
      <c r="G416">
        <v>-159831.32999999999</v>
      </c>
      <c r="H416">
        <v>-159831.32999999999</v>
      </c>
      <c r="I416">
        <v>-185785.5</v>
      </c>
      <c r="J416">
        <v>-159831.32999999999</v>
      </c>
      <c r="K416">
        <v>-159831.32999999999</v>
      </c>
      <c r="L416">
        <v>-159831.32999999999</v>
      </c>
      <c r="M416">
        <v>-159831.32999999999</v>
      </c>
      <c r="N416">
        <v>-196168.15999999997</v>
      </c>
      <c r="O416">
        <v>-159831.32999999999</v>
      </c>
      <c r="P416">
        <v>-159831.32999999999</v>
      </c>
      <c r="Q416">
        <v>-159831.32999999999</v>
      </c>
      <c r="R416">
        <v>-159831.37</v>
      </c>
      <c r="S416">
        <f t="shared" si="6"/>
        <v>-159831.32999999999</v>
      </c>
      <c r="T416">
        <f>SUM($F416:H416)</f>
        <v>-2299929.66</v>
      </c>
      <c r="U416">
        <f>SUM($F416:I416)</f>
        <v>-2485715.16</v>
      </c>
      <c r="V416">
        <f>SUM($F416:J416)</f>
        <v>-2645546.4900000002</v>
      </c>
      <c r="W416">
        <f>SUM($F416:K416)</f>
        <v>-2805377.8200000003</v>
      </c>
      <c r="X416">
        <f>SUM($F416:L416)</f>
        <v>-2965209.1500000004</v>
      </c>
      <c r="Y416">
        <f>SUM($F416:M416)</f>
        <v>-3125040.4800000004</v>
      </c>
      <c r="Z416">
        <f>SUM($F416:N416)</f>
        <v>-3321208.6400000006</v>
      </c>
      <c r="AA416">
        <f>SUM($F416:O416)</f>
        <v>-3481039.9700000007</v>
      </c>
      <c r="AB416">
        <f>SUM($F416:P416)</f>
        <v>-3640871.3000000007</v>
      </c>
      <c r="AC416">
        <f>SUM($F416:Q416)</f>
        <v>-3800702.6300000008</v>
      </c>
      <c r="AD416">
        <f>SUM($F416:R416)</f>
        <v>-3960534.0000000009</v>
      </c>
    </row>
    <row r="417" spans="1:30" x14ac:dyDescent="0.35">
      <c r="A417" t="s">
        <v>139</v>
      </c>
      <c r="B417" s="255" t="s">
        <v>236</v>
      </c>
      <c r="C417" t="s">
        <v>21</v>
      </c>
      <c r="D417" t="s">
        <v>22</v>
      </c>
      <c r="E417">
        <v>4190110</v>
      </c>
      <c r="F417">
        <v>0</v>
      </c>
      <c r="G417">
        <v>0</v>
      </c>
      <c r="H417">
        <v>0</v>
      </c>
      <c r="I417">
        <v>0</v>
      </c>
      <c r="J417">
        <v>0</v>
      </c>
      <c r="K417">
        <v>0</v>
      </c>
      <c r="L417">
        <v>0</v>
      </c>
      <c r="M417">
        <v>0</v>
      </c>
      <c r="N417">
        <v>0</v>
      </c>
      <c r="O417">
        <v>0</v>
      </c>
      <c r="P417">
        <v>0</v>
      </c>
      <c r="Q417">
        <v>0</v>
      </c>
      <c r="R417">
        <v>0</v>
      </c>
      <c r="S417">
        <f t="shared" si="6"/>
        <v>0</v>
      </c>
      <c r="T417">
        <f>SUM($F417:H417)</f>
        <v>0</v>
      </c>
      <c r="U417">
        <f>SUM($F417:I417)</f>
        <v>0</v>
      </c>
      <c r="V417">
        <f>SUM($F417:J417)</f>
        <v>0</v>
      </c>
      <c r="W417">
        <f>SUM($F417:K417)</f>
        <v>0</v>
      </c>
      <c r="X417">
        <f>SUM($F417:L417)</f>
        <v>0</v>
      </c>
      <c r="Y417">
        <f>SUM($F417:M417)</f>
        <v>0</v>
      </c>
      <c r="Z417">
        <f>SUM($F417:N417)</f>
        <v>0</v>
      </c>
      <c r="AA417">
        <f>SUM($F417:O417)</f>
        <v>0</v>
      </c>
      <c r="AB417">
        <f>SUM($F417:P417)</f>
        <v>0</v>
      </c>
      <c r="AC417">
        <f>SUM($F417:Q417)</f>
        <v>0</v>
      </c>
      <c r="AD417">
        <f>SUM($F417:R417)</f>
        <v>0</v>
      </c>
    </row>
    <row r="418" spans="1:30" x14ac:dyDescent="0.35">
      <c r="A418" t="s">
        <v>139</v>
      </c>
      <c r="B418" s="255" t="s">
        <v>236</v>
      </c>
      <c r="C418" t="s">
        <v>23</v>
      </c>
      <c r="D418" t="s">
        <v>24</v>
      </c>
      <c r="E418">
        <v>4190120</v>
      </c>
      <c r="F418">
        <v>-89888.23</v>
      </c>
      <c r="G418">
        <v>-7031.82</v>
      </c>
      <c r="H418">
        <v>-7076.02</v>
      </c>
      <c r="I418">
        <v>-7031.82</v>
      </c>
      <c r="J418">
        <v>-7076.02</v>
      </c>
      <c r="K418">
        <v>-7076.03</v>
      </c>
      <c r="L418">
        <v>-7793.2</v>
      </c>
      <c r="M418">
        <v>-7814.98</v>
      </c>
      <c r="N418">
        <v>-7793.2</v>
      </c>
      <c r="O418">
        <v>-7814.98</v>
      </c>
      <c r="P418">
        <v>-7814.98</v>
      </c>
      <c r="Q418">
        <v>-7750.03</v>
      </c>
      <c r="R418">
        <v>-7815.15</v>
      </c>
      <c r="S418">
        <f t="shared" si="6"/>
        <v>-7031.82</v>
      </c>
      <c r="T418">
        <f>SUM($F418:H418)</f>
        <v>-103996.06999999999</v>
      </c>
      <c r="U418">
        <f>SUM($F418:I418)</f>
        <v>-111027.88999999998</v>
      </c>
      <c r="V418">
        <f>SUM($F418:J418)</f>
        <v>-118103.90999999999</v>
      </c>
      <c r="W418">
        <f>SUM($F418:K418)</f>
        <v>-125179.93999999999</v>
      </c>
      <c r="X418">
        <f>SUM($F418:L418)</f>
        <v>-132973.13999999998</v>
      </c>
      <c r="Y418">
        <f>SUM($F418:M418)</f>
        <v>-140788.12</v>
      </c>
      <c r="Z418">
        <f>SUM($F418:N418)</f>
        <v>-148581.32</v>
      </c>
      <c r="AA418">
        <f>SUM($F418:O418)</f>
        <v>-156396.30000000002</v>
      </c>
      <c r="AB418">
        <f>SUM($F418:P418)</f>
        <v>-164211.28000000003</v>
      </c>
      <c r="AC418">
        <f>SUM($F418:Q418)</f>
        <v>-171961.31000000003</v>
      </c>
      <c r="AD418">
        <f>SUM($F418:R418)</f>
        <v>-179776.46000000002</v>
      </c>
    </row>
    <row r="419" spans="1:30" x14ac:dyDescent="0.35">
      <c r="A419" t="s">
        <v>139</v>
      </c>
      <c r="B419" s="255" t="s">
        <v>236</v>
      </c>
      <c r="C419" t="s">
        <v>25</v>
      </c>
      <c r="D419" t="s">
        <v>26</v>
      </c>
      <c r="E419">
        <v>4190140</v>
      </c>
      <c r="F419">
        <v>-117505</v>
      </c>
      <c r="G419">
        <v>0</v>
      </c>
      <c r="H419">
        <v>0</v>
      </c>
      <c r="I419">
        <v>0</v>
      </c>
      <c r="J419">
        <v>-29376.25</v>
      </c>
      <c r="K419">
        <v>0</v>
      </c>
      <c r="L419">
        <v>-29376.25</v>
      </c>
      <c r="M419">
        <v>0</v>
      </c>
      <c r="N419">
        <v>0</v>
      </c>
      <c r="O419">
        <v>-29376.25</v>
      </c>
      <c r="P419">
        <v>0</v>
      </c>
      <c r="Q419">
        <v>0</v>
      </c>
      <c r="R419">
        <v>-29376.25</v>
      </c>
      <c r="S419">
        <f t="shared" si="6"/>
        <v>0</v>
      </c>
      <c r="T419">
        <f>SUM($F419:H419)</f>
        <v>-117505</v>
      </c>
      <c r="U419">
        <f>SUM($F419:I419)</f>
        <v>-117505</v>
      </c>
      <c r="V419">
        <f>SUM($F419:J419)</f>
        <v>-146881.25</v>
      </c>
      <c r="W419">
        <f>SUM($F419:K419)</f>
        <v>-146881.25</v>
      </c>
      <c r="X419">
        <f>SUM($F419:L419)</f>
        <v>-176257.5</v>
      </c>
      <c r="Y419">
        <f>SUM($F419:M419)</f>
        <v>-176257.5</v>
      </c>
      <c r="Z419">
        <f>SUM($F419:N419)</f>
        <v>-176257.5</v>
      </c>
      <c r="AA419">
        <f>SUM($F419:O419)</f>
        <v>-205633.75</v>
      </c>
      <c r="AB419">
        <f>SUM($F419:P419)</f>
        <v>-205633.75</v>
      </c>
      <c r="AC419">
        <f>SUM($F419:Q419)</f>
        <v>-205633.75</v>
      </c>
      <c r="AD419">
        <f>SUM($F419:R419)</f>
        <v>-235010</v>
      </c>
    </row>
    <row r="420" spans="1:30" x14ac:dyDescent="0.35">
      <c r="A420" t="s">
        <v>139</v>
      </c>
      <c r="B420" s="255" t="s">
        <v>236</v>
      </c>
      <c r="C420" t="s">
        <v>27</v>
      </c>
      <c r="D420" t="s">
        <v>28</v>
      </c>
      <c r="E420">
        <v>4190160</v>
      </c>
      <c r="F420">
        <v>0</v>
      </c>
      <c r="G420">
        <v>0</v>
      </c>
      <c r="H420">
        <v>0</v>
      </c>
      <c r="I420">
        <v>0</v>
      </c>
      <c r="J420">
        <v>0</v>
      </c>
      <c r="K420">
        <v>0</v>
      </c>
      <c r="L420">
        <v>0</v>
      </c>
      <c r="M420">
        <v>0</v>
      </c>
      <c r="N420">
        <v>0</v>
      </c>
      <c r="O420">
        <v>0</v>
      </c>
      <c r="P420">
        <v>0</v>
      </c>
      <c r="Q420">
        <v>0</v>
      </c>
      <c r="R420">
        <v>0</v>
      </c>
      <c r="S420">
        <f t="shared" si="6"/>
        <v>0</v>
      </c>
      <c r="T420">
        <f>SUM($F420:H420)</f>
        <v>0</v>
      </c>
      <c r="U420">
        <f>SUM($F420:I420)</f>
        <v>0</v>
      </c>
      <c r="V420">
        <f>SUM($F420:J420)</f>
        <v>0</v>
      </c>
      <c r="W420">
        <f>SUM($F420:K420)</f>
        <v>0</v>
      </c>
      <c r="X420">
        <f>SUM($F420:L420)</f>
        <v>0</v>
      </c>
      <c r="Y420">
        <f>SUM($F420:M420)</f>
        <v>0</v>
      </c>
      <c r="Z420">
        <f>SUM($F420:N420)</f>
        <v>0</v>
      </c>
      <c r="AA420">
        <f>SUM($F420:O420)</f>
        <v>0</v>
      </c>
      <c r="AB420">
        <f>SUM($F420:P420)</f>
        <v>0</v>
      </c>
      <c r="AC420">
        <f>SUM($F420:Q420)</f>
        <v>0</v>
      </c>
      <c r="AD420">
        <f>SUM($F420:R420)</f>
        <v>0</v>
      </c>
    </row>
    <row r="421" spans="1:30" x14ac:dyDescent="0.35">
      <c r="A421" t="s">
        <v>139</v>
      </c>
      <c r="B421" s="255" t="s">
        <v>236</v>
      </c>
      <c r="C421" t="s">
        <v>29</v>
      </c>
      <c r="D421" t="s">
        <v>30</v>
      </c>
      <c r="E421">
        <v>4190390</v>
      </c>
      <c r="F421">
        <v>-1600</v>
      </c>
      <c r="G421">
        <v>0</v>
      </c>
      <c r="H421">
        <v>0</v>
      </c>
      <c r="I421">
        <v>0</v>
      </c>
      <c r="J421">
        <v>-800</v>
      </c>
      <c r="K421">
        <v>0</v>
      </c>
      <c r="L421">
        <v>0</v>
      </c>
      <c r="M421">
        <v>0</v>
      </c>
      <c r="N421">
        <v>-400</v>
      </c>
      <c r="O421">
        <v>0</v>
      </c>
      <c r="P421">
        <v>0</v>
      </c>
      <c r="Q421">
        <v>0</v>
      </c>
      <c r="R421">
        <v>-400</v>
      </c>
      <c r="S421">
        <f t="shared" si="6"/>
        <v>0</v>
      </c>
      <c r="T421">
        <f>SUM($F421:H421)</f>
        <v>-1600</v>
      </c>
      <c r="U421">
        <f>SUM($F421:I421)</f>
        <v>-1600</v>
      </c>
      <c r="V421">
        <f>SUM($F421:J421)</f>
        <v>-2400</v>
      </c>
      <c r="W421">
        <f>SUM($F421:K421)</f>
        <v>-2400</v>
      </c>
      <c r="X421">
        <f>SUM($F421:L421)</f>
        <v>-2400</v>
      </c>
      <c r="Y421">
        <f>SUM($F421:M421)</f>
        <v>-2400</v>
      </c>
      <c r="Z421">
        <f>SUM($F421:N421)</f>
        <v>-2800</v>
      </c>
      <c r="AA421">
        <f>SUM($F421:O421)</f>
        <v>-2800</v>
      </c>
      <c r="AB421">
        <f>SUM($F421:P421)</f>
        <v>-2800</v>
      </c>
      <c r="AC421">
        <f>SUM($F421:Q421)</f>
        <v>-2800</v>
      </c>
      <c r="AD421">
        <f>SUM($F421:R421)</f>
        <v>-3200</v>
      </c>
    </row>
    <row r="422" spans="1:30" x14ac:dyDescent="0.35">
      <c r="A422" t="s">
        <v>139</v>
      </c>
      <c r="B422" s="255" t="s">
        <v>236</v>
      </c>
      <c r="C422" t="s">
        <v>31</v>
      </c>
      <c r="D422" t="s">
        <v>32</v>
      </c>
      <c r="E422">
        <v>4191900</v>
      </c>
      <c r="F422">
        <v>-3060</v>
      </c>
      <c r="G422">
        <v>-490</v>
      </c>
      <c r="H422">
        <v>-460</v>
      </c>
      <c r="I422">
        <v>-460</v>
      </c>
      <c r="J422">
        <v>-460</v>
      </c>
      <c r="K422">
        <v>-650</v>
      </c>
      <c r="L422">
        <v>-60</v>
      </c>
      <c r="M422">
        <v>-120</v>
      </c>
      <c r="N422">
        <v>-60</v>
      </c>
      <c r="O422">
        <v>-120</v>
      </c>
      <c r="P422">
        <v>-60</v>
      </c>
      <c r="Q422">
        <v>-60</v>
      </c>
      <c r="R422">
        <v>-60</v>
      </c>
      <c r="S422">
        <f t="shared" si="6"/>
        <v>-490</v>
      </c>
      <c r="T422">
        <f>SUM($F422:H422)</f>
        <v>-4010</v>
      </c>
      <c r="U422">
        <f>SUM($F422:I422)</f>
        <v>-4470</v>
      </c>
      <c r="V422">
        <f>SUM($F422:J422)</f>
        <v>-4930</v>
      </c>
      <c r="W422">
        <f>SUM($F422:K422)</f>
        <v>-5580</v>
      </c>
      <c r="X422">
        <f>SUM($F422:L422)</f>
        <v>-5640</v>
      </c>
      <c r="Y422">
        <f>SUM($F422:M422)</f>
        <v>-5760</v>
      </c>
      <c r="Z422">
        <f>SUM($F422:N422)</f>
        <v>-5820</v>
      </c>
      <c r="AA422">
        <f>SUM($F422:O422)</f>
        <v>-5940</v>
      </c>
      <c r="AB422">
        <f>SUM($F422:P422)</f>
        <v>-6000</v>
      </c>
      <c r="AC422">
        <f>SUM($F422:Q422)</f>
        <v>-6060</v>
      </c>
      <c r="AD422">
        <f>SUM($F422:R422)</f>
        <v>-6120</v>
      </c>
    </row>
    <row r="423" spans="1:30" x14ac:dyDescent="0.35">
      <c r="A423" t="s">
        <v>139</v>
      </c>
      <c r="B423" s="255" t="s">
        <v>236</v>
      </c>
      <c r="C423" t="s">
        <v>33</v>
      </c>
      <c r="D423" t="s">
        <v>34</v>
      </c>
      <c r="E423">
        <v>4191100</v>
      </c>
      <c r="F423">
        <v>-113796</v>
      </c>
      <c r="G423">
        <v>-9040</v>
      </c>
      <c r="H423">
        <v>-13146</v>
      </c>
      <c r="I423">
        <v>-11660</v>
      </c>
      <c r="J423">
        <v>-9760</v>
      </c>
      <c r="K423">
        <v>-650</v>
      </c>
      <c r="L423">
        <v>-11260</v>
      </c>
      <c r="M423">
        <v>-9420</v>
      </c>
      <c r="N423">
        <v>-11260</v>
      </c>
      <c r="O423">
        <v>-8520</v>
      </c>
      <c r="P423">
        <v>-8610</v>
      </c>
      <c r="Q423">
        <v>-9210</v>
      </c>
      <c r="R423">
        <v>-11260</v>
      </c>
      <c r="S423">
        <f t="shared" si="6"/>
        <v>-9040</v>
      </c>
      <c r="T423">
        <f>SUM($F423:H423)</f>
        <v>-135982</v>
      </c>
      <c r="U423">
        <f>SUM($F423:I423)</f>
        <v>-147642</v>
      </c>
      <c r="V423">
        <f>SUM($F423:J423)</f>
        <v>-157402</v>
      </c>
      <c r="W423">
        <f>SUM($F423:K423)</f>
        <v>-158052</v>
      </c>
      <c r="X423">
        <f>SUM($F423:L423)</f>
        <v>-169312</v>
      </c>
      <c r="Y423">
        <f>SUM($F423:M423)</f>
        <v>-178732</v>
      </c>
      <c r="Z423">
        <f>SUM($F423:N423)</f>
        <v>-189992</v>
      </c>
      <c r="AA423">
        <f>SUM($F423:O423)</f>
        <v>-198512</v>
      </c>
      <c r="AB423">
        <f>SUM($F423:P423)</f>
        <v>-207122</v>
      </c>
      <c r="AC423">
        <f>SUM($F423:Q423)</f>
        <v>-216332</v>
      </c>
      <c r="AD423">
        <f>SUM($F423:R423)</f>
        <v>-227592</v>
      </c>
    </row>
    <row r="424" spans="1:30" x14ac:dyDescent="0.35">
      <c r="A424" t="s">
        <v>139</v>
      </c>
      <c r="B424" s="255" t="s">
        <v>236</v>
      </c>
      <c r="C424" t="s">
        <v>35</v>
      </c>
      <c r="D424" t="s">
        <v>36</v>
      </c>
      <c r="E424">
        <v>4191110</v>
      </c>
      <c r="F424">
        <v>0</v>
      </c>
      <c r="G424">
        <v>0</v>
      </c>
      <c r="H424">
        <v>0</v>
      </c>
      <c r="I424">
        <v>0</v>
      </c>
      <c r="J424">
        <v>0</v>
      </c>
      <c r="K424">
        <v>0</v>
      </c>
      <c r="L424">
        <v>0</v>
      </c>
      <c r="M424">
        <v>0</v>
      </c>
      <c r="N424">
        <v>0</v>
      </c>
      <c r="O424">
        <v>0</v>
      </c>
      <c r="P424">
        <v>0</v>
      </c>
      <c r="Q424">
        <v>0</v>
      </c>
      <c r="R424">
        <v>0</v>
      </c>
      <c r="S424">
        <f t="shared" si="6"/>
        <v>0</v>
      </c>
      <c r="T424">
        <f>SUM($F424:H424)</f>
        <v>0</v>
      </c>
      <c r="U424">
        <f>SUM($F424:I424)</f>
        <v>0</v>
      </c>
      <c r="V424">
        <f>SUM($F424:J424)</f>
        <v>0</v>
      </c>
      <c r="W424">
        <f>SUM($F424:K424)</f>
        <v>0</v>
      </c>
      <c r="X424">
        <f>SUM($F424:L424)</f>
        <v>0</v>
      </c>
      <c r="Y424">
        <f>SUM($F424:M424)</f>
        <v>0</v>
      </c>
      <c r="Z424">
        <f>SUM($F424:N424)</f>
        <v>0</v>
      </c>
      <c r="AA424">
        <f>SUM($F424:O424)</f>
        <v>0</v>
      </c>
      <c r="AB424">
        <f>SUM($F424:P424)</f>
        <v>0</v>
      </c>
      <c r="AC424">
        <f>SUM($F424:Q424)</f>
        <v>0</v>
      </c>
      <c r="AD424">
        <f>SUM($F424:R424)</f>
        <v>0</v>
      </c>
    </row>
    <row r="425" spans="1:30" x14ac:dyDescent="0.35">
      <c r="A425" t="s">
        <v>139</v>
      </c>
      <c r="B425" s="255" t="s">
        <v>236</v>
      </c>
      <c r="C425" t="s">
        <v>37</v>
      </c>
      <c r="D425" t="s">
        <v>38</v>
      </c>
      <c r="E425">
        <v>4191600</v>
      </c>
      <c r="F425">
        <v>0</v>
      </c>
      <c r="G425">
        <v>0</v>
      </c>
      <c r="H425">
        <v>0</v>
      </c>
      <c r="I425">
        <v>0</v>
      </c>
      <c r="J425">
        <v>0</v>
      </c>
      <c r="K425">
        <v>0</v>
      </c>
      <c r="L425">
        <v>0</v>
      </c>
      <c r="M425">
        <v>0</v>
      </c>
      <c r="N425">
        <v>0</v>
      </c>
      <c r="O425">
        <v>0</v>
      </c>
      <c r="P425">
        <v>0</v>
      </c>
      <c r="Q425">
        <v>0</v>
      </c>
      <c r="R425">
        <v>0</v>
      </c>
      <c r="S425">
        <f t="shared" si="6"/>
        <v>0</v>
      </c>
      <c r="T425">
        <f>SUM($F425:H425)</f>
        <v>0</v>
      </c>
      <c r="U425">
        <f>SUM($F425:I425)</f>
        <v>0</v>
      </c>
      <c r="V425">
        <f>SUM($F425:J425)</f>
        <v>0</v>
      </c>
      <c r="W425">
        <f>SUM($F425:K425)</f>
        <v>0</v>
      </c>
      <c r="X425">
        <f>SUM($F425:L425)</f>
        <v>0</v>
      </c>
      <c r="Y425">
        <f>SUM($F425:M425)</f>
        <v>0</v>
      </c>
      <c r="Z425">
        <f>SUM($F425:N425)</f>
        <v>0</v>
      </c>
      <c r="AA425">
        <f>SUM($F425:O425)</f>
        <v>0</v>
      </c>
      <c r="AB425">
        <f>SUM($F425:P425)</f>
        <v>0</v>
      </c>
      <c r="AC425">
        <f>SUM($F425:Q425)</f>
        <v>0</v>
      </c>
      <c r="AD425">
        <f>SUM($F425:R425)</f>
        <v>0</v>
      </c>
    </row>
    <row r="426" spans="1:30" x14ac:dyDescent="0.35">
      <c r="A426" t="s">
        <v>139</v>
      </c>
      <c r="B426" s="255" t="s">
        <v>236</v>
      </c>
      <c r="C426" t="s">
        <v>39</v>
      </c>
      <c r="D426" t="s">
        <v>40</v>
      </c>
      <c r="E426">
        <v>4191610</v>
      </c>
      <c r="F426">
        <v>0</v>
      </c>
      <c r="G426">
        <v>0</v>
      </c>
      <c r="H426">
        <v>0</v>
      </c>
      <c r="I426">
        <v>0</v>
      </c>
      <c r="J426">
        <v>0</v>
      </c>
      <c r="K426">
        <v>0</v>
      </c>
      <c r="L426">
        <v>0</v>
      </c>
      <c r="M426">
        <v>0</v>
      </c>
      <c r="N426">
        <v>0</v>
      </c>
      <c r="O426">
        <v>0</v>
      </c>
      <c r="P426">
        <v>0</v>
      </c>
      <c r="Q426">
        <v>0</v>
      </c>
      <c r="R426">
        <v>0</v>
      </c>
      <c r="S426">
        <f t="shared" si="6"/>
        <v>0</v>
      </c>
      <c r="T426">
        <f>SUM($F426:H426)</f>
        <v>0</v>
      </c>
      <c r="U426">
        <f>SUM($F426:I426)</f>
        <v>0</v>
      </c>
      <c r="V426">
        <f>SUM($F426:J426)</f>
        <v>0</v>
      </c>
      <c r="W426">
        <f>SUM($F426:K426)</f>
        <v>0</v>
      </c>
      <c r="X426">
        <f>SUM($F426:L426)</f>
        <v>0</v>
      </c>
      <c r="Y426">
        <f>SUM($F426:M426)</f>
        <v>0</v>
      </c>
      <c r="Z426">
        <f>SUM($F426:N426)</f>
        <v>0</v>
      </c>
      <c r="AA426">
        <f>SUM($F426:O426)</f>
        <v>0</v>
      </c>
      <c r="AB426">
        <f>SUM($F426:P426)</f>
        <v>0</v>
      </c>
      <c r="AC426">
        <f>SUM($F426:Q426)</f>
        <v>0</v>
      </c>
      <c r="AD426">
        <f>SUM($F426:R426)</f>
        <v>0</v>
      </c>
    </row>
    <row r="427" spans="1:30" x14ac:dyDescent="0.35">
      <c r="A427" t="s">
        <v>139</v>
      </c>
      <c r="B427" s="255" t="s">
        <v>236</v>
      </c>
      <c r="C427" t="s">
        <v>41</v>
      </c>
      <c r="D427" t="s">
        <v>42</v>
      </c>
      <c r="E427">
        <v>4190410</v>
      </c>
      <c r="F427">
        <v>-37957</v>
      </c>
      <c r="G427">
        <v>-6917</v>
      </c>
      <c r="H427">
        <v>-4630</v>
      </c>
      <c r="I427">
        <v>-4630</v>
      </c>
      <c r="J427">
        <v>-4630</v>
      </c>
      <c r="K427">
        <v>-4630</v>
      </c>
      <c r="L427">
        <v>-1850</v>
      </c>
      <c r="M427">
        <v>-1500</v>
      </c>
      <c r="N427">
        <v>-5500</v>
      </c>
      <c r="O427">
        <v>0</v>
      </c>
      <c r="P427">
        <v>-1835</v>
      </c>
      <c r="Q427">
        <v>-1835</v>
      </c>
      <c r="R427">
        <v>0</v>
      </c>
      <c r="S427">
        <f t="shared" si="6"/>
        <v>-6917</v>
      </c>
      <c r="T427">
        <f>SUM($F427:H427)</f>
        <v>-49504</v>
      </c>
      <c r="U427">
        <f>SUM($F427:I427)</f>
        <v>-54134</v>
      </c>
      <c r="V427">
        <f>SUM($F427:J427)</f>
        <v>-58764</v>
      </c>
      <c r="W427">
        <f>SUM($F427:K427)</f>
        <v>-63394</v>
      </c>
      <c r="X427">
        <f>SUM($F427:L427)</f>
        <v>-65244</v>
      </c>
      <c r="Y427">
        <f>SUM($F427:M427)</f>
        <v>-66744</v>
      </c>
      <c r="Z427">
        <f>SUM($F427:N427)</f>
        <v>-72244</v>
      </c>
      <c r="AA427">
        <f>SUM($F427:O427)</f>
        <v>-72244</v>
      </c>
      <c r="AB427">
        <f>SUM($F427:P427)</f>
        <v>-74079</v>
      </c>
      <c r="AC427">
        <f>SUM($F427:Q427)</f>
        <v>-75914</v>
      </c>
      <c r="AD427">
        <f>SUM($F427:R427)</f>
        <v>-75914</v>
      </c>
    </row>
    <row r="428" spans="1:30" x14ac:dyDescent="0.35">
      <c r="A428" t="s">
        <v>139</v>
      </c>
      <c r="B428" s="255" t="s">
        <v>236</v>
      </c>
      <c r="C428" t="s">
        <v>43</v>
      </c>
      <c r="D428" t="s">
        <v>44</v>
      </c>
      <c r="E428">
        <v>4190420</v>
      </c>
      <c r="F428">
        <v>-8662</v>
      </c>
      <c r="G428">
        <v>-800</v>
      </c>
      <c r="H428">
        <v>-350</v>
      </c>
      <c r="I428">
        <v>-1315</v>
      </c>
      <c r="J428">
        <v>-1415</v>
      </c>
      <c r="K428">
        <v>0</v>
      </c>
      <c r="L428">
        <v>-1265</v>
      </c>
      <c r="M428">
        <v>0</v>
      </c>
      <c r="N428">
        <v>-800</v>
      </c>
      <c r="O428">
        <v>-15</v>
      </c>
      <c r="P428">
        <v>-1650</v>
      </c>
      <c r="Q428">
        <v>-452</v>
      </c>
      <c r="R428">
        <v>-600</v>
      </c>
      <c r="S428">
        <f t="shared" si="6"/>
        <v>-800</v>
      </c>
      <c r="T428">
        <f>SUM($F428:H428)</f>
        <v>-9812</v>
      </c>
      <c r="U428">
        <f>SUM($F428:I428)</f>
        <v>-11127</v>
      </c>
      <c r="V428">
        <f>SUM($F428:J428)</f>
        <v>-12542</v>
      </c>
      <c r="W428">
        <f>SUM($F428:K428)</f>
        <v>-12542</v>
      </c>
      <c r="X428">
        <f>SUM($F428:L428)</f>
        <v>-13807</v>
      </c>
      <c r="Y428">
        <f>SUM($F428:M428)</f>
        <v>-13807</v>
      </c>
      <c r="Z428">
        <f>SUM($F428:N428)</f>
        <v>-14607</v>
      </c>
      <c r="AA428">
        <f>SUM($F428:O428)</f>
        <v>-14622</v>
      </c>
      <c r="AB428">
        <f>SUM($F428:P428)</f>
        <v>-16272</v>
      </c>
      <c r="AC428">
        <f>SUM($F428:Q428)</f>
        <v>-16724</v>
      </c>
      <c r="AD428">
        <f>SUM($F428:R428)</f>
        <v>-17324</v>
      </c>
    </row>
    <row r="429" spans="1:30" x14ac:dyDescent="0.35">
      <c r="A429" t="s">
        <v>139</v>
      </c>
      <c r="B429" s="255" t="s">
        <v>236</v>
      </c>
      <c r="C429" t="s">
        <v>45</v>
      </c>
      <c r="D429" t="s">
        <v>46</v>
      </c>
      <c r="E429">
        <v>4190200</v>
      </c>
      <c r="F429">
        <v>0</v>
      </c>
      <c r="G429">
        <v>0</v>
      </c>
      <c r="H429">
        <v>0</v>
      </c>
      <c r="I429">
        <v>0</v>
      </c>
      <c r="J429">
        <v>0</v>
      </c>
      <c r="K429">
        <v>0</v>
      </c>
      <c r="L429">
        <v>0</v>
      </c>
      <c r="M429">
        <v>0</v>
      </c>
      <c r="N429">
        <v>0</v>
      </c>
      <c r="O429">
        <v>0</v>
      </c>
      <c r="P429">
        <v>0</v>
      </c>
      <c r="Q429">
        <v>0</v>
      </c>
      <c r="R429">
        <v>0</v>
      </c>
      <c r="S429">
        <f t="shared" si="6"/>
        <v>0</v>
      </c>
      <c r="T429">
        <f>SUM($F429:H429)</f>
        <v>0</v>
      </c>
      <c r="U429">
        <f>SUM($F429:I429)</f>
        <v>0</v>
      </c>
      <c r="V429">
        <f>SUM($F429:J429)</f>
        <v>0</v>
      </c>
      <c r="W429">
        <f>SUM($F429:K429)</f>
        <v>0</v>
      </c>
      <c r="X429">
        <f>SUM($F429:L429)</f>
        <v>0</v>
      </c>
      <c r="Y429">
        <f>SUM($F429:M429)</f>
        <v>0</v>
      </c>
      <c r="Z429">
        <f>SUM($F429:N429)</f>
        <v>0</v>
      </c>
      <c r="AA429">
        <f>SUM($F429:O429)</f>
        <v>0</v>
      </c>
      <c r="AB429">
        <f>SUM($F429:P429)</f>
        <v>0</v>
      </c>
      <c r="AC429">
        <f>SUM($F429:Q429)</f>
        <v>0</v>
      </c>
      <c r="AD429">
        <f>SUM($F429:R429)</f>
        <v>0</v>
      </c>
    </row>
    <row r="430" spans="1:30" x14ac:dyDescent="0.35">
      <c r="A430" t="s">
        <v>139</v>
      </c>
      <c r="B430" s="255" t="s">
        <v>236</v>
      </c>
      <c r="C430" t="s">
        <v>47</v>
      </c>
      <c r="D430" t="s">
        <v>48</v>
      </c>
      <c r="E430">
        <v>4190386</v>
      </c>
      <c r="F430">
        <v>0</v>
      </c>
      <c r="G430">
        <v>0</v>
      </c>
      <c r="H430">
        <v>0</v>
      </c>
      <c r="I430">
        <v>0</v>
      </c>
      <c r="J430">
        <v>0</v>
      </c>
      <c r="K430">
        <v>0</v>
      </c>
      <c r="L430">
        <v>0</v>
      </c>
      <c r="M430">
        <v>0</v>
      </c>
      <c r="N430">
        <v>0</v>
      </c>
      <c r="O430">
        <v>0</v>
      </c>
      <c r="P430">
        <v>0</v>
      </c>
      <c r="Q430">
        <v>0</v>
      </c>
      <c r="R430">
        <v>0</v>
      </c>
      <c r="S430">
        <f t="shared" si="6"/>
        <v>0</v>
      </c>
      <c r="T430">
        <f>SUM($F430:H430)</f>
        <v>0</v>
      </c>
      <c r="U430">
        <f>SUM($F430:I430)</f>
        <v>0</v>
      </c>
      <c r="V430">
        <f>SUM($F430:J430)</f>
        <v>0</v>
      </c>
      <c r="W430">
        <f>SUM($F430:K430)</f>
        <v>0</v>
      </c>
      <c r="X430">
        <f>SUM($F430:L430)</f>
        <v>0</v>
      </c>
      <c r="Y430">
        <f>SUM($F430:M430)</f>
        <v>0</v>
      </c>
      <c r="Z430">
        <f>SUM($F430:N430)</f>
        <v>0</v>
      </c>
      <c r="AA430">
        <f>SUM($F430:O430)</f>
        <v>0</v>
      </c>
      <c r="AB430">
        <f>SUM($F430:P430)</f>
        <v>0</v>
      </c>
      <c r="AC430">
        <f>SUM($F430:Q430)</f>
        <v>0</v>
      </c>
      <c r="AD430">
        <f>SUM($F430:R430)</f>
        <v>0</v>
      </c>
    </row>
    <row r="431" spans="1:30" x14ac:dyDescent="0.35">
      <c r="A431" t="s">
        <v>139</v>
      </c>
      <c r="B431" s="255" t="s">
        <v>236</v>
      </c>
      <c r="C431" t="s">
        <v>49</v>
      </c>
      <c r="D431" t="s">
        <v>50</v>
      </c>
      <c r="E431">
        <v>4190387</v>
      </c>
      <c r="F431">
        <v>0</v>
      </c>
      <c r="G431">
        <v>0</v>
      </c>
      <c r="H431">
        <v>0</v>
      </c>
      <c r="I431">
        <v>0</v>
      </c>
      <c r="J431">
        <v>0</v>
      </c>
      <c r="K431">
        <v>0</v>
      </c>
      <c r="L431">
        <v>0</v>
      </c>
      <c r="M431">
        <v>0</v>
      </c>
      <c r="N431">
        <v>0</v>
      </c>
      <c r="O431">
        <v>0</v>
      </c>
      <c r="P431">
        <v>0</v>
      </c>
      <c r="Q431">
        <v>0</v>
      </c>
      <c r="R431">
        <v>0</v>
      </c>
      <c r="S431">
        <f t="shared" si="6"/>
        <v>0</v>
      </c>
      <c r="T431">
        <f>SUM($F431:H431)</f>
        <v>0</v>
      </c>
      <c r="U431">
        <f>SUM($F431:I431)</f>
        <v>0</v>
      </c>
      <c r="V431">
        <f>SUM($F431:J431)</f>
        <v>0</v>
      </c>
      <c r="W431">
        <f>SUM($F431:K431)</f>
        <v>0</v>
      </c>
      <c r="X431">
        <f>SUM($F431:L431)</f>
        <v>0</v>
      </c>
      <c r="Y431">
        <f>SUM($F431:M431)</f>
        <v>0</v>
      </c>
      <c r="Z431">
        <f>SUM($F431:N431)</f>
        <v>0</v>
      </c>
      <c r="AA431">
        <f>SUM($F431:O431)</f>
        <v>0</v>
      </c>
      <c r="AB431">
        <f>SUM($F431:P431)</f>
        <v>0</v>
      </c>
      <c r="AC431">
        <f>SUM($F431:Q431)</f>
        <v>0</v>
      </c>
      <c r="AD431">
        <f>SUM($F431:R431)</f>
        <v>0</v>
      </c>
    </row>
    <row r="432" spans="1:30" x14ac:dyDescent="0.35">
      <c r="A432" t="s">
        <v>139</v>
      </c>
      <c r="B432" s="255" t="s">
        <v>236</v>
      </c>
      <c r="C432" t="s">
        <v>51</v>
      </c>
      <c r="D432" t="s">
        <v>52</v>
      </c>
      <c r="E432">
        <v>4190388</v>
      </c>
      <c r="F432">
        <v>-10593.5</v>
      </c>
      <c r="G432">
        <v>0</v>
      </c>
      <c r="H432">
        <v>-5296.75</v>
      </c>
      <c r="I432">
        <v>0</v>
      </c>
      <c r="J432">
        <v>0</v>
      </c>
      <c r="K432">
        <v>-5296.75</v>
      </c>
      <c r="L432">
        <v>0</v>
      </c>
      <c r="M432">
        <v>0</v>
      </c>
      <c r="N432">
        <v>0</v>
      </c>
      <c r="O432">
        <v>0</v>
      </c>
      <c r="P432">
        <v>0</v>
      </c>
      <c r="Q432">
        <v>0</v>
      </c>
      <c r="R432">
        <v>0</v>
      </c>
      <c r="S432">
        <f t="shared" si="6"/>
        <v>0</v>
      </c>
      <c r="T432">
        <f>SUM($F432:H432)</f>
        <v>-15890.25</v>
      </c>
      <c r="U432">
        <f>SUM($F432:I432)</f>
        <v>-15890.25</v>
      </c>
      <c r="V432">
        <f>SUM($F432:J432)</f>
        <v>-15890.25</v>
      </c>
      <c r="W432">
        <f>SUM($F432:K432)</f>
        <v>-21187</v>
      </c>
      <c r="X432">
        <f>SUM($F432:L432)</f>
        <v>-21187</v>
      </c>
      <c r="Y432">
        <f>SUM($F432:M432)</f>
        <v>-21187</v>
      </c>
      <c r="Z432">
        <f>SUM($F432:N432)</f>
        <v>-21187</v>
      </c>
      <c r="AA432">
        <f>SUM($F432:O432)</f>
        <v>-21187</v>
      </c>
      <c r="AB432">
        <f>SUM($F432:P432)</f>
        <v>-21187</v>
      </c>
      <c r="AC432">
        <f>SUM($F432:Q432)</f>
        <v>-21187</v>
      </c>
      <c r="AD432">
        <f>SUM($F432:R432)</f>
        <v>-21187</v>
      </c>
    </row>
    <row r="433" spans="1:30" x14ac:dyDescent="0.35">
      <c r="A433" t="s">
        <v>139</v>
      </c>
      <c r="B433" s="255" t="s">
        <v>236</v>
      </c>
      <c r="C433" t="s">
        <v>53</v>
      </c>
      <c r="D433" t="s">
        <v>54</v>
      </c>
      <c r="E433">
        <v>4190380</v>
      </c>
      <c r="F433">
        <v>-77965</v>
      </c>
      <c r="G433">
        <v>0</v>
      </c>
      <c r="H433">
        <v>-8167</v>
      </c>
      <c r="I433">
        <v>0</v>
      </c>
      <c r="J433">
        <v>-58382</v>
      </c>
      <c r="K433">
        <v>0</v>
      </c>
      <c r="L433">
        <v>0</v>
      </c>
      <c r="M433">
        <v>0</v>
      </c>
      <c r="N433">
        <v>-11416</v>
      </c>
      <c r="O433">
        <v>0</v>
      </c>
      <c r="P433">
        <v>0</v>
      </c>
      <c r="Q433">
        <v>0</v>
      </c>
      <c r="R433">
        <v>0</v>
      </c>
      <c r="S433">
        <f t="shared" si="6"/>
        <v>0</v>
      </c>
      <c r="T433">
        <f>SUM($F433:H433)</f>
        <v>-86132</v>
      </c>
      <c r="U433">
        <f>SUM($F433:I433)</f>
        <v>-86132</v>
      </c>
      <c r="V433">
        <f>SUM($F433:J433)</f>
        <v>-144514</v>
      </c>
      <c r="W433">
        <f>SUM($F433:K433)</f>
        <v>-144514</v>
      </c>
      <c r="X433">
        <f>SUM($F433:L433)</f>
        <v>-144514</v>
      </c>
      <c r="Y433">
        <f>SUM($F433:M433)</f>
        <v>-144514</v>
      </c>
      <c r="Z433">
        <f>SUM($F433:N433)</f>
        <v>-155930</v>
      </c>
      <c r="AA433">
        <f>SUM($F433:O433)</f>
        <v>-155930</v>
      </c>
      <c r="AB433">
        <f>SUM($F433:P433)</f>
        <v>-155930</v>
      </c>
      <c r="AC433">
        <f>SUM($F433:Q433)</f>
        <v>-155930</v>
      </c>
      <c r="AD433">
        <f>SUM($F433:R433)</f>
        <v>-155930</v>
      </c>
    </row>
    <row r="434" spans="1:30" x14ac:dyDescent="0.35">
      <c r="A434" t="s">
        <v>139</v>
      </c>
      <c r="B434" s="255" t="s">
        <v>236</v>
      </c>
      <c r="C434" t="s">
        <v>156</v>
      </c>
      <c r="D434" t="s">
        <v>157</v>
      </c>
      <c r="E434">
        <v>4190205</v>
      </c>
      <c r="F434">
        <v>0</v>
      </c>
      <c r="G434">
        <v>0</v>
      </c>
      <c r="H434">
        <v>0</v>
      </c>
      <c r="I434">
        <v>0</v>
      </c>
      <c r="J434">
        <v>0</v>
      </c>
      <c r="K434">
        <v>0</v>
      </c>
      <c r="L434">
        <v>0</v>
      </c>
      <c r="M434">
        <v>0</v>
      </c>
      <c r="N434">
        <v>0</v>
      </c>
      <c r="O434">
        <v>0</v>
      </c>
      <c r="P434">
        <v>0</v>
      </c>
      <c r="Q434">
        <v>0</v>
      </c>
      <c r="R434">
        <v>0</v>
      </c>
      <c r="S434">
        <f t="shared" si="6"/>
        <v>0</v>
      </c>
      <c r="T434">
        <f>SUM($F434:H434)</f>
        <v>0</v>
      </c>
      <c r="U434">
        <f>SUM($F434:I434)</f>
        <v>0</v>
      </c>
      <c r="V434">
        <f>SUM($F434:J434)</f>
        <v>0</v>
      </c>
      <c r="W434">
        <f>SUM($F434:K434)</f>
        <v>0</v>
      </c>
      <c r="X434">
        <f>SUM($F434:L434)</f>
        <v>0</v>
      </c>
      <c r="Y434">
        <f>SUM($F434:M434)</f>
        <v>0</v>
      </c>
      <c r="Z434">
        <f>SUM($F434:N434)</f>
        <v>0</v>
      </c>
      <c r="AA434">
        <f>SUM($F434:O434)</f>
        <v>0</v>
      </c>
      <c r="AB434">
        <f>SUM($F434:P434)</f>
        <v>0</v>
      </c>
      <c r="AC434">
        <f>SUM($F434:Q434)</f>
        <v>0</v>
      </c>
      <c r="AD434">
        <f>SUM($F434:R434)</f>
        <v>0</v>
      </c>
    </row>
    <row r="435" spans="1:30" x14ac:dyDescent="0.35">
      <c r="A435" t="s">
        <v>139</v>
      </c>
      <c r="B435" s="255" t="s">
        <v>236</v>
      </c>
      <c r="C435" t="s">
        <v>55</v>
      </c>
      <c r="D435" t="s">
        <v>56</v>
      </c>
      <c r="E435">
        <v>4190210</v>
      </c>
      <c r="F435">
        <v>0</v>
      </c>
      <c r="G435">
        <v>0</v>
      </c>
      <c r="H435">
        <v>0</v>
      </c>
      <c r="I435">
        <v>0</v>
      </c>
      <c r="J435">
        <v>0</v>
      </c>
      <c r="K435">
        <v>0</v>
      </c>
      <c r="L435">
        <v>0</v>
      </c>
      <c r="M435">
        <v>0</v>
      </c>
      <c r="N435">
        <v>0</v>
      </c>
      <c r="O435">
        <v>0</v>
      </c>
      <c r="P435">
        <v>0</v>
      </c>
      <c r="Q435">
        <v>0</v>
      </c>
      <c r="R435">
        <v>0</v>
      </c>
      <c r="S435">
        <f t="shared" si="6"/>
        <v>0</v>
      </c>
      <c r="T435">
        <f>SUM($F435:H435)</f>
        <v>0</v>
      </c>
      <c r="U435">
        <f>SUM($F435:I435)</f>
        <v>0</v>
      </c>
      <c r="V435">
        <f>SUM($F435:J435)</f>
        <v>0</v>
      </c>
      <c r="W435">
        <f>SUM($F435:K435)</f>
        <v>0</v>
      </c>
      <c r="X435">
        <f>SUM($F435:L435)</f>
        <v>0</v>
      </c>
      <c r="Y435">
        <f>SUM($F435:M435)</f>
        <v>0</v>
      </c>
      <c r="Z435">
        <f>SUM($F435:N435)</f>
        <v>0</v>
      </c>
      <c r="AA435">
        <f>SUM($F435:O435)</f>
        <v>0</v>
      </c>
      <c r="AB435">
        <f>SUM($F435:P435)</f>
        <v>0</v>
      </c>
      <c r="AC435">
        <f>SUM($F435:Q435)</f>
        <v>0</v>
      </c>
      <c r="AD435">
        <f>SUM($F435:R435)</f>
        <v>0</v>
      </c>
    </row>
    <row r="436" spans="1:30" x14ac:dyDescent="0.35">
      <c r="A436" t="s">
        <v>139</v>
      </c>
      <c r="B436" s="255" t="s">
        <v>236</v>
      </c>
      <c r="C436" t="s">
        <v>57</v>
      </c>
      <c r="D436" t="s">
        <v>58</v>
      </c>
      <c r="E436">
        <v>6110000</v>
      </c>
      <c r="F436">
        <v>1111500</v>
      </c>
      <c r="G436">
        <v>86355</v>
      </c>
      <c r="H436">
        <v>86355</v>
      </c>
      <c r="I436">
        <v>86355</v>
      </c>
      <c r="J436">
        <v>87114</v>
      </c>
      <c r="K436">
        <v>87693</v>
      </c>
      <c r="L436">
        <v>96569</v>
      </c>
      <c r="M436">
        <v>96569</v>
      </c>
      <c r="N436">
        <v>96569</v>
      </c>
      <c r="O436">
        <v>96569</v>
      </c>
      <c r="P436">
        <v>96569</v>
      </c>
      <c r="Q436">
        <v>96569</v>
      </c>
      <c r="R436">
        <v>98214</v>
      </c>
      <c r="S436">
        <f t="shared" si="6"/>
        <v>86355</v>
      </c>
      <c r="T436">
        <f>SUM($F436:H436)</f>
        <v>1284210</v>
      </c>
      <c r="U436">
        <f>SUM($F436:I436)</f>
        <v>1370565</v>
      </c>
      <c r="V436">
        <f>SUM($F436:J436)</f>
        <v>1457679</v>
      </c>
      <c r="W436">
        <f>SUM($F436:K436)</f>
        <v>1545372</v>
      </c>
      <c r="X436">
        <f>SUM($F436:L436)</f>
        <v>1641941</v>
      </c>
      <c r="Y436">
        <f>SUM($F436:M436)</f>
        <v>1738510</v>
      </c>
      <c r="Z436">
        <f>SUM($F436:N436)</f>
        <v>1835079</v>
      </c>
      <c r="AA436">
        <f>SUM($F436:O436)</f>
        <v>1931648</v>
      </c>
      <c r="AB436">
        <f>SUM($F436:P436)</f>
        <v>2028217</v>
      </c>
      <c r="AC436">
        <f>SUM($F436:Q436)</f>
        <v>2124786</v>
      </c>
      <c r="AD436">
        <f>SUM($F436:R436)</f>
        <v>2223000</v>
      </c>
    </row>
    <row r="437" spans="1:30" x14ac:dyDescent="0.35">
      <c r="A437" t="s">
        <v>139</v>
      </c>
      <c r="B437" s="255" t="s">
        <v>236</v>
      </c>
      <c r="C437" t="s">
        <v>59</v>
      </c>
      <c r="D437" t="s">
        <v>60</v>
      </c>
      <c r="E437">
        <v>6110020</v>
      </c>
      <c r="F437">
        <v>9000</v>
      </c>
      <c r="G437">
        <v>0</v>
      </c>
      <c r="H437">
        <v>900</v>
      </c>
      <c r="I437">
        <v>900</v>
      </c>
      <c r="J437">
        <v>900</v>
      </c>
      <c r="K437">
        <v>0</v>
      </c>
      <c r="L437">
        <v>900</v>
      </c>
      <c r="M437">
        <v>900</v>
      </c>
      <c r="N437">
        <v>900</v>
      </c>
      <c r="O437">
        <v>900</v>
      </c>
      <c r="P437">
        <v>900</v>
      </c>
      <c r="Q437">
        <v>900</v>
      </c>
      <c r="R437">
        <v>900</v>
      </c>
      <c r="S437">
        <f t="shared" si="6"/>
        <v>0</v>
      </c>
      <c r="T437">
        <f>SUM($F437:H437)</f>
        <v>9900</v>
      </c>
      <c r="U437">
        <f>SUM($F437:I437)</f>
        <v>10800</v>
      </c>
      <c r="V437">
        <f>SUM($F437:J437)</f>
        <v>11700</v>
      </c>
      <c r="W437">
        <f>SUM($F437:K437)</f>
        <v>11700</v>
      </c>
      <c r="X437">
        <f>SUM($F437:L437)</f>
        <v>12600</v>
      </c>
      <c r="Y437">
        <f>SUM($F437:M437)</f>
        <v>13500</v>
      </c>
      <c r="Z437">
        <f>SUM($F437:N437)</f>
        <v>14400</v>
      </c>
      <c r="AA437">
        <f>SUM($F437:O437)</f>
        <v>15300</v>
      </c>
      <c r="AB437">
        <f>SUM($F437:P437)</f>
        <v>16200</v>
      </c>
      <c r="AC437">
        <f>SUM($F437:Q437)</f>
        <v>17100</v>
      </c>
      <c r="AD437">
        <f>SUM($F437:R437)</f>
        <v>18000</v>
      </c>
    </row>
    <row r="438" spans="1:30" x14ac:dyDescent="0.35">
      <c r="A438" t="s">
        <v>139</v>
      </c>
      <c r="B438" s="255" t="s">
        <v>236</v>
      </c>
      <c r="C438" t="s">
        <v>61</v>
      </c>
      <c r="D438" t="s">
        <v>62</v>
      </c>
      <c r="E438">
        <v>6110600</v>
      </c>
      <c r="F438">
        <v>640869</v>
      </c>
      <c r="G438">
        <v>52683</v>
      </c>
      <c r="H438">
        <v>52683</v>
      </c>
      <c r="I438">
        <v>52683</v>
      </c>
      <c r="J438">
        <v>51981</v>
      </c>
      <c r="K438">
        <v>51981</v>
      </c>
      <c r="L438">
        <v>52854</v>
      </c>
      <c r="M438">
        <v>53959</v>
      </c>
      <c r="N438">
        <v>53959</v>
      </c>
      <c r="O438">
        <v>53959</v>
      </c>
      <c r="P438">
        <v>54709</v>
      </c>
      <c r="Q438">
        <v>54709</v>
      </c>
      <c r="R438">
        <v>54709</v>
      </c>
      <c r="S438">
        <f t="shared" si="6"/>
        <v>52683</v>
      </c>
      <c r="T438">
        <f>SUM($F438:H438)</f>
        <v>746235</v>
      </c>
      <c r="U438">
        <f>SUM($F438:I438)</f>
        <v>798918</v>
      </c>
      <c r="V438">
        <f>SUM($F438:J438)</f>
        <v>850899</v>
      </c>
      <c r="W438">
        <f>SUM($F438:K438)</f>
        <v>902880</v>
      </c>
      <c r="X438">
        <f>SUM($F438:L438)</f>
        <v>955734</v>
      </c>
      <c r="Y438">
        <f>SUM($F438:M438)</f>
        <v>1009693</v>
      </c>
      <c r="Z438">
        <f>SUM($F438:N438)</f>
        <v>1063652</v>
      </c>
      <c r="AA438">
        <f>SUM($F438:O438)</f>
        <v>1117611</v>
      </c>
      <c r="AB438">
        <f>SUM($F438:P438)</f>
        <v>1172320</v>
      </c>
      <c r="AC438">
        <f>SUM($F438:Q438)</f>
        <v>1227029</v>
      </c>
      <c r="AD438">
        <f>SUM($F438:R438)</f>
        <v>1281738</v>
      </c>
    </row>
    <row r="439" spans="1:30" x14ac:dyDescent="0.35">
      <c r="A439" t="s">
        <v>139</v>
      </c>
      <c r="B439" s="255" t="s">
        <v>236</v>
      </c>
      <c r="C439" t="s">
        <v>63</v>
      </c>
      <c r="D439" t="s">
        <v>64</v>
      </c>
      <c r="E439">
        <v>6110720</v>
      </c>
      <c r="F439">
        <v>43152</v>
      </c>
      <c r="G439">
        <v>6896</v>
      </c>
      <c r="H439">
        <v>3296</v>
      </c>
      <c r="I439">
        <v>3296</v>
      </c>
      <c r="J439">
        <v>3296</v>
      </c>
      <c r="K439">
        <v>3296</v>
      </c>
      <c r="L439">
        <v>3296</v>
      </c>
      <c r="M439">
        <v>3296</v>
      </c>
      <c r="N439">
        <v>3296</v>
      </c>
      <c r="O439">
        <v>3296</v>
      </c>
      <c r="P439">
        <v>3296</v>
      </c>
      <c r="Q439">
        <v>3296</v>
      </c>
      <c r="R439">
        <v>3296</v>
      </c>
      <c r="S439">
        <f t="shared" si="6"/>
        <v>6896</v>
      </c>
      <c r="T439">
        <f>SUM($F439:H439)</f>
        <v>53344</v>
      </c>
      <c r="U439">
        <f>SUM($F439:I439)</f>
        <v>56640</v>
      </c>
      <c r="V439">
        <f>SUM($F439:J439)</f>
        <v>59936</v>
      </c>
      <c r="W439">
        <f>SUM($F439:K439)</f>
        <v>63232</v>
      </c>
      <c r="X439">
        <f>SUM($F439:L439)</f>
        <v>66528</v>
      </c>
      <c r="Y439">
        <f>SUM($F439:M439)</f>
        <v>69824</v>
      </c>
      <c r="Z439">
        <f>SUM($F439:N439)</f>
        <v>73120</v>
      </c>
      <c r="AA439">
        <f>SUM($F439:O439)</f>
        <v>76416</v>
      </c>
      <c r="AB439">
        <f>SUM($F439:P439)</f>
        <v>79712</v>
      </c>
      <c r="AC439">
        <f>SUM($F439:Q439)</f>
        <v>83008</v>
      </c>
      <c r="AD439">
        <f>SUM($F439:R439)</f>
        <v>86304</v>
      </c>
    </row>
    <row r="440" spans="1:30" x14ac:dyDescent="0.35">
      <c r="A440" t="s">
        <v>139</v>
      </c>
      <c r="B440" s="255" t="s">
        <v>236</v>
      </c>
      <c r="C440" t="s">
        <v>65</v>
      </c>
      <c r="D440" t="s">
        <v>66</v>
      </c>
      <c r="E440">
        <v>6110860</v>
      </c>
      <c r="F440">
        <v>144648</v>
      </c>
      <c r="G440">
        <v>12054</v>
      </c>
      <c r="H440">
        <v>12054</v>
      </c>
      <c r="I440">
        <v>12054</v>
      </c>
      <c r="J440">
        <v>12054</v>
      </c>
      <c r="K440">
        <v>12054</v>
      </c>
      <c r="L440">
        <v>12054</v>
      </c>
      <c r="M440">
        <v>12054</v>
      </c>
      <c r="N440">
        <v>12054</v>
      </c>
      <c r="O440">
        <v>12054</v>
      </c>
      <c r="P440">
        <v>12054</v>
      </c>
      <c r="Q440">
        <v>12054</v>
      </c>
      <c r="R440">
        <v>12054</v>
      </c>
      <c r="S440">
        <f t="shared" si="6"/>
        <v>12054</v>
      </c>
      <c r="T440">
        <f>SUM($F440:H440)</f>
        <v>168756</v>
      </c>
      <c r="U440">
        <f>SUM($F440:I440)</f>
        <v>180810</v>
      </c>
      <c r="V440">
        <f>SUM($F440:J440)</f>
        <v>192864</v>
      </c>
      <c r="W440">
        <f>SUM($F440:K440)</f>
        <v>204918</v>
      </c>
      <c r="X440">
        <f>SUM($F440:L440)</f>
        <v>216972</v>
      </c>
      <c r="Y440">
        <f>SUM($F440:M440)</f>
        <v>229026</v>
      </c>
      <c r="Z440">
        <f>SUM($F440:N440)</f>
        <v>241080</v>
      </c>
      <c r="AA440">
        <f>SUM($F440:O440)</f>
        <v>253134</v>
      </c>
      <c r="AB440">
        <f>SUM($F440:P440)</f>
        <v>265188</v>
      </c>
      <c r="AC440">
        <f>SUM($F440:Q440)</f>
        <v>277242</v>
      </c>
      <c r="AD440">
        <f>SUM($F440:R440)</f>
        <v>289296</v>
      </c>
    </row>
    <row r="441" spans="1:30" x14ac:dyDescent="0.35">
      <c r="A441" t="s">
        <v>139</v>
      </c>
      <c r="B441" s="255" t="s">
        <v>236</v>
      </c>
      <c r="C441" t="s">
        <v>67</v>
      </c>
      <c r="D441" t="s">
        <v>68</v>
      </c>
      <c r="E441">
        <v>6110800</v>
      </c>
      <c r="F441">
        <v>0</v>
      </c>
      <c r="G441">
        <v>0</v>
      </c>
      <c r="H441">
        <v>0</v>
      </c>
      <c r="I441">
        <v>0</v>
      </c>
      <c r="J441">
        <v>0</v>
      </c>
      <c r="K441">
        <v>0</v>
      </c>
      <c r="L441">
        <v>0</v>
      </c>
      <c r="M441">
        <v>0</v>
      </c>
      <c r="N441">
        <v>0</v>
      </c>
      <c r="O441">
        <v>0</v>
      </c>
      <c r="P441">
        <v>0</v>
      </c>
      <c r="Q441">
        <v>0</v>
      </c>
      <c r="R441">
        <v>0</v>
      </c>
      <c r="S441">
        <f t="shared" si="6"/>
        <v>0</v>
      </c>
      <c r="T441">
        <f>SUM($F441:H441)</f>
        <v>0</v>
      </c>
      <c r="U441">
        <f>SUM($F441:I441)</f>
        <v>0</v>
      </c>
      <c r="V441">
        <f>SUM($F441:J441)</f>
        <v>0</v>
      </c>
      <c r="W441">
        <f>SUM($F441:K441)</f>
        <v>0</v>
      </c>
      <c r="X441">
        <f>SUM($F441:L441)</f>
        <v>0</v>
      </c>
      <c r="Y441">
        <f>SUM($F441:M441)</f>
        <v>0</v>
      </c>
      <c r="Z441">
        <f>SUM($F441:N441)</f>
        <v>0</v>
      </c>
      <c r="AA441">
        <f>SUM($F441:O441)</f>
        <v>0</v>
      </c>
      <c r="AB441">
        <f>SUM($F441:P441)</f>
        <v>0</v>
      </c>
      <c r="AC441">
        <f>SUM($F441:Q441)</f>
        <v>0</v>
      </c>
      <c r="AD441">
        <f>SUM($F441:R441)</f>
        <v>0</v>
      </c>
    </row>
    <row r="442" spans="1:30" x14ac:dyDescent="0.35">
      <c r="A442" t="s">
        <v>139</v>
      </c>
      <c r="B442" s="255" t="s">
        <v>236</v>
      </c>
      <c r="C442" t="s">
        <v>69</v>
      </c>
      <c r="D442" t="s">
        <v>70</v>
      </c>
      <c r="E442">
        <v>6110640</v>
      </c>
      <c r="F442">
        <v>54696</v>
      </c>
      <c r="G442">
        <v>4558</v>
      </c>
      <c r="H442">
        <v>4558</v>
      </c>
      <c r="I442">
        <v>4558</v>
      </c>
      <c r="J442">
        <v>4558</v>
      </c>
      <c r="K442">
        <v>4558</v>
      </c>
      <c r="L442">
        <v>4558</v>
      </c>
      <c r="M442">
        <v>4558</v>
      </c>
      <c r="N442">
        <v>4558</v>
      </c>
      <c r="O442">
        <v>4558</v>
      </c>
      <c r="P442">
        <v>4558</v>
      </c>
      <c r="Q442">
        <v>4558</v>
      </c>
      <c r="R442">
        <v>4558</v>
      </c>
      <c r="S442">
        <f t="shared" si="6"/>
        <v>4558</v>
      </c>
      <c r="T442">
        <f>SUM($F442:H442)</f>
        <v>63812</v>
      </c>
      <c r="U442">
        <f>SUM($F442:I442)</f>
        <v>68370</v>
      </c>
      <c r="V442">
        <f>SUM($F442:J442)</f>
        <v>72928</v>
      </c>
      <c r="W442">
        <f>SUM($F442:K442)</f>
        <v>77486</v>
      </c>
      <c r="X442">
        <f>SUM($F442:L442)</f>
        <v>82044</v>
      </c>
      <c r="Y442">
        <f>SUM($F442:M442)</f>
        <v>86602</v>
      </c>
      <c r="Z442">
        <f>SUM($F442:N442)</f>
        <v>91160</v>
      </c>
      <c r="AA442">
        <f>SUM($F442:O442)</f>
        <v>95718</v>
      </c>
      <c r="AB442">
        <f>SUM($F442:P442)</f>
        <v>100276</v>
      </c>
      <c r="AC442">
        <f>SUM($F442:Q442)</f>
        <v>104834</v>
      </c>
      <c r="AD442">
        <f>SUM($F442:R442)</f>
        <v>109392</v>
      </c>
    </row>
    <row r="443" spans="1:30" x14ac:dyDescent="0.35">
      <c r="A443" t="s">
        <v>139</v>
      </c>
      <c r="B443" s="255" t="s">
        <v>236</v>
      </c>
      <c r="C443" t="s">
        <v>71</v>
      </c>
      <c r="D443" t="s">
        <v>72</v>
      </c>
      <c r="E443">
        <v>6116300</v>
      </c>
      <c r="F443">
        <v>10016.959999999999</v>
      </c>
      <c r="G443">
        <v>975.58</v>
      </c>
      <c r="H443">
        <v>767.08</v>
      </c>
      <c r="I443">
        <v>639.58000000000004</v>
      </c>
      <c r="J443">
        <v>937.08</v>
      </c>
      <c r="K443">
        <v>1754.58</v>
      </c>
      <c r="L443">
        <v>717.08</v>
      </c>
      <c r="M443">
        <v>667.08</v>
      </c>
      <c r="N443">
        <v>811.08</v>
      </c>
      <c r="O443">
        <v>639.58000000000004</v>
      </c>
      <c r="P443">
        <v>801.58</v>
      </c>
      <c r="Q443">
        <v>667.08</v>
      </c>
      <c r="R443">
        <v>639.58000000000004</v>
      </c>
      <c r="S443">
        <f t="shared" si="6"/>
        <v>975.58</v>
      </c>
      <c r="T443">
        <f>SUM($F443:H443)</f>
        <v>11759.619999999999</v>
      </c>
      <c r="U443">
        <f>SUM($F443:I443)</f>
        <v>12399.199999999999</v>
      </c>
      <c r="V443">
        <f>SUM($F443:J443)</f>
        <v>13336.279999999999</v>
      </c>
      <c r="W443">
        <f>SUM($F443:K443)</f>
        <v>15090.859999999999</v>
      </c>
      <c r="X443">
        <f>SUM($F443:L443)</f>
        <v>15807.939999999999</v>
      </c>
      <c r="Y443">
        <f>SUM($F443:M443)</f>
        <v>16475.02</v>
      </c>
      <c r="Z443">
        <f>SUM($F443:N443)</f>
        <v>17286.100000000002</v>
      </c>
      <c r="AA443">
        <f>SUM($F443:O443)</f>
        <v>17925.680000000004</v>
      </c>
      <c r="AB443">
        <f>SUM($F443:P443)</f>
        <v>18727.260000000006</v>
      </c>
      <c r="AC443">
        <f>SUM($F443:Q443)</f>
        <v>19394.340000000007</v>
      </c>
      <c r="AD443">
        <f>SUM($F443:R443)</f>
        <v>20033.920000000009</v>
      </c>
    </row>
    <row r="444" spans="1:30" x14ac:dyDescent="0.35">
      <c r="A444" t="s">
        <v>139</v>
      </c>
      <c r="B444" s="255" t="s">
        <v>236</v>
      </c>
      <c r="C444" t="s">
        <v>73</v>
      </c>
      <c r="D444" t="s">
        <v>74</v>
      </c>
      <c r="E444">
        <v>6116200</v>
      </c>
      <c r="F444">
        <v>10104</v>
      </c>
      <c r="G444">
        <v>1010</v>
      </c>
      <c r="H444">
        <v>3200</v>
      </c>
      <c r="I444">
        <v>3465</v>
      </c>
      <c r="J444">
        <v>700</v>
      </c>
      <c r="K444">
        <v>0</v>
      </c>
      <c r="L444">
        <v>500</v>
      </c>
      <c r="M444">
        <v>199</v>
      </c>
      <c r="N444">
        <v>480</v>
      </c>
      <c r="O444">
        <v>0</v>
      </c>
      <c r="P444">
        <v>500</v>
      </c>
      <c r="Q444">
        <v>50</v>
      </c>
      <c r="R444">
        <v>0</v>
      </c>
      <c r="S444">
        <f t="shared" si="6"/>
        <v>1010</v>
      </c>
      <c r="T444">
        <f>SUM($F444:H444)</f>
        <v>14314</v>
      </c>
      <c r="U444">
        <f>SUM($F444:I444)</f>
        <v>17779</v>
      </c>
      <c r="V444">
        <f>SUM($F444:J444)</f>
        <v>18479</v>
      </c>
      <c r="W444">
        <f>SUM($F444:K444)</f>
        <v>18479</v>
      </c>
      <c r="X444">
        <f>SUM($F444:L444)</f>
        <v>18979</v>
      </c>
      <c r="Y444">
        <f>SUM($F444:M444)</f>
        <v>19178</v>
      </c>
      <c r="Z444">
        <f>SUM($F444:N444)</f>
        <v>19658</v>
      </c>
      <c r="AA444">
        <f>SUM($F444:O444)</f>
        <v>19658</v>
      </c>
      <c r="AB444">
        <f>SUM($F444:P444)</f>
        <v>20158</v>
      </c>
      <c r="AC444">
        <f>SUM($F444:Q444)</f>
        <v>20208</v>
      </c>
      <c r="AD444">
        <f>SUM($F444:R444)</f>
        <v>20208</v>
      </c>
    </row>
    <row r="445" spans="1:30" x14ac:dyDescent="0.35">
      <c r="A445" t="s">
        <v>139</v>
      </c>
      <c r="B445" s="255" t="s">
        <v>236</v>
      </c>
      <c r="C445" t="s">
        <v>75</v>
      </c>
      <c r="D445" t="s">
        <v>76</v>
      </c>
      <c r="E445">
        <v>6116610</v>
      </c>
      <c r="F445">
        <v>0</v>
      </c>
      <c r="G445">
        <v>0</v>
      </c>
      <c r="H445">
        <v>0</v>
      </c>
      <c r="I445">
        <v>0</v>
      </c>
      <c r="J445">
        <v>0</v>
      </c>
      <c r="K445">
        <v>0</v>
      </c>
      <c r="L445">
        <v>0</v>
      </c>
      <c r="M445">
        <v>0</v>
      </c>
      <c r="N445">
        <v>0</v>
      </c>
      <c r="O445">
        <v>0</v>
      </c>
      <c r="P445">
        <v>0</v>
      </c>
      <c r="Q445">
        <v>0</v>
      </c>
      <c r="R445">
        <v>0</v>
      </c>
      <c r="S445">
        <f t="shared" si="6"/>
        <v>0</v>
      </c>
      <c r="T445">
        <f>SUM($F445:H445)</f>
        <v>0</v>
      </c>
      <c r="U445">
        <f>SUM($F445:I445)</f>
        <v>0</v>
      </c>
      <c r="V445">
        <f>SUM($F445:J445)</f>
        <v>0</v>
      </c>
      <c r="W445">
        <f>SUM($F445:K445)</f>
        <v>0</v>
      </c>
      <c r="X445">
        <f>SUM($F445:L445)</f>
        <v>0</v>
      </c>
      <c r="Y445">
        <f>SUM($F445:M445)</f>
        <v>0</v>
      </c>
      <c r="Z445">
        <f>SUM($F445:N445)</f>
        <v>0</v>
      </c>
      <c r="AA445">
        <f>SUM($F445:O445)</f>
        <v>0</v>
      </c>
      <c r="AB445">
        <f>SUM($F445:P445)</f>
        <v>0</v>
      </c>
      <c r="AC445">
        <f>SUM($F445:Q445)</f>
        <v>0</v>
      </c>
      <c r="AD445">
        <f>SUM($F445:R445)</f>
        <v>0</v>
      </c>
    </row>
    <row r="446" spans="1:30" x14ac:dyDescent="0.35">
      <c r="A446" t="s">
        <v>139</v>
      </c>
      <c r="B446" s="255" t="s">
        <v>236</v>
      </c>
      <c r="C446" t="s">
        <v>77</v>
      </c>
      <c r="D446" t="s">
        <v>78</v>
      </c>
      <c r="E446">
        <v>6116600</v>
      </c>
      <c r="F446">
        <v>701</v>
      </c>
      <c r="G446">
        <v>701</v>
      </c>
      <c r="H446">
        <v>0</v>
      </c>
      <c r="I446">
        <v>0</v>
      </c>
      <c r="J446">
        <v>0</v>
      </c>
      <c r="K446">
        <v>0</v>
      </c>
      <c r="L446">
        <v>0</v>
      </c>
      <c r="M446">
        <v>0</v>
      </c>
      <c r="N446">
        <v>0</v>
      </c>
      <c r="O446">
        <v>0</v>
      </c>
      <c r="P446">
        <v>0</v>
      </c>
      <c r="Q446">
        <v>0</v>
      </c>
      <c r="R446">
        <v>0</v>
      </c>
      <c r="S446">
        <f t="shared" si="6"/>
        <v>701</v>
      </c>
      <c r="T446">
        <f>SUM($F446:H446)</f>
        <v>1402</v>
      </c>
      <c r="U446">
        <f>SUM($F446:I446)</f>
        <v>1402</v>
      </c>
      <c r="V446">
        <f>SUM($F446:J446)</f>
        <v>1402</v>
      </c>
      <c r="W446">
        <f>SUM($F446:K446)</f>
        <v>1402</v>
      </c>
      <c r="X446">
        <f>SUM($F446:L446)</f>
        <v>1402</v>
      </c>
      <c r="Y446">
        <f>SUM($F446:M446)</f>
        <v>1402</v>
      </c>
      <c r="Z446">
        <f>SUM($F446:N446)</f>
        <v>1402</v>
      </c>
      <c r="AA446">
        <f>SUM($F446:O446)</f>
        <v>1402</v>
      </c>
      <c r="AB446">
        <f>SUM($F446:P446)</f>
        <v>1402</v>
      </c>
      <c r="AC446">
        <f>SUM($F446:Q446)</f>
        <v>1402</v>
      </c>
      <c r="AD446">
        <f>SUM($F446:R446)</f>
        <v>1402</v>
      </c>
    </row>
    <row r="447" spans="1:30" x14ac:dyDescent="0.35">
      <c r="A447" t="s">
        <v>139</v>
      </c>
      <c r="B447" s="255" t="s">
        <v>236</v>
      </c>
      <c r="C447" t="s">
        <v>79</v>
      </c>
      <c r="D447" t="s">
        <v>80</v>
      </c>
      <c r="E447">
        <v>6121000</v>
      </c>
      <c r="F447">
        <v>37677.660000000003</v>
      </c>
      <c r="G447">
        <v>7753.42</v>
      </c>
      <c r="H447">
        <v>710</v>
      </c>
      <c r="I447">
        <v>1974.24</v>
      </c>
      <c r="J447">
        <v>570</v>
      </c>
      <c r="K447">
        <v>2505</v>
      </c>
      <c r="L447">
        <v>8850</v>
      </c>
      <c r="M447">
        <v>1420</v>
      </c>
      <c r="N447">
        <v>970</v>
      </c>
      <c r="O447">
        <v>4465</v>
      </c>
      <c r="P447">
        <v>7570</v>
      </c>
      <c r="Q447">
        <v>470</v>
      </c>
      <c r="R447">
        <v>420</v>
      </c>
      <c r="S447">
        <f t="shared" si="6"/>
        <v>7753.42</v>
      </c>
      <c r="T447">
        <f>SUM($F447:H447)</f>
        <v>46141.08</v>
      </c>
      <c r="U447">
        <f>SUM($F447:I447)</f>
        <v>48115.32</v>
      </c>
      <c r="V447">
        <f>SUM($F447:J447)</f>
        <v>48685.32</v>
      </c>
      <c r="W447">
        <f>SUM($F447:K447)</f>
        <v>51190.32</v>
      </c>
      <c r="X447">
        <f>SUM($F447:L447)</f>
        <v>60040.32</v>
      </c>
      <c r="Y447">
        <f>SUM($F447:M447)</f>
        <v>61460.32</v>
      </c>
      <c r="Z447">
        <f>SUM($F447:N447)</f>
        <v>62430.32</v>
      </c>
      <c r="AA447">
        <f>SUM($F447:O447)</f>
        <v>66895.320000000007</v>
      </c>
      <c r="AB447">
        <f>SUM($F447:P447)</f>
        <v>74465.320000000007</v>
      </c>
      <c r="AC447">
        <f>SUM($F447:Q447)</f>
        <v>74935.320000000007</v>
      </c>
      <c r="AD447">
        <f>SUM($F447:R447)</f>
        <v>75355.320000000007</v>
      </c>
    </row>
    <row r="448" spans="1:30" x14ac:dyDescent="0.35">
      <c r="A448" t="s">
        <v>139</v>
      </c>
      <c r="B448" s="255" t="s">
        <v>236</v>
      </c>
      <c r="C448" t="s">
        <v>81</v>
      </c>
      <c r="D448" t="s">
        <v>82</v>
      </c>
      <c r="E448">
        <v>6122310</v>
      </c>
      <c r="F448">
        <v>10359.81</v>
      </c>
      <c r="G448">
        <v>1731.81</v>
      </c>
      <c r="H448">
        <v>519</v>
      </c>
      <c r="I448">
        <v>3069</v>
      </c>
      <c r="J448">
        <v>504</v>
      </c>
      <c r="K448">
        <v>504</v>
      </c>
      <c r="L448">
        <v>504</v>
      </c>
      <c r="M448">
        <v>504</v>
      </c>
      <c r="N448">
        <v>504</v>
      </c>
      <c r="O448">
        <v>504</v>
      </c>
      <c r="P448">
        <v>504</v>
      </c>
      <c r="Q448">
        <v>504</v>
      </c>
      <c r="R448">
        <v>1008</v>
      </c>
      <c r="S448">
        <f t="shared" si="6"/>
        <v>1731.81</v>
      </c>
      <c r="T448">
        <f>SUM($F448:H448)</f>
        <v>12610.619999999999</v>
      </c>
      <c r="U448">
        <f>SUM($F448:I448)</f>
        <v>15679.619999999999</v>
      </c>
      <c r="V448">
        <f>SUM($F448:J448)</f>
        <v>16183.619999999999</v>
      </c>
      <c r="W448">
        <f>SUM($F448:K448)</f>
        <v>16687.62</v>
      </c>
      <c r="X448">
        <f>SUM($F448:L448)</f>
        <v>17191.62</v>
      </c>
      <c r="Y448">
        <f>SUM($F448:M448)</f>
        <v>17695.62</v>
      </c>
      <c r="Z448">
        <f>SUM($F448:N448)</f>
        <v>18199.62</v>
      </c>
      <c r="AA448">
        <f>SUM($F448:O448)</f>
        <v>18703.62</v>
      </c>
      <c r="AB448">
        <f>SUM($F448:P448)</f>
        <v>19207.62</v>
      </c>
      <c r="AC448">
        <f>SUM($F448:Q448)</f>
        <v>19711.62</v>
      </c>
      <c r="AD448">
        <f>SUM($F448:R448)</f>
        <v>20719.62</v>
      </c>
    </row>
    <row r="449" spans="1:30" x14ac:dyDescent="0.35">
      <c r="A449" t="s">
        <v>139</v>
      </c>
      <c r="B449" s="255" t="s">
        <v>236</v>
      </c>
      <c r="C449" t="s">
        <v>83</v>
      </c>
      <c r="D449" t="s">
        <v>84</v>
      </c>
      <c r="E449">
        <v>6122110</v>
      </c>
      <c r="F449">
        <v>25978</v>
      </c>
      <c r="G449">
        <v>2173</v>
      </c>
      <c r="H449">
        <v>2173</v>
      </c>
      <c r="I449">
        <v>2173</v>
      </c>
      <c r="J449">
        <v>2173</v>
      </c>
      <c r="K449">
        <v>2498</v>
      </c>
      <c r="L449">
        <v>2173</v>
      </c>
      <c r="M449">
        <v>2173</v>
      </c>
      <c r="N449">
        <v>2173</v>
      </c>
      <c r="O449">
        <v>2173</v>
      </c>
      <c r="P449">
        <v>2173</v>
      </c>
      <c r="Q449">
        <v>2173</v>
      </c>
      <c r="R449">
        <v>1750</v>
      </c>
      <c r="S449">
        <f t="shared" si="6"/>
        <v>2173</v>
      </c>
      <c r="T449">
        <f>SUM($F449:H449)</f>
        <v>30324</v>
      </c>
      <c r="U449">
        <f>SUM($F449:I449)</f>
        <v>32497</v>
      </c>
      <c r="V449">
        <f>SUM($F449:J449)</f>
        <v>34670</v>
      </c>
      <c r="W449">
        <f>SUM($F449:K449)</f>
        <v>37168</v>
      </c>
      <c r="X449">
        <f>SUM($F449:L449)</f>
        <v>39341</v>
      </c>
      <c r="Y449">
        <f>SUM($F449:M449)</f>
        <v>41514</v>
      </c>
      <c r="Z449">
        <f>SUM($F449:N449)</f>
        <v>43687</v>
      </c>
      <c r="AA449">
        <f>SUM($F449:O449)</f>
        <v>45860</v>
      </c>
      <c r="AB449">
        <f>SUM($F449:P449)</f>
        <v>48033</v>
      </c>
      <c r="AC449">
        <f>SUM($F449:Q449)</f>
        <v>50206</v>
      </c>
      <c r="AD449">
        <f>SUM($F449:R449)</f>
        <v>51956</v>
      </c>
    </row>
    <row r="450" spans="1:30" x14ac:dyDescent="0.35">
      <c r="A450" t="s">
        <v>139</v>
      </c>
      <c r="B450" s="255" t="s">
        <v>236</v>
      </c>
      <c r="C450" t="s">
        <v>85</v>
      </c>
      <c r="D450" t="s">
        <v>86</v>
      </c>
      <c r="E450">
        <v>6120800</v>
      </c>
      <c r="F450">
        <v>5172</v>
      </c>
      <c r="G450">
        <v>1293</v>
      </c>
      <c r="H450">
        <v>0</v>
      </c>
      <c r="I450">
        <v>0</v>
      </c>
      <c r="J450">
        <v>1293</v>
      </c>
      <c r="K450">
        <v>0</v>
      </c>
      <c r="L450">
        <v>0</v>
      </c>
      <c r="M450">
        <v>1293</v>
      </c>
      <c r="N450">
        <v>0</v>
      </c>
      <c r="O450">
        <v>0</v>
      </c>
      <c r="P450">
        <v>1293</v>
      </c>
      <c r="Q450">
        <v>0</v>
      </c>
      <c r="R450">
        <v>0</v>
      </c>
      <c r="S450">
        <f t="shared" si="6"/>
        <v>1293</v>
      </c>
      <c r="T450">
        <f>SUM($F450:H450)</f>
        <v>6465</v>
      </c>
      <c r="U450">
        <f>SUM($F450:I450)</f>
        <v>6465</v>
      </c>
      <c r="V450">
        <f>SUM($F450:J450)</f>
        <v>7758</v>
      </c>
      <c r="W450">
        <f>SUM($F450:K450)</f>
        <v>7758</v>
      </c>
      <c r="X450">
        <f>SUM($F450:L450)</f>
        <v>7758</v>
      </c>
      <c r="Y450">
        <f>SUM($F450:M450)</f>
        <v>9051</v>
      </c>
      <c r="Z450">
        <f>SUM($F450:N450)</f>
        <v>9051</v>
      </c>
      <c r="AA450">
        <f>SUM($F450:O450)</f>
        <v>9051</v>
      </c>
      <c r="AB450">
        <f>SUM($F450:P450)</f>
        <v>10344</v>
      </c>
      <c r="AC450">
        <f>SUM($F450:Q450)</f>
        <v>10344</v>
      </c>
      <c r="AD450">
        <f>SUM($F450:R450)</f>
        <v>10344</v>
      </c>
    </row>
    <row r="451" spans="1:30" x14ac:dyDescent="0.35">
      <c r="A451" t="s">
        <v>139</v>
      </c>
      <c r="B451" s="255" t="s">
        <v>236</v>
      </c>
      <c r="C451" t="s">
        <v>87</v>
      </c>
      <c r="D451" t="s">
        <v>88</v>
      </c>
      <c r="E451">
        <v>6120220</v>
      </c>
      <c r="F451">
        <v>47000</v>
      </c>
      <c r="G451">
        <v>3500</v>
      </c>
      <c r="H451">
        <v>3500</v>
      </c>
      <c r="I451">
        <v>3500</v>
      </c>
      <c r="J451">
        <v>3500</v>
      </c>
      <c r="K451">
        <v>3500</v>
      </c>
      <c r="L451">
        <v>3500</v>
      </c>
      <c r="M451">
        <v>3500</v>
      </c>
      <c r="N451">
        <v>4500</v>
      </c>
      <c r="O451">
        <v>4500</v>
      </c>
      <c r="P451">
        <v>4500</v>
      </c>
      <c r="Q451">
        <v>4500</v>
      </c>
      <c r="R451">
        <v>4500</v>
      </c>
      <c r="S451">
        <f t="shared" si="6"/>
        <v>3500</v>
      </c>
      <c r="T451">
        <f>SUM($F451:H451)</f>
        <v>54000</v>
      </c>
      <c r="U451">
        <f>SUM($F451:I451)</f>
        <v>57500</v>
      </c>
      <c r="V451">
        <f>SUM($F451:J451)</f>
        <v>61000</v>
      </c>
      <c r="W451">
        <f>SUM($F451:K451)</f>
        <v>64500</v>
      </c>
      <c r="X451">
        <f>SUM($F451:L451)</f>
        <v>68000</v>
      </c>
      <c r="Y451">
        <f>SUM($F451:M451)</f>
        <v>71500</v>
      </c>
      <c r="Z451">
        <f>SUM($F451:N451)</f>
        <v>76000</v>
      </c>
      <c r="AA451">
        <f>SUM($F451:O451)</f>
        <v>80500</v>
      </c>
      <c r="AB451">
        <f>SUM($F451:P451)</f>
        <v>85000</v>
      </c>
      <c r="AC451">
        <f>SUM($F451:Q451)</f>
        <v>89500</v>
      </c>
      <c r="AD451">
        <f>SUM($F451:R451)</f>
        <v>94000</v>
      </c>
    </row>
    <row r="452" spans="1:30" x14ac:dyDescent="0.35">
      <c r="A452" t="s">
        <v>139</v>
      </c>
      <c r="B452" s="255" t="s">
        <v>236</v>
      </c>
      <c r="C452" t="s">
        <v>89</v>
      </c>
      <c r="D452" t="s">
        <v>90</v>
      </c>
      <c r="E452">
        <v>6120600</v>
      </c>
      <c r="F452">
        <v>61952</v>
      </c>
      <c r="G452">
        <v>61952</v>
      </c>
      <c r="H452">
        <v>0</v>
      </c>
      <c r="I452">
        <v>0</v>
      </c>
      <c r="J452">
        <v>0</v>
      </c>
      <c r="K452">
        <v>0</v>
      </c>
      <c r="L452">
        <v>0</v>
      </c>
      <c r="M452">
        <v>0</v>
      </c>
      <c r="N452">
        <v>0</v>
      </c>
      <c r="O452">
        <v>0</v>
      </c>
      <c r="P452">
        <v>0</v>
      </c>
      <c r="Q452">
        <v>0</v>
      </c>
      <c r="R452">
        <v>0</v>
      </c>
      <c r="S452">
        <f t="shared" ref="S452:S515" si="7">G452</f>
        <v>61952</v>
      </c>
      <c r="T452">
        <f>SUM($F452:H452)</f>
        <v>123904</v>
      </c>
      <c r="U452">
        <f>SUM($F452:I452)</f>
        <v>123904</v>
      </c>
      <c r="V452">
        <f>SUM($F452:J452)</f>
        <v>123904</v>
      </c>
      <c r="W452">
        <f>SUM($F452:K452)</f>
        <v>123904</v>
      </c>
      <c r="X452">
        <f>SUM($F452:L452)</f>
        <v>123904</v>
      </c>
      <c r="Y452">
        <f>SUM($F452:M452)</f>
        <v>123904</v>
      </c>
      <c r="Z452">
        <f>SUM($F452:N452)</f>
        <v>123904</v>
      </c>
      <c r="AA452">
        <f>SUM($F452:O452)</f>
        <v>123904</v>
      </c>
      <c r="AB452">
        <f>SUM($F452:P452)</f>
        <v>123904</v>
      </c>
      <c r="AC452">
        <f>SUM($F452:Q452)</f>
        <v>123904</v>
      </c>
      <c r="AD452">
        <f>SUM($F452:R452)</f>
        <v>123904</v>
      </c>
    </row>
    <row r="453" spans="1:30" x14ac:dyDescent="0.35">
      <c r="A453" t="s">
        <v>139</v>
      </c>
      <c r="B453" s="255" t="s">
        <v>236</v>
      </c>
      <c r="C453" t="s">
        <v>91</v>
      </c>
      <c r="D453" t="s">
        <v>92</v>
      </c>
      <c r="E453">
        <v>6120400</v>
      </c>
      <c r="F453">
        <v>3900</v>
      </c>
      <c r="G453">
        <v>914</v>
      </c>
      <c r="H453">
        <v>517.95000000000005</v>
      </c>
      <c r="I453">
        <v>418.95</v>
      </c>
      <c r="J453">
        <v>239.5</v>
      </c>
      <c r="K453">
        <v>0</v>
      </c>
      <c r="L453">
        <v>198.95</v>
      </c>
      <c r="M453">
        <v>233.95</v>
      </c>
      <c r="N453">
        <v>18.95</v>
      </c>
      <c r="O453">
        <v>18.95</v>
      </c>
      <c r="P453">
        <v>554.95000000000005</v>
      </c>
      <c r="Q453">
        <v>708.95</v>
      </c>
      <c r="R453">
        <v>74.900000000000006</v>
      </c>
      <c r="S453">
        <f t="shared" si="7"/>
        <v>914</v>
      </c>
      <c r="T453">
        <f>SUM($F453:H453)</f>
        <v>5331.95</v>
      </c>
      <c r="U453">
        <f>SUM($F453:I453)</f>
        <v>5750.9</v>
      </c>
      <c r="V453">
        <f>SUM($F453:J453)</f>
        <v>5990.4</v>
      </c>
      <c r="W453">
        <f>SUM($F453:K453)</f>
        <v>5990.4</v>
      </c>
      <c r="X453">
        <f>SUM($F453:L453)</f>
        <v>6189.3499999999995</v>
      </c>
      <c r="Y453">
        <f>SUM($F453:M453)</f>
        <v>6423.2999999999993</v>
      </c>
      <c r="Z453">
        <f>SUM($F453:N453)</f>
        <v>6442.2499999999991</v>
      </c>
      <c r="AA453">
        <f>SUM($F453:O453)</f>
        <v>6461.1999999999989</v>
      </c>
      <c r="AB453">
        <f>SUM($F453:P453)</f>
        <v>7016.1499999999987</v>
      </c>
      <c r="AC453">
        <f>SUM($F453:Q453)</f>
        <v>7725.0999999999985</v>
      </c>
      <c r="AD453">
        <f>SUM($F453:R453)</f>
        <v>7799.9999999999982</v>
      </c>
    </row>
    <row r="454" spans="1:30" x14ac:dyDescent="0.35">
      <c r="A454" t="s">
        <v>139</v>
      </c>
      <c r="B454" s="255" t="s">
        <v>236</v>
      </c>
      <c r="C454" t="s">
        <v>93</v>
      </c>
      <c r="D454" t="s">
        <v>94</v>
      </c>
      <c r="E454">
        <v>6140130</v>
      </c>
      <c r="F454">
        <v>81000</v>
      </c>
      <c r="G454">
        <v>5920.63</v>
      </c>
      <c r="H454">
        <v>8600</v>
      </c>
      <c r="I454">
        <v>8436</v>
      </c>
      <c r="J454">
        <v>26876</v>
      </c>
      <c r="K454">
        <v>0</v>
      </c>
      <c r="L454">
        <v>4806</v>
      </c>
      <c r="M454">
        <v>4048</v>
      </c>
      <c r="N454">
        <v>2748</v>
      </c>
      <c r="O454">
        <v>1163</v>
      </c>
      <c r="P454">
        <v>8243</v>
      </c>
      <c r="Q454">
        <v>6070</v>
      </c>
      <c r="R454">
        <v>4089.37</v>
      </c>
      <c r="S454">
        <f t="shared" si="7"/>
        <v>5920.63</v>
      </c>
      <c r="T454">
        <f>SUM($F454:H454)</f>
        <v>95520.63</v>
      </c>
      <c r="U454">
        <f>SUM($F454:I454)</f>
        <v>103956.63</v>
      </c>
      <c r="V454">
        <f>SUM($F454:J454)</f>
        <v>130832.63</v>
      </c>
      <c r="W454">
        <f>SUM($F454:K454)</f>
        <v>130832.63</v>
      </c>
      <c r="X454">
        <f>SUM($F454:L454)</f>
        <v>135638.63</v>
      </c>
      <c r="Y454">
        <f>SUM($F454:M454)</f>
        <v>139686.63</v>
      </c>
      <c r="Z454">
        <f>SUM($F454:N454)</f>
        <v>142434.63</v>
      </c>
      <c r="AA454">
        <f>SUM($F454:O454)</f>
        <v>143597.63</v>
      </c>
      <c r="AB454">
        <f>SUM($F454:P454)</f>
        <v>151840.63</v>
      </c>
      <c r="AC454">
        <f>SUM($F454:Q454)</f>
        <v>157910.63</v>
      </c>
      <c r="AD454">
        <f>SUM($F454:R454)</f>
        <v>162000</v>
      </c>
    </row>
    <row r="455" spans="1:30" x14ac:dyDescent="0.35">
      <c r="A455" t="s">
        <v>139</v>
      </c>
      <c r="B455" s="255" t="s">
        <v>236</v>
      </c>
      <c r="C455" t="s">
        <v>95</v>
      </c>
      <c r="D455" t="s">
        <v>96</v>
      </c>
      <c r="E455">
        <v>6142430</v>
      </c>
      <c r="F455">
        <v>7254.48</v>
      </c>
      <c r="G455">
        <v>5.79</v>
      </c>
      <c r="H455">
        <v>105.79</v>
      </c>
      <c r="I455">
        <v>5.79</v>
      </c>
      <c r="J455">
        <v>1404.79</v>
      </c>
      <c r="K455">
        <v>5.79</v>
      </c>
      <c r="L455">
        <v>1625.79</v>
      </c>
      <c r="M455">
        <v>224.79</v>
      </c>
      <c r="N455">
        <v>105.79</v>
      </c>
      <c r="O455">
        <v>5.79</v>
      </c>
      <c r="P455">
        <v>5.79</v>
      </c>
      <c r="Q455">
        <v>5.79</v>
      </c>
      <c r="R455">
        <v>3752.79</v>
      </c>
      <c r="S455">
        <f t="shared" si="7"/>
        <v>5.79</v>
      </c>
      <c r="T455">
        <f>SUM($F455:H455)</f>
        <v>7366.0599999999995</v>
      </c>
      <c r="U455">
        <f>SUM($F455:I455)</f>
        <v>7371.8499999999995</v>
      </c>
      <c r="V455">
        <f>SUM($F455:J455)</f>
        <v>8776.64</v>
      </c>
      <c r="W455">
        <f>SUM($F455:K455)</f>
        <v>8782.43</v>
      </c>
      <c r="X455">
        <f>SUM($F455:L455)</f>
        <v>10408.220000000001</v>
      </c>
      <c r="Y455">
        <f>SUM($F455:M455)</f>
        <v>10633.010000000002</v>
      </c>
      <c r="Z455">
        <f>SUM($F455:N455)</f>
        <v>10738.800000000003</v>
      </c>
      <c r="AA455">
        <f>SUM($F455:O455)</f>
        <v>10744.590000000004</v>
      </c>
      <c r="AB455">
        <f>SUM($F455:P455)</f>
        <v>10750.380000000005</v>
      </c>
      <c r="AC455">
        <f>SUM($F455:Q455)</f>
        <v>10756.170000000006</v>
      </c>
      <c r="AD455">
        <f>SUM($F455:R455)</f>
        <v>14508.960000000006</v>
      </c>
    </row>
    <row r="456" spans="1:30" x14ac:dyDescent="0.35">
      <c r="A456" t="s">
        <v>139</v>
      </c>
      <c r="B456" s="255" t="s">
        <v>236</v>
      </c>
      <c r="C456" t="s">
        <v>97</v>
      </c>
      <c r="D456" t="s">
        <v>98</v>
      </c>
      <c r="E456">
        <v>6146100</v>
      </c>
      <c r="F456">
        <v>0</v>
      </c>
      <c r="G456">
        <v>0</v>
      </c>
      <c r="H456">
        <v>0</v>
      </c>
      <c r="I456">
        <v>0</v>
      </c>
      <c r="J456">
        <v>0</v>
      </c>
      <c r="K456">
        <v>0</v>
      </c>
      <c r="L456">
        <v>0</v>
      </c>
      <c r="M456">
        <v>0</v>
      </c>
      <c r="N456">
        <v>0</v>
      </c>
      <c r="O456">
        <v>0</v>
      </c>
      <c r="P456">
        <v>0</v>
      </c>
      <c r="Q456">
        <v>0</v>
      </c>
      <c r="R456">
        <v>0</v>
      </c>
      <c r="S456">
        <f t="shared" si="7"/>
        <v>0</v>
      </c>
      <c r="T456">
        <f>SUM($F456:H456)</f>
        <v>0</v>
      </c>
      <c r="U456">
        <f>SUM($F456:I456)</f>
        <v>0</v>
      </c>
      <c r="V456">
        <f>SUM($F456:J456)</f>
        <v>0</v>
      </c>
      <c r="W456">
        <f>SUM($F456:K456)</f>
        <v>0</v>
      </c>
      <c r="X456">
        <f>SUM($F456:L456)</f>
        <v>0</v>
      </c>
      <c r="Y456">
        <f>SUM($F456:M456)</f>
        <v>0</v>
      </c>
      <c r="Z456">
        <f>SUM($F456:N456)</f>
        <v>0</v>
      </c>
      <c r="AA456">
        <f>SUM($F456:O456)</f>
        <v>0</v>
      </c>
      <c r="AB456">
        <f>SUM($F456:P456)</f>
        <v>0</v>
      </c>
      <c r="AC456">
        <f>SUM($F456:Q456)</f>
        <v>0</v>
      </c>
      <c r="AD456">
        <f>SUM($F456:R456)</f>
        <v>0</v>
      </c>
    </row>
    <row r="457" spans="1:30" x14ac:dyDescent="0.35">
      <c r="A457" t="s">
        <v>139</v>
      </c>
      <c r="B457" s="255" t="s">
        <v>236</v>
      </c>
      <c r="C457" t="s">
        <v>99</v>
      </c>
      <c r="D457" t="s">
        <v>100</v>
      </c>
      <c r="E457">
        <v>6140000</v>
      </c>
      <c r="F457">
        <v>8825.4</v>
      </c>
      <c r="G457">
        <v>841</v>
      </c>
      <c r="H457">
        <v>95.4</v>
      </c>
      <c r="I457">
        <v>1572.9</v>
      </c>
      <c r="J457">
        <v>280.39999999999998</v>
      </c>
      <c r="K457">
        <v>95.4</v>
      </c>
      <c r="L457">
        <v>1637.9</v>
      </c>
      <c r="M457">
        <v>295.39999999999998</v>
      </c>
      <c r="N457">
        <v>324.39999999999998</v>
      </c>
      <c r="O457">
        <v>1620.4</v>
      </c>
      <c r="P457">
        <v>145.4</v>
      </c>
      <c r="Q457">
        <v>350.4</v>
      </c>
      <c r="R457">
        <v>1566.4</v>
      </c>
      <c r="S457">
        <f t="shared" si="7"/>
        <v>841</v>
      </c>
      <c r="T457">
        <f>SUM($F457:H457)</f>
        <v>9761.7999999999993</v>
      </c>
      <c r="U457">
        <f>SUM($F457:I457)</f>
        <v>11334.699999999999</v>
      </c>
      <c r="V457">
        <f>SUM($F457:J457)</f>
        <v>11615.099999999999</v>
      </c>
      <c r="W457">
        <f>SUM($F457:K457)</f>
        <v>11710.499999999998</v>
      </c>
      <c r="X457">
        <f>SUM($F457:L457)</f>
        <v>13348.399999999998</v>
      </c>
      <c r="Y457">
        <f>SUM($F457:M457)</f>
        <v>13643.799999999997</v>
      </c>
      <c r="Z457">
        <f>SUM($F457:N457)</f>
        <v>13968.199999999997</v>
      </c>
      <c r="AA457">
        <f>SUM($F457:O457)</f>
        <v>15588.599999999997</v>
      </c>
      <c r="AB457">
        <f>SUM($F457:P457)</f>
        <v>15733.999999999996</v>
      </c>
      <c r="AC457">
        <f>SUM($F457:Q457)</f>
        <v>16084.399999999996</v>
      </c>
      <c r="AD457">
        <f>SUM($F457:R457)</f>
        <v>17650.799999999996</v>
      </c>
    </row>
    <row r="458" spans="1:30" x14ac:dyDescent="0.35">
      <c r="A458" t="s">
        <v>139</v>
      </c>
      <c r="B458" s="255" t="s">
        <v>236</v>
      </c>
      <c r="C458" t="s">
        <v>101</v>
      </c>
      <c r="D458" t="s">
        <v>102</v>
      </c>
      <c r="E458">
        <v>6121600</v>
      </c>
      <c r="F458">
        <v>8036.9</v>
      </c>
      <c r="G458">
        <v>7470</v>
      </c>
      <c r="H458">
        <v>0</v>
      </c>
      <c r="I458">
        <v>0</v>
      </c>
      <c r="J458">
        <v>0</v>
      </c>
      <c r="K458">
        <v>0</v>
      </c>
      <c r="L458">
        <v>0</v>
      </c>
      <c r="M458">
        <v>0</v>
      </c>
      <c r="N458">
        <v>362</v>
      </c>
      <c r="O458">
        <v>0</v>
      </c>
      <c r="P458">
        <v>0</v>
      </c>
      <c r="Q458">
        <v>0</v>
      </c>
      <c r="R458">
        <v>204.9</v>
      </c>
      <c r="S458">
        <f t="shared" si="7"/>
        <v>7470</v>
      </c>
      <c r="T458">
        <f>SUM($F458:H458)</f>
        <v>15506.9</v>
      </c>
      <c r="U458">
        <f>SUM($F458:I458)</f>
        <v>15506.9</v>
      </c>
      <c r="V458">
        <f>SUM($F458:J458)</f>
        <v>15506.9</v>
      </c>
      <c r="W458">
        <f>SUM($F458:K458)</f>
        <v>15506.9</v>
      </c>
      <c r="X458">
        <f>SUM($F458:L458)</f>
        <v>15506.9</v>
      </c>
      <c r="Y458">
        <f>SUM($F458:M458)</f>
        <v>15506.9</v>
      </c>
      <c r="Z458">
        <f>SUM($F458:N458)</f>
        <v>15868.9</v>
      </c>
      <c r="AA458">
        <f>SUM($F458:O458)</f>
        <v>15868.9</v>
      </c>
      <c r="AB458">
        <f>SUM($F458:P458)</f>
        <v>15868.9</v>
      </c>
      <c r="AC458">
        <f>SUM($F458:Q458)</f>
        <v>15868.9</v>
      </c>
      <c r="AD458">
        <f>SUM($F458:R458)</f>
        <v>16073.8</v>
      </c>
    </row>
    <row r="459" spans="1:30" x14ac:dyDescent="0.35">
      <c r="A459" t="s">
        <v>139</v>
      </c>
      <c r="B459" s="255" t="s">
        <v>236</v>
      </c>
      <c r="C459" t="s">
        <v>103</v>
      </c>
      <c r="D459" t="s">
        <v>104</v>
      </c>
      <c r="E459">
        <v>6151110</v>
      </c>
      <c r="F459">
        <v>0</v>
      </c>
      <c r="G459">
        <v>0</v>
      </c>
      <c r="H459">
        <v>0</v>
      </c>
      <c r="I459">
        <v>0</v>
      </c>
      <c r="J459">
        <v>0</v>
      </c>
      <c r="K459">
        <v>0</v>
      </c>
      <c r="L459">
        <v>0</v>
      </c>
      <c r="M459">
        <v>0</v>
      </c>
      <c r="N459">
        <v>0</v>
      </c>
      <c r="O459">
        <v>0</v>
      </c>
      <c r="P459">
        <v>0</v>
      </c>
      <c r="Q459">
        <v>0</v>
      </c>
      <c r="R459">
        <v>0</v>
      </c>
      <c r="S459">
        <f t="shared" si="7"/>
        <v>0</v>
      </c>
      <c r="T459">
        <f>SUM($F459:H459)</f>
        <v>0</v>
      </c>
      <c r="U459">
        <f>SUM($F459:I459)</f>
        <v>0</v>
      </c>
      <c r="V459">
        <f>SUM($F459:J459)</f>
        <v>0</v>
      </c>
      <c r="W459">
        <f>SUM($F459:K459)</f>
        <v>0</v>
      </c>
      <c r="X459">
        <f>SUM($F459:L459)</f>
        <v>0</v>
      </c>
      <c r="Y459">
        <f>SUM($F459:M459)</f>
        <v>0</v>
      </c>
      <c r="Z459">
        <f>SUM($F459:N459)</f>
        <v>0</v>
      </c>
      <c r="AA459">
        <f>SUM($F459:O459)</f>
        <v>0</v>
      </c>
      <c r="AB459">
        <f>SUM($F459:P459)</f>
        <v>0</v>
      </c>
      <c r="AC459">
        <f>SUM($F459:Q459)</f>
        <v>0</v>
      </c>
      <c r="AD459">
        <f>SUM($F459:R459)</f>
        <v>0</v>
      </c>
    </row>
    <row r="460" spans="1:30" x14ac:dyDescent="0.35">
      <c r="A460" t="s">
        <v>139</v>
      </c>
      <c r="B460" s="255" t="s">
        <v>236</v>
      </c>
      <c r="C460" t="s">
        <v>105</v>
      </c>
      <c r="D460" t="s">
        <v>106</v>
      </c>
      <c r="E460">
        <v>6140200</v>
      </c>
      <c r="F460">
        <v>82828</v>
      </c>
      <c r="G460">
        <v>7448</v>
      </c>
      <c r="H460">
        <v>7598</v>
      </c>
      <c r="I460">
        <v>7698</v>
      </c>
      <c r="J460">
        <v>7448</v>
      </c>
      <c r="K460">
        <v>0</v>
      </c>
      <c r="L460">
        <v>7598</v>
      </c>
      <c r="M460">
        <v>7698</v>
      </c>
      <c r="N460">
        <v>7448</v>
      </c>
      <c r="O460">
        <v>7448</v>
      </c>
      <c r="P460">
        <v>7548</v>
      </c>
      <c r="Q460">
        <v>7448</v>
      </c>
      <c r="R460">
        <v>7448</v>
      </c>
      <c r="S460">
        <f t="shared" si="7"/>
        <v>7448</v>
      </c>
      <c r="T460">
        <f>SUM($F460:H460)</f>
        <v>97874</v>
      </c>
      <c r="U460">
        <f>SUM($F460:I460)</f>
        <v>105572</v>
      </c>
      <c r="V460">
        <f>SUM($F460:J460)</f>
        <v>113020</v>
      </c>
      <c r="W460">
        <f>SUM($F460:K460)</f>
        <v>113020</v>
      </c>
      <c r="X460">
        <f>SUM($F460:L460)</f>
        <v>120618</v>
      </c>
      <c r="Y460">
        <f>SUM($F460:M460)</f>
        <v>128316</v>
      </c>
      <c r="Z460">
        <f>SUM($F460:N460)</f>
        <v>135764</v>
      </c>
      <c r="AA460">
        <f>SUM($F460:O460)</f>
        <v>143212</v>
      </c>
      <c r="AB460">
        <f>SUM($F460:P460)</f>
        <v>150760</v>
      </c>
      <c r="AC460">
        <f>SUM($F460:Q460)</f>
        <v>158208</v>
      </c>
      <c r="AD460">
        <f>SUM($F460:R460)</f>
        <v>165656</v>
      </c>
    </row>
    <row r="461" spans="1:30" x14ac:dyDescent="0.35">
      <c r="A461" t="s">
        <v>139</v>
      </c>
      <c r="B461" s="255" t="s">
        <v>236</v>
      </c>
      <c r="C461" t="s">
        <v>107</v>
      </c>
      <c r="D461" t="s">
        <v>108</v>
      </c>
      <c r="E461">
        <v>6111000</v>
      </c>
      <c r="F461">
        <v>10000</v>
      </c>
      <c r="G461">
        <v>909</v>
      </c>
      <c r="H461">
        <v>909</v>
      </c>
      <c r="I461">
        <v>909</v>
      </c>
      <c r="J461">
        <v>909</v>
      </c>
      <c r="K461">
        <v>0</v>
      </c>
      <c r="L461">
        <v>909</v>
      </c>
      <c r="M461">
        <v>909</v>
      </c>
      <c r="N461">
        <v>909</v>
      </c>
      <c r="O461">
        <v>909</v>
      </c>
      <c r="P461">
        <v>909</v>
      </c>
      <c r="Q461">
        <v>909</v>
      </c>
      <c r="R461">
        <v>910</v>
      </c>
      <c r="S461">
        <f t="shared" si="7"/>
        <v>909</v>
      </c>
      <c r="T461">
        <f>SUM($F461:H461)</f>
        <v>11818</v>
      </c>
      <c r="U461">
        <f>SUM($F461:I461)</f>
        <v>12727</v>
      </c>
      <c r="V461">
        <f>SUM($F461:J461)</f>
        <v>13636</v>
      </c>
      <c r="W461">
        <f>SUM($F461:K461)</f>
        <v>13636</v>
      </c>
      <c r="X461">
        <f>SUM($F461:L461)</f>
        <v>14545</v>
      </c>
      <c r="Y461">
        <f>SUM($F461:M461)</f>
        <v>15454</v>
      </c>
      <c r="Z461">
        <f>SUM($F461:N461)</f>
        <v>16363</v>
      </c>
      <c r="AA461">
        <f>SUM($F461:O461)</f>
        <v>17272</v>
      </c>
      <c r="AB461">
        <f>SUM($F461:P461)</f>
        <v>18181</v>
      </c>
      <c r="AC461">
        <f>SUM($F461:Q461)</f>
        <v>19090</v>
      </c>
      <c r="AD461">
        <f>SUM($F461:R461)</f>
        <v>20000</v>
      </c>
    </row>
    <row r="462" spans="1:30" x14ac:dyDescent="0.35">
      <c r="A462" t="s">
        <v>139</v>
      </c>
      <c r="B462" s="255" t="s">
        <v>236</v>
      </c>
      <c r="C462" t="s">
        <v>109</v>
      </c>
      <c r="D462" t="s">
        <v>110</v>
      </c>
      <c r="E462">
        <v>6170100</v>
      </c>
      <c r="F462">
        <v>0</v>
      </c>
      <c r="G462">
        <v>0</v>
      </c>
      <c r="H462">
        <v>0</v>
      </c>
      <c r="I462">
        <v>0</v>
      </c>
      <c r="J462">
        <v>0</v>
      </c>
      <c r="K462">
        <v>0</v>
      </c>
      <c r="L462">
        <v>0</v>
      </c>
      <c r="M462">
        <v>0</v>
      </c>
      <c r="N462">
        <v>0</v>
      </c>
      <c r="O462">
        <v>0</v>
      </c>
      <c r="P462">
        <v>0</v>
      </c>
      <c r="Q462">
        <v>0</v>
      </c>
      <c r="R462">
        <v>0</v>
      </c>
      <c r="S462">
        <f t="shared" si="7"/>
        <v>0</v>
      </c>
      <c r="T462">
        <f>SUM($F462:H462)</f>
        <v>0</v>
      </c>
      <c r="U462">
        <f>SUM($F462:I462)</f>
        <v>0</v>
      </c>
      <c r="V462">
        <f>SUM($F462:J462)</f>
        <v>0</v>
      </c>
      <c r="W462">
        <f>SUM($F462:K462)</f>
        <v>0</v>
      </c>
      <c r="X462">
        <f>SUM($F462:L462)</f>
        <v>0</v>
      </c>
      <c r="Y462">
        <f>SUM($F462:M462)</f>
        <v>0</v>
      </c>
      <c r="Z462">
        <f>SUM($F462:N462)</f>
        <v>0</v>
      </c>
      <c r="AA462">
        <f>SUM($F462:O462)</f>
        <v>0</v>
      </c>
      <c r="AB462">
        <f>SUM($F462:P462)</f>
        <v>0</v>
      </c>
      <c r="AC462">
        <f>SUM($F462:Q462)</f>
        <v>0</v>
      </c>
      <c r="AD462">
        <f>SUM($F462:R462)</f>
        <v>0</v>
      </c>
    </row>
    <row r="463" spans="1:30" x14ac:dyDescent="0.35">
      <c r="A463" t="s">
        <v>139</v>
      </c>
      <c r="B463" s="255" t="s">
        <v>236</v>
      </c>
      <c r="C463" t="s">
        <v>111</v>
      </c>
      <c r="D463" t="s">
        <v>112</v>
      </c>
      <c r="E463">
        <v>6170110</v>
      </c>
      <c r="F463">
        <v>74392.66</v>
      </c>
      <c r="G463">
        <v>19136.150000000001</v>
      </c>
      <c r="H463">
        <v>2704.75</v>
      </c>
      <c r="I463">
        <v>15385.75</v>
      </c>
      <c r="J463">
        <v>1353.75</v>
      </c>
      <c r="K463">
        <v>637.75</v>
      </c>
      <c r="L463">
        <v>6222.11</v>
      </c>
      <c r="M463">
        <v>2104.75</v>
      </c>
      <c r="N463">
        <v>4204.75</v>
      </c>
      <c r="O463">
        <v>2004.75</v>
      </c>
      <c r="P463">
        <v>3957.75</v>
      </c>
      <c r="Q463">
        <v>1254.75</v>
      </c>
      <c r="R463">
        <v>15425.65</v>
      </c>
      <c r="S463">
        <f t="shared" si="7"/>
        <v>19136.150000000001</v>
      </c>
      <c r="T463">
        <f>SUM($F463:H463)</f>
        <v>96233.56</v>
      </c>
      <c r="U463">
        <f>SUM($F463:I463)</f>
        <v>111619.31</v>
      </c>
      <c r="V463">
        <f>SUM($F463:J463)</f>
        <v>112973.06</v>
      </c>
      <c r="W463">
        <f>SUM($F463:K463)</f>
        <v>113610.81</v>
      </c>
      <c r="X463">
        <f>SUM($F463:L463)</f>
        <v>119832.92</v>
      </c>
      <c r="Y463">
        <f>SUM($F463:M463)</f>
        <v>121937.67</v>
      </c>
      <c r="Z463">
        <f>SUM($F463:N463)</f>
        <v>126142.42</v>
      </c>
      <c r="AA463">
        <f>SUM($F463:O463)</f>
        <v>128147.17</v>
      </c>
      <c r="AB463">
        <f>SUM($F463:P463)</f>
        <v>132104.91999999998</v>
      </c>
      <c r="AC463">
        <f>SUM($F463:Q463)</f>
        <v>133359.66999999998</v>
      </c>
      <c r="AD463">
        <f>SUM($F463:R463)</f>
        <v>148785.31999999998</v>
      </c>
    </row>
    <row r="464" spans="1:30" x14ac:dyDescent="0.35">
      <c r="A464" t="s">
        <v>139</v>
      </c>
      <c r="B464" s="255" t="s">
        <v>236</v>
      </c>
      <c r="C464" t="s">
        <v>113</v>
      </c>
      <c r="D464" t="s">
        <v>114</v>
      </c>
      <c r="E464">
        <v>6181400</v>
      </c>
      <c r="F464">
        <v>0</v>
      </c>
      <c r="G464">
        <v>0</v>
      </c>
      <c r="H464">
        <v>0</v>
      </c>
      <c r="I464">
        <v>0</v>
      </c>
      <c r="J464">
        <v>0</v>
      </c>
      <c r="K464">
        <v>0</v>
      </c>
      <c r="L464">
        <v>0</v>
      </c>
      <c r="M464">
        <v>0</v>
      </c>
      <c r="N464">
        <v>0</v>
      </c>
      <c r="O464">
        <v>0</v>
      </c>
      <c r="P464">
        <v>0</v>
      </c>
      <c r="Q464">
        <v>0</v>
      </c>
      <c r="R464">
        <v>0</v>
      </c>
      <c r="S464">
        <f t="shared" si="7"/>
        <v>0</v>
      </c>
      <c r="T464">
        <f>SUM($F464:H464)</f>
        <v>0</v>
      </c>
      <c r="U464">
        <f>SUM($F464:I464)</f>
        <v>0</v>
      </c>
      <c r="V464">
        <f>SUM($F464:J464)</f>
        <v>0</v>
      </c>
      <c r="W464">
        <f>SUM($F464:K464)</f>
        <v>0</v>
      </c>
      <c r="X464">
        <f>SUM($F464:L464)</f>
        <v>0</v>
      </c>
      <c r="Y464">
        <f>SUM($F464:M464)</f>
        <v>0</v>
      </c>
      <c r="Z464">
        <f>SUM($F464:N464)</f>
        <v>0</v>
      </c>
      <c r="AA464">
        <f>SUM($F464:O464)</f>
        <v>0</v>
      </c>
      <c r="AB464">
        <f>SUM($F464:P464)</f>
        <v>0</v>
      </c>
      <c r="AC464">
        <f>SUM($F464:Q464)</f>
        <v>0</v>
      </c>
      <c r="AD464">
        <f>SUM($F464:R464)</f>
        <v>0</v>
      </c>
    </row>
    <row r="465" spans="1:30" x14ac:dyDescent="0.35">
      <c r="A465" t="s">
        <v>139</v>
      </c>
      <c r="B465" s="255" t="s">
        <v>236</v>
      </c>
      <c r="C465" t="s">
        <v>115</v>
      </c>
      <c r="D465" t="s">
        <v>116</v>
      </c>
      <c r="E465">
        <v>6181500</v>
      </c>
      <c r="F465">
        <v>0</v>
      </c>
      <c r="G465">
        <v>0</v>
      </c>
      <c r="H465">
        <v>0</v>
      </c>
      <c r="I465">
        <v>0</v>
      </c>
      <c r="J465">
        <v>0</v>
      </c>
      <c r="K465">
        <v>0</v>
      </c>
      <c r="L465">
        <v>0</v>
      </c>
      <c r="M465">
        <v>0</v>
      </c>
      <c r="N465">
        <v>0</v>
      </c>
      <c r="O465">
        <v>0</v>
      </c>
      <c r="P465">
        <v>0</v>
      </c>
      <c r="Q465">
        <v>0</v>
      </c>
      <c r="R465">
        <v>0</v>
      </c>
      <c r="S465">
        <f t="shared" si="7"/>
        <v>0</v>
      </c>
      <c r="T465">
        <f>SUM($F465:H465)</f>
        <v>0</v>
      </c>
      <c r="U465">
        <f>SUM($F465:I465)</f>
        <v>0</v>
      </c>
      <c r="V465">
        <f>SUM($F465:J465)</f>
        <v>0</v>
      </c>
      <c r="W465">
        <f>SUM($F465:K465)</f>
        <v>0</v>
      </c>
      <c r="X465">
        <f>SUM($F465:L465)</f>
        <v>0</v>
      </c>
      <c r="Y465">
        <f>SUM($F465:M465)</f>
        <v>0</v>
      </c>
      <c r="Z465">
        <f>SUM($F465:N465)</f>
        <v>0</v>
      </c>
      <c r="AA465">
        <f>SUM($F465:O465)</f>
        <v>0</v>
      </c>
      <c r="AB465">
        <f>SUM($F465:P465)</f>
        <v>0</v>
      </c>
      <c r="AC465">
        <f>SUM($F465:Q465)</f>
        <v>0</v>
      </c>
      <c r="AD465">
        <f>SUM($F465:R465)</f>
        <v>0</v>
      </c>
    </row>
    <row r="466" spans="1:30" x14ac:dyDescent="0.35">
      <c r="A466" t="s">
        <v>139</v>
      </c>
      <c r="B466" s="255" t="s">
        <v>236</v>
      </c>
      <c r="C466" t="s">
        <v>117</v>
      </c>
      <c r="D466" t="s">
        <v>118</v>
      </c>
      <c r="E466">
        <v>6110610</v>
      </c>
      <c r="F466">
        <v>0</v>
      </c>
      <c r="G466">
        <v>0</v>
      </c>
      <c r="H466">
        <v>0</v>
      </c>
      <c r="I466">
        <v>0</v>
      </c>
      <c r="J466">
        <v>0</v>
      </c>
      <c r="K466">
        <v>0</v>
      </c>
      <c r="L466">
        <v>0</v>
      </c>
      <c r="M466">
        <v>0</v>
      </c>
      <c r="N466">
        <v>0</v>
      </c>
      <c r="O466">
        <v>0</v>
      </c>
      <c r="P466">
        <v>0</v>
      </c>
      <c r="Q466">
        <v>0</v>
      </c>
      <c r="R466">
        <v>0</v>
      </c>
      <c r="S466">
        <f t="shared" si="7"/>
        <v>0</v>
      </c>
      <c r="T466">
        <f>SUM($F466:H466)</f>
        <v>0</v>
      </c>
      <c r="U466">
        <f>SUM($F466:I466)</f>
        <v>0</v>
      </c>
      <c r="V466">
        <f>SUM($F466:J466)</f>
        <v>0</v>
      </c>
      <c r="W466">
        <f>SUM($F466:K466)</f>
        <v>0</v>
      </c>
      <c r="X466">
        <f>SUM($F466:L466)</f>
        <v>0</v>
      </c>
      <c r="Y466">
        <f>SUM($F466:M466)</f>
        <v>0</v>
      </c>
      <c r="Z466">
        <f>SUM($F466:N466)</f>
        <v>0</v>
      </c>
      <c r="AA466">
        <f>SUM($F466:O466)</f>
        <v>0</v>
      </c>
      <c r="AB466">
        <f>SUM($F466:P466)</f>
        <v>0</v>
      </c>
      <c r="AC466">
        <f>SUM($F466:Q466)</f>
        <v>0</v>
      </c>
      <c r="AD466">
        <f>SUM($F466:R466)</f>
        <v>0</v>
      </c>
    </row>
    <row r="467" spans="1:30" x14ac:dyDescent="0.35">
      <c r="A467" t="s">
        <v>139</v>
      </c>
      <c r="B467" s="255" t="s">
        <v>236</v>
      </c>
      <c r="C467" t="s">
        <v>119</v>
      </c>
      <c r="D467" t="s">
        <v>120</v>
      </c>
      <c r="E467">
        <v>6122340</v>
      </c>
      <c r="F467">
        <v>0</v>
      </c>
      <c r="G467">
        <v>0</v>
      </c>
      <c r="H467">
        <v>0</v>
      </c>
      <c r="I467">
        <v>0</v>
      </c>
      <c r="J467">
        <v>0</v>
      </c>
      <c r="K467">
        <v>0</v>
      </c>
      <c r="L467">
        <v>0</v>
      </c>
      <c r="M467">
        <v>0</v>
      </c>
      <c r="N467">
        <v>0</v>
      </c>
      <c r="O467">
        <v>0</v>
      </c>
      <c r="P467">
        <v>0</v>
      </c>
      <c r="Q467">
        <v>0</v>
      </c>
      <c r="R467">
        <v>0</v>
      </c>
      <c r="S467">
        <f t="shared" si="7"/>
        <v>0</v>
      </c>
      <c r="T467">
        <f>SUM($F467:H467)</f>
        <v>0</v>
      </c>
      <c r="U467">
        <f>SUM($F467:I467)</f>
        <v>0</v>
      </c>
      <c r="V467">
        <f>SUM($F467:J467)</f>
        <v>0</v>
      </c>
      <c r="W467">
        <f>SUM($F467:K467)</f>
        <v>0</v>
      </c>
      <c r="X467">
        <f>SUM($F467:L467)</f>
        <v>0</v>
      </c>
      <c r="Y467">
        <f>SUM($F467:M467)</f>
        <v>0</v>
      </c>
      <c r="Z467">
        <f>SUM($F467:N467)</f>
        <v>0</v>
      </c>
      <c r="AA467">
        <f>SUM($F467:O467)</f>
        <v>0</v>
      </c>
      <c r="AB467">
        <f>SUM($F467:P467)</f>
        <v>0</v>
      </c>
      <c r="AC467">
        <f>SUM($F467:Q467)</f>
        <v>0</v>
      </c>
      <c r="AD467">
        <f>SUM($F467:R467)</f>
        <v>0</v>
      </c>
    </row>
    <row r="468" spans="1:30" x14ac:dyDescent="0.35">
      <c r="A468" t="s">
        <v>139</v>
      </c>
      <c r="B468" s="255" t="s">
        <v>236</v>
      </c>
      <c r="C468" t="s">
        <v>121</v>
      </c>
      <c r="D468" t="s">
        <v>122</v>
      </c>
      <c r="E468">
        <v>4190170</v>
      </c>
      <c r="F468">
        <v>-8691</v>
      </c>
      <c r="G468">
        <v>0</v>
      </c>
      <c r="H468">
        <v>0</v>
      </c>
      <c r="I468">
        <v>0</v>
      </c>
      <c r="J468">
        <v>-8691</v>
      </c>
      <c r="K468">
        <v>0</v>
      </c>
      <c r="L468">
        <v>0</v>
      </c>
      <c r="M468">
        <v>0</v>
      </c>
      <c r="N468">
        <v>0</v>
      </c>
      <c r="O468">
        <v>0</v>
      </c>
      <c r="P468">
        <v>0</v>
      </c>
      <c r="Q468">
        <v>0</v>
      </c>
      <c r="R468">
        <v>0</v>
      </c>
      <c r="S468">
        <f t="shared" si="7"/>
        <v>0</v>
      </c>
      <c r="T468">
        <f>SUM($F468:H468)</f>
        <v>-8691</v>
      </c>
      <c r="U468">
        <f>SUM($F468:I468)</f>
        <v>-8691</v>
      </c>
      <c r="V468">
        <f>SUM($F468:J468)</f>
        <v>-17382</v>
      </c>
      <c r="W468">
        <f>SUM($F468:K468)</f>
        <v>-17382</v>
      </c>
      <c r="X468">
        <f>SUM($F468:L468)</f>
        <v>-17382</v>
      </c>
      <c r="Y468">
        <f>SUM($F468:M468)</f>
        <v>-17382</v>
      </c>
      <c r="Z468">
        <f>SUM($F468:N468)</f>
        <v>-17382</v>
      </c>
      <c r="AA468">
        <f>SUM($F468:O468)</f>
        <v>-17382</v>
      </c>
      <c r="AB468">
        <f>SUM($F468:P468)</f>
        <v>-17382</v>
      </c>
      <c r="AC468">
        <f>SUM($F468:Q468)</f>
        <v>-17382</v>
      </c>
      <c r="AD468">
        <f>SUM($F468:R468)</f>
        <v>-17382</v>
      </c>
    </row>
    <row r="469" spans="1:30" x14ac:dyDescent="0.35">
      <c r="A469" t="s">
        <v>139</v>
      </c>
      <c r="B469" s="255" t="s">
        <v>236</v>
      </c>
      <c r="C469" t="s">
        <v>123</v>
      </c>
      <c r="D469" t="s">
        <v>124</v>
      </c>
      <c r="E469">
        <v>4190430</v>
      </c>
      <c r="F469">
        <v>0</v>
      </c>
      <c r="G469">
        <v>0</v>
      </c>
      <c r="H469">
        <v>0</v>
      </c>
      <c r="I469">
        <v>0</v>
      </c>
      <c r="J469">
        <v>0</v>
      </c>
      <c r="K469">
        <v>0</v>
      </c>
      <c r="L469">
        <v>0</v>
      </c>
      <c r="M469">
        <v>0</v>
      </c>
      <c r="N469">
        <v>0</v>
      </c>
      <c r="O469">
        <v>0</v>
      </c>
      <c r="P469">
        <v>0</v>
      </c>
      <c r="Q469">
        <v>0</v>
      </c>
      <c r="R469">
        <v>0</v>
      </c>
      <c r="S469">
        <f t="shared" si="7"/>
        <v>0</v>
      </c>
      <c r="T469">
        <f>SUM($F469:H469)</f>
        <v>0</v>
      </c>
      <c r="U469">
        <f>SUM($F469:I469)</f>
        <v>0</v>
      </c>
      <c r="V469">
        <f>SUM($F469:J469)</f>
        <v>0</v>
      </c>
      <c r="W469">
        <f>SUM($F469:K469)</f>
        <v>0</v>
      </c>
      <c r="X469">
        <f>SUM($F469:L469)</f>
        <v>0</v>
      </c>
      <c r="Y469">
        <f>SUM($F469:M469)</f>
        <v>0</v>
      </c>
      <c r="Z469">
        <f>SUM($F469:N469)</f>
        <v>0</v>
      </c>
      <c r="AA469">
        <f>SUM($F469:O469)</f>
        <v>0</v>
      </c>
      <c r="AB469">
        <f>SUM($F469:P469)</f>
        <v>0</v>
      </c>
      <c r="AC469">
        <f>SUM($F469:Q469)</f>
        <v>0</v>
      </c>
      <c r="AD469">
        <f>SUM($F469:R469)</f>
        <v>0</v>
      </c>
    </row>
    <row r="470" spans="1:30" x14ac:dyDescent="0.35">
      <c r="A470" t="s">
        <v>139</v>
      </c>
      <c r="B470" s="255" t="s">
        <v>236</v>
      </c>
      <c r="C470" t="s">
        <v>125</v>
      </c>
      <c r="D470" t="s">
        <v>126</v>
      </c>
      <c r="E470">
        <v>6181510</v>
      </c>
      <c r="F470">
        <v>0</v>
      </c>
      <c r="G470">
        <v>0</v>
      </c>
      <c r="H470">
        <v>0</v>
      </c>
      <c r="I470">
        <v>0</v>
      </c>
      <c r="J470">
        <v>0</v>
      </c>
      <c r="K470">
        <v>0</v>
      </c>
      <c r="L470">
        <v>0</v>
      </c>
      <c r="M470">
        <v>0</v>
      </c>
      <c r="N470">
        <v>0</v>
      </c>
      <c r="O470">
        <v>0</v>
      </c>
      <c r="P470">
        <v>0</v>
      </c>
      <c r="Q470">
        <v>0</v>
      </c>
      <c r="R470">
        <v>0</v>
      </c>
      <c r="S470">
        <f t="shared" si="7"/>
        <v>0</v>
      </c>
      <c r="T470">
        <f>SUM($F470:H470)</f>
        <v>0</v>
      </c>
      <c r="U470">
        <f>SUM($F470:I470)</f>
        <v>0</v>
      </c>
      <c r="V470">
        <f>SUM($F470:J470)</f>
        <v>0</v>
      </c>
      <c r="W470">
        <f>SUM($F470:K470)</f>
        <v>0</v>
      </c>
      <c r="X470">
        <f>SUM($F470:L470)</f>
        <v>0</v>
      </c>
      <c r="Y470">
        <f>SUM($F470:M470)</f>
        <v>0</v>
      </c>
      <c r="Z470">
        <f>SUM($F470:N470)</f>
        <v>0</v>
      </c>
      <c r="AA470">
        <f>SUM($F470:O470)</f>
        <v>0</v>
      </c>
      <c r="AB470">
        <f>SUM($F470:P470)</f>
        <v>0</v>
      </c>
      <c r="AC470">
        <f>SUM($F470:Q470)</f>
        <v>0</v>
      </c>
      <c r="AD470">
        <f>SUM($F470:R470)</f>
        <v>0</v>
      </c>
    </row>
    <row r="471" spans="1:30" x14ac:dyDescent="0.35">
      <c r="A471" t="s">
        <v>139</v>
      </c>
      <c r="B471" s="255" t="s">
        <v>236</v>
      </c>
      <c r="C471" t="s">
        <v>146</v>
      </c>
      <c r="D471" t="s">
        <v>147</v>
      </c>
      <c r="E471">
        <v>6180210</v>
      </c>
      <c r="F471">
        <v>0</v>
      </c>
      <c r="G471">
        <v>0</v>
      </c>
      <c r="H471">
        <v>0</v>
      </c>
      <c r="I471">
        <v>0</v>
      </c>
      <c r="J471">
        <v>0</v>
      </c>
      <c r="K471">
        <v>0</v>
      </c>
      <c r="L471">
        <v>0</v>
      </c>
      <c r="M471">
        <v>0</v>
      </c>
      <c r="N471">
        <v>0</v>
      </c>
      <c r="O471">
        <v>0</v>
      </c>
      <c r="P471">
        <v>0</v>
      </c>
      <c r="Q471">
        <v>0</v>
      </c>
      <c r="R471">
        <v>0</v>
      </c>
      <c r="S471">
        <f t="shared" si="7"/>
        <v>0</v>
      </c>
      <c r="T471">
        <f>SUM($F471:H471)</f>
        <v>0</v>
      </c>
      <c r="U471">
        <f>SUM($F471:I471)</f>
        <v>0</v>
      </c>
      <c r="V471">
        <f>SUM($F471:J471)</f>
        <v>0</v>
      </c>
      <c r="W471">
        <f>SUM($F471:K471)</f>
        <v>0</v>
      </c>
      <c r="X471">
        <f>SUM($F471:L471)</f>
        <v>0</v>
      </c>
      <c r="Y471">
        <f>SUM($F471:M471)</f>
        <v>0</v>
      </c>
      <c r="Z471">
        <f>SUM($F471:N471)</f>
        <v>0</v>
      </c>
      <c r="AA471">
        <f>SUM($F471:O471)</f>
        <v>0</v>
      </c>
      <c r="AB471">
        <f>SUM($F471:P471)</f>
        <v>0</v>
      </c>
      <c r="AC471">
        <f>SUM($F471:Q471)</f>
        <v>0</v>
      </c>
      <c r="AD471">
        <f>SUM($F471:R471)</f>
        <v>0</v>
      </c>
    </row>
    <row r="472" spans="1:30" x14ac:dyDescent="0.35">
      <c r="A472" t="s">
        <v>139</v>
      </c>
      <c r="B472" s="255" t="s">
        <v>236</v>
      </c>
      <c r="C472" t="s">
        <v>127</v>
      </c>
      <c r="D472" t="s">
        <v>128</v>
      </c>
      <c r="E472">
        <v>6180200</v>
      </c>
      <c r="F472">
        <v>27076.080000000002</v>
      </c>
      <c r="L472">
        <v>27076.080000000002</v>
      </c>
      <c r="S472">
        <f t="shared" si="7"/>
        <v>0</v>
      </c>
      <c r="T472">
        <f>SUM($F472:H472)</f>
        <v>27076.080000000002</v>
      </c>
      <c r="U472">
        <f>SUM($F472:I472)</f>
        <v>27076.080000000002</v>
      </c>
      <c r="V472">
        <f>SUM($F472:J472)</f>
        <v>27076.080000000002</v>
      </c>
      <c r="W472">
        <f>SUM($F472:K472)</f>
        <v>27076.080000000002</v>
      </c>
      <c r="X472">
        <f>SUM($F472:L472)</f>
        <v>54152.160000000003</v>
      </c>
      <c r="Y472">
        <f>SUM($F472:M472)</f>
        <v>54152.160000000003</v>
      </c>
      <c r="Z472">
        <f>SUM($F472:N472)</f>
        <v>54152.160000000003</v>
      </c>
      <c r="AA472">
        <f>SUM($F472:O472)</f>
        <v>54152.160000000003</v>
      </c>
      <c r="AB472">
        <f>SUM($F472:P472)</f>
        <v>54152.160000000003</v>
      </c>
      <c r="AC472">
        <f>SUM($F472:Q472)</f>
        <v>54152.160000000003</v>
      </c>
      <c r="AD472">
        <f>SUM($F472:R472)</f>
        <v>54152.160000000003</v>
      </c>
    </row>
    <row r="473" spans="1:30" x14ac:dyDescent="0.35">
      <c r="A473" t="s">
        <v>139</v>
      </c>
      <c r="B473" s="255" t="s">
        <v>236</v>
      </c>
      <c r="C473" t="s">
        <v>130</v>
      </c>
      <c r="D473" t="s">
        <v>131</v>
      </c>
      <c r="E473">
        <v>6180230</v>
      </c>
      <c r="F473">
        <v>0</v>
      </c>
      <c r="G473">
        <v>0</v>
      </c>
      <c r="H473">
        <v>0</v>
      </c>
      <c r="I473">
        <v>0</v>
      </c>
      <c r="J473">
        <v>0</v>
      </c>
      <c r="K473">
        <v>0</v>
      </c>
      <c r="L473">
        <v>0</v>
      </c>
      <c r="M473">
        <v>0</v>
      </c>
      <c r="N473">
        <v>0</v>
      </c>
      <c r="O473">
        <v>0</v>
      </c>
      <c r="P473">
        <v>0</v>
      </c>
      <c r="Q473">
        <v>0</v>
      </c>
      <c r="R473">
        <v>0</v>
      </c>
      <c r="S473">
        <f t="shared" si="7"/>
        <v>0</v>
      </c>
      <c r="T473">
        <f>SUM($F473:H473)</f>
        <v>0</v>
      </c>
      <c r="U473">
        <f>SUM($F473:I473)</f>
        <v>0</v>
      </c>
      <c r="V473">
        <f>SUM($F473:J473)</f>
        <v>0</v>
      </c>
      <c r="W473">
        <f>SUM($F473:K473)</f>
        <v>0</v>
      </c>
      <c r="X473">
        <f>SUM($F473:L473)</f>
        <v>0</v>
      </c>
      <c r="Y473">
        <f>SUM($F473:M473)</f>
        <v>0</v>
      </c>
      <c r="Z473">
        <f>SUM($F473:N473)</f>
        <v>0</v>
      </c>
      <c r="AA473">
        <f>SUM($F473:O473)</f>
        <v>0</v>
      </c>
      <c r="AB473">
        <f>SUM($F473:P473)</f>
        <v>0</v>
      </c>
      <c r="AC473">
        <f>SUM($F473:Q473)</f>
        <v>0</v>
      </c>
      <c r="AD473">
        <f>SUM($F473:R473)</f>
        <v>0</v>
      </c>
    </row>
    <row r="474" spans="1:30" x14ac:dyDescent="0.35">
      <c r="A474" t="s">
        <v>139</v>
      </c>
      <c r="B474" s="255" t="s">
        <v>236</v>
      </c>
      <c r="C474" t="s">
        <v>135</v>
      </c>
      <c r="D474" t="s">
        <v>136</v>
      </c>
      <c r="E474">
        <v>6180260</v>
      </c>
      <c r="S474">
        <f t="shared" si="7"/>
        <v>0</v>
      </c>
      <c r="T474">
        <f>SUM($F474:H474)</f>
        <v>0</v>
      </c>
      <c r="U474">
        <f>SUM($F474:I474)</f>
        <v>0</v>
      </c>
      <c r="V474">
        <f>SUM($F474:J474)</f>
        <v>0</v>
      </c>
      <c r="W474">
        <f>SUM($F474:K474)</f>
        <v>0</v>
      </c>
      <c r="X474">
        <f>SUM($F474:L474)</f>
        <v>0</v>
      </c>
      <c r="Y474">
        <f>SUM($F474:M474)</f>
        <v>0</v>
      </c>
      <c r="Z474">
        <f>SUM($F474:N474)</f>
        <v>0</v>
      </c>
      <c r="AA474">
        <f>SUM($F474:O474)</f>
        <v>0</v>
      </c>
      <c r="AB474">
        <f>SUM($F474:P474)</f>
        <v>0</v>
      </c>
      <c r="AC474">
        <f>SUM($F474:Q474)</f>
        <v>0</v>
      </c>
      <c r="AD474">
        <f>SUM($F474:R474)</f>
        <v>0</v>
      </c>
    </row>
    <row r="475" spans="1:30" x14ac:dyDescent="0.35">
      <c r="A475" t="s">
        <v>140</v>
      </c>
      <c r="B475" s="255" t="s">
        <v>239</v>
      </c>
      <c r="C475" t="s">
        <v>19</v>
      </c>
      <c r="D475" t="s">
        <v>20</v>
      </c>
      <c r="E475">
        <v>4190105</v>
      </c>
      <c r="F475">
        <v>-1896872</v>
      </c>
      <c r="G475">
        <v>-234337.94</v>
      </c>
      <c r="H475">
        <v>-151139.46</v>
      </c>
      <c r="I475">
        <v>-151139.46</v>
      </c>
      <c r="J475">
        <v>-151139.46</v>
      </c>
      <c r="K475">
        <v>-151139.46</v>
      </c>
      <c r="L475">
        <v>-151139.46</v>
      </c>
      <c r="M475">
        <v>-151139.46</v>
      </c>
      <c r="N475">
        <v>-151139.46</v>
      </c>
      <c r="O475">
        <v>-151139.46</v>
      </c>
      <c r="P475">
        <v>-151139.46</v>
      </c>
      <c r="Q475">
        <v>-151139.46</v>
      </c>
      <c r="R475">
        <v>-151139.46</v>
      </c>
      <c r="S475">
        <f t="shared" si="7"/>
        <v>-234337.94</v>
      </c>
      <c r="T475">
        <f>SUM($F475:H475)</f>
        <v>-2282349.4</v>
      </c>
      <c r="U475">
        <f>SUM($F475:I475)</f>
        <v>-2433488.86</v>
      </c>
      <c r="V475">
        <f>SUM($F475:J475)</f>
        <v>-2584628.3199999998</v>
      </c>
      <c r="W475">
        <f>SUM($F475:K475)</f>
        <v>-2735767.78</v>
      </c>
      <c r="X475">
        <f>SUM($F475:L475)</f>
        <v>-2886907.2399999998</v>
      </c>
      <c r="Y475">
        <f>SUM($F475:M475)</f>
        <v>-3038046.6999999997</v>
      </c>
      <c r="Z475">
        <f>SUM($F475:N475)</f>
        <v>-3189186.1599999997</v>
      </c>
      <c r="AA475">
        <f>SUM($F475:O475)</f>
        <v>-3340325.6199999996</v>
      </c>
      <c r="AB475">
        <f>SUM($F475:P475)</f>
        <v>-3491465.0799999996</v>
      </c>
      <c r="AC475">
        <f>SUM($F475:Q475)</f>
        <v>-3642604.5399999996</v>
      </c>
      <c r="AD475">
        <f>SUM($F475:R475)</f>
        <v>-3793743.9999999995</v>
      </c>
    </row>
    <row r="476" spans="1:30" x14ac:dyDescent="0.35">
      <c r="A476" t="s">
        <v>140</v>
      </c>
      <c r="B476" s="255" t="s">
        <v>239</v>
      </c>
      <c r="C476" t="s">
        <v>21</v>
      </c>
      <c r="D476" t="s">
        <v>22</v>
      </c>
      <c r="E476">
        <v>4190110</v>
      </c>
      <c r="S476">
        <f t="shared" si="7"/>
        <v>0</v>
      </c>
      <c r="T476">
        <f>SUM($F476:H476)</f>
        <v>0</v>
      </c>
      <c r="U476">
        <f>SUM($F476:I476)</f>
        <v>0</v>
      </c>
      <c r="V476">
        <f>SUM($F476:J476)</f>
        <v>0</v>
      </c>
      <c r="W476">
        <f>SUM($F476:K476)</f>
        <v>0</v>
      </c>
      <c r="X476">
        <f>SUM($F476:L476)</f>
        <v>0</v>
      </c>
      <c r="Y476">
        <f>SUM($F476:M476)</f>
        <v>0</v>
      </c>
      <c r="Z476">
        <f>SUM($F476:N476)</f>
        <v>0</v>
      </c>
      <c r="AA476">
        <f>SUM($F476:O476)</f>
        <v>0</v>
      </c>
      <c r="AB476">
        <f>SUM($F476:P476)</f>
        <v>0</v>
      </c>
      <c r="AC476">
        <f>SUM($F476:Q476)</f>
        <v>0</v>
      </c>
      <c r="AD476">
        <f>SUM($F476:R476)</f>
        <v>0</v>
      </c>
    </row>
    <row r="477" spans="1:30" x14ac:dyDescent="0.35">
      <c r="A477" t="s">
        <v>140</v>
      </c>
      <c r="B477" s="255" t="s">
        <v>239</v>
      </c>
      <c r="C477" t="s">
        <v>23</v>
      </c>
      <c r="D477" t="s">
        <v>24</v>
      </c>
      <c r="E477">
        <v>4190120</v>
      </c>
      <c r="F477">
        <v>-23254</v>
      </c>
      <c r="G477">
        <v>-1937.83</v>
      </c>
      <c r="H477">
        <v>-1937.83</v>
      </c>
      <c r="I477">
        <v>-1937.83</v>
      </c>
      <c r="J477">
        <v>-1937.83</v>
      </c>
      <c r="K477">
        <v>-1937.83</v>
      </c>
      <c r="L477">
        <v>-1937.83</v>
      </c>
      <c r="M477">
        <v>-1937.83</v>
      </c>
      <c r="N477">
        <v>-1937.83</v>
      </c>
      <c r="O477">
        <v>-1937.83</v>
      </c>
      <c r="P477">
        <v>-1937.83</v>
      </c>
      <c r="Q477">
        <v>-1937.83</v>
      </c>
      <c r="R477">
        <v>-1937.87</v>
      </c>
      <c r="S477">
        <f t="shared" si="7"/>
        <v>-1937.83</v>
      </c>
      <c r="T477">
        <f>SUM($F477:H477)</f>
        <v>-27129.660000000003</v>
      </c>
      <c r="U477">
        <f>SUM($F477:I477)</f>
        <v>-29067.490000000005</v>
      </c>
      <c r="V477">
        <f>SUM($F477:J477)</f>
        <v>-31005.320000000007</v>
      </c>
      <c r="W477">
        <f>SUM($F477:K477)</f>
        <v>-32943.150000000009</v>
      </c>
      <c r="X477">
        <f>SUM($F477:L477)</f>
        <v>-34880.98000000001</v>
      </c>
      <c r="Y477">
        <f>SUM($F477:M477)</f>
        <v>-36818.810000000012</v>
      </c>
      <c r="Z477">
        <f>SUM($F477:N477)</f>
        <v>-38756.640000000014</v>
      </c>
      <c r="AA477">
        <f>SUM($F477:O477)</f>
        <v>-40694.470000000016</v>
      </c>
      <c r="AB477">
        <f>SUM($F477:P477)</f>
        <v>-42632.300000000017</v>
      </c>
      <c r="AC477">
        <f>SUM($F477:Q477)</f>
        <v>-44570.130000000019</v>
      </c>
      <c r="AD477">
        <f>SUM($F477:R477)</f>
        <v>-46508.000000000022</v>
      </c>
    </row>
    <row r="478" spans="1:30" x14ac:dyDescent="0.35">
      <c r="A478" t="s">
        <v>140</v>
      </c>
      <c r="B478" s="255" t="s">
        <v>239</v>
      </c>
      <c r="C478" t="s">
        <v>25</v>
      </c>
      <c r="D478" t="s">
        <v>26</v>
      </c>
      <c r="E478">
        <v>4190140</v>
      </c>
      <c r="F478">
        <v>-174775</v>
      </c>
      <c r="I478">
        <v>-43693.75</v>
      </c>
      <c r="L478">
        <v>-43693.75</v>
      </c>
      <c r="O478">
        <v>-43693.75</v>
      </c>
      <c r="R478">
        <v>-43693.75</v>
      </c>
      <c r="S478">
        <f t="shared" si="7"/>
        <v>0</v>
      </c>
      <c r="T478">
        <f>SUM($F478:H478)</f>
        <v>-174775</v>
      </c>
      <c r="U478">
        <f>SUM($F478:I478)</f>
        <v>-218468.75</v>
      </c>
      <c r="V478">
        <f>SUM($F478:J478)</f>
        <v>-218468.75</v>
      </c>
      <c r="W478">
        <f>SUM($F478:K478)</f>
        <v>-218468.75</v>
      </c>
      <c r="X478">
        <f>SUM($F478:L478)</f>
        <v>-262162.5</v>
      </c>
      <c r="Y478">
        <f>SUM($F478:M478)</f>
        <v>-262162.5</v>
      </c>
      <c r="Z478">
        <f>SUM($F478:N478)</f>
        <v>-262162.5</v>
      </c>
      <c r="AA478">
        <f>SUM($F478:O478)</f>
        <v>-305856.25</v>
      </c>
      <c r="AB478">
        <f>SUM($F478:P478)</f>
        <v>-305856.25</v>
      </c>
      <c r="AC478">
        <f>SUM($F478:Q478)</f>
        <v>-305856.25</v>
      </c>
      <c r="AD478">
        <f>SUM($F478:R478)</f>
        <v>-349550</v>
      </c>
    </row>
    <row r="479" spans="1:30" x14ac:dyDescent="0.35">
      <c r="A479" t="s">
        <v>140</v>
      </c>
      <c r="B479" s="255" t="s">
        <v>239</v>
      </c>
      <c r="C479" t="s">
        <v>27</v>
      </c>
      <c r="D479" t="s">
        <v>28</v>
      </c>
      <c r="E479">
        <v>4190160</v>
      </c>
      <c r="F479">
        <v>-69015</v>
      </c>
      <c r="H479">
        <v>-28400</v>
      </c>
      <c r="N479">
        <v>-40615</v>
      </c>
      <c r="S479">
        <f t="shared" si="7"/>
        <v>0</v>
      </c>
      <c r="T479">
        <f>SUM($F479:H479)</f>
        <v>-97415</v>
      </c>
      <c r="U479">
        <f>SUM($F479:I479)</f>
        <v>-97415</v>
      </c>
      <c r="V479">
        <f>SUM($F479:J479)</f>
        <v>-97415</v>
      </c>
      <c r="W479">
        <f>SUM($F479:K479)</f>
        <v>-97415</v>
      </c>
      <c r="X479">
        <f>SUM($F479:L479)</f>
        <v>-97415</v>
      </c>
      <c r="Y479">
        <f>SUM($F479:M479)</f>
        <v>-97415</v>
      </c>
      <c r="Z479">
        <f>SUM($F479:N479)</f>
        <v>-138030</v>
      </c>
      <c r="AA479">
        <f>SUM($F479:O479)</f>
        <v>-138030</v>
      </c>
      <c r="AB479">
        <f>SUM($F479:P479)</f>
        <v>-138030</v>
      </c>
      <c r="AC479">
        <f>SUM($F479:Q479)</f>
        <v>-138030</v>
      </c>
      <c r="AD479">
        <f>SUM($F479:R479)</f>
        <v>-138030</v>
      </c>
    </row>
    <row r="480" spans="1:30" x14ac:dyDescent="0.35">
      <c r="A480" t="s">
        <v>140</v>
      </c>
      <c r="B480" s="255" t="s">
        <v>239</v>
      </c>
      <c r="C480" t="s">
        <v>29</v>
      </c>
      <c r="D480" t="s">
        <v>30</v>
      </c>
      <c r="E480">
        <v>4190390</v>
      </c>
      <c r="S480">
        <f t="shared" si="7"/>
        <v>0</v>
      </c>
      <c r="T480">
        <f>SUM($F480:H480)</f>
        <v>0</v>
      </c>
      <c r="U480">
        <f>SUM($F480:I480)</f>
        <v>0</v>
      </c>
      <c r="V480">
        <f>SUM($F480:J480)</f>
        <v>0</v>
      </c>
      <c r="W480">
        <f>SUM($F480:K480)</f>
        <v>0</v>
      </c>
      <c r="X480">
        <f>SUM($F480:L480)</f>
        <v>0</v>
      </c>
      <c r="Y480">
        <f>SUM($F480:M480)</f>
        <v>0</v>
      </c>
      <c r="Z480">
        <f>SUM($F480:N480)</f>
        <v>0</v>
      </c>
      <c r="AA480">
        <f>SUM($F480:O480)</f>
        <v>0</v>
      </c>
      <c r="AB480">
        <f>SUM($F480:P480)</f>
        <v>0</v>
      </c>
      <c r="AC480">
        <f>SUM($F480:Q480)</f>
        <v>0</v>
      </c>
      <c r="AD480">
        <f>SUM($F480:R480)</f>
        <v>0</v>
      </c>
    </row>
    <row r="481" spans="1:30" x14ac:dyDescent="0.35">
      <c r="A481" t="s">
        <v>140</v>
      </c>
      <c r="B481" s="255" t="s">
        <v>239</v>
      </c>
      <c r="C481" t="s">
        <v>31</v>
      </c>
      <c r="D481" t="s">
        <v>32</v>
      </c>
      <c r="E481">
        <v>4191900</v>
      </c>
      <c r="F481">
        <v>-19850</v>
      </c>
      <c r="G481">
        <v>-1654.13</v>
      </c>
      <c r="H481">
        <v>-1654.17</v>
      </c>
      <c r="I481">
        <v>-1654.17</v>
      </c>
      <c r="J481">
        <v>-1654.17</v>
      </c>
      <c r="K481">
        <v>-1654.17</v>
      </c>
      <c r="L481">
        <v>-1654.17</v>
      </c>
      <c r="M481">
        <v>-1654.17</v>
      </c>
      <c r="N481">
        <v>-1654.17</v>
      </c>
      <c r="O481">
        <v>-1654.17</v>
      </c>
      <c r="P481">
        <v>-1654.17</v>
      </c>
      <c r="Q481">
        <v>-1654.17</v>
      </c>
      <c r="R481">
        <v>-1654.17</v>
      </c>
      <c r="S481">
        <f t="shared" si="7"/>
        <v>-1654.13</v>
      </c>
      <c r="T481">
        <f>SUM($F481:H481)</f>
        <v>-23158.300000000003</v>
      </c>
      <c r="U481">
        <f>SUM($F481:I481)</f>
        <v>-24812.47</v>
      </c>
      <c r="V481">
        <f>SUM($F481:J481)</f>
        <v>-26466.639999999999</v>
      </c>
      <c r="W481">
        <f>SUM($F481:K481)</f>
        <v>-28120.809999999998</v>
      </c>
      <c r="X481">
        <f>SUM($F481:L481)</f>
        <v>-29774.979999999996</v>
      </c>
      <c r="Y481">
        <f>SUM($F481:M481)</f>
        <v>-31429.149999999994</v>
      </c>
      <c r="Z481">
        <f>SUM($F481:N481)</f>
        <v>-33083.319999999992</v>
      </c>
      <c r="AA481">
        <f>SUM($F481:O481)</f>
        <v>-34737.489999999991</v>
      </c>
      <c r="AB481">
        <f>SUM($F481:P481)</f>
        <v>-36391.659999999989</v>
      </c>
      <c r="AC481">
        <f>SUM($F481:Q481)</f>
        <v>-38045.829999999987</v>
      </c>
      <c r="AD481">
        <f>SUM($F481:R481)</f>
        <v>-39699.999999999985</v>
      </c>
    </row>
    <row r="482" spans="1:30" x14ac:dyDescent="0.35">
      <c r="A482" t="s">
        <v>140</v>
      </c>
      <c r="B482" s="255" t="s">
        <v>239</v>
      </c>
      <c r="C482" t="s">
        <v>33</v>
      </c>
      <c r="D482" t="s">
        <v>34</v>
      </c>
      <c r="E482">
        <v>4191100</v>
      </c>
      <c r="F482">
        <v>-186651.5</v>
      </c>
      <c r="G482">
        <v>-15554.31</v>
      </c>
      <c r="H482">
        <v>-15554.29</v>
      </c>
      <c r="I482">
        <v>-15554.29</v>
      </c>
      <c r="J482">
        <v>-15554.29</v>
      </c>
      <c r="K482">
        <v>-15554.29</v>
      </c>
      <c r="L482">
        <v>-15554.29</v>
      </c>
      <c r="M482">
        <v>-15554.29</v>
      </c>
      <c r="N482">
        <v>-15554.29</v>
      </c>
      <c r="O482">
        <v>-15554.29</v>
      </c>
      <c r="P482">
        <v>-15554.29</v>
      </c>
      <c r="Q482">
        <v>-15554.29</v>
      </c>
      <c r="R482">
        <v>-15554.29</v>
      </c>
      <c r="S482">
        <f t="shared" si="7"/>
        <v>-15554.31</v>
      </c>
      <c r="T482">
        <f>SUM($F482:H482)</f>
        <v>-217760.1</v>
      </c>
      <c r="U482">
        <f>SUM($F482:I482)</f>
        <v>-233314.39</v>
      </c>
      <c r="V482">
        <f>SUM($F482:J482)</f>
        <v>-248868.68000000002</v>
      </c>
      <c r="W482">
        <f>SUM($F482:K482)</f>
        <v>-264422.97000000003</v>
      </c>
      <c r="X482">
        <f>SUM($F482:L482)</f>
        <v>-279977.26</v>
      </c>
      <c r="Y482">
        <f>SUM($F482:M482)</f>
        <v>-295531.55</v>
      </c>
      <c r="Z482">
        <f>SUM($F482:N482)</f>
        <v>-311085.83999999997</v>
      </c>
      <c r="AA482">
        <f>SUM($F482:O482)</f>
        <v>-326640.12999999995</v>
      </c>
      <c r="AB482">
        <f>SUM($F482:P482)</f>
        <v>-342194.41999999993</v>
      </c>
      <c r="AC482">
        <f>SUM($F482:Q482)</f>
        <v>-357748.7099999999</v>
      </c>
      <c r="AD482">
        <f>SUM($F482:R482)</f>
        <v>-373302.99999999988</v>
      </c>
    </row>
    <row r="483" spans="1:30" x14ac:dyDescent="0.35">
      <c r="A483" t="s">
        <v>140</v>
      </c>
      <c r="B483" s="255" t="s">
        <v>239</v>
      </c>
      <c r="C483" t="s">
        <v>35</v>
      </c>
      <c r="D483" t="s">
        <v>36</v>
      </c>
      <c r="E483">
        <v>4191110</v>
      </c>
      <c r="F483">
        <v>-10000</v>
      </c>
      <c r="K483">
        <v>-10000</v>
      </c>
      <c r="S483">
        <f t="shared" si="7"/>
        <v>0</v>
      </c>
      <c r="T483">
        <f>SUM($F483:H483)</f>
        <v>-10000</v>
      </c>
      <c r="U483">
        <f>SUM($F483:I483)</f>
        <v>-10000</v>
      </c>
      <c r="V483">
        <f>SUM($F483:J483)</f>
        <v>-10000</v>
      </c>
      <c r="W483">
        <f>SUM($F483:K483)</f>
        <v>-20000</v>
      </c>
      <c r="X483">
        <f>SUM($F483:L483)</f>
        <v>-20000</v>
      </c>
      <c r="Y483">
        <f>SUM($F483:M483)</f>
        <v>-20000</v>
      </c>
      <c r="Z483">
        <f>SUM($F483:N483)</f>
        <v>-20000</v>
      </c>
      <c r="AA483">
        <f>SUM($F483:O483)</f>
        <v>-20000</v>
      </c>
      <c r="AB483">
        <f>SUM($F483:P483)</f>
        <v>-20000</v>
      </c>
      <c r="AC483">
        <f>SUM($F483:Q483)</f>
        <v>-20000</v>
      </c>
      <c r="AD483">
        <f>SUM($F483:R483)</f>
        <v>-20000</v>
      </c>
    </row>
    <row r="484" spans="1:30" x14ac:dyDescent="0.35">
      <c r="A484" t="s">
        <v>140</v>
      </c>
      <c r="B484" s="255" t="s">
        <v>239</v>
      </c>
      <c r="C484" t="s">
        <v>37</v>
      </c>
      <c r="D484" t="s">
        <v>38</v>
      </c>
      <c r="E484">
        <v>4191600</v>
      </c>
      <c r="S484">
        <f t="shared" si="7"/>
        <v>0</v>
      </c>
      <c r="T484">
        <f>SUM($F484:H484)</f>
        <v>0</v>
      </c>
      <c r="U484">
        <f>SUM($F484:I484)</f>
        <v>0</v>
      </c>
      <c r="V484">
        <f>SUM($F484:J484)</f>
        <v>0</v>
      </c>
      <c r="W484">
        <f>SUM($F484:K484)</f>
        <v>0</v>
      </c>
      <c r="X484">
        <f>SUM($F484:L484)</f>
        <v>0</v>
      </c>
      <c r="Y484">
        <f>SUM($F484:M484)</f>
        <v>0</v>
      </c>
      <c r="Z484">
        <f>SUM($F484:N484)</f>
        <v>0</v>
      </c>
      <c r="AA484">
        <f>SUM($F484:O484)</f>
        <v>0</v>
      </c>
      <c r="AB484">
        <f>SUM($F484:P484)</f>
        <v>0</v>
      </c>
      <c r="AC484">
        <f>SUM($F484:Q484)</f>
        <v>0</v>
      </c>
      <c r="AD484">
        <f>SUM($F484:R484)</f>
        <v>0</v>
      </c>
    </row>
    <row r="485" spans="1:30" x14ac:dyDescent="0.35">
      <c r="A485" t="s">
        <v>140</v>
      </c>
      <c r="B485" s="255" t="s">
        <v>239</v>
      </c>
      <c r="C485" t="s">
        <v>39</v>
      </c>
      <c r="D485" t="s">
        <v>40</v>
      </c>
      <c r="E485">
        <v>4191610</v>
      </c>
      <c r="S485">
        <f t="shared" si="7"/>
        <v>0</v>
      </c>
      <c r="T485">
        <f>SUM($F485:H485)</f>
        <v>0</v>
      </c>
      <c r="U485">
        <f>SUM($F485:I485)</f>
        <v>0</v>
      </c>
      <c r="V485">
        <f>SUM($F485:J485)</f>
        <v>0</v>
      </c>
      <c r="W485">
        <f>SUM($F485:K485)</f>
        <v>0</v>
      </c>
      <c r="X485">
        <f>SUM($F485:L485)</f>
        <v>0</v>
      </c>
      <c r="Y485">
        <f>SUM($F485:M485)</f>
        <v>0</v>
      </c>
      <c r="Z485">
        <f>SUM($F485:N485)</f>
        <v>0</v>
      </c>
      <c r="AA485">
        <f>SUM($F485:O485)</f>
        <v>0</v>
      </c>
      <c r="AB485">
        <f>SUM($F485:P485)</f>
        <v>0</v>
      </c>
      <c r="AC485">
        <f>SUM($F485:Q485)</f>
        <v>0</v>
      </c>
      <c r="AD485">
        <f>SUM($F485:R485)</f>
        <v>0</v>
      </c>
    </row>
    <row r="486" spans="1:30" x14ac:dyDescent="0.35">
      <c r="A486" t="s">
        <v>140</v>
      </c>
      <c r="B486" s="255" t="s">
        <v>239</v>
      </c>
      <c r="C486" t="s">
        <v>41</v>
      </c>
      <c r="D486" t="s">
        <v>42</v>
      </c>
      <c r="E486">
        <v>4190410</v>
      </c>
      <c r="S486">
        <f t="shared" si="7"/>
        <v>0</v>
      </c>
      <c r="T486">
        <f>SUM($F486:H486)</f>
        <v>0</v>
      </c>
      <c r="U486">
        <f>SUM($F486:I486)</f>
        <v>0</v>
      </c>
      <c r="V486">
        <f>SUM($F486:J486)</f>
        <v>0</v>
      </c>
      <c r="W486">
        <f>SUM($F486:K486)</f>
        <v>0</v>
      </c>
      <c r="X486">
        <f>SUM($F486:L486)</f>
        <v>0</v>
      </c>
      <c r="Y486">
        <f>SUM($F486:M486)</f>
        <v>0</v>
      </c>
      <c r="Z486">
        <f>SUM($F486:N486)</f>
        <v>0</v>
      </c>
      <c r="AA486">
        <f>SUM($F486:O486)</f>
        <v>0</v>
      </c>
      <c r="AB486">
        <f>SUM($F486:P486)</f>
        <v>0</v>
      </c>
      <c r="AC486">
        <f>SUM($F486:Q486)</f>
        <v>0</v>
      </c>
      <c r="AD486">
        <f>SUM($F486:R486)</f>
        <v>0</v>
      </c>
    </row>
    <row r="487" spans="1:30" x14ac:dyDescent="0.35">
      <c r="A487" t="s">
        <v>140</v>
      </c>
      <c r="B487" s="255" t="s">
        <v>239</v>
      </c>
      <c r="C487" t="s">
        <v>43</v>
      </c>
      <c r="D487" t="s">
        <v>44</v>
      </c>
      <c r="E487">
        <v>4190420</v>
      </c>
      <c r="S487">
        <f t="shared" si="7"/>
        <v>0</v>
      </c>
      <c r="T487">
        <f>SUM($F487:H487)</f>
        <v>0</v>
      </c>
      <c r="U487">
        <f>SUM($F487:I487)</f>
        <v>0</v>
      </c>
      <c r="V487">
        <f>SUM($F487:J487)</f>
        <v>0</v>
      </c>
      <c r="W487">
        <f>SUM($F487:K487)</f>
        <v>0</v>
      </c>
      <c r="X487">
        <f>SUM($F487:L487)</f>
        <v>0</v>
      </c>
      <c r="Y487">
        <f>SUM($F487:M487)</f>
        <v>0</v>
      </c>
      <c r="Z487">
        <f>SUM($F487:N487)</f>
        <v>0</v>
      </c>
      <c r="AA487">
        <f>SUM($F487:O487)</f>
        <v>0</v>
      </c>
      <c r="AB487">
        <f>SUM($F487:P487)</f>
        <v>0</v>
      </c>
      <c r="AC487">
        <f>SUM($F487:Q487)</f>
        <v>0</v>
      </c>
      <c r="AD487">
        <f>SUM($F487:R487)</f>
        <v>0</v>
      </c>
    </row>
    <row r="488" spans="1:30" x14ac:dyDescent="0.35">
      <c r="A488" t="s">
        <v>140</v>
      </c>
      <c r="B488" s="255" t="s">
        <v>239</v>
      </c>
      <c r="C488" t="s">
        <v>45</v>
      </c>
      <c r="D488" t="s">
        <v>46</v>
      </c>
      <c r="E488">
        <v>4190200</v>
      </c>
      <c r="S488">
        <f t="shared" si="7"/>
        <v>0</v>
      </c>
      <c r="T488">
        <f>SUM($F488:H488)</f>
        <v>0</v>
      </c>
      <c r="U488">
        <f>SUM($F488:I488)</f>
        <v>0</v>
      </c>
      <c r="V488">
        <f>SUM($F488:J488)</f>
        <v>0</v>
      </c>
      <c r="W488">
        <f>SUM($F488:K488)</f>
        <v>0</v>
      </c>
      <c r="X488">
        <f>SUM($F488:L488)</f>
        <v>0</v>
      </c>
      <c r="Y488">
        <f>SUM($F488:M488)</f>
        <v>0</v>
      </c>
      <c r="Z488">
        <f>SUM($F488:N488)</f>
        <v>0</v>
      </c>
      <c r="AA488">
        <f>SUM($F488:O488)</f>
        <v>0</v>
      </c>
      <c r="AB488">
        <f>SUM($F488:P488)</f>
        <v>0</v>
      </c>
      <c r="AC488">
        <f>SUM($F488:Q488)</f>
        <v>0</v>
      </c>
      <c r="AD488">
        <f>SUM($F488:R488)</f>
        <v>0</v>
      </c>
    </row>
    <row r="489" spans="1:30" x14ac:dyDescent="0.35">
      <c r="A489" t="s">
        <v>140</v>
      </c>
      <c r="B489" s="255" t="s">
        <v>239</v>
      </c>
      <c r="C489" t="s">
        <v>47</v>
      </c>
      <c r="D489" t="s">
        <v>48</v>
      </c>
      <c r="E489">
        <v>4190386</v>
      </c>
      <c r="S489">
        <f t="shared" si="7"/>
        <v>0</v>
      </c>
      <c r="T489">
        <f>SUM($F489:H489)</f>
        <v>0</v>
      </c>
      <c r="U489">
        <f>SUM($F489:I489)</f>
        <v>0</v>
      </c>
      <c r="V489">
        <f>SUM($F489:J489)</f>
        <v>0</v>
      </c>
      <c r="W489">
        <f>SUM($F489:K489)</f>
        <v>0</v>
      </c>
      <c r="X489">
        <f>SUM($F489:L489)</f>
        <v>0</v>
      </c>
      <c r="Y489">
        <f>SUM($F489:M489)</f>
        <v>0</v>
      </c>
      <c r="Z489">
        <f>SUM($F489:N489)</f>
        <v>0</v>
      </c>
      <c r="AA489">
        <f>SUM($F489:O489)</f>
        <v>0</v>
      </c>
      <c r="AB489">
        <f>SUM($F489:P489)</f>
        <v>0</v>
      </c>
      <c r="AC489">
        <f>SUM($F489:Q489)</f>
        <v>0</v>
      </c>
      <c r="AD489">
        <f>SUM($F489:R489)</f>
        <v>0</v>
      </c>
    </row>
    <row r="490" spans="1:30" x14ac:dyDescent="0.35">
      <c r="A490" t="s">
        <v>140</v>
      </c>
      <c r="B490" s="255" t="s">
        <v>239</v>
      </c>
      <c r="C490" t="s">
        <v>49</v>
      </c>
      <c r="D490" t="s">
        <v>50</v>
      </c>
      <c r="E490">
        <v>4190387</v>
      </c>
      <c r="S490">
        <f t="shared" si="7"/>
        <v>0</v>
      </c>
      <c r="T490">
        <f>SUM($F490:H490)</f>
        <v>0</v>
      </c>
      <c r="U490">
        <f>SUM($F490:I490)</f>
        <v>0</v>
      </c>
      <c r="V490">
        <f>SUM($F490:J490)</f>
        <v>0</v>
      </c>
      <c r="W490">
        <f>SUM($F490:K490)</f>
        <v>0</v>
      </c>
      <c r="X490">
        <f>SUM($F490:L490)</f>
        <v>0</v>
      </c>
      <c r="Y490">
        <f>SUM($F490:M490)</f>
        <v>0</v>
      </c>
      <c r="Z490">
        <f>SUM($F490:N490)</f>
        <v>0</v>
      </c>
      <c r="AA490">
        <f>SUM($F490:O490)</f>
        <v>0</v>
      </c>
      <c r="AB490">
        <f>SUM($F490:P490)</f>
        <v>0</v>
      </c>
      <c r="AC490">
        <f>SUM($F490:Q490)</f>
        <v>0</v>
      </c>
      <c r="AD490">
        <f>SUM($F490:R490)</f>
        <v>0</v>
      </c>
    </row>
    <row r="491" spans="1:30" x14ac:dyDescent="0.35">
      <c r="A491" t="s">
        <v>140</v>
      </c>
      <c r="B491" s="255" t="s">
        <v>239</v>
      </c>
      <c r="C491" t="s">
        <v>51</v>
      </c>
      <c r="D491" t="s">
        <v>52</v>
      </c>
      <c r="E491">
        <v>4190388</v>
      </c>
      <c r="S491">
        <f t="shared" si="7"/>
        <v>0</v>
      </c>
      <c r="T491">
        <f>SUM($F491:H491)</f>
        <v>0</v>
      </c>
      <c r="U491">
        <f>SUM($F491:I491)</f>
        <v>0</v>
      </c>
      <c r="V491">
        <f>SUM($F491:J491)</f>
        <v>0</v>
      </c>
      <c r="W491">
        <f>SUM($F491:K491)</f>
        <v>0</v>
      </c>
      <c r="X491">
        <f>SUM($F491:L491)</f>
        <v>0</v>
      </c>
      <c r="Y491">
        <f>SUM($F491:M491)</f>
        <v>0</v>
      </c>
      <c r="Z491">
        <f>SUM($F491:N491)</f>
        <v>0</v>
      </c>
      <c r="AA491">
        <f>SUM($F491:O491)</f>
        <v>0</v>
      </c>
      <c r="AB491">
        <f>SUM($F491:P491)</f>
        <v>0</v>
      </c>
      <c r="AC491">
        <f>SUM($F491:Q491)</f>
        <v>0</v>
      </c>
      <c r="AD491">
        <f>SUM($F491:R491)</f>
        <v>0</v>
      </c>
    </row>
    <row r="492" spans="1:30" x14ac:dyDescent="0.35">
      <c r="A492" t="s">
        <v>140</v>
      </c>
      <c r="B492" s="255" t="s">
        <v>239</v>
      </c>
      <c r="C492" t="s">
        <v>53</v>
      </c>
      <c r="D492" t="s">
        <v>54</v>
      </c>
      <c r="E492">
        <v>4190380</v>
      </c>
      <c r="F492">
        <v>-20140</v>
      </c>
      <c r="H492">
        <v>-8380</v>
      </c>
      <c r="N492">
        <v>-11760</v>
      </c>
      <c r="S492">
        <f t="shared" si="7"/>
        <v>0</v>
      </c>
      <c r="T492">
        <f>SUM($F492:H492)</f>
        <v>-28520</v>
      </c>
      <c r="U492">
        <f>SUM($F492:I492)</f>
        <v>-28520</v>
      </c>
      <c r="V492">
        <f>SUM($F492:J492)</f>
        <v>-28520</v>
      </c>
      <c r="W492">
        <f>SUM($F492:K492)</f>
        <v>-28520</v>
      </c>
      <c r="X492">
        <f>SUM($F492:L492)</f>
        <v>-28520</v>
      </c>
      <c r="Y492">
        <f>SUM($F492:M492)</f>
        <v>-28520</v>
      </c>
      <c r="Z492">
        <f>SUM($F492:N492)</f>
        <v>-40280</v>
      </c>
      <c r="AA492">
        <f>SUM($F492:O492)</f>
        <v>-40280</v>
      </c>
      <c r="AB492">
        <f>SUM($F492:P492)</f>
        <v>-40280</v>
      </c>
      <c r="AC492">
        <f>SUM($F492:Q492)</f>
        <v>-40280</v>
      </c>
      <c r="AD492">
        <f>SUM($F492:R492)</f>
        <v>-40280</v>
      </c>
    </row>
    <row r="493" spans="1:30" x14ac:dyDescent="0.35">
      <c r="A493" t="s">
        <v>140</v>
      </c>
      <c r="B493" s="255" t="s">
        <v>239</v>
      </c>
      <c r="C493" t="s">
        <v>156</v>
      </c>
      <c r="D493" t="s">
        <v>157</v>
      </c>
      <c r="E493">
        <v>4190205</v>
      </c>
      <c r="S493">
        <f t="shared" si="7"/>
        <v>0</v>
      </c>
      <c r="T493">
        <f>SUM($F493:H493)</f>
        <v>0</v>
      </c>
      <c r="U493">
        <f>SUM($F493:I493)</f>
        <v>0</v>
      </c>
      <c r="V493">
        <f>SUM($F493:J493)</f>
        <v>0</v>
      </c>
      <c r="W493">
        <f>SUM($F493:K493)</f>
        <v>0</v>
      </c>
      <c r="X493">
        <f>SUM($F493:L493)</f>
        <v>0</v>
      </c>
      <c r="Y493">
        <f>SUM($F493:M493)</f>
        <v>0</v>
      </c>
      <c r="Z493">
        <f>SUM($F493:N493)</f>
        <v>0</v>
      </c>
      <c r="AA493">
        <f>SUM($F493:O493)</f>
        <v>0</v>
      </c>
      <c r="AB493">
        <f>SUM($F493:P493)</f>
        <v>0</v>
      </c>
      <c r="AC493">
        <f>SUM($F493:Q493)</f>
        <v>0</v>
      </c>
      <c r="AD493">
        <f>SUM($F493:R493)</f>
        <v>0</v>
      </c>
    </row>
    <row r="494" spans="1:30" x14ac:dyDescent="0.35">
      <c r="A494" t="s">
        <v>140</v>
      </c>
      <c r="B494" s="255" t="s">
        <v>239</v>
      </c>
      <c r="C494" t="s">
        <v>55</v>
      </c>
      <c r="D494" t="s">
        <v>56</v>
      </c>
      <c r="E494">
        <v>4190210</v>
      </c>
      <c r="S494">
        <f t="shared" si="7"/>
        <v>0</v>
      </c>
      <c r="T494">
        <f>SUM($F494:H494)</f>
        <v>0</v>
      </c>
      <c r="U494">
        <f>SUM($F494:I494)</f>
        <v>0</v>
      </c>
      <c r="V494">
        <f>SUM($F494:J494)</f>
        <v>0</v>
      </c>
      <c r="W494">
        <f>SUM($F494:K494)</f>
        <v>0</v>
      </c>
      <c r="X494">
        <f>SUM($F494:L494)</f>
        <v>0</v>
      </c>
      <c r="Y494">
        <f>SUM($F494:M494)</f>
        <v>0</v>
      </c>
      <c r="Z494">
        <f>SUM($F494:N494)</f>
        <v>0</v>
      </c>
      <c r="AA494">
        <f>SUM($F494:O494)</f>
        <v>0</v>
      </c>
      <c r="AB494">
        <f>SUM($F494:P494)</f>
        <v>0</v>
      </c>
      <c r="AC494">
        <f>SUM($F494:Q494)</f>
        <v>0</v>
      </c>
      <c r="AD494">
        <f>SUM($F494:R494)</f>
        <v>0</v>
      </c>
    </row>
    <row r="495" spans="1:30" x14ac:dyDescent="0.35">
      <c r="A495" t="s">
        <v>140</v>
      </c>
      <c r="B495" s="255" t="s">
        <v>239</v>
      </c>
      <c r="C495" t="s">
        <v>57</v>
      </c>
      <c r="D495" t="s">
        <v>58</v>
      </c>
      <c r="E495">
        <v>6110000</v>
      </c>
      <c r="F495">
        <v>1465974</v>
      </c>
      <c r="G495">
        <v>122164.5</v>
      </c>
      <c r="H495">
        <v>122164.5</v>
      </c>
      <c r="I495">
        <v>122164.5</v>
      </c>
      <c r="J495">
        <v>122164.5</v>
      </c>
      <c r="K495">
        <v>122164.5</v>
      </c>
      <c r="L495">
        <v>122164.5</v>
      </c>
      <c r="M495">
        <v>122164.5</v>
      </c>
      <c r="N495">
        <v>122164.5</v>
      </c>
      <c r="O495">
        <v>122164.5</v>
      </c>
      <c r="P495">
        <v>122164.5</v>
      </c>
      <c r="Q495">
        <v>122164.5</v>
      </c>
      <c r="R495">
        <v>122164.5</v>
      </c>
      <c r="S495">
        <f t="shared" si="7"/>
        <v>122164.5</v>
      </c>
      <c r="T495">
        <f>SUM($F495:H495)</f>
        <v>1710303</v>
      </c>
      <c r="U495">
        <f>SUM($F495:I495)</f>
        <v>1832467.5</v>
      </c>
      <c r="V495">
        <f>SUM($F495:J495)</f>
        <v>1954632</v>
      </c>
      <c r="W495">
        <f>SUM($F495:K495)</f>
        <v>2076796.5</v>
      </c>
      <c r="X495">
        <f>SUM($F495:L495)</f>
        <v>2198961</v>
      </c>
      <c r="Y495">
        <f>SUM($F495:M495)</f>
        <v>2321125.5</v>
      </c>
      <c r="Z495">
        <f>SUM($F495:N495)</f>
        <v>2443290</v>
      </c>
      <c r="AA495">
        <f>SUM($F495:O495)</f>
        <v>2565454.5</v>
      </c>
      <c r="AB495">
        <f>SUM($F495:P495)</f>
        <v>2687619</v>
      </c>
      <c r="AC495">
        <f>SUM($F495:Q495)</f>
        <v>2809783.5</v>
      </c>
      <c r="AD495">
        <f>SUM($F495:R495)</f>
        <v>2931948</v>
      </c>
    </row>
    <row r="496" spans="1:30" x14ac:dyDescent="0.35">
      <c r="A496" t="s">
        <v>140</v>
      </c>
      <c r="B496" s="255" t="s">
        <v>239</v>
      </c>
      <c r="C496" t="s">
        <v>59</v>
      </c>
      <c r="D496" t="s">
        <v>60</v>
      </c>
      <c r="E496">
        <v>6110020</v>
      </c>
      <c r="F496">
        <v>5730</v>
      </c>
      <c r="G496">
        <v>477.5</v>
      </c>
      <c r="H496">
        <v>477.5</v>
      </c>
      <c r="I496">
        <v>477.5</v>
      </c>
      <c r="J496">
        <v>477.5</v>
      </c>
      <c r="K496">
        <v>477.5</v>
      </c>
      <c r="L496">
        <v>477.5</v>
      </c>
      <c r="M496">
        <v>477.5</v>
      </c>
      <c r="N496">
        <v>477.5</v>
      </c>
      <c r="O496">
        <v>477.5</v>
      </c>
      <c r="P496">
        <v>477.5</v>
      </c>
      <c r="Q496">
        <v>477.5</v>
      </c>
      <c r="R496">
        <v>477.5</v>
      </c>
      <c r="S496">
        <f t="shared" si="7"/>
        <v>477.5</v>
      </c>
      <c r="T496">
        <f>SUM($F496:H496)</f>
        <v>6685</v>
      </c>
      <c r="U496">
        <f>SUM($F496:I496)</f>
        <v>7162.5</v>
      </c>
      <c r="V496">
        <f>SUM($F496:J496)</f>
        <v>7640</v>
      </c>
      <c r="W496">
        <f>SUM($F496:K496)</f>
        <v>8117.5</v>
      </c>
      <c r="X496">
        <f>SUM($F496:L496)</f>
        <v>8595</v>
      </c>
      <c r="Y496">
        <f>SUM($F496:M496)</f>
        <v>9072.5</v>
      </c>
      <c r="Z496">
        <f>SUM($F496:N496)</f>
        <v>9550</v>
      </c>
      <c r="AA496">
        <f>SUM($F496:O496)</f>
        <v>10027.5</v>
      </c>
      <c r="AB496">
        <f>SUM($F496:P496)</f>
        <v>10505</v>
      </c>
      <c r="AC496">
        <f>SUM($F496:Q496)</f>
        <v>10982.5</v>
      </c>
      <c r="AD496">
        <f>SUM($F496:R496)</f>
        <v>11460</v>
      </c>
    </row>
    <row r="497" spans="1:30" x14ac:dyDescent="0.35">
      <c r="A497" t="s">
        <v>140</v>
      </c>
      <c r="B497" s="255" t="s">
        <v>239</v>
      </c>
      <c r="C497" t="s">
        <v>61</v>
      </c>
      <c r="D497" t="s">
        <v>62</v>
      </c>
      <c r="E497">
        <v>6110600</v>
      </c>
      <c r="F497">
        <v>400912.1</v>
      </c>
      <c r="G497">
        <v>33409.339999999997</v>
      </c>
      <c r="H497">
        <v>33409.339999999997</v>
      </c>
      <c r="I497">
        <v>33409.339999999997</v>
      </c>
      <c r="J497">
        <v>33409.339999999997</v>
      </c>
      <c r="K497">
        <v>33409.339999999997</v>
      </c>
      <c r="L497">
        <v>33409.339999999997</v>
      </c>
      <c r="M497">
        <v>33409.339999999997</v>
      </c>
      <c r="N497">
        <v>33409.339999999997</v>
      </c>
      <c r="O497">
        <v>33409.339999999997</v>
      </c>
      <c r="P497">
        <v>33409.339999999997</v>
      </c>
      <c r="Q497">
        <v>33409.339999999997</v>
      </c>
      <c r="R497">
        <v>33409.360000000001</v>
      </c>
      <c r="S497">
        <f t="shared" si="7"/>
        <v>33409.339999999997</v>
      </c>
      <c r="T497">
        <f>SUM($F497:H497)</f>
        <v>467730.77999999991</v>
      </c>
      <c r="U497">
        <f>SUM($F497:I497)</f>
        <v>501140.11999999988</v>
      </c>
      <c r="V497">
        <f>SUM($F497:J497)</f>
        <v>534549.45999999985</v>
      </c>
      <c r="W497">
        <f>SUM($F497:K497)</f>
        <v>567958.79999999981</v>
      </c>
      <c r="X497">
        <f>SUM($F497:L497)</f>
        <v>601368.13999999978</v>
      </c>
      <c r="Y497">
        <f>SUM($F497:M497)</f>
        <v>634777.47999999975</v>
      </c>
      <c r="Z497">
        <f>SUM($F497:N497)</f>
        <v>668186.81999999972</v>
      </c>
      <c r="AA497">
        <f>SUM($F497:O497)</f>
        <v>701596.15999999968</v>
      </c>
      <c r="AB497">
        <f>SUM($F497:P497)</f>
        <v>735005.49999999965</v>
      </c>
      <c r="AC497">
        <f>SUM($F497:Q497)</f>
        <v>768414.83999999962</v>
      </c>
      <c r="AD497">
        <f>SUM($F497:R497)</f>
        <v>801824.1999999996</v>
      </c>
    </row>
    <row r="498" spans="1:30" x14ac:dyDescent="0.35">
      <c r="A498" t="s">
        <v>140</v>
      </c>
      <c r="B498" s="255" t="s">
        <v>239</v>
      </c>
      <c r="C498" t="s">
        <v>63</v>
      </c>
      <c r="D498" t="s">
        <v>64</v>
      </c>
      <c r="E498">
        <v>6110720</v>
      </c>
      <c r="F498">
        <v>90252</v>
      </c>
      <c r="G498">
        <v>7521</v>
      </c>
      <c r="H498">
        <v>7521</v>
      </c>
      <c r="I498">
        <v>7521</v>
      </c>
      <c r="J498">
        <v>7521</v>
      </c>
      <c r="K498">
        <v>7521</v>
      </c>
      <c r="L498">
        <v>7521</v>
      </c>
      <c r="M498">
        <v>7521</v>
      </c>
      <c r="N498">
        <v>7521</v>
      </c>
      <c r="O498">
        <v>7521</v>
      </c>
      <c r="P498">
        <v>7521</v>
      </c>
      <c r="Q498">
        <v>7521</v>
      </c>
      <c r="R498">
        <v>7521</v>
      </c>
      <c r="S498">
        <f t="shared" si="7"/>
        <v>7521</v>
      </c>
      <c r="T498">
        <f>SUM($F498:H498)</f>
        <v>105294</v>
      </c>
      <c r="U498">
        <f>SUM($F498:I498)</f>
        <v>112815</v>
      </c>
      <c r="V498">
        <f>SUM($F498:J498)</f>
        <v>120336</v>
      </c>
      <c r="W498">
        <f>SUM($F498:K498)</f>
        <v>127857</v>
      </c>
      <c r="X498">
        <f>SUM($F498:L498)</f>
        <v>135378</v>
      </c>
      <c r="Y498">
        <f>SUM($F498:M498)</f>
        <v>142899</v>
      </c>
      <c r="Z498">
        <f>SUM($F498:N498)</f>
        <v>150420</v>
      </c>
      <c r="AA498">
        <f>SUM($F498:O498)</f>
        <v>157941</v>
      </c>
      <c r="AB498">
        <f>SUM($F498:P498)</f>
        <v>165462</v>
      </c>
      <c r="AC498">
        <f>SUM($F498:Q498)</f>
        <v>172983</v>
      </c>
      <c r="AD498">
        <f>SUM($F498:R498)</f>
        <v>180504</v>
      </c>
    </row>
    <row r="499" spans="1:30" x14ac:dyDescent="0.35">
      <c r="A499" t="s">
        <v>140</v>
      </c>
      <c r="B499" s="255" t="s">
        <v>239</v>
      </c>
      <c r="C499" t="s">
        <v>65</v>
      </c>
      <c r="D499" t="s">
        <v>66</v>
      </c>
      <c r="E499">
        <v>6110860</v>
      </c>
      <c r="F499">
        <v>98080</v>
      </c>
      <c r="G499">
        <v>8173.33</v>
      </c>
      <c r="H499">
        <v>8173.33</v>
      </c>
      <c r="I499">
        <v>8173.33</v>
      </c>
      <c r="J499">
        <v>8173.33</v>
      </c>
      <c r="K499">
        <v>8173.33</v>
      </c>
      <c r="L499">
        <v>8173.33</v>
      </c>
      <c r="M499">
        <v>8173.33</v>
      </c>
      <c r="N499">
        <v>8173.33</v>
      </c>
      <c r="O499">
        <v>8173.33</v>
      </c>
      <c r="P499">
        <v>8173.33</v>
      </c>
      <c r="Q499">
        <v>8173.33</v>
      </c>
      <c r="R499">
        <v>8173.37</v>
      </c>
      <c r="S499">
        <f t="shared" si="7"/>
        <v>8173.33</v>
      </c>
      <c r="T499">
        <f>SUM($F499:H499)</f>
        <v>114426.66</v>
      </c>
      <c r="U499">
        <f>SUM($F499:I499)</f>
        <v>122599.99</v>
      </c>
      <c r="V499">
        <f>SUM($F499:J499)</f>
        <v>130773.32</v>
      </c>
      <c r="W499">
        <f>SUM($F499:K499)</f>
        <v>138946.65</v>
      </c>
      <c r="X499">
        <f>SUM($F499:L499)</f>
        <v>147119.97999999998</v>
      </c>
      <c r="Y499">
        <f>SUM($F499:M499)</f>
        <v>155293.30999999997</v>
      </c>
      <c r="Z499">
        <f>SUM($F499:N499)</f>
        <v>163466.63999999996</v>
      </c>
      <c r="AA499">
        <f>SUM($F499:O499)</f>
        <v>171639.96999999994</v>
      </c>
      <c r="AB499">
        <f>SUM($F499:P499)</f>
        <v>179813.29999999993</v>
      </c>
      <c r="AC499">
        <f>SUM($F499:Q499)</f>
        <v>187986.62999999992</v>
      </c>
      <c r="AD499">
        <f>SUM($F499:R499)</f>
        <v>196159.99999999991</v>
      </c>
    </row>
    <row r="500" spans="1:30" x14ac:dyDescent="0.35">
      <c r="A500" t="s">
        <v>140</v>
      </c>
      <c r="B500" s="255" t="s">
        <v>239</v>
      </c>
      <c r="C500" t="s">
        <v>67</v>
      </c>
      <c r="D500" t="s">
        <v>68</v>
      </c>
      <c r="E500">
        <v>6110800</v>
      </c>
      <c r="F500">
        <v>20564</v>
      </c>
      <c r="G500">
        <v>1713.67</v>
      </c>
      <c r="H500">
        <v>1713.67</v>
      </c>
      <c r="I500">
        <v>1713.67</v>
      </c>
      <c r="J500">
        <v>1713.67</v>
      </c>
      <c r="K500">
        <v>1713.67</v>
      </c>
      <c r="L500">
        <v>1713.67</v>
      </c>
      <c r="M500">
        <v>1713.67</v>
      </c>
      <c r="N500">
        <v>1713.67</v>
      </c>
      <c r="O500">
        <v>1713.67</v>
      </c>
      <c r="P500">
        <v>1713.67</v>
      </c>
      <c r="Q500">
        <v>1713.67</v>
      </c>
      <c r="R500">
        <v>1713.63</v>
      </c>
      <c r="S500">
        <f t="shared" si="7"/>
        <v>1713.67</v>
      </c>
      <c r="T500">
        <f>SUM($F500:H500)</f>
        <v>23991.339999999997</v>
      </c>
      <c r="U500">
        <f>SUM($F500:I500)</f>
        <v>25705.009999999995</v>
      </c>
      <c r="V500">
        <f>SUM($F500:J500)</f>
        <v>27418.679999999993</v>
      </c>
      <c r="W500">
        <f>SUM($F500:K500)</f>
        <v>29132.349999999991</v>
      </c>
      <c r="X500">
        <f>SUM($F500:L500)</f>
        <v>30846.01999999999</v>
      </c>
      <c r="Y500">
        <f>SUM($F500:M500)</f>
        <v>32559.689999999988</v>
      </c>
      <c r="Z500">
        <f>SUM($F500:N500)</f>
        <v>34273.359999999986</v>
      </c>
      <c r="AA500">
        <f>SUM($F500:O500)</f>
        <v>35987.029999999984</v>
      </c>
      <c r="AB500">
        <f>SUM($F500:P500)</f>
        <v>37700.699999999983</v>
      </c>
      <c r="AC500">
        <f>SUM($F500:Q500)</f>
        <v>39414.369999999981</v>
      </c>
      <c r="AD500">
        <f>SUM($F500:R500)</f>
        <v>41127.999999999978</v>
      </c>
    </row>
    <row r="501" spans="1:30" x14ac:dyDescent="0.35">
      <c r="A501" t="s">
        <v>140</v>
      </c>
      <c r="B501" s="255" t="s">
        <v>239</v>
      </c>
      <c r="C501" t="s">
        <v>69</v>
      </c>
      <c r="D501" t="s">
        <v>70</v>
      </c>
      <c r="E501">
        <v>6110640</v>
      </c>
      <c r="F501">
        <v>55048</v>
      </c>
      <c r="G501">
        <v>4587.33</v>
      </c>
      <c r="H501">
        <v>4587.33</v>
      </c>
      <c r="I501">
        <v>4587.33</v>
      </c>
      <c r="J501">
        <v>4587.33</v>
      </c>
      <c r="K501">
        <v>4587.33</v>
      </c>
      <c r="L501">
        <v>4587.33</v>
      </c>
      <c r="M501">
        <v>4587.33</v>
      </c>
      <c r="N501">
        <v>4587.33</v>
      </c>
      <c r="O501">
        <v>4587.33</v>
      </c>
      <c r="P501">
        <v>4587.33</v>
      </c>
      <c r="Q501">
        <v>4587.33</v>
      </c>
      <c r="R501">
        <v>4587.37</v>
      </c>
      <c r="S501">
        <f t="shared" si="7"/>
        <v>4587.33</v>
      </c>
      <c r="T501">
        <f>SUM($F501:H501)</f>
        <v>64222.66</v>
      </c>
      <c r="U501">
        <f>SUM($F501:I501)</f>
        <v>68809.990000000005</v>
      </c>
      <c r="V501">
        <f>SUM($F501:J501)</f>
        <v>73397.320000000007</v>
      </c>
      <c r="W501">
        <f>SUM($F501:K501)</f>
        <v>77984.650000000009</v>
      </c>
      <c r="X501">
        <f>SUM($F501:L501)</f>
        <v>82571.98000000001</v>
      </c>
      <c r="Y501">
        <f>SUM($F501:M501)</f>
        <v>87159.310000000012</v>
      </c>
      <c r="Z501">
        <f>SUM($F501:N501)</f>
        <v>91746.640000000014</v>
      </c>
      <c r="AA501">
        <f>SUM($F501:O501)</f>
        <v>96333.970000000016</v>
      </c>
      <c r="AB501">
        <f>SUM($F501:P501)</f>
        <v>100921.30000000002</v>
      </c>
      <c r="AC501">
        <f>SUM($F501:Q501)</f>
        <v>105508.63000000002</v>
      </c>
      <c r="AD501">
        <f>SUM($F501:R501)</f>
        <v>110096.00000000001</v>
      </c>
    </row>
    <row r="502" spans="1:30" x14ac:dyDescent="0.35">
      <c r="A502" t="s">
        <v>140</v>
      </c>
      <c r="B502" s="255" t="s">
        <v>239</v>
      </c>
      <c r="C502" t="s">
        <v>71</v>
      </c>
      <c r="D502" t="s">
        <v>72</v>
      </c>
      <c r="E502">
        <v>6116300</v>
      </c>
      <c r="F502">
        <v>1750</v>
      </c>
      <c r="G502">
        <v>145.83000000000001</v>
      </c>
      <c r="H502">
        <v>145.83000000000001</v>
      </c>
      <c r="I502">
        <v>145.83000000000001</v>
      </c>
      <c r="J502">
        <v>145.83000000000001</v>
      </c>
      <c r="K502">
        <v>145.83000000000001</v>
      </c>
      <c r="L502">
        <v>145.83000000000001</v>
      </c>
      <c r="M502">
        <v>145.83000000000001</v>
      </c>
      <c r="N502">
        <v>145.83000000000001</v>
      </c>
      <c r="O502">
        <v>145.83000000000001</v>
      </c>
      <c r="P502">
        <v>145.83000000000001</v>
      </c>
      <c r="Q502">
        <v>145.83000000000001</v>
      </c>
      <c r="R502">
        <v>145.87</v>
      </c>
      <c r="S502">
        <f t="shared" si="7"/>
        <v>145.83000000000001</v>
      </c>
      <c r="T502">
        <f>SUM($F502:H502)</f>
        <v>2041.6599999999999</v>
      </c>
      <c r="U502">
        <f>SUM($F502:I502)</f>
        <v>2187.4899999999998</v>
      </c>
      <c r="V502">
        <f>SUM($F502:J502)</f>
        <v>2333.3199999999997</v>
      </c>
      <c r="W502">
        <f>SUM($F502:K502)</f>
        <v>2479.1499999999996</v>
      </c>
      <c r="X502">
        <f>SUM($F502:L502)</f>
        <v>2624.9799999999996</v>
      </c>
      <c r="Y502">
        <f>SUM($F502:M502)</f>
        <v>2770.8099999999995</v>
      </c>
      <c r="Z502">
        <f>SUM($F502:N502)</f>
        <v>2916.6399999999994</v>
      </c>
      <c r="AA502">
        <f>SUM($F502:O502)</f>
        <v>3062.4699999999993</v>
      </c>
      <c r="AB502">
        <f>SUM($F502:P502)</f>
        <v>3208.2999999999993</v>
      </c>
      <c r="AC502">
        <f>SUM($F502:Q502)</f>
        <v>3354.1299999999992</v>
      </c>
      <c r="AD502">
        <f>SUM($F502:R502)</f>
        <v>3499.9999999999991</v>
      </c>
    </row>
    <row r="503" spans="1:30" x14ac:dyDescent="0.35">
      <c r="A503" t="s">
        <v>140</v>
      </c>
      <c r="B503" s="255" t="s">
        <v>239</v>
      </c>
      <c r="C503" t="s">
        <v>73</v>
      </c>
      <c r="D503" t="s">
        <v>74</v>
      </c>
      <c r="E503">
        <v>6116200</v>
      </c>
      <c r="F503">
        <v>4000</v>
      </c>
      <c r="G503">
        <v>333.33</v>
      </c>
      <c r="H503">
        <v>333.33</v>
      </c>
      <c r="I503">
        <v>333.33</v>
      </c>
      <c r="J503">
        <v>333.33</v>
      </c>
      <c r="K503">
        <v>333.33</v>
      </c>
      <c r="L503">
        <v>333.33</v>
      </c>
      <c r="M503">
        <v>333.33</v>
      </c>
      <c r="N503">
        <v>333.33</v>
      </c>
      <c r="O503">
        <v>333.33</v>
      </c>
      <c r="P503">
        <v>333.33</v>
      </c>
      <c r="Q503">
        <v>333.33</v>
      </c>
      <c r="R503">
        <v>333.37</v>
      </c>
      <c r="S503">
        <f t="shared" si="7"/>
        <v>333.33</v>
      </c>
      <c r="T503">
        <f>SUM($F503:H503)</f>
        <v>4666.66</v>
      </c>
      <c r="U503">
        <f>SUM($F503:I503)</f>
        <v>4999.99</v>
      </c>
      <c r="V503">
        <f>SUM($F503:J503)</f>
        <v>5333.32</v>
      </c>
      <c r="W503">
        <f>SUM($F503:K503)</f>
        <v>5666.65</v>
      </c>
      <c r="X503">
        <f>SUM($F503:L503)</f>
        <v>5999.98</v>
      </c>
      <c r="Y503">
        <f>SUM($F503:M503)</f>
        <v>6333.3099999999995</v>
      </c>
      <c r="Z503">
        <f>SUM($F503:N503)</f>
        <v>6666.6399999999994</v>
      </c>
      <c r="AA503">
        <f>SUM($F503:O503)</f>
        <v>6999.9699999999993</v>
      </c>
      <c r="AB503">
        <f>SUM($F503:P503)</f>
        <v>7333.2999999999993</v>
      </c>
      <c r="AC503">
        <f>SUM($F503:Q503)</f>
        <v>7666.6299999999992</v>
      </c>
      <c r="AD503">
        <f>SUM($F503:R503)</f>
        <v>7999.9999999999991</v>
      </c>
    </row>
    <row r="504" spans="1:30" x14ac:dyDescent="0.35">
      <c r="A504" t="s">
        <v>140</v>
      </c>
      <c r="B504" s="255" t="s">
        <v>239</v>
      </c>
      <c r="C504" t="s">
        <v>75</v>
      </c>
      <c r="D504" t="s">
        <v>76</v>
      </c>
      <c r="E504">
        <v>6116610</v>
      </c>
      <c r="G504">
        <v>0</v>
      </c>
      <c r="S504">
        <f t="shared" si="7"/>
        <v>0</v>
      </c>
      <c r="T504">
        <f>SUM($F504:H504)</f>
        <v>0</v>
      </c>
      <c r="U504">
        <f>SUM($F504:I504)</f>
        <v>0</v>
      </c>
      <c r="V504">
        <f>SUM($F504:J504)</f>
        <v>0</v>
      </c>
      <c r="W504">
        <f>SUM($F504:K504)</f>
        <v>0</v>
      </c>
      <c r="X504">
        <f>SUM($F504:L504)</f>
        <v>0</v>
      </c>
      <c r="Y504">
        <f>SUM($F504:M504)</f>
        <v>0</v>
      </c>
      <c r="Z504">
        <f>SUM($F504:N504)</f>
        <v>0</v>
      </c>
      <c r="AA504">
        <f>SUM($F504:O504)</f>
        <v>0</v>
      </c>
      <c r="AB504">
        <f>SUM($F504:P504)</f>
        <v>0</v>
      </c>
      <c r="AC504">
        <f>SUM($F504:Q504)</f>
        <v>0</v>
      </c>
      <c r="AD504">
        <f>SUM($F504:R504)</f>
        <v>0</v>
      </c>
    </row>
    <row r="505" spans="1:30" x14ac:dyDescent="0.35">
      <c r="A505" t="s">
        <v>140</v>
      </c>
      <c r="B505" s="255" t="s">
        <v>239</v>
      </c>
      <c r="C505" t="s">
        <v>77</v>
      </c>
      <c r="D505" t="s">
        <v>78</v>
      </c>
      <c r="E505">
        <v>6116600</v>
      </c>
      <c r="F505">
        <v>1261</v>
      </c>
      <c r="G505">
        <v>1261</v>
      </c>
      <c r="S505">
        <f t="shared" si="7"/>
        <v>1261</v>
      </c>
      <c r="T505">
        <f>SUM($F505:H505)</f>
        <v>2522</v>
      </c>
      <c r="U505">
        <f>SUM($F505:I505)</f>
        <v>2522</v>
      </c>
      <c r="V505">
        <f>SUM($F505:J505)</f>
        <v>2522</v>
      </c>
      <c r="W505">
        <f>SUM($F505:K505)</f>
        <v>2522</v>
      </c>
      <c r="X505">
        <f>SUM($F505:L505)</f>
        <v>2522</v>
      </c>
      <c r="Y505">
        <f>SUM($F505:M505)</f>
        <v>2522</v>
      </c>
      <c r="Z505">
        <f>SUM($F505:N505)</f>
        <v>2522</v>
      </c>
      <c r="AA505">
        <f>SUM($F505:O505)</f>
        <v>2522</v>
      </c>
      <c r="AB505">
        <f>SUM($F505:P505)</f>
        <v>2522</v>
      </c>
      <c r="AC505">
        <f>SUM($F505:Q505)</f>
        <v>2522</v>
      </c>
      <c r="AD505">
        <f>SUM($F505:R505)</f>
        <v>2522</v>
      </c>
    </row>
    <row r="506" spans="1:30" x14ac:dyDescent="0.35">
      <c r="A506" t="s">
        <v>140</v>
      </c>
      <c r="B506" s="255" t="s">
        <v>239</v>
      </c>
      <c r="C506" t="s">
        <v>79</v>
      </c>
      <c r="D506" t="s">
        <v>80</v>
      </c>
      <c r="E506">
        <v>6121000</v>
      </c>
      <c r="F506">
        <v>7000</v>
      </c>
      <c r="G506">
        <v>583.33000000000004</v>
      </c>
      <c r="H506">
        <v>583.33000000000004</v>
      </c>
      <c r="I506">
        <v>583.33000000000004</v>
      </c>
      <c r="J506">
        <v>583.33000000000004</v>
      </c>
      <c r="K506">
        <v>583.33000000000004</v>
      </c>
      <c r="L506">
        <v>583.33000000000004</v>
      </c>
      <c r="M506">
        <v>583.33000000000004</v>
      </c>
      <c r="N506">
        <v>583.33000000000004</v>
      </c>
      <c r="O506">
        <v>583.33000000000004</v>
      </c>
      <c r="P506">
        <v>583.33000000000004</v>
      </c>
      <c r="Q506">
        <v>583.33000000000004</v>
      </c>
      <c r="R506">
        <v>583.37</v>
      </c>
      <c r="S506">
        <f t="shared" si="7"/>
        <v>583.33000000000004</v>
      </c>
      <c r="T506">
        <f>SUM($F506:H506)</f>
        <v>8166.66</v>
      </c>
      <c r="U506">
        <f>SUM($F506:I506)</f>
        <v>8749.99</v>
      </c>
      <c r="V506">
        <f>SUM($F506:J506)</f>
        <v>9333.32</v>
      </c>
      <c r="W506">
        <f>SUM($F506:K506)</f>
        <v>9916.65</v>
      </c>
      <c r="X506">
        <f>SUM($F506:L506)</f>
        <v>10499.98</v>
      </c>
      <c r="Y506">
        <f>SUM($F506:M506)</f>
        <v>11083.31</v>
      </c>
      <c r="Z506">
        <f>SUM($F506:N506)</f>
        <v>11666.64</v>
      </c>
      <c r="AA506">
        <f>SUM($F506:O506)</f>
        <v>12249.97</v>
      </c>
      <c r="AB506">
        <f>SUM($F506:P506)</f>
        <v>12833.3</v>
      </c>
      <c r="AC506">
        <f>SUM($F506:Q506)</f>
        <v>13416.63</v>
      </c>
      <c r="AD506">
        <f>SUM($F506:R506)</f>
        <v>14000</v>
      </c>
    </row>
    <row r="507" spans="1:30" x14ac:dyDescent="0.35">
      <c r="A507" t="s">
        <v>140</v>
      </c>
      <c r="B507" s="255" t="s">
        <v>239</v>
      </c>
      <c r="C507" t="s">
        <v>81</v>
      </c>
      <c r="D507" t="s">
        <v>82</v>
      </c>
      <c r="E507">
        <v>6122310</v>
      </c>
      <c r="F507">
        <v>7100</v>
      </c>
      <c r="G507">
        <v>591.66999999999996</v>
      </c>
      <c r="H507">
        <v>591.66999999999996</v>
      </c>
      <c r="I507">
        <v>591.66999999999996</v>
      </c>
      <c r="J507">
        <v>591.66999999999996</v>
      </c>
      <c r="K507">
        <v>591.66999999999996</v>
      </c>
      <c r="L507">
        <v>591.66999999999996</v>
      </c>
      <c r="M507">
        <v>591.66999999999996</v>
      </c>
      <c r="N507">
        <v>591.66999999999996</v>
      </c>
      <c r="O507">
        <v>591.66999999999996</v>
      </c>
      <c r="P507">
        <v>591.66999999999996</v>
      </c>
      <c r="Q507">
        <v>591.66999999999996</v>
      </c>
      <c r="R507">
        <v>591.63</v>
      </c>
      <c r="S507">
        <f t="shared" si="7"/>
        <v>591.66999999999996</v>
      </c>
      <c r="T507">
        <f>SUM($F507:H507)</f>
        <v>8283.34</v>
      </c>
      <c r="U507">
        <f>SUM($F507:I507)</f>
        <v>8875.01</v>
      </c>
      <c r="V507">
        <f>SUM($F507:J507)</f>
        <v>9466.68</v>
      </c>
      <c r="W507">
        <f>SUM($F507:K507)</f>
        <v>10058.35</v>
      </c>
      <c r="X507">
        <f>SUM($F507:L507)</f>
        <v>10650.02</v>
      </c>
      <c r="Y507">
        <f>SUM($F507:M507)</f>
        <v>11241.69</v>
      </c>
      <c r="Z507">
        <f>SUM($F507:N507)</f>
        <v>11833.36</v>
      </c>
      <c r="AA507">
        <f>SUM($F507:O507)</f>
        <v>12425.03</v>
      </c>
      <c r="AB507">
        <f>SUM($F507:P507)</f>
        <v>13016.7</v>
      </c>
      <c r="AC507">
        <f>SUM($F507:Q507)</f>
        <v>13608.37</v>
      </c>
      <c r="AD507">
        <f>SUM($F507:R507)</f>
        <v>14200</v>
      </c>
    </row>
    <row r="508" spans="1:30" x14ac:dyDescent="0.35">
      <c r="A508" t="s">
        <v>140</v>
      </c>
      <c r="B508" s="255" t="s">
        <v>239</v>
      </c>
      <c r="C508" t="s">
        <v>83</v>
      </c>
      <c r="D508" t="s">
        <v>84</v>
      </c>
      <c r="E508">
        <v>6122110</v>
      </c>
      <c r="F508">
        <v>6000</v>
      </c>
      <c r="G508">
        <v>500</v>
      </c>
      <c r="H508">
        <v>500</v>
      </c>
      <c r="I508">
        <v>500</v>
      </c>
      <c r="J508">
        <v>500</v>
      </c>
      <c r="K508">
        <v>500</v>
      </c>
      <c r="L508">
        <v>500</v>
      </c>
      <c r="M508">
        <v>500</v>
      </c>
      <c r="N508">
        <v>500</v>
      </c>
      <c r="O508">
        <v>500</v>
      </c>
      <c r="P508">
        <v>500</v>
      </c>
      <c r="Q508">
        <v>500</v>
      </c>
      <c r="R508">
        <v>500</v>
      </c>
      <c r="S508">
        <f t="shared" si="7"/>
        <v>500</v>
      </c>
      <c r="T508">
        <f>SUM($F508:H508)</f>
        <v>7000</v>
      </c>
      <c r="U508">
        <f>SUM($F508:I508)</f>
        <v>7500</v>
      </c>
      <c r="V508">
        <f>SUM($F508:J508)</f>
        <v>8000</v>
      </c>
      <c r="W508">
        <f>SUM($F508:K508)</f>
        <v>8500</v>
      </c>
      <c r="X508">
        <f>SUM($F508:L508)</f>
        <v>9000</v>
      </c>
      <c r="Y508">
        <f>SUM($F508:M508)</f>
        <v>9500</v>
      </c>
      <c r="Z508">
        <f>SUM($F508:N508)</f>
        <v>10000</v>
      </c>
      <c r="AA508">
        <f>SUM($F508:O508)</f>
        <v>10500</v>
      </c>
      <c r="AB508">
        <f>SUM($F508:P508)</f>
        <v>11000</v>
      </c>
      <c r="AC508">
        <f>SUM($F508:Q508)</f>
        <v>11500</v>
      </c>
      <c r="AD508">
        <f>SUM($F508:R508)</f>
        <v>12000</v>
      </c>
    </row>
    <row r="509" spans="1:30" x14ac:dyDescent="0.35">
      <c r="A509" t="s">
        <v>140</v>
      </c>
      <c r="B509" s="255" t="s">
        <v>239</v>
      </c>
      <c r="C509" t="s">
        <v>85</v>
      </c>
      <c r="D509" t="s">
        <v>86</v>
      </c>
      <c r="E509">
        <v>6120800</v>
      </c>
      <c r="F509">
        <v>7000</v>
      </c>
      <c r="G509">
        <v>1750</v>
      </c>
      <c r="J509">
        <v>1750</v>
      </c>
      <c r="M509">
        <v>1750</v>
      </c>
      <c r="P509">
        <v>1750</v>
      </c>
      <c r="S509">
        <f t="shared" si="7"/>
        <v>1750</v>
      </c>
      <c r="T509">
        <f>SUM($F509:H509)</f>
        <v>8750</v>
      </c>
      <c r="U509">
        <f>SUM($F509:I509)</f>
        <v>8750</v>
      </c>
      <c r="V509">
        <f>SUM($F509:J509)</f>
        <v>10500</v>
      </c>
      <c r="W509">
        <f>SUM($F509:K509)</f>
        <v>10500</v>
      </c>
      <c r="X509">
        <f>SUM($F509:L509)</f>
        <v>10500</v>
      </c>
      <c r="Y509">
        <f>SUM($F509:M509)</f>
        <v>12250</v>
      </c>
      <c r="Z509">
        <f>SUM($F509:N509)</f>
        <v>12250</v>
      </c>
      <c r="AA509">
        <f>SUM($F509:O509)</f>
        <v>12250</v>
      </c>
      <c r="AB509">
        <f>SUM($F509:P509)</f>
        <v>14000</v>
      </c>
      <c r="AC509">
        <f>SUM($F509:Q509)</f>
        <v>14000</v>
      </c>
      <c r="AD509">
        <f>SUM($F509:R509)</f>
        <v>14000</v>
      </c>
    </row>
    <row r="510" spans="1:30" x14ac:dyDescent="0.35">
      <c r="A510" t="s">
        <v>140</v>
      </c>
      <c r="B510" s="255" t="s">
        <v>239</v>
      </c>
      <c r="C510" t="s">
        <v>87</v>
      </c>
      <c r="D510" t="s">
        <v>88</v>
      </c>
      <c r="E510">
        <v>6120220</v>
      </c>
      <c r="F510">
        <v>45500</v>
      </c>
      <c r="G510">
        <v>3791.67</v>
      </c>
      <c r="H510">
        <v>3791.67</v>
      </c>
      <c r="I510">
        <v>3791.67</v>
      </c>
      <c r="J510">
        <v>3791.67</v>
      </c>
      <c r="K510">
        <v>3791.67</v>
      </c>
      <c r="L510">
        <v>3791.67</v>
      </c>
      <c r="M510">
        <v>3791.67</v>
      </c>
      <c r="N510">
        <v>3791.67</v>
      </c>
      <c r="O510">
        <v>3791.67</v>
      </c>
      <c r="P510">
        <v>3791.67</v>
      </c>
      <c r="Q510">
        <v>3791.67</v>
      </c>
      <c r="R510">
        <v>3791.63</v>
      </c>
      <c r="S510">
        <f t="shared" si="7"/>
        <v>3791.67</v>
      </c>
      <c r="T510">
        <f>SUM($F510:H510)</f>
        <v>53083.34</v>
      </c>
      <c r="U510">
        <f>SUM($F510:I510)</f>
        <v>56875.009999999995</v>
      </c>
      <c r="V510">
        <f>SUM($F510:J510)</f>
        <v>60666.679999999993</v>
      </c>
      <c r="W510">
        <f>SUM($F510:K510)</f>
        <v>64458.349999999991</v>
      </c>
      <c r="X510">
        <f>SUM($F510:L510)</f>
        <v>68250.01999999999</v>
      </c>
      <c r="Y510">
        <f>SUM($F510:M510)</f>
        <v>72041.689999999988</v>
      </c>
      <c r="Z510">
        <f>SUM($F510:N510)</f>
        <v>75833.359999999986</v>
      </c>
      <c r="AA510">
        <f>SUM($F510:O510)</f>
        <v>79625.029999999984</v>
      </c>
      <c r="AB510">
        <f>SUM($F510:P510)</f>
        <v>83416.699999999983</v>
      </c>
      <c r="AC510">
        <f>SUM($F510:Q510)</f>
        <v>87208.369999999981</v>
      </c>
      <c r="AD510">
        <f>SUM($F510:R510)</f>
        <v>90999.999999999985</v>
      </c>
    </row>
    <row r="511" spans="1:30" x14ac:dyDescent="0.35">
      <c r="A511" t="s">
        <v>140</v>
      </c>
      <c r="B511" s="255" t="s">
        <v>239</v>
      </c>
      <c r="C511" t="s">
        <v>89</v>
      </c>
      <c r="D511" t="s">
        <v>90</v>
      </c>
      <c r="E511">
        <v>6120600</v>
      </c>
      <c r="F511">
        <v>7629</v>
      </c>
      <c r="G511">
        <v>7629</v>
      </c>
      <c r="S511">
        <f t="shared" si="7"/>
        <v>7629</v>
      </c>
      <c r="T511">
        <f>SUM($F511:H511)</f>
        <v>15258</v>
      </c>
      <c r="U511">
        <f>SUM($F511:I511)</f>
        <v>15258</v>
      </c>
      <c r="V511">
        <f>SUM($F511:J511)</f>
        <v>15258</v>
      </c>
      <c r="W511">
        <f>SUM($F511:K511)</f>
        <v>15258</v>
      </c>
      <c r="X511">
        <f>SUM($F511:L511)</f>
        <v>15258</v>
      </c>
      <c r="Y511">
        <f>SUM($F511:M511)</f>
        <v>15258</v>
      </c>
      <c r="Z511">
        <f>SUM($F511:N511)</f>
        <v>15258</v>
      </c>
      <c r="AA511">
        <f>SUM($F511:O511)</f>
        <v>15258</v>
      </c>
      <c r="AB511">
        <f>SUM($F511:P511)</f>
        <v>15258</v>
      </c>
      <c r="AC511">
        <f>SUM($F511:Q511)</f>
        <v>15258</v>
      </c>
      <c r="AD511">
        <f>SUM($F511:R511)</f>
        <v>15258</v>
      </c>
    </row>
    <row r="512" spans="1:30" x14ac:dyDescent="0.35">
      <c r="A512" t="s">
        <v>140</v>
      </c>
      <c r="B512" s="255" t="s">
        <v>239</v>
      </c>
      <c r="C512" t="s">
        <v>91</v>
      </c>
      <c r="D512" t="s">
        <v>92</v>
      </c>
      <c r="E512">
        <v>6120400</v>
      </c>
      <c r="F512">
        <v>18740</v>
      </c>
      <c r="G512">
        <v>1561.67</v>
      </c>
      <c r="H512">
        <v>1561.67</v>
      </c>
      <c r="I512">
        <v>1561.67</v>
      </c>
      <c r="J512">
        <v>1561.67</v>
      </c>
      <c r="K512">
        <v>1561.67</v>
      </c>
      <c r="L512">
        <v>1561.67</v>
      </c>
      <c r="M512">
        <v>1561.67</v>
      </c>
      <c r="N512">
        <v>1561.67</v>
      </c>
      <c r="O512">
        <v>1561.67</v>
      </c>
      <c r="P512">
        <v>1561.67</v>
      </c>
      <c r="Q512">
        <v>1561.67</v>
      </c>
      <c r="R512">
        <v>1561.63</v>
      </c>
      <c r="S512">
        <f t="shared" si="7"/>
        <v>1561.67</v>
      </c>
      <c r="T512">
        <f>SUM($F512:H512)</f>
        <v>21863.339999999997</v>
      </c>
      <c r="U512">
        <f>SUM($F512:I512)</f>
        <v>23425.009999999995</v>
      </c>
      <c r="V512">
        <f>SUM($F512:J512)</f>
        <v>24986.679999999993</v>
      </c>
      <c r="W512">
        <f>SUM($F512:K512)</f>
        <v>26548.349999999991</v>
      </c>
      <c r="X512">
        <f>SUM($F512:L512)</f>
        <v>28110.01999999999</v>
      </c>
      <c r="Y512">
        <f>SUM($F512:M512)</f>
        <v>29671.689999999988</v>
      </c>
      <c r="Z512">
        <f>SUM($F512:N512)</f>
        <v>31233.359999999986</v>
      </c>
      <c r="AA512">
        <f>SUM($F512:O512)</f>
        <v>32795.029999999984</v>
      </c>
      <c r="AB512">
        <f>SUM($F512:P512)</f>
        <v>34356.699999999983</v>
      </c>
      <c r="AC512">
        <f>SUM($F512:Q512)</f>
        <v>35918.369999999981</v>
      </c>
      <c r="AD512">
        <f>SUM($F512:R512)</f>
        <v>37479.999999999978</v>
      </c>
    </row>
    <row r="513" spans="1:30" x14ac:dyDescent="0.35">
      <c r="A513" t="s">
        <v>140</v>
      </c>
      <c r="B513" s="255" t="s">
        <v>239</v>
      </c>
      <c r="C513" t="s">
        <v>93</v>
      </c>
      <c r="D513" t="s">
        <v>94</v>
      </c>
      <c r="E513">
        <v>6140130</v>
      </c>
      <c r="F513">
        <v>50267</v>
      </c>
      <c r="G513">
        <v>3660.64</v>
      </c>
      <c r="H513">
        <v>3660.64</v>
      </c>
      <c r="I513">
        <v>10000</v>
      </c>
      <c r="J513">
        <v>3660.64</v>
      </c>
      <c r="K513">
        <v>3660.64</v>
      </c>
      <c r="L513">
        <v>3660.64</v>
      </c>
      <c r="M513">
        <v>3660.64</v>
      </c>
      <c r="N513">
        <v>3660.64</v>
      </c>
      <c r="O513">
        <v>3660.64</v>
      </c>
      <c r="P513">
        <v>3660.64</v>
      </c>
      <c r="Q513">
        <v>3660.64</v>
      </c>
      <c r="R513">
        <v>3660.6</v>
      </c>
      <c r="S513">
        <f t="shared" si="7"/>
        <v>3660.64</v>
      </c>
      <c r="T513">
        <f>SUM($F513:H513)</f>
        <v>57588.28</v>
      </c>
      <c r="U513">
        <f>SUM($F513:I513)</f>
        <v>67588.28</v>
      </c>
      <c r="V513">
        <f>SUM($F513:J513)</f>
        <v>71248.92</v>
      </c>
      <c r="W513">
        <f>SUM($F513:K513)</f>
        <v>74909.56</v>
      </c>
      <c r="X513">
        <f>SUM($F513:L513)</f>
        <v>78570.2</v>
      </c>
      <c r="Y513">
        <f>SUM($F513:M513)</f>
        <v>82230.84</v>
      </c>
      <c r="Z513">
        <f>SUM($F513:N513)</f>
        <v>85891.48</v>
      </c>
      <c r="AA513">
        <f>SUM($F513:O513)</f>
        <v>89552.12</v>
      </c>
      <c r="AB513">
        <f>SUM($F513:P513)</f>
        <v>93212.76</v>
      </c>
      <c r="AC513">
        <f>SUM($F513:Q513)</f>
        <v>96873.4</v>
      </c>
      <c r="AD513">
        <f>SUM($F513:R513)</f>
        <v>100534</v>
      </c>
    </row>
    <row r="514" spans="1:30" x14ac:dyDescent="0.35">
      <c r="A514" t="s">
        <v>140</v>
      </c>
      <c r="B514" s="255" t="s">
        <v>239</v>
      </c>
      <c r="C514" t="s">
        <v>95</v>
      </c>
      <c r="D514" t="s">
        <v>96</v>
      </c>
      <c r="E514">
        <v>6142430</v>
      </c>
      <c r="F514">
        <v>24559</v>
      </c>
      <c r="G514">
        <v>2046.58</v>
      </c>
      <c r="H514">
        <v>2046.58</v>
      </c>
      <c r="I514">
        <v>2046.58</v>
      </c>
      <c r="J514">
        <v>2046.58</v>
      </c>
      <c r="K514">
        <v>2046.58</v>
      </c>
      <c r="L514">
        <v>2046.58</v>
      </c>
      <c r="M514">
        <v>2046.58</v>
      </c>
      <c r="N514">
        <v>2046.58</v>
      </c>
      <c r="O514">
        <v>2046.58</v>
      </c>
      <c r="P514">
        <v>2046.58</v>
      </c>
      <c r="Q514">
        <v>2046.58</v>
      </c>
      <c r="R514">
        <v>2046.62</v>
      </c>
      <c r="S514">
        <f t="shared" si="7"/>
        <v>2046.58</v>
      </c>
      <c r="T514">
        <f>SUM($F514:H514)</f>
        <v>28652.160000000003</v>
      </c>
      <c r="U514">
        <f>SUM($F514:I514)</f>
        <v>30698.740000000005</v>
      </c>
      <c r="V514">
        <f>SUM($F514:J514)</f>
        <v>32745.320000000007</v>
      </c>
      <c r="W514">
        <f>SUM($F514:K514)</f>
        <v>34791.900000000009</v>
      </c>
      <c r="X514">
        <f>SUM($F514:L514)</f>
        <v>36838.48000000001</v>
      </c>
      <c r="Y514">
        <f>SUM($F514:M514)</f>
        <v>38885.060000000012</v>
      </c>
      <c r="Z514">
        <f>SUM($F514:N514)</f>
        <v>40931.640000000014</v>
      </c>
      <c r="AA514">
        <f>SUM($F514:O514)</f>
        <v>42978.220000000016</v>
      </c>
      <c r="AB514">
        <f>SUM($F514:P514)</f>
        <v>45024.800000000017</v>
      </c>
      <c r="AC514">
        <f>SUM($F514:Q514)</f>
        <v>47071.380000000019</v>
      </c>
      <c r="AD514">
        <f>SUM($F514:R514)</f>
        <v>49118.000000000022</v>
      </c>
    </row>
    <row r="515" spans="1:30" x14ac:dyDescent="0.35">
      <c r="A515" t="s">
        <v>140</v>
      </c>
      <c r="B515" s="255" t="s">
        <v>239</v>
      </c>
      <c r="C515" t="s">
        <v>97</v>
      </c>
      <c r="D515" t="s">
        <v>98</v>
      </c>
      <c r="E515">
        <v>6146100</v>
      </c>
      <c r="F515">
        <v>0</v>
      </c>
      <c r="G515">
        <v>0</v>
      </c>
      <c r="S515">
        <f t="shared" si="7"/>
        <v>0</v>
      </c>
      <c r="T515">
        <f>SUM($F515:H515)</f>
        <v>0</v>
      </c>
      <c r="U515">
        <f>SUM($F515:I515)</f>
        <v>0</v>
      </c>
      <c r="V515">
        <f>SUM($F515:J515)</f>
        <v>0</v>
      </c>
      <c r="W515">
        <f>SUM($F515:K515)</f>
        <v>0</v>
      </c>
      <c r="X515">
        <f>SUM($F515:L515)</f>
        <v>0</v>
      </c>
      <c r="Y515">
        <f>SUM($F515:M515)</f>
        <v>0</v>
      </c>
      <c r="Z515">
        <f>SUM($F515:N515)</f>
        <v>0</v>
      </c>
      <c r="AA515">
        <f>SUM($F515:O515)</f>
        <v>0</v>
      </c>
      <c r="AB515">
        <f>SUM($F515:P515)</f>
        <v>0</v>
      </c>
      <c r="AC515">
        <f>SUM($F515:Q515)</f>
        <v>0</v>
      </c>
      <c r="AD515">
        <f>SUM($F515:R515)</f>
        <v>0</v>
      </c>
    </row>
    <row r="516" spans="1:30" x14ac:dyDescent="0.35">
      <c r="A516" t="s">
        <v>140</v>
      </c>
      <c r="B516" s="255" t="s">
        <v>239</v>
      </c>
      <c r="C516" t="s">
        <v>99</v>
      </c>
      <c r="D516" t="s">
        <v>100</v>
      </c>
      <c r="E516">
        <v>6140000</v>
      </c>
      <c r="F516">
        <v>27694.2</v>
      </c>
      <c r="G516">
        <v>2307.85</v>
      </c>
      <c r="H516">
        <v>2307.85</v>
      </c>
      <c r="I516">
        <v>2307.85</v>
      </c>
      <c r="J516">
        <v>2307.85</v>
      </c>
      <c r="K516">
        <v>2307.85</v>
      </c>
      <c r="L516">
        <v>2307.85</v>
      </c>
      <c r="M516">
        <v>2307.85</v>
      </c>
      <c r="N516">
        <v>2307.85</v>
      </c>
      <c r="O516">
        <v>2307.85</v>
      </c>
      <c r="P516">
        <v>2307.85</v>
      </c>
      <c r="Q516">
        <v>2307.85</v>
      </c>
      <c r="R516">
        <v>2307.85</v>
      </c>
      <c r="S516">
        <f t="shared" ref="S516:S579" si="8">G516</f>
        <v>2307.85</v>
      </c>
      <c r="T516">
        <f>SUM($F516:H516)</f>
        <v>32309.899999999998</v>
      </c>
      <c r="U516">
        <f>SUM($F516:I516)</f>
        <v>34617.75</v>
      </c>
      <c r="V516">
        <f>SUM($F516:J516)</f>
        <v>36925.599999999999</v>
      </c>
      <c r="W516">
        <f>SUM($F516:K516)</f>
        <v>39233.449999999997</v>
      </c>
      <c r="X516">
        <f>SUM($F516:L516)</f>
        <v>41541.299999999996</v>
      </c>
      <c r="Y516">
        <f>SUM($F516:M516)</f>
        <v>43849.149999999994</v>
      </c>
      <c r="Z516">
        <f>SUM($F516:N516)</f>
        <v>46156.999999999993</v>
      </c>
      <c r="AA516">
        <f>SUM($F516:O516)</f>
        <v>48464.849999999991</v>
      </c>
      <c r="AB516">
        <f>SUM($F516:P516)</f>
        <v>50772.69999999999</v>
      </c>
      <c r="AC516">
        <f>SUM($F516:Q516)</f>
        <v>53080.549999999988</v>
      </c>
      <c r="AD516">
        <f>SUM($F516:R516)</f>
        <v>55388.399999999987</v>
      </c>
    </row>
    <row r="517" spans="1:30" x14ac:dyDescent="0.35">
      <c r="A517" t="s">
        <v>140</v>
      </c>
      <c r="B517" s="255" t="s">
        <v>239</v>
      </c>
      <c r="C517" t="s">
        <v>101</v>
      </c>
      <c r="D517" t="s">
        <v>102</v>
      </c>
      <c r="E517">
        <v>6121600</v>
      </c>
      <c r="F517">
        <v>8716</v>
      </c>
      <c r="G517">
        <v>7000</v>
      </c>
      <c r="J517">
        <v>216</v>
      </c>
      <c r="P517">
        <v>1500</v>
      </c>
      <c r="S517">
        <f t="shared" si="8"/>
        <v>7000</v>
      </c>
      <c r="T517">
        <f>SUM($F517:H517)</f>
        <v>15716</v>
      </c>
      <c r="U517">
        <f>SUM($F517:I517)</f>
        <v>15716</v>
      </c>
      <c r="V517">
        <f>SUM($F517:J517)</f>
        <v>15932</v>
      </c>
      <c r="W517">
        <f>SUM($F517:K517)</f>
        <v>15932</v>
      </c>
      <c r="X517">
        <f>SUM($F517:L517)</f>
        <v>15932</v>
      </c>
      <c r="Y517">
        <f>SUM($F517:M517)</f>
        <v>15932</v>
      </c>
      <c r="Z517">
        <f>SUM($F517:N517)</f>
        <v>15932</v>
      </c>
      <c r="AA517">
        <f>SUM($F517:O517)</f>
        <v>15932</v>
      </c>
      <c r="AB517">
        <f>SUM($F517:P517)</f>
        <v>17432</v>
      </c>
      <c r="AC517">
        <f>SUM($F517:Q517)</f>
        <v>17432</v>
      </c>
      <c r="AD517">
        <f>SUM($F517:R517)</f>
        <v>17432</v>
      </c>
    </row>
    <row r="518" spans="1:30" x14ac:dyDescent="0.35">
      <c r="A518" t="s">
        <v>140</v>
      </c>
      <c r="B518" s="255" t="s">
        <v>239</v>
      </c>
      <c r="C518" t="s">
        <v>103</v>
      </c>
      <c r="D518" t="s">
        <v>104</v>
      </c>
      <c r="E518">
        <v>6151110</v>
      </c>
      <c r="F518">
        <v>0</v>
      </c>
      <c r="G518">
        <v>0</v>
      </c>
      <c r="S518">
        <f t="shared" si="8"/>
        <v>0</v>
      </c>
      <c r="T518">
        <f>SUM($F518:H518)</f>
        <v>0</v>
      </c>
      <c r="U518">
        <f>SUM($F518:I518)</f>
        <v>0</v>
      </c>
      <c r="V518">
        <f>SUM($F518:J518)</f>
        <v>0</v>
      </c>
      <c r="W518">
        <f>SUM($F518:K518)</f>
        <v>0</v>
      </c>
      <c r="X518">
        <f>SUM($F518:L518)</f>
        <v>0</v>
      </c>
      <c r="Y518">
        <f>SUM($F518:M518)</f>
        <v>0</v>
      </c>
      <c r="Z518">
        <f>SUM($F518:N518)</f>
        <v>0</v>
      </c>
      <c r="AA518">
        <f>SUM($F518:O518)</f>
        <v>0</v>
      </c>
      <c r="AB518">
        <f>SUM($F518:P518)</f>
        <v>0</v>
      </c>
      <c r="AC518">
        <f>SUM($F518:Q518)</f>
        <v>0</v>
      </c>
      <c r="AD518">
        <f>SUM($F518:R518)</f>
        <v>0</v>
      </c>
    </row>
    <row r="519" spans="1:30" x14ac:dyDescent="0.35">
      <c r="A519" t="s">
        <v>140</v>
      </c>
      <c r="B519" s="255" t="s">
        <v>239</v>
      </c>
      <c r="C519" t="s">
        <v>105</v>
      </c>
      <c r="D519" t="s">
        <v>106</v>
      </c>
      <c r="E519">
        <v>6140200</v>
      </c>
      <c r="F519">
        <v>57685.1</v>
      </c>
      <c r="G519">
        <v>4807.09</v>
      </c>
      <c r="H519">
        <v>4807.09</v>
      </c>
      <c r="I519">
        <v>4807.09</v>
      </c>
      <c r="J519">
        <v>4807.09</v>
      </c>
      <c r="K519">
        <v>4807.09</v>
      </c>
      <c r="L519">
        <v>4807.09</v>
      </c>
      <c r="M519">
        <v>4807.09</v>
      </c>
      <c r="N519">
        <v>4807.09</v>
      </c>
      <c r="O519">
        <v>4807.09</v>
      </c>
      <c r="P519">
        <v>4807.09</v>
      </c>
      <c r="Q519">
        <v>4807.09</v>
      </c>
      <c r="R519">
        <v>4807.1099999999997</v>
      </c>
      <c r="S519">
        <f t="shared" si="8"/>
        <v>4807.09</v>
      </c>
      <c r="T519">
        <f>SUM($F519:H519)</f>
        <v>67299.28</v>
      </c>
      <c r="U519">
        <f>SUM($F519:I519)</f>
        <v>72106.37</v>
      </c>
      <c r="V519">
        <f>SUM($F519:J519)</f>
        <v>76913.459999999992</v>
      </c>
      <c r="W519">
        <f>SUM($F519:K519)</f>
        <v>81720.549999999988</v>
      </c>
      <c r="X519">
        <f>SUM($F519:L519)</f>
        <v>86527.639999999985</v>
      </c>
      <c r="Y519">
        <f>SUM($F519:M519)</f>
        <v>91334.729999999981</v>
      </c>
      <c r="Z519">
        <f>SUM($F519:N519)</f>
        <v>96141.819999999978</v>
      </c>
      <c r="AA519">
        <f>SUM($F519:O519)</f>
        <v>100948.90999999997</v>
      </c>
      <c r="AB519">
        <f>SUM($F519:P519)</f>
        <v>105755.99999999997</v>
      </c>
      <c r="AC519">
        <f>SUM($F519:Q519)</f>
        <v>110563.08999999997</v>
      </c>
      <c r="AD519">
        <f>SUM($F519:R519)</f>
        <v>115370.19999999997</v>
      </c>
    </row>
    <row r="520" spans="1:30" x14ac:dyDescent="0.35">
      <c r="A520" t="s">
        <v>140</v>
      </c>
      <c r="B520" s="255" t="s">
        <v>239</v>
      </c>
      <c r="C520" t="s">
        <v>107</v>
      </c>
      <c r="D520" t="s">
        <v>108</v>
      </c>
      <c r="E520">
        <v>6111000</v>
      </c>
      <c r="F520">
        <v>2520</v>
      </c>
      <c r="G520">
        <v>210</v>
      </c>
      <c r="H520">
        <v>210</v>
      </c>
      <c r="I520">
        <v>210</v>
      </c>
      <c r="J520">
        <v>210</v>
      </c>
      <c r="K520">
        <v>210</v>
      </c>
      <c r="L520">
        <v>210</v>
      </c>
      <c r="M520">
        <v>210</v>
      </c>
      <c r="N520">
        <v>210</v>
      </c>
      <c r="O520">
        <v>210</v>
      </c>
      <c r="P520">
        <v>210</v>
      </c>
      <c r="Q520">
        <v>210</v>
      </c>
      <c r="R520">
        <v>210</v>
      </c>
      <c r="S520">
        <f t="shared" si="8"/>
        <v>210</v>
      </c>
      <c r="T520">
        <f>SUM($F520:H520)</f>
        <v>2940</v>
      </c>
      <c r="U520">
        <f>SUM($F520:I520)</f>
        <v>3150</v>
      </c>
      <c r="V520">
        <f>SUM($F520:J520)</f>
        <v>3360</v>
      </c>
      <c r="W520">
        <f>SUM($F520:K520)</f>
        <v>3570</v>
      </c>
      <c r="X520">
        <f>SUM($F520:L520)</f>
        <v>3780</v>
      </c>
      <c r="Y520">
        <f>SUM($F520:M520)</f>
        <v>3990</v>
      </c>
      <c r="Z520">
        <f>SUM($F520:N520)</f>
        <v>4200</v>
      </c>
      <c r="AA520">
        <f>SUM($F520:O520)</f>
        <v>4410</v>
      </c>
      <c r="AB520">
        <f>SUM($F520:P520)</f>
        <v>4620</v>
      </c>
      <c r="AC520">
        <f>SUM($F520:Q520)</f>
        <v>4830</v>
      </c>
      <c r="AD520">
        <f>SUM($F520:R520)</f>
        <v>5040</v>
      </c>
    </row>
    <row r="521" spans="1:30" x14ac:dyDescent="0.35">
      <c r="A521" t="s">
        <v>140</v>
      </c>
      <c r="B521" s="255" t="s">
        <v>239</v>
      </c>
      <c r="C521" t="s">
        <v>109</v>
      </c>
      <c r="D521" t="s">
        <v>110</v>
      </c>
      <c r="E521">
        <v>6170100</v>
      </c>
      <c r="F521">
        <v>19799.5</v>
      </c>
      <c r="G521">
        <v>1649.96</v>
      </c>
      <c r="H521">
        <v>1649.96</v>
      </c>
      <c r="I521">
        <v>1649.96</v>
      </c>
      <c r="J521">
        <v>1649.96</v>
      </c>
      <c r="K521">
        <v>1649.96</v>
      </c>
      <c r="L521">
        <v>1649.96</v>
      </c>
      <c r="M521">
        <v>1649.96</v>
      </c>
      <c r="N521">
        <v>1649.96</v>
      </c>
      <c r="O521">
        <v>1649.96</v>
      </c>
      <c r="P521">
        <v>1649.96</v>
      </c>
      <c r="Q521">
        <v>1649.96</v>
      </c>
      <c r="R521">
        <v>1649.94</v>
      </c>
      <c r="S521">
        <f t="shared" si="8"/>
        <v>1649.96</v>
      </c>
      <c r="T521">
        <f>SUM($F521:H521)</f>
        <v>23099.42</v>
      </c>
      <c r="U521">
        <f>SUM($F521:I521)</f>
        <v>24749.379999999997</v>
      </c>
      <c r="V521">
        <f>SUM($F521:J521)</f>
        <v>26399.339999999997</v>
      </c>
      <c r="W521">
        <f>SUM($F521:K521)</f>
        <v>28049.299999999996</v>
      </c>
      <c r="X521">
        <f>SUM($F521:L521)</f>
        <v>29699.259999999995</v>
      </c>
      <c r="Y521">
        <f>SUM($F521:M521)</f>
        <v>31349.219999999994</v>
      </c>
      <c r="Z521">
        <f>SUM($F521:N521)</f>
        <v>32999.179999999993</v>
      </c>
      <c r="AA521">
        <f>SUM($F521:O521)</f>
        <v>34649.139999999992</v>
      </c>
      <c r="AB521">
        <f>SUM($F521:P521)</f>
        <v>36299.099999999991</v>
      </c>
      <c r="AC521">
        <f>SUM($F521:Q521)</f>
        <v>37949.05999999999</v>
      </c>
      <c r="AD521">
        <f>SUM($F521:R521)</f>
        <v>39598.999999999993</v>
      </c>
    </row>
    <row r="522" spans="1:30" x14ac:dyDescent="0.35">
      <c r="A522" t="s">
        <v>140</v>
      </c>
      <c r="B522" s="255" t="s">
        <v>239</v>
      </c>
      <c r="C522" t="s">
        <v>111</v>
      </c>
      <c r="D522" t="s">
        <v>112</v>
      </c>
      <c r="E522">
        <v>6170110</v>
      </c>
      <c r="F522">
        <v>49100.98</v>
      </c>
      <c r="G522">
        <v>4091.75</v>
      </c>
      <c r="H522">
        <v>4091.75</v>
      </c>
      <c r="I522">
        <v>4091.75</v>
      </c>
      <c r="J522">
        <v>4091.75</v>
      </c>
      <c r="K522">
        <v>4091.75</v>
      </c>
      <c r="L522">
        <v>4091.75</v>
      </c>
      <c r="M522">
        <v>4091.75</v>
      </c>
      <c r="N522">
        <v>4091.75</v>
      </c>
      <c r="O522">
        <v>4091.75</v>
      </c>
      <c r="P522">
        <v>4091.75</v>
      </c>
      <c r="Q522">
        <v>4091.75</v>
      </c>
      <c r="R522">
        <v>4091.73</v>
      </c>
      <c r="S522">
        <f t="shared" si="8"/>
        <v>4091.75</v>
      </c>
      <c r="T522">
        <f>SUM($F522:H522)</f>
        <v>57284.480000000003</v>
      </c>
      <c r="U522">
        <f>SUM($F522:I522)</f>
        <v>61376.23</v>
      </c>
      <c r="V522">
        <f>SUM($F522:J522)</f>
        <v>65467.98</v>
      </c>
      <c r="W522">
        <f>SUM($F522:K522)</f>
        <v>69559.73000000001</v>
      </c>
      <c r="X522">
        <f>SUM($F522:L522)</f>
        <v>73651.48000000001</v>
      </c>
      <c r="Y522">
        <f>SUM($F522:M522)</f>
        <v>77743.23000000001</v>
      </c>
      <c r="Z522">
        <f>SUM($F522:N522)</f>
        <v>81834.98000000001</v>
      </c>
      <c r="AA522">
        <f>SUM($F522:O522)</f>
        <v>85926.73000000001</v>
      </c>
      <c r="AB522">
        <f>SUM($F522:P522)</f>
        <v>90018.48000000001</v>
      </c>
      <c r="AC522">
        <f>SUM($F522:Q522)</f>
        <v>94110.23000000001</v>
      </c>
      <c r="AD522">
        <f>SUM($F522:R522)</f>
        <v>98201.96</v>
      </c>
    </row>
    <row r="523" spans="1:30" x14ac:dyDescent="0.35">
      <c r="A523" t="s">
        <v>140</v>
      </c>
      <c r="B523" s="255" t="s">
        <v>239</v>
      </c>
      <c r="C523" t="s">
        <v>113</v>
      </c>
      <c r="D523" t="s">
        <v>114</v>
      </c>
      <c r="E523">
        <v>6181400</v>
      </c>
      <c r="S523">
        <f t="shared" si="8"/>
        <v>0</v>
      </c>
      <c r="T523">
        <f>SUM($F523:H523)</f>
        <v>0</v>
      </c>
      <c r="U523">
        <f>SUM($F523:I523)</f>
        <v>0</v>
      </c>
      <c r="V523">
        <f>SUM($F523:J523)</f>
        <v>0</v>
      </c>
      <c r="W523">
        <f>SUM($F523:K523)</f>
        <v>0</v>
      </c>
      <c r="X523">
        <f>SUM($F523:L523)</f>
        <v>0</v>
      </c>
      <c r="Y523">
        <f>SUM($F523:M523)</f>
        <v>0</v>
      </c>
      <c r="Z523">
        <f>SUM($F523:N523)</f>
        <v>0</v>
      </c>
      <c r="AA523">
        <f>SUM($F523:O523)</f>
        <v>0</v>
      </c>
      <c r="AB523">
        <f>SUM($F523:P523)</f>
        <v>0</v>
      </c>
      <c r="AC523">
        <f>SUM($F523:Q523)</f>
        <v>0</v>
      </c>
      <c r="AD523">
        <f>SUM($F523:R523)</f>
        <v>0</v>
      </c>
    </row>
    <row r="524" spans="1:30" x14ac:dyDescent="0.35">
      <c r="A524" t="s">
        <v>140</v>
      </c>
      <c r="B524" s="255" t="s">
        <v>239</v>
      </c>
      <c r="C524" t="s">
        <v>115</v>
      </c>
      <c r="D524" t="s">
        <v>116</v>
      </c>
      <c r="E524">
        <v>6181500</v>
      </c>
      <c r="S524">
        <f t="shared" si="8"/>
        <v>0</v>
      </c>
      <c r="T524">
        <f>SUM($F524:H524)</f>
        <v>0</v>
      </c>
      <c r="U524">
        <f>SUM($F524:I524)</f>
        <v>0</v>
      </c>
      <c r="V524">
        <f>SUM($F524:J524)</f>
        <v>0</v>
      </c>
      <c r="W524">
        <f>SUM($F524:K524)</f>
        <v>0</v>
      </c>
      <c r="X524">
        <f>SUM($F524:L524)</f>
        <v>0</v>
      </c>
      <c r="Y524">
        <f>SUM($F524:M524)</f>
        <v>0</v>
      </c>
      <c r="Z524">
        <f>SUM($F524:N524)</f>
        <v>0</v>
      </c>
      <c r="AA524">
        <f>SUM($F524:O524)</f>
        <v>0</v>
      </c>
      <c r="AB524">
        <f>SUM($F524:P524)</f>
        <v>0</v>
      </c>
      <c r="AC524">
        <f>SUM($F524:Q524)</f>
        <v>0</v>
      </c>
      <c r="AD524">
        <f>SUM($F524:R524)</f>
        <v>0</v>
      </c>
    </row>
    <row r="525" spans="1:30" x14ac:dyDescent="0.35">
      <c r="A525" t="s">
        <v>140</v>
      </c>
      <c r="B525" s="255" t="s">
        <v>239</v>
      </c>
      <c r="C525" t="s">
        <v>117</v>
      </c>
      <c r="D525" t="s">
        <v>118</v>
      </c>
      <c r="E525">
        <v>6110610</v>
      </c>
      <c r="S525">
        <f t="shared" si="8"/>
        <v>0</v>
      </c>
      <c r="T525">
        <f>SUM($F525:H525)</f>
        <v>0</v>
      </c>
      <c r="U525">
        <f>SUM($F525:I525)</f>
        <v>0</v>
      </c>
      <c r="V525">
        <f>SUM($F525:J525)</f>
        <v>0</v>
      </c>
      <c r="W525">
        <f>SUM($F525:K525)</f>
        <v>0</v>
      </c>
      <c r="X525">
        <f>SUM($F525:L525)</f>
        <v>0</v>
      </c>
      <c r="Y525">
        <f>SUM($F525:M525)</f>
        <v>0</v>
      </c>
      <c r="Z525">
        <f>SUM($F525:N525)</f>
        <v>0</v>
      </c>
      <c r="AA525">
        <f>SUM($F525:O525)</f>
        <v>0</v>
      </c>
      <c r="AB525">
        <f>SUM($F525:P525)</f>
        <v>0</v>
      </c>
      <c r="AC525">
        <f>SUM($F525:Q525)</f>
        <v>0</v>
      </c>
      <c r="AD525">
        <f>SUM($F525:R525)</f>
        <v>0</v>
      </c>
    </row>
    <row r="526" spans="1:30" x14ac:dyDescent="0.35">
      <c r="A526" t="s">
        <v>140</v>
      </c>
      <c r="B526" s="255" t="s">
        <v>239</v>
      </c>
      <c r="C526" t="s">
        <v>119</v>
      </c>
      <c r="D526" t="s">
        <v>120</v>
      </c>
      <c r="E526">
        <v>6122340</v>
      </c>
      <c r="S526">
        <f t="shared" si="8"/>
        <v>0</v>
      </c>
      <c r="T526">
        <f>SUM($F526:H526)</f>
        <v>0</v>
      </c>
      <c r="U526">
        <f>SUM($F526:I526)</f>
        <v>0</v>
      </c>
      <c r="V526">
        <f>SUM($F526:J526)</f>
        <v>0</v>
      </c>
      <c r="W526">
        <f>SUM($F526:K526)</f>
        <v>0</v>
      </c>
      <c r="X526">
        <f>SUM($F526:L526)</f>
        <v>0</v>
      </c>
      <c r="Y526">
        <f>SUM($F526:M526)</f>
        <v>0</v>
      </c>
      <c r="Z526">
        <f>SUM($F526:N526)</f>
        <v>0</v>
      </c>
      <c r="AA526">
        <f>SUM($F526:O526)</f>
        <v>0</v>
      </c>
      <c r="AB526">
        <f>SUM($F526:P526)</f>
        <v>0</v>
      </c>
      <c r="AC526">
        <f>SUM($F526:Q526)</f>
        <v>0</v>
      </c>
      <c r="AD526">
        <f>SUM($F526:R526)</f>
        <v>0</v>
      </c>
    </row>
    <row r="527" spans="1:30" x14ac:dyDescent="0.35">
      <c r="A527" t="s">
        <v>140</v>
      </c>
      <c r="B527" s="255" t="s">
        <v>239</v>
      </c>
      <c r="C527" t="s">
        <v>121</v>
      </c>
      <c r="D527" t="s">
        <v>122</v>
      </c>
      <c r="E527">
        <v>4190170</v>
      </c>
      <c r="S527">
        <f t="shared" si="8"/>
        <v>0</v>
      </c>
      <c r="T527">
        <f>SUM($F527:H527)</f>
        <v>0</v>
      </c>
      <c r="U527">
        <f>SUM($F527:I527)</f>
        <v>0</v>
      </c>
      <c r="V527">
        <f>SUM($F527:J527)</f>
        <v>0</v>
      </c>
      <c r="W527">
        <f>SUM($F527:K527)</f>
        <v>0</v>
      </c>
      <c r="X527">
        <f>SUM($F527:L527)</f>
        <v>0</v>
      </c>
      <c r="Y527">
        <f>SUM($F527:M527)</f>
        <v>0</v>
      </c>
      <c r="Z527">
        <f>SUM($F527:N527)</f>
        <v>0</v>
      </c>
      <c r="AA527">
        <f>SUM($F527:O527)</f>
        <v>0</v>
      </c>
      <c r="AB527">
        <f>SUM($F527:P527)</f>
        <v>0</v>
      </c>
      <c r="AC527">
        <f>SUM($F527:Q527)</f>
        <v>0</v>
      </c>
      <c r="AD527">
        <f>SUM($F527:R527)</f>
        <v>0</v>
      </c>
    </row>
    <row r="528" spans="1:30" x14ac:dyDescent="0.35">
      <c r="A528" t="s">
        <v>140</v>
      </c>
      <c r="B528" s="255" t="s">
        <v>239</v>
      </c>
      <c r="C528" t="s">
        <v>123</v>
      </c>
      <c r="D528" t="s">
        <v>124</v>
      </c>
      <c r="E528">
        <v>4190430</v>
      </c>
      <c r="S528">
        <f t="shared" si="8"/>
        <v>0</v>
      </c>
      <c r="T528">
        <f>SUM($F528:H528)</f>
        <v>0</v>
      </c>
      <c r="U528">
        <f>SUM($F528:I528)</f>
        <v>0</v>
      </c>
      <c r="V528">
        <f>SUM($F528:J528)</f>
        <v>0</v>
      </c>
      <c r="W528">
        <f>SUM($F528:K528)</f>
        <v>0</v>
      </c>
      <c r="X528">
        <f>SUM($F528:L528)</f>
        <v>0</v>
      </c>
      <c r="Y528">
        <f>SUM($F528:M528)</f>
        <v>0</v>
      </c>
      <c r="Z528">
        <f>SUM($F528:N528)</f>
        <v>0</v>
      </c>
      <c r="AA528">
        <f>SUM($F528:O528)</f>
        <v>0</v>
      </c>
      <c r="AB528">
        <f>SUM($F528:P528)</f>
        <v>0</v>
      </c>
      <c r="AC528">
        <f>SUM($F528:Q528)</f>
        <v>0</v>
      </c>
      <c r="AD528">
        <f>SUM($F528:R528)</f>
        <v>0</v>
      </c>
    </row>
    <row r="529" spans="1:30" x14ac:dyDescent="0.35">
      <c r="A529" t="s">
        <v>140</v>
      </c>
      <c r="B529" s="255" t="s">
        <v>239</v>
      </c>
      <c r="C529" t="s">
        <v>125</v>
      </c>
      <c r="D529" t="s">
        <v>126</v>
      </c>
      <c r="E529">
        <v>6181510</v>
      </c>
      <c r="S529">
        <f t="shared" si="8"/>
        <v>0</v>
      </c>
      <c r="T529">
        <f>SUM($F529:H529)</f>
        <v>0</v>
      </c>
      <c r="U529">
        <f>SUM($F529:I529)</f>
        <v>0</v>
      </c>
      <c r="V529">
        <f>SUM($F529:J529)</f>
        <v>0</v>
      </c>
      <c r="W529">
        <f>SUM($F529:K529)</f>
        <v>0</v>
      </c>
      <c r="X529">
        <f>SUM($F529:L529)</f>
        <v>0</v>
      </c>
      <c r="Y529">
        <f>SUM($F529:M529)</f>
        <v>0</v>
      </c>
      <c r="Z529">
        <f>SUM($F529:N529)</f>
        <v>0</v>
      </c>
      <c r="AA529">
        <f>SUM($F529:O529)</f>
        <v>0</v>
      </c>
      <c r="AB529">
        <f>SUM($F529:P529)</f>
        <v>0</v>
      </c>
      <c r="AC529">
        <f>SUM($F529:Q529)</f>
        <v>0</v>
      </c>
      <c r="AD529">
        <f>SUM($F529:R529)</f>
        <v>0</v>
      </c>
    </row>
    <row r="530" spans="1:30" x14ac:dyDescent="0.35">
      <c r="A530" t="s">
        <v>140</v>
      </c>
      <c r="B530" s="255" t="s">
        <v>239</v>
      </c>
      <c r="C530" t="s">
        <v>146</v>
      </c>
      <c r="D530" t="s">
        <v>147</v>
      </c>
      <c r="E530">
        <v>6180210</v>
      </c>
      <c r="S530">
        <f t="shared" si="8"/>
        <v>0</v>
      </c>
      <c r="T530">
        <f>SUM($F530:H530)</f>
        <v>0</v>
      </c>
      <c r="U530">
        <f>SUM($F530:I530)</f>
        <v>0</v>
      </c>
      <c r="V530">
        <f>SUM($F530:J530)</f>
        <v>0</v>
      </c>
      <c r="W530">
        <f>SUM($F530:K530)</f>
        <v>0</v>
      </c>
      <c r="X530">
        <f>SUM($F530:L530)</f>
        <v>0</v>
      </c>
      <c r="Y530">
        <f>SUM($F530:M530)</f>
        <v>0</v>
      </c>
      <c r="Z530">
        <f>SUM($F530:N530)</f>
        <v>0</v>
      </c>
      <c r="AA530">
        <f>SUM($F530:O530)</f>
        <v>0</v>
      </c>
      <c r="AB530">
        <f>SUM($F530:P530)</f>
        <v>0</v>
      </c>
      <c r="AC530">
        <f>SUM($F530:Q530)</f>
        <v>0</v>
      </c>
      <c r="AD530">
        <f>SUM($F530:R530)</f>
        <v>0</v>
      </c>
    </row>
    <row r="531" spans="1:30" x14ac:dyDescent="0.35">
      <c r="A531" t="s">
        <v>140</v>
      </c>
      <c r="B531" s="255" t="s">
        <v>239</v>
      </c>
      <c r="C531" t="s">
        <v>127</v>
      </c>
      <c r="D531" t="s">
        <v>128</v>
      </c>
      <c r="E531">
        <v>6180200</v>
      </c>
      <c r="S531">
        <f t="shared" si="8"/>
        <v>0</v>
      </c>
      <c r="T531">
        <f>SUM($F531:H531)</f>
        <v>0</v>
      </c>
      <c r="U531">
        <f>SUM($F531:I531)</f>
        <v>0</v>
      </c>
      <c r="V531">
        <f>SUM($F531:J531)</f>
        <v>0</v>
      </c>
      <c r="W531">
        <f>SUM($F531:K531)</f>
        <v>0</v>
      </c>
      <c r="X531">
        <f>SUM($F531:L531)</f>
        <v>0</v>
      </c>
      <c r="Y531">
        <f>SUM($F531:M531)</f>
        <v>0</v>
      </c>
      <c r="Z531">
        <f>SUM($F531:N531)</f>
        <v>0</v>
      </c>
      <c r="AA531">
        <f>SUM($F531:O531)</f>
        <v>0</v>
      </c>
      <c r="AB531">
        <f>SUM($F531:P531)</f>
        <v>0</v>
      </c>
      <c r="AC531">
        <f>SUM($F531:Q531)</f>
        <v>0</v>
      </c>
      <c r="AD531">
        <f>SUM($F531:R531)</f>
        <v>0</v>
      </c>
    </row>
    <row r="532" spans="1:30" x14ac:dyDescent="0.35">
      <c r="A532" t="s">
        <v>140</v>
      </c>
      <c r="B532" s="255" t="s">
        <v>239</v>
      </c>
      <c r="C532" t="s">
        <v>130</v>
      </c>
      <c r="D532" t="s">
        <v>131</v>
      </c>
      <c r="E532">
        <v>6180230</v>
      </c>
      <c r="S532">
        <f t="shared" si="8"/>
        <v>0</v>
      </c>
      <c r="T532">
        <f>SUM($F532:H532)</f>
        <v>0</v>
      </c>
      <c r="U532">
        <f>SUM($F532:I532)</f>
        <v>0</v>
      </c>
      <c r="V532">
        <f>SUM($F532:J532)</f>
        <v>0</v>
      </c>
      <c r="W532">
        <f>SUM($F532:K532)</f>
        <v>0</v>
      </c>
      <c r="X532">
        <f>SUM($F532:L532)</f>
        <v>0</v>
      </c>
      <c r="Y532">
        <f>SUM($F532:M532)</f>
        <v>0</v>
      </c>
      <c r="Z532">
        <f>SUM($F532:N532)</f>
        <v>0</v>
      </c>
      <c r="AA532">
        <f>SUM($F532:O532)</f>
        <v>0</v>
      </c>
      <c r="AB532">
        <f>SUM($F532:P532)</f>
        <v>0</v>
      </c>
      <c r="AC532">
        <f>SUM($F532:Q532)</f>
        <v>0</v>
      </c>
      <c r="AD532">
        <f>SUM($F532:R532)</f>
        <v>0</v>
      </c>
    </row>
    <row r="533" spans="1:30" x14ac:dyDescent="0.35">
      <c r="A533" t="s">
        <v>140</v>
      </c>
      <c r="B533" s="255" t="s">
        <v>239</v>
      </c>
      <c r="C533" t="s">
        <v>135</v>
      </c>
      <c r="D533" t="s">
        <v>136</v>
      </c>
      <c r="E533">
        <v>6180260</v>
      </c>
      <c r="S533">
        <f t="shared" si="8"/>
        <v>0</v>
      </c>
      <c r="T533">
        <f>SUM($F533:H533)</f>
        <v>0</v>
      </c>
      <c r="U533">
        <f>SUM($F533:I533)</f>
        <v>0</v>
      </c>
      <c r="V533">
        <f>SUM($F533:J533)</f>
        <v>0</v>
      </c>
      <c r="W533">
        <f>SUM($F533:K533)</f>
        <v>0</v>
      </c>
      <c r="X533">
        <f>SUM($F533:L533)</f>
        <v>0</v>
      </c>
      <c r="Y533">
        <f>SUM($F533:M533)</f>
        <v>0</v>
      </c>
      <c r="Z533">
        <f>SUM($F533:N533)</f>
        <v>0</v>
      </c>
      <c r="AA533">
        <f>SUM($F533:O533)</f>
        <v>0</v>
      </c>
      <c r="AB533">
        <f>SUM($F533:P533)</f>
        <v>0</v>
      </c>
      <c r="AC533">
        <f>SUM($F533:Q533)</f>
        <v>0</v>
      </c>
      <c r="AD533">
        <f>SUM($F533:R533)</f>
        <v>0</v>
      </c>
    </row>
    <row r="534" spans="1:30" x14ac:dyDescent="0.35">
      <c r="A534" t="s">
        <v>141</v>
      </c>
      <c r="B534" s="255" t="s">
        <v>242</v>
      </c>
      <c r="C534" t="s">
        <v>19</v>
      </c>
      <c r="D534" t="s">
        <v>20</v>
      </c>
      <c r="E534">
        <v>4190105</v>
      </c>
      <c r="F534">
        <v>-1994202</v>
      </c>
      <c r="G534">
        <v>-225967.16</v>
      </c>
      <c r="H534">
        <v>-150644.78</v>
      </c>
      <c r="I534">
        <v>-150644.78</v>
      </c>
      <c r="J534">
        <v>-214645.09</v>
      </c>
      <c r="K534">
        <v>-150644.78</v>
      </c>
      <c r="L534">
        <v>-150644.78</v>
      </c>
      <c r="M534">
        <v>-150644.78</v>
      </c>
      <c r="N534">
        <v>-150644.78</v>
      </c>
      <c r="O534">
        <v>-150644.78</v>
      </c>
      <c r="P534">
        <v>-150644.78</v>
      </c>
      <c r="Q534">
        <v>-150644.78</v>
      </c>
      <c r="R534">
        <v>-197786.73</v>
      </c>
      <c r="S534">
        <f t="shared" si="8"/>
        <v>-225967.16</v>
      </c>
      <c r="T534">
        <f>SUM($F534:H534)</f>
        <v>-2370813.94</v>
      </c>
      <c r="U534">
        <f>SUM($F534:I534)</f>
        <v>-2521458.7199999997</v>
      </c>
      <c r="V534">
        <f>SUM($F534:J534)</f>
        <v>-2736103.8099999996</v>
      </c>
      <c r="W534">
        <f>SUM($F534:K534)</f>
        <v>-2886748.5899999994</v>
      </c>
      <c r="X534">
        <f>SUM($F534:L534)</f>
        <v>-3037393.3699999992</v>
      </c>
      <c r="Y534">
        <f>SUM($F534:M534)</f>
        <v>-3188038.149999999</v>
      </c>
      <c r="Z534">
        <f>SUM($F534:N534)</f>
        <v>-3338682.9299999988</v>
      </c>
      <c r="AA534">
        <f>SUM($F534:O534)</f>
        <v>-3489327.7099999986</v>
      </c>
      <c r="AB534">
        <f>SUM($F534:P534)</f>
        <v>-3639972.4899999984</v>
      </c>
      <c r="AC534">
        <f>SUM($F534:Q534)</f>
        <v>-3790617.2699999982</v>
      </c>
      <c r="AD534">
        <f>SUM($F534:R534)</f>
        <v>-3988403.9999999981</v>
      </c>
    </row>
    <row r="535" spans="1:30" x14ac:dyDescent="0.35">
      <c r="A535" t="s">
        <v>141</v>
      </c>
      <c r="B535" s="255" t="s">
        <v>242</v>
      </c>
      <c r="C535" t="s">
        <v>21</v>
      </c>
      <c r="D535" t="s">
        <v>22</v>
      </c>
      <c r="E535">
        <v>4190110</v>
      </c>
      <c r="F535">
        <v>0</v>
      </c>
      <c r="G535">
        <v>0</v>
      </c>
      <c r="H535">
        <v>0</v>
      </c>
      <c r="I535">
        <v>0</v>
      </c>
      <c r="J535">
        <v>0</v>
      </c>
      <c r="K535">
        <v>0</v>
      </c>
      <c r="L535">
        <v>0</v>
      </c>
      <c r="M535">
        <v>0</v>
      </c>
      <c r="N535">
        <v>0</v>
      </c>
      <c r="O535">
        <v>0</v>
      </c>
      <c r="P535">
        <v>0</v>
      </c>
      <c r="Q535">
        <v>0</v>
      </c>
      <c r="R535">
        <v>0</v>
      </c>
      <c r="S535">
        <f t="shared" si="8"/>
        <v>0</v>
      </c>
      <c r="T535">
        <f>SUM($F535:H535)</f>
        <v>0</v>
      </c>
      <c r="U535">
        <f>SUM($F535:I535)</f>
        <v>0</v>
      </c>
      <c r="V535">
        <f>SUM($F535:J535)</f>
        <v>0</v>
      </c>
      <c r="W535">
        <f>SUM($F535:K535)</f>
        <v>0</v>
      </c>
      <c r="X535">
        <f>SUM($F535:L535)</f>
        <v>0</v>
      </c>
      <c r="Y535">
        <f>SUM($F535:M535)</f>
        <v>0</v>
      </c>
      <c r="Z535">
        <f>SUM($F535:N535)</f>
        <v>0</v>
      </c>
      <c r="AA535">
        <f>SUM($F535:O535)</f>
        <v>0</v>
      </c>
      <c r="AB535">
        <f>SUM($F535:P535)</f>
        <v>0</v>
      </c>
      <c r="AC535">
        <f>SUM($F535:Q535)</f>
        <v>0</v>
      </c>
      <c r="AD535">
        <f>SUM($F535:R535)</f>
        <v>0</v>
      </c>
    </row>
    <row r="536" spans="1:30" x14ac:dyDescent="0.35">
      <c r="A536" t="s">
        <v>141</v>
      </c>
      <c r="B536" s="255" t="s">
        <v>242</v>
      </c>
      <c r="C536" t="s">
        <v>23</v>
      </c>
      <c r="D536" t="s">
        <v>24</v>
      </c>
      <c r="E536">
        <v>4190120</v>
      </c>
      <c r="F536">
        <v>-68438</v>
      </c>
      <c r="G536">
        <v>-5104.5200000000004</v>
      </c>
      <c r="H536">
        <v>-5104.5200000000004</v>
      </c>
      <c r="I536">
        <v>-5104.5200000000004</v>
      </c>
      <c r="J536">
        <v>-5104.5200000000004</v>
      </c>
      <c r="K536">
        <v>-5104.5200000000004</v>
      </c>
      <c r="L536">
        <v>-6130.9</v>
      </c>
      <c r="M536">
        <v>-6130.75</v>
      </c>
      <c r="N536">
        <v>-6130.75</v>
      </c>
      <c r="O536">
        <v>-6130.75</v>
      </c>
      <c r="P536">
        <v>-6130.75</v>
      </c>
      <c r="Q536">
        <v>-6130.75</v>
      </c>
      <c r="R536">
        <v>-6130.75</v>
      </c>
      <c r="S536">
        <f t="shared" si="8"/>
        <v>-5104.5200000000004</v>
      </c>
      <c r="T536">
        <f>SUM($F536:H536)</f>
        <v>-78647.040000000008</v>
      </c>
      <c r="U536">
        <f>SUM($F536:I536)</f>
        <v>-83751.560000000012</v>
      </c>
      <c r="V536">
        <f>SUM($F536:J536)</f>
        <v>-88856.080000000016</v>
      </c>
      <c r="W536">
        <f>SUM($F536:K536)</f>
        <v>-93960.60000000002</v>
      </c>
      <c r="X536">
        <f>SUM($F536:L536)</f>
        <v>-100091.50000000001</v>
      </c>
      <c r="Y536">
        <f>SUM($F536:M536)</f>
        <v>-106222.25000000001</v>
      </c>
      <c r="Z536">
        <f>SUM($F536:N536)</f>
        <v>-112353.00000000001</v>
      </c>
      <c r="AA536">
        <f>SUM($F536:O536)</f>
        <v>-118483.75000000001</v>
      </c>
      <c r="AB536">
        <f>SUM($F536:P536)</f>
        <v>-124614.50000000001</v>
      </c>
      <c r="AC536">
        <f>SUM($F536:Q536)</f>
        <v>-130745.25000000001</v>
      </c>
      <c r="AD536">
        <f>SUM($F536:R536)</f>
        <v>-136876</v>
      </c>
    </row>
    <row r="537" spans="1:30" x14ac:dyDescent="0.35">
      <c r="A537" t="s">
        <v>141</v>
      </c>
      <c r="B537" s="255" t="s">
        <v>242</v>
      </c>
      <c r="C537" t="s">
        <v>25</v>
      </c>
      <c r="D537" t="s">
        <v>26</v>
      </c>
      <c r="E537">
        <v>4190140</v>
      </c>
      <c r="F537">
        <v>-120815</v>
      </c>
      <c r="G537">
        <v>0</v>
      </c>
      <c r="H537">
        <v>0</v>
      </c>
      <c r="I537">
        <v>-30203.75</v>
      </c>
      <c r="J537">
        <v>0</v>
      </c>
      <c r="K537">
        <v>0</v>
      </c>
      <c r="L537">
        <v>-30203.75</v>
      </c>
      <c r="M537">
        <v>0</v>
      </c>
      <c r="N537">
        <v>0</v>
      </c>
      <c r="O537">
        <v>-30203.75</v>
      </c>
      <c r="P537">
        <v>0</v>
      </c>
      <c r="Q537">
        <v>0</v>
      </c>
      <c r="R537">
        <v>-30203.75</v>
      </c>
      <c r="S537">
        <f t="shared" si="8"/>
        <v>0</v>
      </c>
      <c r="T537">
        <f>SUM($F537:H537)</f>
        <v>-120815</v>
      </c>
      <c r="U537">
        <f>SUM($F537:I537)</f>
        <v>-151018.75</v>
      </c>
      <c r="V537">
        <f>SUM($F537:J537)</f>
        <v>-151018.75</v>
      </c>
      <c r="W537">
        <f>SUM($F537:K537)</f>
        <v>-151018.75</v>
      </c>
      <c r="X537">
        <f>SUM($F537:L537)</f>
        <v>-181222.5</v>
      </c>
      <c r="Y537">
        <f>SUM($F537:M537)</f>
        <v>-181222.5</v>
      </c>
      <c r="Z537">
        <f>SUM($F537:N537)</f>
        <v>-181222.5</v>
      </c>
      <c r="AA537">
        <f>SUM($F537:O537)</f>
        <v>-211426.25</v>
      </c>
      <c r="AB537">
        <f>SUM($F537:P537)</f>
        <v>-211426.25</v>
      </c>
      <c r="AC537">
        <f>SUM($F537:Q537)</f>
        <v>-211426.25</v>
      </c>
      <c r="AD537">
        <f>SUM($F537:R537)</f>
        <v>-241630</v>
      </c>
    </row>
    <row r="538" spans="1:30" x14ac:dyDescent="0.35">
      <c r="A538" t="s">
        <v>141</v>
      </c>
      <c r="B538" s="255" t="s">
        <v>242</v>
      </c>
      <c r="C538" t="s">
        <v>27</v>
      </c>
      <c r="D538" t="s">
        <v>28</v>
      </c>
      <c r="E538">
        <v>4190160</v>
      </c>
      <c r="F538">
        <v>-1000</v>
      </c>
      <c r="G538">
        <v>0</v>
      </c>
      <c r="H538">
        <v>0</v>
      </c>
      <c r="I538">
        <v>0</v>
      </c>
      <c r="J538">
        <v>-500</v>
      </c>
      <c r="K538">
        <v>0</v>
      </c>
      <c r="L538">
        <v>0</v>
      </c>
      <c r="M538">
        <v>0</v>
      </c>
      <c r="N538">
        <v>-500</v>
      </c>
      <c r="O538">
        <v>0</v>
      </c>
      <c r="P538">
        <v>0</v>
      </c>
      <c r="Q538">
        <v>0</v>
      </c>
      <c r="R538">
        <v>0</v>
      </c>
      <c r="S538">
        <f t="shared" si="8"/>
        <v>0</v>
      </c>
      <c r="T538">
        <f>SUM($F538:H538)</f>
        <v>-1000</v>
      </c>
      <c r="U538">
        <f>SUM($F538:I538)</f>
        <v>-1000</v>
      </c>
      <c r="V538">
        <f>SUM($F538:J538)</f>
        <v>-1500</v>
      </c>
      <c r="W538">
        <f>SUM($F538:K538)</f>
        <v>-1500</v>
      </c>
      <c r="X538">
        <f>SUM($F538:L538)</f>
        <v>-1500</v>
      </c>
      <c r="Y538">
        <f>SUM($F538:M538)</f>
        <v>-1500</v>
      </c>
      <c r="Z538">
        <f>SUM($F538:N538)</f>
        <v>-2000</v>
      </c>
      <c r="AA538">
        <f>SUM($F538:O538)</f>
        <v>-2000</v>
      </c>
      <c r="AB538">
        <f>SUM($F538:P538)</f>
        <v>-2000</v>
      </c>
      <c r="AC538">
        <f>SUM($F538:Q538)</f>
        <v>-2000</v>
      </c>
      <c r="AD538">
        <f>SUM($F538:R538)</f>
        <v>-2000</v>
      </c>
    </row>
    <row r="539" spans="1:30" x14ac:dyDescent="0.35">
      <c r="A539" t="s">
        <v>141</v>
      </c>
      <c r="B539" s="255" t="s">
        <v>242</v>
      </c>
      <c r="C539" t="s">
        <v>29</v>
      </c>
      <c r="D539" t="s">
        <v>30</v>
      </c>
      <c r="E539">
        <v>4190390</v>
      </c>
      <c r="F539">
        <v>-1800</v>
      </c>
      <c r="G539">
        <v>0</v>
      </c>
      <c r="H539">
        <v>0</v>
      </c>
      <c r="I539">
        <v>-450</v>
      </c>
      <c r="J539">
        <v>0</v>
      </c>
      <c r="K539">
        <v>0</v>
      </c>
      <c r="L539">
        <v>-450</v>
      </c>
      <c r="M539">
        <v>0</v>
      </c>
      <c r="N539">
        <v>0</v>
      </c>
      <c r="O539">
        <v>-450</v>
      </c>
      <c r="P539">
        <v>0</v>
      </c>
      <c r="Q539">
        <v>0</v>
      </c>
      <c r="R539">
        <v>-450</v>
      </c>
      <c r="S539">
        <f t="shared" si="8"/>
        <v>0</v>
      </c>
      <c r="T539">
        <f>SUM($F539:H539)</f>
        <v>-1800</v>
      </c>
      <c r="U539">
        <f>SUM($F539:I539)</f>
        <v>-2250</v>
      </c>
      <c r="V539">
        <f>SUM($F539:J539)</f>
        <v>-2250</v>
      </c>
      <c r="W539">
        <f>SUM($F539:K539)</f>
        <v>-2250</v>
      </c>
      <c r="X539">
        <f>SUM($F539:L539)</f>
        <v>-2700</v>
      </c>
      <c r="Y539">
        <f>SUM($F539:M539)</f>
        <v>-2700</v>
      </c>
      <c r="Z539">
        <f>SUM($F539:N539)</f>
        <v>-2700</v>
      </c>
      <c r="AA539">
        <f>SUM($F539:O539)</f>
        <v>-3150</v>
      </c>
      <c r="AB539">
        <f>SUM($F539:P539)</f>
        <v>-3150</v>
      </c>
      <c r="AC539">
        <f>SUM($F539:Q539)</f>
        <v>-3150</v>
      </c>
      <c r="AD539">
        <f>SUM($F539:R539)</f>
        <v>-3600</v>
      </c>
    </row>
    <row r="540" spans="1:30" x14ac:dyDescent="0.35">
      <c r="A540" t="s">
        <v>141</v>
      </c>
      <c r="B540" s="255" t="s">
        <v>242</v>
      </c>
      <c r="C540" t="s">
        <v>31</v>
      </c>
      <c r="D540" t="s">
        <v>32</v>
      </c>
      <c r="E540">
        <v>4191900</v>
      </c>
      <c r="F540">
        <v>-14400</v>
      </c>
      <c r="G540">
        <v>-1200</v>
      </c>
      <c r="H540">
        <v>-1200</v>
      </c>
      <c r="I540">
        <v>-1200</v>
      </c>
      <c r="J540">
        <v>-1200</v>
      </c>
      <c r="K540">
        <v>-1200</v>
      </c>
      <c r="L540">
        <v>-1200</v>
      </c>
      <c r="M540">
        <v>-1200</v>
      </c>
      <c r="N540">
        <v>-1200</v>
      </c>
      <c r="O540">
        <v>-1200</v>
      </c>
      <c r="P540">
        <v>-1200</v>
      </c>
      <c r="Q540">
        <v>-1200</v>
      </c>
      <c r="R540">
        <v>-1200</v>
      </c>
      <c r="S540">
        <f t="shared" si="8"/>
        <v>-1200</v>
      </c>
      <c r="T540">
        <f>SUM($F540:H540)</f>
        <v>-16800</v>
      </c>
      <c r="U540">
        <f>SUM($F540:I540)</f>
        <v>-18000</v>
      </c>
      <c r="V540">
        <f>SUM($F540:J540)</f>
        <v>-19200</v>
      </c>
      <c r="W540">
        <f>SUM($F540:K540)</f>
        <v>-20400</v>
      </c>
      <c r="X540">
        <f>SUM($F540:L540)</f>
        <v>-21600</v>
      </c>
      <c r="Y540">
        <f>SUM($F540:M540)</f>
        <v>-22800</v>
      </c>
      <c r="Z540">
        <f>SUM($F540:N540)</f>
        <v>-24000</v>
      </c>
      <c r="AA540">
        <f>SUM($F540:O540)</f>
        <v>-25200</v>
      </c>
      <c r="AB540">
        <f>SUM($F540:P540)</f>
        <v>-26400</v>
      </c>
      <c r="AC540">
        <f>SUM($F540:Q540)</f>
        <v>-27600</v>
      </c>
      <c r="AD540">
        <f>SUM($F540:R540)</f>
        <v>-28800</v>
      </c>
    </row>
    <row r="541" spans="1:30" x14ac:dyDescent="0.35">
      <c r="A541" t="s">
        <v>141</v>
      </c>
      <c r="B541" s="255" t="s">
        <v>242</v>
      </c>
      <c r="C541" t="s">
        <v>33</v>
      </c>
      <c r="D541" t="s">
        <v>34</v>
      </c>
      <c r="E541">
        <v>4191100</v>
      </c>
      <c r="F541">
        <v>-38000</v>
      </c>
      <c r="G541">
        <v>-1000</v>
      </c>
      <c r="H541">
        <v>-1000</v>
      </c>
      <c r="I541">
        <v>-2000</v>
      </c>
      <c r="J541">
        <v>-1000</v>
      </c>
      <c r="K541">
        <v>0</v>
      </c>
      <c r="L541">
        <v>-11000</v>
      </c>
      <c r="M541">
        <v>-3000</v>
      </c>
      <c r="N541">
        <v>-3000</v>
      </c>
      <c r="O541">
        <v>-4000</v>
      </c>
      <c r="P541">
        <v>-4000</v>
      </c>
      <c r="Q541">
        <v>-4000</v>
      </c>
      <c r="R541">
        <v>-4000</v>
      </c>
      <c r="S541">
        <f t="shared" si="8"/>
        <v>-1000</v>
      </c>
      <c r="T541">
        <f>SUM($F541:H541)</f>
        <v>-40000</v>
      </c>
      <c r="U541">
        <f>SUM($F541:I541)</f>
        <v>-42000</v>
      </c>
      <c r="V541">
        <f>SUM($F541:J541)</f>
        <v>-43000</v>
      </c>
      <c r="W541">
        <f>SUM($F541:K541)</f>
        <v>-43000</v>
      </c>
      <c r="X541">
        <f>SUM($F541:L541)</f>
        <v>-54000</v>
      </c>
      <c r="Y541">
        <f>SUM($F541:M541)</f>
        <v>-57000</v>
      </c>
      <c r="Z541">
        <f>SUM($F541:N541)</f>
        <v>-60000</v>
      </c>
      <c r="AA541">
        <f>SUM($F541:O541)</f>
        <v>-64000</v>
      </c>
      <c r="AB541">
        <f>SUM($F541:P541)</f>
        <v>-68000</v>
      </c>
      <c r="AC541">
        <f>SUM($F541:Q541)</f>
        <v>-72000</v>
      </c>
      <c r="AD541">
        <f>SUM($F541:R541)</f>
        <v>-76000</v>
      </c>
    </row>
    <row r="542" spans="1:30" x14ac:dyDescent="0.35">
      <c r="A542" t="s">
        <v>141</v>
      </c>
      <c r="B542" s="255" t="s">
        <v>242</v>
      </c>
      <c r="C542" t="s">
        <v>35</v>
      </c>
      <c r="D542" t="s">
        <v>36</v>
      </c>
      <c r="E542">
        <v>4191110</v>
      </c>
      <c r="F542">
        <v>-40000</v>
      </c>
      <c r="G542">
        <v>-2000</v>
      </c>
      <c r="H542">
        <v>-4000</v>
      </c>
      <c r="I542">
        <v>-4000</v>
      </c>
      <c r="J542">
        <v>-4000</v>
      </c>
      <c r="K542">
        <v>0</v>
      </c>
      <c r="L542">
        <v>-4000</v>
      </c>
      <c r="M542">
        <v>-4000</v>
      </c>
      <c r="N542">
        <v>-4000</v>
      </c>
      <c r="O542">
        <v>-4000</v>
      </c>
      <c r="P542">
        <v>-4000</v>
      </c>
      <c r="Q542">
        <v>-4000</v>
      </c>
      <c r="R542">
        <v>-2000</v>
      </c>
      <c r="S542">
        <f t="shared" si="8"/>
        <v>-2000</v>
      </c>
      <c r="T542">
        <f>SUM($F542:H542)</f>
        <v>-46000</v>
      </c>
      <c r="U542">
        <f>SUM($F542:I542)</f>
        <v>-50000</v>
      </c>
      <c r="V542">
        <f>SUM($F542:J542)</f>
        <v>-54000</v>
      </c>
      <c r="W542">
        <f>SUM($F542:K542)</f>
        <v>-54000</v>
      </c>
      <c r="X542">
        <f>SUM($F542:L542)</f>
        <v>-58000</v>
      </c>
      <c r="Y542">
        <f>SUM($F542:M542)</f>
        <v>-62000</v>
      </c>
      <c r="Z542">
        <f>SUM($F542:N542)</f>
        <v>-66000</v>
      </c>
      <c r="AA542">
        <f>SUM($F542:O542)</f>
        <v>-70000</v>
      </c>
      <c r="AB542">
        <f>SUM($F542:P542)</f>
        <v>-74000</v>
      </c>
      <c r="AC542">
        <f>SUM($F542:Q542)</f>
        <v>-78000</v>
      </c>
      <c r="AD542">
        <f>SUM($F542:R542)</f>
        <v>-80000</v>
      </c>
    </row>
    <row r="543" spans="1:30" x14ac:dyDescent="0.35">
      <c r="A543" t="s">
        <v>141</v>
      </c>
      <c r="B543" s="255" t="s">
        <v>242</v>
      </c>
      <c r="C543" t="s">
        <v>37</v>
      </c>
      <c r="D543" t="s">
        <v>38</v>
      </c>
      <c r="E543">
        <v>4191600</v>
      </c>
      <c r="F543">
        <v>0</v>
      </c>
      <c r="G543">
        <v>0</v>
      </c>
      <c r="H543">
        <v>0</v>
      </c>
      <c r="I543">
        <v>0</v>
      </c>
      <c r="J543">
        <v>0</v>
      </c>
      <c r="K543">
        <v>0</v>
      </c>
      <c r="L543">
        <v>0</v>
      </c>
      <c r="M543">
        <v>0</v>
      </c>
      <c r="N543">
        <v>0</v>
      </c>
      <c r="O543">
        <v>0</v>
      </c>
      <c r="P543">
        <v>0</v>
      </c>
      <c r="Q543">
        <v>0</v>
      </c>
      <c r="R543">
        <v>0</v>
      </c>
      <c r="S543">
        <f t="shared" si="8"/>
        <v>0</v>
      </c>
      <c r="T543">
        <f>SUM($F543:H543)</f>
        <v>0</v>
      </c>
      <c r="U543">
        <f>SUM($F543:I543)</f>
        <v>0</v>
      </c>
      <c r="V543">
        <f>SUM($F543:J543)</f>
        <v>0</v>
      </c>
      <c r="W543">
        <f>SUM($F543:K543)</f>
        <v>0</v>
      </c>
      <c r="X543">
        <f>SUM($F543:L543)</f>
        <v>0</v>
      </c>
      <c r="Y543">
        <f>SUM($F543:M543)</f>
        <v>0</v>
      </c>
      <c r="Z543">
        <f>SUM($F543:N543)</f>
        <v>0</v>
      </c>
      <c r="AA543">
        <f>SUM($F543:O543)</f>
        <v>0</v>
      </c>
      <c r="AB543">
        <f>SUM($F543:P543)</f>
        <v>0</v>
      </c>
      <c r="AC543">
        <f>SUM($F543:Q543)</f>
        <v>0</v>
      </c>
      <c r="AD543">
        <f>SUM($F543:R543)</f>
        <v>0</v>
      </c>
    </row>
    <row r="544" spans="1:30" x14ac:dyDescent="0.35">
      <c r="A544" t="s">
        <v>141</v>
      </c>
      <c r="B544" s="255" t="s">
        <v>242</v>
      </c>
      <c r="C544" t="s">
        <v>39</v>
      </c>
      <c r="D544" t="s">
        <v>40</v>
      </c>
      <c r="E544">
        <v>4191610</v>
      </c>
      <c r="F544">
        <v>0</v>
      </c>
      <c r="G544">
        <v>0</v>
      </c>
      <c r="H544">
        <v>0</v>
      </c>
      <c r="I544">
        <v>0</v>
      </c>
      <c r="J544">
        <v>0</v>
      </c>
      <c r="K544">
        <v>0</v>
      </c>
      <c r="L544">
        <v>0</v>
      </c>
      <c r="M544">
        <v>0</v>
      </c>
      <c r="N544">
        <v>0</v>
      </c>
      <c r="O544">
        <v>0</v>
      </c>
      <c r="P544">
        <v>0</v>
      </c>
      <c r="Q544">
        <v>0</v>
      </c>
      <c r="R544">
        <v>0</v>
      </c>
      <c r="S544">
        <f t="shared" si="8"/>
        <v>0</v>
      </c>
      <c r="T544">
        <f>SUM($F544:H544)</f>
        <v>0</v>
      </c>
      <c r="U544">
        <f>SUM($F544:I544)</f>
        <v>0</v>
      </c>
      <c r="V544">
        <f>SUM($F544:J544)</f>
        <v>0</v>
      </c>
      <c r="W544">
        <f>SUM($F544:K544)</f>
        <v>0</v>
      </c>
      <c r="X544">
        <f>SUM($F544:L544)</f>
        <v>0</v>
      </c>
      <c r="Y544">
        <f>SUM($F544:M544)</f>
        <v>0</v>
      </c>
      <c r="Z544">
        <f>SUM($F544:N544)</f>
        <v>0</v>
      </c>
      <c r="AA544">
        <f>SUM($F544:O544)</f>
        <v>0</v>
      </c>
      <c r="AB544">
        <f>SUM($F544:P544)</f>
        <v>0</v>
      </c>
      <c r="AC544">
        <f>SUM($F544:Q544)</f>
        <v>0</v>
      </c>
      <c r="AD544">
        <f>SUM($F544:R544)</f>
        <v>0</v>
      </c>
    </row>
    <row r="545" spans="1:30" x14ac:dyDescent="0.35">
      <c r="A545" t="s">
        <v>141</v>
      </c>
      <c r="B545" s="255" t="s">
        <v>242</v>
      </c>
      <c r="C545" t="s">
        <v>41</v>
      </c>
      <c r="D545" t="s">
        <v>42</v>
      </c>
      <c r="E545">
        <v>4190410</v>
      </c>
      <c r="F545">
        <v>-35000</v>
      </c>
      <c r="G545">
        <v>-1500</v>
      </c>
      <c r="H545">
        <v>-3500</v>
      </c>
      <c r="I545">
        <v>-3500</v>
      </c>
      <c r="J545">
        <v>-3500</v>
      </c>
      <c r="K545">
        <v>0</v>
      </c>
      <c r="L545">
        <v>-3500</v>
      </c>
      <c r="M545">
        <v>-3500</v>
      </c>
      <c r="N545">
        <v>-3500</v>
      </c>
      <c r="O545">
        <v>-3500</v>
      </c>
      <c r="P545">
        <v>-3500</v>
      </c>
      <c r="Q545">
        <v>-3500</v>
      </c>
      <c r="R545">
        <v>-2000</v>
      </c>
      <c r="S545">
        <f t="shared" si="8"/>
        <v>-1500</v>
      </c>
      <c r="T545">
        <f>SUM($F545:H545)</f>
        <v>-40000</v>
      </c>
      <c r="U545">
        <f>SUM($F545:I545)</f>
        <v>-43500</v>
      </c>
      <c r="V545">
        <f>SUM($F545:J545)</f>
        <v>-47000</v>
      </c>
      <c r="W545">
        <f>SUM($F545:K545)</f>
        <v>-47000</v>
      </c>
      <c r="X545">
        <f>SUM($F545:L545)</f>
        <v>-50500</v>
      </c>
      <c r="Y545">
        <f>SUM($F545:M545)</f>
        <v>-54000</v>
      </c>
      <c r="Z545">
        <f>SUM($F545:N545)</f>
        <v>-57500</v>
      </c>
      <c r="AA545">
        <f>SUM($F545:O545)</f>
        <v>-61000</v>
      </c>
      <c r="AB545">
        <f>SUM($F545:P545)</f>
        <v>-64500</v>
      </c>
      <c r="AC545">
        <f>SUM($F545:Q545)</f>
        <v>-68000</v>
      </c>
      <c r="AD545">
        <f>SUM($F545:R545)</f>
        <v>-70000</v>
      </c>
    </row>
    <row r="546" spans="1:30" x14ac:dyDescent="0.35">
      <c r="A546" t="s">
        <v>141</v>
      </c>
      <c r="B546" s="255" t="s">
        <v>242</v>
      </c>
      <c r="C546" t="s">
        <v>43</v>
      </c>
      <c r="D546" t="s">
        <v>44</v>
      </c>
      <c r="E546">
        <v>4190420</v>
      </c>
      <c r="F546">
        <v>-8000</v>
      </c>
      <c r="G546">
        <v>-400</v>
      </c>
      <c r="H546">
        <v>-800</v>
      </c>
      <c r="I546">
        <v>-800</v>
      </c>
      <c r="J546">
        <v>-800</v>
      </c>
      <c r="K546">
        <v>0</v>
      </c>
      <c r="L546">
        <v>-800</v>
      </c>
      <c r="M546">
        <v>-800</v>
      </c>
      <c r="N546">
        <v>-800</v>
      </c>
      <c r="O546">
        <v>-800</v>
      </c>
      <c r="P546">
        <v>-800</v>
      </c>
      <c r="Q546">
        <v>-800</v>
      </c>
      <c r="R546">
        <v>-400</v>
      </c>
      <c r="S546">
        <f t="shared" si="8"/>
        <v>-400</v>
      </c>
      <c r="T546">
        <f>SUM($F546:H546)</f>
        <v>-9200</v>
      </c>
      <c r="U546">
        <f>SUM($F546:I546)</f>
        <v>-10000</v>
      </c>
      <c r="V546">
        <f>SUM($F546:J546)</f>
        <v>-10800</v>
      </c>
      <c r="W546">
        <f>SUM($F546:K546)</f>
        <v>-10800</v>
      </c>
      <c r="X546">
        <f>SUM($F546:L546)</f>
        <v>-11600</v>
      </c>
      <c r="Y546">
        <f>SUM($F546:M546)</f>
        <v>-12400</v>
      </c>
      <c r="Z546">
        <f>SUM($F546:N546)</f>
        <v>-13200</v>
      </c>
      <c r="AA546">
        <f>SUM($F546:O546)</f>
        <v>-14000</v>
      </c>
      <c r="AB546">
        <f>SUM($F546:P546)</f>
        <v>-14800</v>
      </c>
      <c r="AC546">
        <f>SUM($F546:Q546)</f>
        <v>-15600</v>
      </c>
      <c r="AD546">
        <f>SUM($F546:R546)</f>
        <v>-16000</v>
      </c>
    </row>
    <row r="547" spans="1:30" x14ac:dyDescent="0.35">
      <c r="A547" t="s">
        <v>141</v>
      </c>
      <c r="B547" s="255" t="s">
        <v>242</v>
      </c>
      <c r="C547" t="s">
        <v>45</v>
      </c>
      <c r="D547" t="s">
        <v>46</v>
      </c>
      <c r="E547">
        <v>4190200</v>
      </c>
      <c r="F547">
        <v>0</v>
      </c>
      <c r="G547">
        <v>0</v>
      </c>
      <c r="H547">
        <v>0</v>
      </c>
      <c r="I547">
        <v>0</v>
      </c>
      <c r="J547">
        <v>0</v>
      </c>
      <c r="K547">
        <v>0</v>
      </c>
      <c r="L547">
        <v>0</v>
      </c>
      <c r="M547">
        <v>0</v>
      </c>
      <c r="N547">
        <v>0</v>
      </c>
      <c r="O547">
        <v>0</v>
      </c>
      <c r="P547">
        <v>0</v>
      </c>
      <c r="Q547">
        <v>0</v>
      </c>
      <c r="R547">
        <v>0</v>
      </c>
      <c r="S547">
        <f t="shared" si="8"/>
        <v>0</v>
      </c>
      <c r="T547">
        <f>SUM($F547:H547)</f>
        <v>0</v>
      </c>
      <c r="U547">
        <f>SUM($F547:I547)</f>
        <v>0</v>
      </c>
      <c r="V547">
        <f>SUM($F547:J547)</f>
        <v>0</v>
      </c>
      <c r="W547">
        <f>SUM($F547:K547)</f>
        <v>0</v>
      </c>
      <c r="X547">
        <f>SUM($F547:L547)</f>
        <v>0</v>
      </c>
      <c r="Y547">
        <f>SUM($F547:M547)</f>
        <v>0</v>
      </c>
      <c r="Z547">
        <f>SUM($F547:N547)</f>
        <v>0</v>
      </c>
      <c r="AA547">
        <f>SUM($F547:O547)</f>
        <v>0</v>
      </c>
      <c r="AB547">
        <f>SUM($F547:P547)</f>
        <v>0</v>
      </c>
      <c r="AC547">
        <f>SUM($F547:Q547)</f>
        <v>0</v>
      </c>
      <c r="AD547">
        <f>SUM($F547:R547)</f>
        <v>0</v>
      </c>
    </row>
    <row r="548" spans="1:30" x14ac:dyDescent="0.35">
      <c r="A548" t="s">
        <v>141</v>
      </c>
      <c r="B548" s="255" t="s">
        <v>242</v>
      </c>
      <c r="C548" t="s">
        <v>47</v>
      </c>
      <c r="D548" t="s">
        <v>48</v>
      </c>
      <c r="E548">
        <v>4190386</v>
      </c>
      <c r="F548">
        <v>0</v>
      </c>
      <c r="G548">
        <v>0</v>
      </c>
      <c r="H548">
        <v>0</v>
      </c>
      <c r="I548">
        <v>0</v>
      </c>
      <c r="J548">
        <v>0</v>
      </c>
      <c r="K548">
        <v>0</v>
      </c>
      <c r="L548">
        <v>0</v>
      </c>
      <c r="M548">
        <v>0</v>
      </c>
      <c r="N548">
        <v>0</v>
      </c>
      <c r="O548">
        <v>0</v>
      </c>
      <c r="P548">
        <v>0</v>
      </c>
      <c r="Q548">
        <v>0</v>
      </c>
      <c r="R548">
        <v>0</v>
      </c>
      <c r="S548">
        <f t="shared" si="8"/>
        <v>0</v>
      </c>
      <c r="T548">
        <f>SUM($F548:H548)</f>
        <v>0</v>
      </c>
      <c r="U548">
        <f>SUM($F548:I548)</f>
        <v>0</v>
      </c>
      <c r="V548">
        <f>SUM($F548:J548)</f>
        <v>0</v>
      </c>
      <c r="W548">
        <f>SUM($F548:K548)</f>
        <v>0</v>
      </c>
      <c r="X548">
        <f>SUM($F548:L548)</f>
        <v>0</v>
      </c>
      <c r="Y548">
        <f>SUM($F548:M548)</f>
        <v>0</v>
      </c>
      <c r="Z548">
        <f>SUM($F548:N548)</f>
        <v>0</v>
      </c>
      <c r="AA548">
        <f>SUM($F548:O548)</f>
        <v>0</v>
      </c>
      <c r="AB548">
        <f>SUM($F548:P548)</f>
        <v>0</v>
      </c>
      <c r="AC548">
        <f>SUM($F548:Q548)</f>
        <v>0</v>
      </c>
      <c r="AD548">
        <f>SUM($F548:R548)</f>
        <v>0</v>
      </c>
    </row>
    <row r="549" spans="1:30" x14ac:dyDescent="0.35">
      <c r="A549" t="s">
        <v>141</v>
      </c>
      <c r="B549" s="255" t="s">
        <v>242</v>
      </c>
      <c r="C549" t="s">
        <v>49</v>
      </c>
      <c r="D549" t="s">
        <v>50</v>
      </c>
      <c r="E549">
        <v>4190387</v>
      </c>
      <c r="F549">
        <v>0</v>
      </c>
      <c r="G549">
        <v>0</v>
      </c>
      <c r="H549">
        <v>0</v>
      </c>
      <c r="I549">
        <v>0</v>
      </c>
      <c r="J549">
        <v>0</v>
      </c>
      <c r="K549">
        <v>0</v>
      </c>
      <c r="L549">
        <v>0</v>
      </c>
      <c r="M549">
        <v>0</v>
      </c>
      <c r="N549">
        <v>0</v>
      </c>
      <c r="O549">
        <v>0</v>
      </c>
      <c r="P549">
        <v>0</v>
      </c>
      <c r="Q549">
        <v>0</v>
      </c>
      <c r="R549">
        <v>0</v>
      </c>
      <c r="S549">
        <f t="shared" si="8"/>
        <v>0</v>
      </c>
      <c r="T549">
        <f>SUM($F549:H549)</f>
        <v>0</v>
      </c>
      <c r="U549">
        <f>SUM($F549:I549)</f>
        <v>0</v>
      </c>
      <c r="V549">
        <f>SUM($F549:J549)</f>
        <v>0</v>
      </c>
      <c r="W549">
        <f>SUM($F549:K549)</f>
        <v>0</v>
      </c>
      <c r="X549">
        <f>SUM($F549:L549)</f>
        <v>0</v>
      </c>
      <c r="Y549">
        <f>SUM($F549:M549)</f>
        <v>0</v>
      </c>
      <c r="Z549">
        <f>SUM($F549:N549)</f>
        <v>0</v>
      </c>
      <c r="AA549">
        <f>SUM($F549:O549)</f>
        <v>0</v>
      </c>
      <c r="AB549">
        <f>SUM($F549:P549)</f>
        <v>0</v>
      </c>
      <c r="AC549">
        <f>SUM($F549:Q549)</f>
        <v>0</v>
      </c>
      <c r="AD549">
        <f>SUM($F549:R549)</f>
        <v>0</v>
      </c>
    </row>
    <row r="550" spans="1:30" x14ac:dyDescent="0.35">
      <c r="A550" t="s">
        <v>141</v>
      </c>
      <c r="B550" s="255" t="s">
        <v>242</v>
      </c>
      <c r="C550" t="s">
        <v>51</v>
      </c>
      <c r="D550" t="s">
        <v>52</v>
      </c>
      <c r="E550">
        <v>4190388</v>
      </c>
      <c r="F550">
        <v>-5400</v>
      </c>
      <c r="G550">
        <v>-2718.75</v>
      </c>
      <c r="H550">
        <v>0</v>
      </c>
      <c r="I550">
        <v>0</v>
      </c>
      <c r="J550">
        <v>-2681.25</v>
      </c>
      <c r="K550">
        <v>0</v>
      </c>
      <c r="L550">
        <v>0</v>
      </c>
      <c r="M550">
        <v>0</v>
      </c>
      <c r="N550">
        <v>0</v>
      </c>
      <c r="O550">
        <v>0</v>
      </c>
      <c r="P550">
        <v>0</v>
      </c>
      <c r="Q550">
        <v>0</v>
      </c>
      <c r="R550">
        <v>0</v>
      </c>
      <c r="S550">
        <f t="shared" si="8"/>
        <v>-2718.75</v>
      </c>
      <c r="T550">
        <f>SUM($F550:H550)</f>
        <v>-8118.75</v>
      </c>
      <c r="U550">
        <f>SUM($F550:I550)</f>
        <v>-8118.75</v>
      </c>
      <c r="V550">
        <f>SUM($F550:J550)</f>
        <v>-10800</v>
      </c>
      <c r="W550">
        <f>SUM($F550:K550)</f>
        <v>-10800</v>
      </c>
      <c r="X550">
        <f>SUM($F550:L550)</f>
        <v>-10800</v>
      </c>
      <c r="Y550">
        <f>SUM($F550:M550)</f>
        <v>-10800</v>
      </c>
      <c r="Z550">
        <f>SUM($F550:N550)</f>
        <v>-10800</v>
      </c>
      <c r="AA550">
        <f>SUM($F550:O550)</f>
        <v>-10800</v>
      </c>
      <c r="AB550">
        <f>SUM($F550:P550)</f>
        <v>-10800</v>
      </c>
      <c r="AC550">
        <f>SUM($F550:Q550)</f>
        <v>-10800</v>
      </c>
      <c r="AD550">
        <f>SUM($F550:R550)</f>
        <v>-10800</v>
      </c>
    </row>
    <row r="551" spans="1:30" x14ac:dyDescent="0.35">
      <c r="A551" t="s">
        <v>141</v>
      </c>
      <c r="B551" s="255" t="s">
        <v>242</v>
      </c>
      <c r="C551" t="s">
        <v>53</v>
      </c>
      <c r="D551" t="s">
        <v>54</v>
      </c>
      <c r="E551">
        <v>4190380</v>
      </c>
      <c r="F551">
        <v>-78673</v>
      </c>
      <c r="G551">
        <v>0</v>
      </c>
      <c r="H551">
        <v>0</v>
      </c>
      <c r="I551">
        <v>-8200</v>
      </c>
      <c r="J551">
        <v>-58973</v>
      </c>
      <c r="K551">
        <v>0</v>
      </c>
      <c r="L551">
        <v>0</v>
      </c>
      <c r="M551">
        <v>0</v>
      </c>
      <c r="N551">
        <v>-11500</v>
      </c>
      <c r="O551">
        <v>0</v>
      </c>
      <c r="P551">
        <v>0</v>
      </c>
      <c r="Q551">
        <v>0</v>
      </c>
      <c r="R551">
        <v>0</v>
      </c>
      <c r="S551">
        <f t="shared" si="8"/>
        <v>0</v>
      </c>
      <c r="T551">
        <f>SUM($F551:H551)</f>
        <v>-78673</v>
      </c>
      <c r="U551">
        <f>SUM($F551:I551)</f>
        <v>-86873</v>
      </c>
      <c r="V551">
        <f>SUM($F551:J551)</f>
        <v>-145846</v>
      </c>
      <c r="W551">
        <f>SUM($F551:K551)</f>
        <v>-145846</v>
      </c>
      <c r="X551">
        <f>SUM($F551:L551)</f>
        <v>-145846</v>
      </c>
      <c r="Y551">
        <f>SUM($F551:M551)</f>
        <v>-145846</v>
      </c>
      <c r="Z551">
        <f>SUM($F551:N551)</f>
        <v>-157346</v>
      </c>
      <c r="AA551">
        <f>SUM($F551:O551)</f>
        <v>-157346</v>
      </c>
      <c r="AB551">
        <f>SUM($F551:P551)</f>
        <v>-157346</v>
      </c>
      <c r="AC551">
        <f>SUM($F551:Q551)</f>
        <v>-157346</v>
      </c>
      <c r="AD551">
        <f>SUM($F551:R551)</f>
        <v>-157346</v>
      </c>
    </row>
    <row r="552" spans="1:30" x14ac:dyDescent="0.35">
      <c r="A552" t="s">
        <v>141</v>
      </c>
      <c r="B552" s="255" t="s">
        <v>242</v>
      </c>
      <c r="C552" t="s">
        <v>156</v>
      </c>
      <c r="D552" t="s">
        <v>157</v>
      </c>
      <c r="E552">
        <v>4190205</v>
      </c>
      <c r="F552">
        <v>0</v>
      </c>
      <c r="G552">
        <v>0</v>
      </c>
      <c r="H552">
        <v>0</v>
      </c>
      <c r="I552">
        <v>0</v>
      </c>
      <c r="J552">
        <v>0</v>
      </c>
      <c r="K552">
        <v>0</v>
      </c>
      <c r="L552">
        <v>0</v>
      </c>
      <c r="M552">
        <v>0</v>
      </c>
      <c r="N552">
        <v>0</v>
      </c>
      <c r="O552">
        <v>0</v>
      </c>
      <c r="P552">
        <v>0</v>
      </c>
      <c r="Q552">
        <v>0</v>
      </c>
      <c r="R552">
        <v>0</v>
      </c>
      <c r="S552">
        <f t="shared" si="8"/>
        <v>0</v>
      </c>
      <c r="T552">
        <f>SUM($F552:H552)</f>
        <v>0</v>
      </c>
      <c r="U552">
        <f>SUM($F552:I552)</f>
        <v>0</v>
      </c>
      <c r="V552">
        <f>SUM($F552:J552)</f>
        <v>0</v>
      </c>
      <c r="W552">
        <f>SUM($F552:K552)</f>
        <v>0</v>
      </c>
      <c r="X552">
        <f>SUM($F552:L552)</f>
        <v>0</v>
      </c>
      <c r="Y552">
        <f>SUM($F552:M552)</f>
        <v>0</v>
      </c>
      <c r="Z552">
        <f>SUM($F552:N552)</f>
        <v>0</v>
      </c>
      <c r="AA552">
        <f>SUM($F552:O552)</f>
        <v>0</v>
      </c>
      <c r="AB552">
        <f>SUM($F552:P552)</f>
        <v>0</v>
      </c>
      <c r="AC552">
        <f>SUM($F552:Q552)</f>
        <v>0</v>
      </c>
      <c r="AD552">
        <f>SUM($F552:R552)</f>
        <v>0</v>
      </c>
    </row>
    <row r="553" spans="1:30" x14ac:dyDescent="0.35">
      <c r="A553" t="s">
        <v>141</v>
      </c>
      <c r="B553" s="255" t="s">
        <v>242</v>
      </c>
      <c r="C553" t="s">
        <v>55</v>
      </c>
      <c r="D553" t="s">
        <v>56</v>
      </c>
      <c r="E553">
        <v>4190210</v>
      </c>
      <c r="F553">
        <v>-137000</v>
      </c>
      <c r="G553">
        <v>-11416.74</v>
      </c>
      <c r="H553">
        <v>-11416.66</v>
      </c>
      <c r="I553">
        <v>-11416.66</v>
      </c>
      <c r="J553">
        <v>-11416.66</v>
      </c>
      <c r="K553">
        <v>-11416.66</v>
      </c>
      <c r="L553">
        <v>-11416.66</v>
      </c>
      <c r="M553">
        <v>-11416.66</v>
      </c>
      <c r="N553">
        <v>-11416.66</v>
      </c>
      <c r="O553">
        <v>-11416.66</v>
      </c>
      <c r="P553">
        <v>-11416.66</v>
      </c>
      <c r="Q553">
        <v>-11416.66</v>
      </c>
      <c r="R553">
        <v>-11416.66</v>
      </c>
      <c r="S553">
        <f t="shared" si="8"/>
        <v>-11416.74</v>
      </c>
      <c r="T553">
        <f>SUM($F553:H553)</f>
        <v>-159833.4</v>
      </c>
      <c r="U553">
        <f>SUM($F553:I553)</f>
        <v>-171250.06</v>
      </c>
      <c r="V553">
        <f>SUM($F553:J553)</f>
        <v>-182666.72</v>
      </c>
      <c r="W553">
        <f>SUM($F553:K553)</f>
        <v>-194083.38</v>
      </c>
      <c r="X553">
        <f>SUM($F553:L553)</f>
        <v>-205500.04</v>
      </c>
      <c r="Y553">
        <f>SUM($F553:M553)</f>
        <v>-216916.7</v>
      </c>
      <c r="Z553">
        <f>SUM($F553:N553)</f>
        <v>-228333.36000000002</v>
      </c>
      <c r="AA553">
        <f>SUM($F553:O553)</f>
        <v>-239750.02000000002</v>
      </c>
      <c r="AB553">
        <f>SUM($F553:P553)</f>
        <v>-251166.68000000002</v>
      </c>
      <c r="AC553">
        <f>SUM($F553:Q553)</f>
        <v>-262583.34000000003</v>
      </c>
      <c r="AD553">
        <f>SUM($F553:R553)</f>
        <v>-274000</v>
      </c>
    </row>
    <row r="554" spans="1:30" x14ac:dyDescent="0.35">
      <c r="A554" t="s">
        <v>141</v>
      </c>
      <c r="B554" s="255" t="s">
        <v>242</v>
      </c>
      <c r="C554" t="s">
        <v>57</v>
      </c>
      <c r="D554" t="s">
        <v>58</v>
      </c>
      <c r="E554">
        <v>6110000</v>
      </c>
      <c r="F554">
        <v>1082989</v>
      </c>
      <c r="G554">
        <v>86000</v>
      </c>
      <c r="H554">
        <v>86000</v>
      </c>
      <c r="I554">
        <v>86000</v>
      </c>
      <c r="J554">
        <v>86000</v>
      </c>
      <c r="K554">
        <v>86000</v>
      </c>
      <c r="L554">
        <v>93285</v>
      </c>
      <c r="M554">
        <v>93284</v>
      </c>
      <c r="N554">
        <v>93284</v>
      </c>
      <c r="O554">
        <v>93284</v>
      </c>
      <c r="P554">
        <v>93284</v>
      </c>
      <c r="Q554">
        <v>93284</v>
      </c>
      <c r="R554">
        <v>93284</v>
      </c>
      <c r="S554">
        <f t="shared" si="8"/>
        <v>86000</v>
      </c>
      <c r="T554">
        <f>SUM($F554:H554)</f>
        <v>1254989</v>
      </c>
      <c r="U554">
        <f>SUM($F554:I554)</f>
        <v>1340989</v>
      </c>
      <c r="V554">
        <f>SUM($F554:J554)</f>
        <v>1426989</v>
      </c>
      <c r="W554">
        <f>SUM($F554:K554)</f>
        <v>1512989</v>
      </c>
      <c r="X554">
        <f>SUM($F554:L554)</f>
        <v>1606274</v>
      </c>
      <c r="Y554">
        <f>SUM($F554:M554)</f>
        <v>1699558</v>
      </c>
      <c r="Z554">
        <f>SUM($F554:N554)</f>
        <v>1792842</v>
      </c>
      <c r="AA554">
        <f>SUM($F554:O554)</f>
        <v>1886126</v>
      </c>
      <c r="AB554">
        <f>SUM($F554:P554)</f>
        <v>1979410</v>
      </c>
      <c r="AC554">
        <f>SUM($F554:Q554)</f>
        <v>2072694</v>
      </c>
      <c r="AD554">
        <f>SUM($F554:R554)</f>
        <v>2165978</v>
      </c>
    </row>
    <row r="555" spans="1:30" x14ac:dyDescent="0.35">
      <c r="A555" t="s">
        <v>141</v>
      </c>
      <c r="B555" s="255" t="s">
        <v>242</v>
      </c>
      <c r="C555" t="s">
        <v>59</v>
      </c>
      <c r="D555" t="s">
        <v>60</v>
      </c>
      <c r="E555">
        <v>6110020</v>
      </c>
      <c r="F555">
        <v>98122</v>
      </c>
      <c r="G555">
        <v>8022</v>
      </c>
      <c r="H555">
        <v>8000</v>
      </c>
      <c r="I555">
        <v>8000</v>
      </c>
      <c r="J555">
        <v>8000</v>
      </c>
      <c r="K555">
        <v>8000</v>
      </c>
      <c r="L555">
        <v>8300</v>
      </c>
      <c r="M555">
        <v>8300</v>
      </c>
      <c r="N555">
        <v>8300</v>
      </c>
      <c r="O555">
        <v>8300</v>
      </c>
      <c r="P555">
        <v>8300</v>
      </c>
      <c r="Q555">
        <v>8300</v>
      </c>
      <c r="R555">
        <v>8300</v>
      </c>
      <c r="S555">
        <f t="shared" si="8"/>
        <v>8022</v>
      </c>
      <c r="T555">
        <f>SUM($F555:H555)</f>
        <v>114144</v>
      </c>
      <c r="U555">
        <f>SUM($F555:I555)</f>
        <v>122144</v>
      </c>
      <c r="V555">
        <f>SUM($F555:J555)</f>
        <v>130144</v>
      </c>
      <c r="W555">
        <f>SUM($F555:K555)</f>
        <v>138144</v>
      </c>
      <c r="X555">
        <f>SUM($F555:L555)</f>
        <v>146444</v>
      </c>
      <c r="Y555">
        <f>SUM($F555:M555)</f>
        <v>154744</v>
      </c>
      <c r="Z555">
        <f>SUM($F555:N555)</f>
        <v>163044</v>
      </c>
      <c r="AA555">
        <f>SUM($F555:O555)</f>
        <v>171344</v>
      </c>
      <c r="AB555">
        <f>SUM($F555:P555)</f>
        <v>179644</v>
      </c>
      <c r="AC555">
        <f>SUM($F555:Q555)</f>
        <v>187944</v>
      </c>
      <c r="AD555">
        <f>SUM($F555:R555)</f>
        <v>196244</v>
      </c>
    </row>
    <row r="556" spans="1:30" x14ac:dyDescent="0.35">
      <c r="A556" t="s">
        <v>141</v>
      </c>
      <c r="B556" s="255" t="s">
        <v>242</v>
      </c>
      <c r="C556" t="s">
        <v>61</v>
      </c>
      <c r="D556" t="s">
        <v>62</v>
      </c>
      <c r="E556">
        <v>6110600</v>
      </c>
      <c r="F556">
        <v>470000</v>
      </c>
      <c r="G556">
        <v>39166.660000000003</v>
      </c>
      <c r="H556">
        <v>39166.660000000003</v>
      </c>
      <c r="I556">
        <v>39166.660000000003</v>
      </c>
      <c r="J556">
        <v>39166.660000000003</v>
      </c>
      <c r="K556">
        <v>39166.67</v>
      </c>
      <c r="L556">
        <v>39166.67</v>
      </c>
      <c r="M556">
        <v>39166.67</v>
      </c>
      <c r="N556">
        <v>39166.67</v>
      </c>
      <c r="O556">
        <v>39166.67</v>
      </c>
      <c r="P556">
        <v>39166.67</v>
      </c>
      <c r="Q556">
        <v>39166.67</v>
      </c>
      <c r="R556">
        <v>39166.67</v>
      </c>
      <c r="S556">
        <f t="shared" si="8"/>
        <v>39166.660000000003</v>
      </c>
      <c r="T556">
        <f>SUM($F556:H556)</f>
        <v>548333.32000000007</v>
      </c>
      <c r="U556">
        <f>SUM($F556:I556)</f>
        <v>587499.9800000001</v>
      </c>
      <c r="V556">
        <f>SUM($F556:J556)</f>
        <v>626666.64000000013</v>
      </c>
      <c r="W556">
        <f>SUM($F556:K556)</f>
        <v>665833.31000000017</v>
      </c>
      <c r="X556">
        <f>SUM($F556:L556)</f>
        <v>704999.98000000021</v>
      </c>
      <c r="Y556">
        <f>SUM($F556:M556)</f>
        <v>744166.65000000026</v>
      </c>
      <c r="Z556">
        <f>SUM($F556:N556)</f>
        <v>783333.3200000003</v>
      </c>
      <c r="AA556">
        <f>SUM($F556:O556)</f>
        <v>822499.99000000034</v>
      </c>
      <c r="AB556">
        <f>SUM($F556:P556)</f>
        <v>861666.66000000038</v>
      </c>
      <c r="AC556">
        <f>SUM($F556:Q556)</f>
        <v>900833.33000000042</v>
      </c>
      <c r="AD556">
        <f>SUM($F556:R556)</f>
        <v>940000.00000000047</v>
      </c>
    </row>
    <row r="557" spans="1:30" x14ac:dyDescent="0.35">
      <c r="A557" t="s">
        <v>141</v>
      </c>
      <c r="B557" s="255" t="s">
        <v>242</v>
      </c>
      <c r="C557" t="s">
        <v>63</v>
      </c>
      <c r="D557" t="s">
        <v>64</v>
      </c>
      <c r="E557">
        <v>6110720</v>
      </c>
      <c r="F557">
        <v>105926</v>
      </c>
      <c r="G557">
        <v>8827.16</v>
      </c>
      <c r="H557">
        <v>8827.16</v>
      </c>
      <c r="I557">
        <v>8827.16</v>
      </c>
      <c r="J557">
        <v>8827.16</v>
      </c>
      <c r="K557">
        <v>8827.17</v>
      </c>
      <c r="L557">
        <v>8827.17</v>
      </c>
      <c r="M557">
        <v>8827.17</v>
      </c>
      <c r="N557">
        <v>8827.17</v>
      </c>
      <c r="O557">
        <v>8827.17</v>
      </c>
      <c r="P557">
        <v>8827.17</v>
      </c>
      <c r="Q557">
        <v>8827.17</v>
      </c>
      <c r="R557">
        <v>8827.17</v>
      </c>
      <c r="S557">
        <f t="shared" si="8"/>
        <v>8827.16</v>
      </c>
      <c r="T557">
        <f>SUM($F557:H557)</f>
        <v>123580.32</v>
      </c>
      <c r="U557">
        <f>SUM($F557:I557)</f>
        <v>132407.48000000001</v>
      </c>
      <c r="V557">
        <f>SUM($F557:J557)</f>
        <v>141234.64000000001</v>
      </c>
      <c r="W557">
        <f>SUM($F557:K557)</f>
        <v>150061.81000000003</v>
      </c>
      <c r="X557">
        <f>SUM($F557:L557)</f>
        <v>158888.98000000004</v>
      </c>
      <c r="Y557">
        <f>SUM($F557:M557)</f>
        <v>167716.15000000005</v>
      </c>
      <c r="Z557">
        <f>SUM($F557:N557)</f>
        <v>176543.32000000007</v>
      </c>
      <c r="AA557">
        <f>SUM($F557:O557)</f>
        <v>185370.49000000008</v>
      </c>
      <c r="AB557">
        <f>SUM($F557:P557)</f>
        <v>194197.66000000009</v>
      </c>
      <c r="AC557">
        <f>SUM($F557:Q557)</f>
        <v>203024.8300000001</v>
      </c>
      <c r="AD557">
        <f>SUM($F557:R557)</f>
        <v>211852.00000000012</v>
      </c>
    </row>
    <row r="558" spans="1:30" x14ac:dyDescent="0.35">
      <c r="A558" t="s">
        <v>141</v>
      </c>
      <c r="B558" s="255" t="s">
        <v>242</v>
      </c>
      <c r="C558" t="s">
        <v>65</v>
      </c>
      <c r="D558" t="s">
        <v>66</v>
      </c>
      <c r="E558">
        <v>6110860</v>
      </c>
      <c r="F558">
        <v>119500</v>
      </c>
      <c r="G558">
        <v>9958.33</v>
      </c>
      <c r="H558">
        <v>9958.33</v>
      </c>
      <c r="I558">
        <v>9958.33</v>
      </c>
      <c r="J558">
        <v>9958.33</v>
      </c>
      <c r="K558">
        <v>9958.33</v>
      </c>
      <c r="L558">
        <v>9958.33</v>
      </c>
      <c r="M558">
        <v>9958.33</v>
      </c>
      <c r="N558">
        <v>9958.33</v>
      </c>
      <c r="O558">
        <v>9958.34</v>
      </c>
      <c r="P558">
        <v>9958.34</v>
      </c>
      <c r="Q558">
        <v>9958.34</v>
      </c>
      <c r="R558">
        <v>9958.34</v>
      </c>
      <c r="S558">
        <f t="shared" si="8"/>
        <v>9958.33</v>
      </c>
      <c r="T558">
        <f>SUM($F558:H558)</f>
        <v>139416.66</v>
      </c>
      <c r="U558">
        <f>SUM($F558:I558)</f>
        <v>149374.99</v>
      </c>
      <c r="V558">
        <f>SUM($F558:J558)</f>
        <v>159333.31999999998</v>
      </c>
      <c r="W558">
        <f>SUM($F558:K558)</f>
        <v>169291.64999999997</v>
      </c>
      <c r="X558">
        <f>SUM($F558:L558)</f>
        <v>179249.97999999995</v>
      </c>
      <c r="Y558">
        <f>SUM($F558:M558)</f>
        <v>189208.30999999994</v>
      </c>
      <c r="Z558">
        <f>SUM($F558:N558)</f>
        <v>199166.63999999993</v>
      </c>
      <c r="AA558">
        <f>SUM($F558:O558)</f>
        <v>209124.97999999992</v>
      </c>
      <c r="AB558">
        <f>SUM($F558:P558)</f>
        <v>219083.31999999992</v>
      </c>
      <c r="AC558">
        <f>SUM($F558:Q558)</f>
        <v>229041.65999999992</v>
      </c>
      <c r="AD558">
        <f>SUM($F558:R558)</f>
        <v>238999.99999999991</v>
      </c>
    </row>
    <row r="559" spans="1:30" x14ac:dyDescent="0.35">
      <c r="A559" t="s">
        <v>141</v>
      </c>
      <c r="B559" s="255" t="s">
        <v>242</v>
      </c>
      <c r="C559" t="s">
        <v>67</v>
      </c>
      <c r="D559" t="s">
        <v>68</v>
      </c>
      <c r="E559">
        <v>6110800</v>
      </c>
      <c r="F559">
        <v>28100</v>
      </c>
      <c r="G559">
        <v>2341.66</v>
      </c>
      <c r="H559">
        <v>2341.66</v>
      </c>
      <c r="I559">
        <v>2341.66</v>
      </c>
      <c r="J559">
        <v>2341.66</v>
      </c>
      <c r="K559">
        <v>2341.67</v>
      </c>
      <c r="L559">
        <v>2341.67</v>
      </c>
      <c r="M559">
        <v>2341.67</v>
      </c>
      <c r="N559">
        <v>2341.67</v>
      </c>
      <c r="O559">
        <v>2341.67</v>
      </c>
      <c r="P559">
        <v>2341.67</v>
      </c>
      <c r="Q559">
        <v>2341.67</v>
      </c>
      <c r="R559">
        <v>2341.67</v>
      </c>
      <c r="S559">
        <f t="shared" si="8"/>
        <v>2341.66</v>
      </c>
      <c r="T559">
        <f>SUM($F559:H559)</f>
        <v>32783.32</v>
      </c>
      <c r="U559">
        <f>SUM($F559:I559)</f>
        <v>35124.979999999996</v>
      </c>
      <c r="V559">
        <f>SUM($F559:J559)</f>
        <v>37466.639999999999</v>
      </c>
      <c r="W559">
        <f>SUM($F559:K559)</f>
        <v>39808.31</v>
      </c>
      <c r="X559">
        <f>SUM($F559:L559)</f>
        <v>42149.979999999996</v>
      </c>
      <c r="Y559">
        <f>SUM($F559:M559)</f>
        <v>44491.649999999994</v>
      </c>
      <c r="Z559">
        <f>SUM($F559:N559)</f>
        <v>46833.319999999992</v>
      </c>
      <c r="AA559">
        <f>SUM($F559:O559)</f>
        <v>49174.989999999991</v>
      </c>
      <c r="AB559">
        <f>SUM($F559:P559)</f>
        <v>51516.659999999989</v>
      </c>
      <c r="AC559">
        <f>SUM($F559:Q559)</f>
        <v>53858.329999999987</v>
      </c>
      <c r="AD559">
        <f>SUM($F559:R559)</f>
        <v>56199.999999999985</v>
      </c>
    </row>
    <row r="560" spans="1:30" x14ac:dyDescent="0.35">
      <c r="A560" t="s">
        <v>141</v>
      </c>
      <c r="B560" s="255" t="s">
        <v>242</v>
      </c>
      <c r="C560" t="s">
        <v>69</v>
      </c>
      <c r="D560" t="s">
        <v>70</v>
      </c>
      <c r="E560">
        <v>6110640</v>
      </c>
      <c r="F560">
        <v>48670</v>
      </c>
      <c r="G560">
        <v>4055.83</v>
      </c>
      <c r="H560">
        <v>4055.83</v>
      </c>
      <c r="I560">
        <v>4055.83</v>
      </c>
      <c r="J560">
        <v>4055.83</v>
      </c>
      <c r="K560">
        <v>4055.83</v>
      </c>
      <c r="L560">
        <v>4055.83</v>
      </c>
      <c r="M560">
        <v>4055.83</v>
      </c>
      <c r="N560">
        <v>4055.83</v>
      </c>
      <c r="O560">
        <v>4055.84</v>
      </c>
      <c r="P560">
        <v>4055.84</v>
      </c>
      <c r="Q560">
        <v>4055.84</v>
      </c>
      <c r="R560">
        <v>4055.84</v>
      </c>
      <c r="S560">
        <f t="shared" si="8"/>
        <v>4055.83</v>
      </c>
      <c r="T560">
        <f>SUM($F560:H560)</f>
        <v>56781.66</v>
      </c>
      <c r="U560">
        <f>SUM($F560:I560)</f>
        <v>60837.490000000005</v>
      </c>
      <c r="V560">
        <f>SUM($F560:J560)</f>
        <v>64893.320000000007</v>
      </c>
      <c r="W560">
        <f>SUM($F560:K560)</f>
        <v>68949.150000000009</v>
      </c>
      <c r="X560">
        <f>SUM($F560:L560)</f>
        <v>73004.98000000001</v>
      </c>
      <c r="Y560">
        <f>SUM($F560:M560)</f>
        <v>77060.810000000012</v>
      </c>
      <c r="Z560">
        <f>SUM($F560:N560)</f>
        <v>81116.640000000014</v>
      </c>
      <c r="AA560">
        <f>SUM($F560:O560)</f>
        <v>85172.48000000001</v>
      </c>
      <c r="AB560">
        <f>SUM($F560:P560)</f>
        <v>89228.32</v>
      </c>
      <c r="AC560">
        <f>SUM($F560:Q560)</f>
        <v>93284.160000000003</v>
      </c>
      <c r="AD560">
        <f>SUM($F560:R560)</f>
        <v>97340</v>
      </c>
    </row>
    <row r="561" spans="1:30" x14ac:dyDescent="0.35">
      <c r="A561" t="s">
        <v>141</v>
      </c>
      <c r="B561" s="255" t="s">
        <v>242</v>
      </c>
      <c r="C561" t="s">
        <v>71</v>
      </c>
      <c r="D561" t="s">
        <v>72</v>
      </c>
      <c r="E561">
        <v>6116300</v>
      </c>
      <c r="F561">
        <v>11500</v>
      </c>
      <c r="G561">
        <v>950</v>
      </c>
      <c r="H561">
        <v>950</v>
      </c>
      <c r="I561">
        <v>950</v>
      </c>
      <c r="J561">
        <v>950</v>
      </c>
      <c r="K561">
        <v>950</v>
      </c>
      <c r="L561">
        <v>960</v>
      </c>
      <c r="M561">
        <v>965</v>
      </c>
      <c r="N561">
        <v>965</v>
      </c>
      <c r="O561">
        <v>965</v>
      </c>
      <c r="P561">
        <v>965</v>
      </c>
      <c r="Q561">
        <v>965</v>
      </c>
      <c r="R561">
        <v>965</v>
      </c>
      <c r="S561">
        <f t="shared" si="8"/>
        <v>950</v>
      </c>
      <c r="T561">
        <f>SUM($F561:H561)</f>
        <v>13400</v>
      </c>
      <c r="U561">
        <f>SUM($F561:I561)</f>
        <v>14350</v>
      </c>
      <c r="V561">
        <f>SUM($F561:J561)</f>
        <v>15300</v>
      </c>
      <c r="W561">
        <f>SUM($F561:K561)</f>
        <v>16250</v>
      </c>
      <c r="X561">
        <f>SUM($F561:L561)</f>
        <v>17210</v>
      </c>
      <c r="Y561">
        <f>SUM($F561:M561)</f>
        <v>18175</v>
      </c>
      <c r="Z561">
        <f>SUM($F561:N561)</f>
        <v>19140</v>
      </c>
      <c r="AA561">
        <f>SUM($F561:O561)</f>
        <v>20105</v>
      </c>
      <c r="AB561">
        <f>SUM($F561:P561)</f>
        <v>21070</v>
      </c>
      <c r="AC561">
        <f>SUM($F561:Q561)</f>
        <v>22035</v>
      </c>
      <c r="AD561">
        <f>SUM($F561:R561)</f>
        <v>23000</v>
      </c>
    </row>
    <row r="562" spans="1:30" x14ac:dyDescent="0.35">
      <c r="A562" t="s">
        <v>141</v>
      </c>
      <c r="B562" s="255" t="s">
        <v>242</v>
      </c>
      <c r="C562" t="s">
        <v>73</v>
      </c>
      <c r="D562" t="s">
        <v>74</v>
      </c>
      <c r="E562">
        <v>6116200</v>
      </c>
      <c r="F562">
        <v>11000</v>
      </c>
      <c r="G562">
        <v>500</v>
      </c>
      <c r="H562">
        <v>1100</v>
      </c>
      <c r="I562">
        <v>1100</v>
      </c>
      <c r="J562">
        <v>1100</v>
      </c>
      <c r="K562">
        <v>0</v>
      </c>
      <c r="L562">
        <v>1100</v>
      </c>
      <c r="M562">
        <v>1100</v>
      </c>
      <c r="N562">
        <v>1100</v>
      </c>
      <c r="O562">
        <v>1100</v>
      </c>
      <c r="P562">
        <v>1100</v>
      </c>
      <c r="Q562">
        <v>1100</v>
      </c>
      <c r="R562">
        <v>600</v>
      </c>
      <c r="S562">
        <f t="shared" si="8"/>
        <v>500</v>
      </c>
      <c r="T562">
        <f>SUM($F562:H562)</f>
        <v>12600</v>
      </c>
      <c r="U562">
        <f>SUM($F562:I562)</f>
        <v>13700</v>
      </c>
      <c r="V562">
        <f>SUM($F562:J562)</f>
        <v>14800</v>
      </c>
      <c r="W562">
        <f>SUM($F562:K562)</f>
        <v>14800</v>
      </c>
      <c r="X562">
        <f>SUM($F562:L562)</f>
        <v>15900</v>
      </c>
      <c r="Y562">
        <f>SUM($F562:M562)</f>
        <v>17000</v>
      </c>
      <c r="Z562">
        <f>SUM($F562:N562)</f>
        <v>18100</v>
      </c>
      <c r="AA562">
        <f>SUM($F562:O562)</f>
        <v>19200</v>
      </c>
      <c r="AB562">
        <f>SUM($F562:P562)</f>
        <v>20300</v>
      </c>
      <c r="AC562">
        <f>SUM($F562:Q562)</f>
        <v>21400</v>
      </c>
      <c r="AD562">
        <f>SUM($F562:R562)</f>
        <v>22000</v>
      </c>
    </row>
    <row r="563" spans="1:30" x14ac:dyDescent="0.35">
      <c r="A563" t="s">
        <v>141</v>
      </c>
      <c r="B563" s="255" t="s">
        <v>242</v>
      </c>
      <c r="C563" t="s">
        <v>75</v>
      </c>
      <c r="D563" t="s">
        <v>76</v>
      </c>
      <c r="E563">
        <v>6116610</v>
      </c>
      <c r="F563">
        <v>0</v>
      </c>
      <c r="G563">
        <v>0</v>
      </c>
      <c r="H563">
        <v>0</v>
      </c>
      <c r="I563">
        <v>0</v>
      </c>
      <c r="J563">
        <v>0</v>
      </c>
      <c r="K563">
        <v>0</v>
      </c>
      <c r="L563">
        <v>0</v>
      </c>
      <c r="M563">
        <v>0</v>
      </c>
      <c r="N563">
        <v>0</v>
      </c>
      <c r="O563">
        <v>0</v>
      </c>
      <c r="P563">
        <v>0</v>
      </c>
      <c r="Q563">
        <v>0</v>
      </c>
      <c r="R563">
        <v>0</v>
      </c>
      <c r="S563">
        <f t="shared" si="8"/>
        <v>0</v>
      </c>
      <c r="T563">
        <f>SUM($F563:H563)</f>
        <v>0</v>
      </c>
      <c r="U563">
        <f>SUM($F563:I563)</f>
        <v>0</v>
      </c>
      <c r="V563">
        <f>SUM($F563:J563)</f>
        <v>0</v>
      </c>
      <c r="W563">
        <f>SUM($F563:K563)</f>
        <v>0</v>
      </c>
      <c r="X563">
        <f>SUM($F563:L563)</f>
        <v>0</v>
      </c>
      <c r="Y563">
        <f>SUM($F563:M563)</f>
        <v>0</v>
      </c>
      <c r="Z563">
        <f>SUM($F563:N563)</f>
        <v>0</v>
      </c>
      <c r="AA563">
        <f>SUM($F563:O563)</f>
        <v>0</v>
      </c>
      <c r="AB563">
        <f>SUM($F563:P563)</f>
        <v>0</v>
      </c>
      <c r="AC563">
        <f>SUM($F563:Q563)</f>
        <v>0</v>
      </c>
      <c r="AD563">
        <f>SUM($F563:R563)</f>
        <v>0</v>
      </c>
    </row>
    <row r="564" spans="1:30" x14ac:dyDescent="0.35">
      <c r="A564" t="s">
        <v>141</v>
      </c>
      <c r="B564" s="255" t="s">
        <v>242</v>
      </c>
      <c r="C564" t="s">
        <v>77</v>
      </c>
      <c r="D564" t="s">
        <v>78</v>
      </c>
      <c r="E564">
        <v>6116600</v>
      </c>
      <c r="F564">
        <v>706</v>
      </c>
      <c r="G564">
        <v>0</v>
      </c>
      <c r="H564">
        <v>0</v>
      </c>
      <c r="I564">
        <v>0</v>
      </c>
      <c r="J564">
        <v>0</v>
      </c>
      <c r="K564">
        <v>0</v>
      </c>
      <c r="L564">
        <v>0</v>
      </c>
      <c r="M564">
        <v>0</v>
      </c>
      <c r="N564">
        <v>0</v>
      </c>
      <c r="O564">
        <v>0</v>
      </c>
      <c r="P564">
        <v>0</v>
      </c>
      <c r="Q564">
        <v>0</v>
      </c>
      <c r="R564">
        <v>706</v>
      </c>
      <c r="S564">
        <f t="shared" si="8"/>
        <v>0</v>
      </c>
      <c r="T564">
        <f>SUM($F564:H564)</f>
        <v>706</v>
      </c>
      <c r="U564">
        <f>SUM($F564:I564)</f>
        <v>706</v>
      </c>
      <c r="V564">
        <f>SUM($F564:J564)</f>
        <v>706</v>
      </c>
      <c r="W564">
        <f>SUM($F564:K564)</f>
        <v>706</v>
      </c>
      <c r="X564">
        <f>SUM($F564:L564)</f>
        <v>706</v>
      </c>
      <c r="Y564">
        <f>SUM($F564:M564)</f>
        <v>706</v>
      </c>
      <c r="Z564">
        <f>SUM($F564:N564)</f>
        <v>706</v>
      </c>
      <c r="AA564">
        <f>SUM($F564:O564)</f>
        <v>706</v>
      </c>
      <c r="AB564">
        <f>SUM($F564:P564)</f>
        <v>706</v>
      </c>
      <c r="AC564">
        <f>SUM($F564:Q564)</f>
        <v>706</v>
      </c>
      <c r="AD564">
        <f>SUM($F564:R564)</f>
        <v>1412</v>
      </c>
    </row>
    <row r="565" spans="1:30" x14ac:dyDescent="0.35">
      <c r="A565" t="s">
        <v>141</v>
      </c>
      <c r="B565" s="255" t="s">
        <v>242</v>
      </c>
      <c r="C565" t="s">
        <v>79</v>
      </c>
      <c r="D565" t="s">
        <v>80</v>
      </c>
      <c r="E565">
        <v>6121000</v>
      </c>
      <c r="F565">
        <v>12000</v>
      </c>
      <c r="G565">
        <v>1000</v>
      </c>
      <c r="H565">
        <v>1000</v>
      </c>
      <c r="I565">
        <v>1000</v>
      </c>
      <c r="J565">
        <v>1000</v>
      </c>
      <c r="K565">
        <v>1000</v>
      </c>
      <c r="L565">
        <v>1000</v>
      </c>
      <c r="M565">
        <v>1000</v>
      </c>
      <c r="N565">
        <v>1000</v>
      </c>
      <c r="O565">
        <v>1000</v>
      </c>
      <c r="P565">
        <v>1000</v>
      </c>
      <c r="Q565">
        <v>1000</v>
      </c>
      <c r="R565">
        <v>1000</v>
      </c>
      <c r="S565">
        <f t="shared" si="8"/>
        <v>1000</v>
      </c>
      <c r="T565">
        <f>SUM($F565:H565)</f>
        <v>14000</v>
      </c>
      <c r="U565">
        <f>SUM($F565:I565)</f>
        <v>15000</v>
      </c>
      <c r="V565">
        <f>SUM($F565:J565)</f>
        <v>16000</v>
      </c>
      <c r="W565">
        <f>SUM($F565:K565)</f>
        <v>17000</v>
      </c>
      <c r="X565">
        <f>SUM($F565:L565)</f>
        <v>18000</v>
      </c>
      <c r="Y565">
        <f>SUM($F565:M565)</f>
        <v>19000</v>
      </c>
      <c r="Z565">
        <f>SUM($F565:N565)</f>
        <v>20000</v>
      </c>
      <c r="AA565">
        <f>SUM($F565:O565)</f>
        <v>21000</v>
      </c>
      <c r="AB565">
        <f>SUM($F565:P565)</f>
        <v>22000</v>
      </c>
      <c r="AC565">
        <f>SUM($F565:Q565)</f>
        <v>23000</v>
      </c>
      <c r="AD565">
        <f>SUM($F565:R565)</f>
        <v>24000</v>
      </c>
    </row>
    <row r="566" spans="1:30" x14ac:dyDescent="0.35">
      <c r="A566" t="s">
        <v>141</v>
      </c>
      <c r="B566" s="255" t="s">
        <v>242</v>
      </c>
      <c r="C566" t="s">
        <v>81</v>
      </c>
      <c r="D566" t="s">
        <v>82</v>
      </c>
      <c r="E566">
        <v>6122310</v>
      </c>
      <c r="F566">
        <v>6500</v>
      </c>
      <c r="G566">
        <v>500</v>
      </c>
      <c r="H566">
        <v>500</v>
      </c>
      <c r="I566">
        <v>700</v>
      </c>
      <c r="J566">
        <v>500</v>
      </c>
      <c r="K566">
        <v>500</v>
      </c>
      <c r="L566">
        <v>600</v>
      </c>
      <c r="M566">
        <v>500</v>
      </c>
      <c r="N566">
        <v>500</v>
      </c>
      <c r="O566">
        <v>700</v>
      </c>
      <c r="P566">
        <v>500</v>
      </c>
      <c r="Q566">
        <v>500</v>
      </c>
      <c r="R566">
        <v>500</v>
      </c>
      <c r="S566">
        <f t="shared" si="8"/>
        <v>500</v>
      </c>
      <c r="T566">
        <f>SUM($F566:H566)</f>
        <v>7500</v>
      </c>
      <c r="U566">
        <f>SUM($F566:I566)</f>
        <v>8200</v>
      </c>
      <c r="V566">
        <f>SUM($F566:J566)</f>
        <v>8700</v>
      </c>
      <c r="W566">
        <f>SUM($F566:K566)</f>
        <v>9200</v>
      </c>
      <c r="X566">
        <f>SUM($F566:L566)</f>
        <v>9800</v>
      </c>
      <c r="Y566">
        <f>SUM($F566:M566)</f>
        <v>10300</v>
      </c>
      <c r="Z566">
        <f>SUM($F566:N566)</f>
        <v>10800</v>
      </c>
      <c r="AA566">
        <f>SUM($F566:O566)</f>
        <v>11500</v>
      </c>
      <c r="AB566">
        <f>SUM($F566:P566)</f>
        <v>12000</v>
      </c>
      <c r="AC566">
        <f>SUM($F566:Q566)</f>
        <v>12500</v>
      </c>
      <c r="AD566">
        <f>SUM($F566:R566)</f>
        <v>13000</v>
      </c>
    </row>
    <row r="567" spans="1:30" x14ac:dyDescent="0.35">
      <c r="A567" t="s">
        <v>141</v>
      </c>
      <c r="B567" s="255" t="s">
        <v>242</v>
      </c>
      <c r="C567" t="s">
        <v>83</v>
      </c>
      <c r="D567" t="s">
        <v>84</v>
      </c>
      <c r="E567">
        <v>6122110</v>
      </c>
      <c r="F567">
        <v>11000</v>
      </c>
      <c r="G567">
        <v>1000</v>
      </c>
      <c r="H567">
        <v>1000</v>
      </c>
      <c r="I567">
        <v>1000</v>
      </c>
      <c r="J567">
        <v>1000</v>
      </c>
      <c r="K567">
        <v>0</v>
      </c>
      <c r="L567">
        <v>1000</v>
      </c>
      <c r="M567">
        <v>1000</v>
      </c>
      <c r="N567">
        <v>1000</v>
      </c>
      <c r="O567">
        <v>1000</v>
      </c>
      <c r="P567">
        <v>1000</v>
      </c>
      <c r="Q567">
        <v>1000</v>
      </c>
      <c r="R567">
        <v>1000</v>
      </c>
      <c r="S567">
        <f t="shared" si="8"/>
        <v>1000</v>
      </c>
      <c r="T567">
        <f>SUM($F567:H567)</f>
        <v>13000</v>
      </c>
      <c r="U567">
        <f>SUM($F567:I567)</f>
        <v>14000</v>
      </c>
      <c r="V567">
        <f>SUM($F567:J567)</f>
        <v>15000</v>
      </c>
      <c r="W567">
        <f>SUM($F567:K567)</f>
        <v>15000</v>
      </c>
      <c r="X567">
        <f>SUM($F567:L567)</f>
        <v>16000</v>
      </c>
      <c r="Y567">
        <f>SUM($F567:M567)</f>
        <v>17000</v>
      </c>
      <c r="Z567">
        <f>SUM($F567:N567)</f>
        <v>18000</v>
      </c>
      <c r="AA567">
        <f>SUM($F567:O567)</f>
        <v>19000</v>
      </c>
      <c r="AB567">
        <f>SUM($F567:P567)</f>
        <v>20000</v>
      </c>
      <c r="AC567">
        <f>SUM($F567:Q567)</f>
        <v>21000</v>
      </c>
      <c r="AD567">
        <f>SUM($F567:R567)</f>
        <v>22000</v>
      </c>
    </row>
    <row r="568" spans="1:30" x14ac:dyDescent="0.35">
      <c r="A568" t="s">
        <v>141</v>
      </c>
      <c r="B568" s="255" t="s">
        <v>242</v>
      </c>
      <c r="C568" t="s">
        <v>85</v>
      </c>
      <c r="D568" t="s">
        <v>86</v>
      </c>
      <c r="E568">
        <v>6120800</v>
      </c>
      <c r="F568">
        <v>5000</v>
      </c>
      <c r="G568">
        <v>1250</v>
      </c>
      <c r="H568">
        <v>0</v>
      </c>
      <c r="I568">
        <v>0</v>
      </c>
      <c r="J568">
        <v>1250</v>
      </c>
      <c r="K568">
        <v>0</v>
      </c>
      <c r="L568">
        <v>0</v>
      </c>
      <c r="M568">
        <v>1250</v>
      </c>
      <c r="N568">
        <v>0</v>
      </c>
      <c r="O568">
        <v>0</v>
      </c>
      <c r="P568">
        <v>1250</v>
      </c>
      <c r="Q568">
        <v>0</v>
      </c>
      <c r="R568">
        <v>0</v>
      </c>
      <c r="S568">
        <f t="shared" si="8"/>
        <v>1250</v>
      </c>
      <c r="T568">
        <f>SUM($F568:H568)</f>
        <v>6250</v>
      </c>
      <c r="U568">
        <f>SUM($F568:I568)</f>
        <v>6250</v>
      </c>
      <c r="V568">
        <f>SUM($F568:J568)</f>
        <v>7500</v>
      </c>
      <c r="W568">
        <f>SUM($F568:K568)</f>
        <v>7500</v>
      </c>
      <c r="X568">
        <f>SUM($F568:L568)</f>
        <v>7500</v>
      </c>
      <c r="Y568">
        <f>SUM($F568:M568)</f>
        <v>8750</v>
      </c>
      <c r="Z568">
        <f>SUM($F568:N568)</f>
        <v>8750</v>
      </c>
      <c r="AA568">
        <f>SUM($F568:O568)</f>
        <v>8750</v>
      </c>
      <c r="AB568">
        <f>SUM($F568:P568)</f>
        <v>10000</v>
      </c>
      <c r="AC568">
        <f>SUM($F568:Q568)</f>
        <v>10000</v>
      </c>
      <c r="AD568">
        <f>SUM($F568:R568)</f>
        <v>10000</v>
      </c>
    </row>
    <row r="569" spans="1:30" x14ac:dyDescent="0.35">
      <c r="A569" t="s">
        <v>141</v>
      </c>
      <c r="B569" s="255" t="s">
        <v>242</v>
      </c>
      <c r="C569" t="s">
        <v>87</v>
      </c>
      <c r="D569" t="s">
        <v>88</v>
      </c>
      <c r="E569">
        <v>6120220</v>
      </c>
      <c r="F569">
        <v>33300</v>
      </c>
      <c r="G569">
        <v>2500</v>
      </c>
      <c r="H569">
        <v>2500</v>
      </c>
      <c r="I569">
        <v>2500</v>
      </c>
      <c r="J569">
        <v>2500</v>
      </c>
      <c r="K569">
        <v>2500</v>
      </c>
      <c r="L569">
        <v>2500</v>
      </c>
      <c r="M569">
        <v>2500</v>
      </c>
      <c r="N569">
        <v>3160</v>
      </c>
      <c r="O569">
        <v>3160</v>
      </c>
      <c r="P569">
        <v>3160</v>
      </c>
      <c r="Q569">
        <v>3160</v>
      </c>
      <c r="R569">
        <v>3160</v>
      </c>
      <c r="S569">
        <f t="shared" si="8"/>
        <v>2500</v>
      </c>
      <c r="T569">
        <f>SUM($F569:H569)</f>
        <v>38300</v>
      </c>
      <c r="U569">
        <f>SUM($F569:I569)</f>
        <v>40800</v>
      </c>
      <c r="V569">
        <f>SUM($F569:J569)</f>
        <v>43300</v>
      </c>
      <c r="W569">
        <f>SUM($F569:K569)</f>
        <v>45800</v>
      </c>
      <c r="X569">
        <f>SUM($F569:L569)</f>
        <v>48300</v>
      </c>
      <c r="Y569">
        <f>SUM($F569:M569)</f>
        <v>50800</v>
      </c>
      <c r="Z569">
        <f>SUM($F569:N569)</f>
        <v>53960</v>
      </c>
      <c r="AA569">
        <f>SUM($F569:O569)</f>
        <v>57120</v>
      </c>
      <c r="AB569">
        <f>SUM($F569:P569)</f>
        <v>60280</v>
      </c>
      <c r="AC569">
        <f>SUM($F569:Q569)</f>
        <v>63440</v>
      </c>
      <c r="AD569">
        <f>SUM($F569:R569)</f>
        <v>66600</v>
      </c>
    </row>
    <row r="570" spans="1:30" x14ac:dyDescent="0.35">
      <c r="A570" t="s">
        <v>141</v>
      </c>
      <c r="B570" s="255" t="s">
        <v>242</v>
      </c>
      <c r="C570" t="s">
        <v>89</v>
      </c>
      <c r="D570" t="s">
        <v>90</v>
      </c>
      <c r="E570">
        <v>6120600</v>
      </c>
      <c r="F570">
        <v>38912</v>
      </c>
      <c r="G570">
        <v>0</v>
      </c>
      <c r="H570">
        <v>0</v>
      </c>
      <c r="I570">
        <v>0</v>
      </c>
      <c r="J570">
        <v>0</v>
      </c>
      <c r="K570">
        <v>0</v>
      </c>
      <c r="L570">
        <v>0</v>
      </c>
      <c r="M570">
        <v>0</v>
      </c>
      <c r="N570">
        <v>0</v>
      </c>
      <c r="O570">
        <v>0</v>
      </c>
      <c r="P570">
        <v>0</v>
      </c>
      <c r="Q570">
        <v>0</v>
      </c>
      <c r="R570">
        <v>38912</v>
      </c>
      <c r="S570">
        <f t="shared" si="8"/>
        <v>0</v>
      </c>
      <c r="T570">
        <f>SUM($F570:H570)</f>
        <v>38912</v>
      </c>
      <c r="U570">
        <f>SUM($F570:I570)</f>
        <v>38912</v>
      </c>
      <c r="V570">
        <f>SUM($F570:J570)</f>
        <v>38912</v>
      </c>
      <c r="W570">
        <f>SUM($F570:K570)</f>
        <v>38912</v>
      </c>
      <c r="X570">
        <f>SUM($F570:L570)</f>
        <v>38912</v>
      </c>
      <c r="Y570">
        <f>SUM($F570:M570)</f>
        <v>38912</v>
      </c>
      <c r="Z570">
        <f>SUM($F570:N570)</f>
        <v>38912</v>
      </c>
      <c r="AA570">
        <f>SUM($F570:O570)</f>
        <v>38912</v>
      </c>
      <c r="AB570">
        <f>SUM($F570:P570)</f>
        <v>38912</v>
      </c>
      <c r="AC570">
        <f>SUM($F570:Q570)</f>
        <v>38912</v>
      </c>
      <c r="AD570">
        <f>SUM($F570:R570)</f>
        <v>77824</v>
      </c>
    </row>
    <row r="571" spans="1:30" x14ac:dyDescent="0.35">
      <c r="A571" t="s">
        <v>141</v>
      </c>
      <c r="B571" s="255" t="s">
        <v>242</v>
      </c>
      <c r="C571" t="s">
        <v>91</v>
      </c>
      <c r="D571" t="s">
        <v>92</v>
      </c>
      <c r="E571">
        <v>6120400</v>
      </c>
      <c r="F571">
        <v>7000</v>
      </c>
      <c r="G571">
        <v>100</v>
      </c>
      <c r="H571">
        <v>500</v>
      </c>
      <c r="I571">
        <v>900</v>
      </c>
      <c r="J571">
        <v>200</v>
      </c>
      <c r="K571">
        <v>100</v>
      </c>
      <c r="L571">
        <v>100</v>
      </c>
      <c r="M571">
        <v>100</v>
      </c>
      <c r="N571">
        <v>500</v>
      </c>
      <c r="O571">
        <v>600</v>
      </c>
      <c r="P571">
        <v>3000</v>
      </c>
      <c r="Q571">
        <v>400</v>
      </c>
      <c r="R571">
        <v>500</v>
      </c>
      <c r="S571">
        <f t="shared" si="8"/>
        <v>100</v>
      </c>
      <c r="T571">
        <f>SUM($F571:H571)</f>
        <v>7600</v>
      </c>
      <c r="U571">
        <f>SUM($F571:I571)</f>
        <v>8500</v>
      </c>
      <c r="V571">
        <f>SUM($F571:J571)</f>
        <v>8700</v>
      </c>
      <c r="W571">
        <f>SUM($F571:K571)</f>
        <v>8800</v>
      </c>
      <c r="X571">
        <f>SUM($F571:L571)</f>
        <v>8900</v>
      </c>
      <c r="Y571">
        <f>SUM($F571:M571)</f>
        <v>9000</v>
      </c>
      <c r="Z571">
        <f>SUM($F571:N571)</f>
        <v>9500</v>
      </c>
      <c r="AA571">
        <f>SUM($F571:O571)</f>
        <v>10100</v>
      </c>
      <c r="AB571">
        <f>SUM($F571:P571)</f>
        <v>13100</v>
      </c>
      <c r="AC571">
        <f>SUM($F571:Q571)</f>
        <v>13500</v>
      </c>
      <c r="AD571">
        <f>SUM($F571:R571)</f>
        <v>14000</v>
      </c>
    </row>
    <row r="572" spans="1:30" x14ac:dyDescent="0.35">
      <c r="A572" t="s">
        <v>141</v>
      </c>
      <c r="B572" s="255" t="s">
        <v>242</v>
      </c>
      <c r="C572" t="s">
        <v>93</v>
      </c>
      <c r="D572" t="s">
        <v>94</v>
      </c>
      <c r="E572">
        <v>6140130</v>
      </c>
      <c r="F572">
        <v>105000</v>
      </c>
      <c r="G572">
        <v>5000</v>
      </c>
      <c r="H572">
        <v>10500</v>
      </c>
      <c r="I572">
        <v>10500</v>
      </c>
      <c r="J572">
        <v>10500</v>
      </c>
      <c r="K572">
        <v>0</v>
      </c>
      <c r="L572">
        <v>10500</v>
      </c>
      <c r="M572">
        <v>10500</v>
      </c>
      <c r="N572">
        <v>10500</v>
      </c>
      <c r="O572">
        <v>10500</v>
      </c>
      <c r="P572">
        <v>10500</v>
      </c>
      <c r="Q572">
        <v>10500</v>
      </c>
      <c r="R572">
        <v>5500</v>
      </c>
      <c r="S572">
        <f t="shared" si="8"/>
        <v>5000</v>
      </c>
      <c r="T572">
        <f>SUM($F572:H572)</f>
        <v>120500</v>
      </c>
      <c r="U572">
        <f>SUM($F572:I572)</f>
        <v>131000</v>
      </c>
      <c r="V572">
        <f>SUM($F572:J572)</f>
        <v>141500</v>
      </c>
      <c r="W572">
        <f>SUM($F572:K572)</f>
        <v>141500</v>
      </c>
      <c r="X572">
        <f>SUM($F572:L572)</f>
        <v>152000</v>
      </c>
      <c r="Y572">
        <f>SUM($F572:M572)</f>
        <v>162500</v>
      </c>
      <c r="Z572">
        <f>SUM($F572:N572)</f>
        <v>173000</v>
      </c>
      <c r="AA572">
        <f>SUM($F572:O572)</f>
        <v>183500</v>
      </c>
      <c r="AB572">
        <f>SUM($F572:P572)</f>
        <v>194000</v>
      </c>
      <c r="AC572">
        <f>SUM($F572:Q572)</f>
        <v>204500</v>
      </c>
      <c r="AD572">
        <f>SUM($F572:R572)</f>
        <v>210000</v>
      </c>
    </row>
    <row r="573" spans="1:30" x14ac:dyDescent="0.35">
      <c r="A573" t="s">
        <v>141</v>
      </c>
      <c r="B573" s="255" t="s">
        <v>242</v>
      </c>
      <c r="C573" t="s">
        <v>95</v>
      </c>
      <c r="D573" t="s">
        <v>96</v>
      </c>
      <c r="E573">
        <v>6142430</v>
      </c>
      <c r="F573">
        <v>25000</v>
      </c>
      <c r="G573">
        <v>2000</v>
      </c>
      <c r="H573">
        <v>2000</v>
      </c>
      <c r="I573">
        <v>2000</v>
      </c>
      <c r="J573">
        <v>2000</v>
      </c>
      <c r="K573">
        <v>1000</v>
      </c>
      <c r="L573">
        <v>1000</v>
      </c>
      <c r="M573">
        <v>5000</v>
      </c>
      <c r="N573">
        <v>1000</v>
      </c>
      <c r="O573">
        <v>1000</v>
      </c>
      <c r="P573">
        <v>1000</v>
      </c>
      <c r="Q573">
        <v>1000</v>
      </c>
      <c r="R573">
        <v>6000</v>
      </c>
      <c r="S573">
        <f t="shared" si="8"/>
        <v>2000</v>
      </c>
      <c r="T573">
        <f>SUM($F573:H573)</f>
        <v>29000</v>
      </c>
      <c r="U573">
        <f>SUM($F573:I573)</f>
        <v>31000</v>
      </c>
      <c r="V573">
        <f>SUM($F573:J573)</f>
        <v>33000</v>
      </c>
      <c r="W573">
        <f>SUM($F573:K573)</f>
        <v>34000</v>
      </c>
      <c r="X573">
        <f>SUM($F573:L573)</f>
        <v>35000</v>
      </c>
      <c r="Y573">
        <f>SUM($F573:M573)</f>
        <v>40000</v>
      </c>
      <c r="Z573">
        <f>SUM($F573:N573)</f>
        <v>41000</v>
      </c>
      <c r="AA573">
        <f>SUM($F573:O573)</f>
        <v>42000</v>
      </c>
      <c r="AB573">
        <f>SUM($F573:P573)</f>
        <v>43000</v>
      </c>
      <c r="AC573">
        <f>SUM($F573:Q573)</f>
        <v>44000</v>
      </c>
      <c r="AD573">
        <f>SUM($F573:R573)</f>
        <v>50000</v>
      </c>
    </row>
    <row r="574" spans="1:30" x14ac:dyDescent="0.35">
      <c r="A574" t="s">
        <v>141</v>
      </c>
      <c r="B574" s="255" t="s">
        <v>242</v>
      </c>
      <c r="C574" t="s">
        <v>97</v>
      </c>
      <c r="D574" t="s">
        <v>98</v>
      </c>
      <c r="E574">
        <v>6146100</v>
      </c>
      <c r="F574">
        <v>0</v>
      </c>
      <c r="G574">
        <v>0</v>
      </c>
      <c r="H574">
        <v>0</v>
      </c>
      <c r="I574">
        <v>0</v>
      </c>
      <c r="J574">
        <v>0</v>
      </c>
      <c r="K574">
        <v>0</v>
      </c>
      <c r="L574">
        <v>0</v>
      </c>
      <c r="M574">
        <v>0</v>
      </c>
      <c r="N574">
        <v>0</v>
      </c>
      <c r="O574">
        <v>0</v>
      </c>
      <c r="P574">
        <v>0</v>
      </c>
      <c r="Q574">
        <v>0</v>
      </c>
      <c r="R574">
        <v>0</v>
      </c>
      <c r="S574">
        <f t="shared" si="8"/>
        <v>0</v>
      </c>
      <c r="T574">
        <f>SUM($F574:H574)</f>
        <v>0</v>
      </c>
      <c r="U574">
        <f>SUM($F574:I574)</f>
        <v>0</v>
      </c>
      <c r="V574">
        <f>SUM($F574:J574)</f>
        <v>0</v>
      </c>
      <c r="W574">
        <f>SUM($F574:K574)</f>
        <v>0</v>
      </c>
      <c r="X574">
        <f>SUM($F574:L574)</f>
        <v>0</v>
      </c>
      <c r="Y574">
        <f>SUM($F574:M574)</f>
        <v>0</v>
      </c>
      <c r="Z574">
        <f>SUM($F574:N574)</f>
        <v>0</v>
      </c>
      <c r="AA574">
        <f>SUM($F574:O574)</f>
        <v>0</v>
      </c>
      <c r="AB574">
        <f>SUM($F574:P574)</f>
        <v>0</v>
      </c>
      <c r="AC574">
        <f>SUM($F574:Q574)</f>
        <v>0</v>
      </c>
      <c r="AD574">
        <f>SUM($F574:R574)</f>
        <v>0</v>
      </c>
    </row>
    <row r="575" spans="1:30" x14ac:dyDescent="0.35">
      <c r="A575" t="s">
        <v>141</v>
      </c>
      <c r="B575" s="255" t="s">
        <v>242</v>
      </c>
      <c r="C575" t="s">
        <v>99</v>
      </c>
      <c r="D575" t="s">
        <v>100</v>
      </c>
      <c r="E575">
        <v>6140000</v>
      </c>
      <c r="F575">
        <v>15568</v>
      </c>
      <c r="G575">
        <v>1568</v>
      </c>
      <c r="H575">
        <v>1000</v>
      </c>
      <c r="I575">
        <v>2000</v>
      </c>
      <c r="J575">
        <v>1000</v>
      </c>
      <c r="K575">
        <v>1000</v>
      </c>
      <c r="L575">
        <v>2000</v>
      </c>
      <c r="M575">
        <v>1000</v>
      </c>
      <c r="N575">
        <v>1000</v>
      </c>
      <c r="O575">
        <v>1000</v>
      </c>
      <c r="P575">
        <v>1000</v>
      </c>
      <c r="Q575">
        <v>1000</v>
      </c>
      <c r="R575">
        <v>2000</v>
      </c>
      <c r="S575">
        <f t="shared" si="8"/>
        <v>1568</v>
      </c>
      <c r="T575">
        <f>SUM($F575:H575)</f>
        <v>18136</v>
      </c>
      <c r="U575">
        <f>SUM($F575:I575)</f>
        <v>20136</v>
      </c>
      <c r="V575">
        <f>SUM($F575:J575)</f>
        <v>21136</v>
      </c>
      <c r="W575">
        <f>SUM($F575:K575)</f>
        <v>22136</v>
      </c>
      <c r="X575">
        <f>SUM($F575:L575)</f>
        <v>24136</v>
      </c>
      <c r="Y575">
        <f>SUM($F575:M575)</f>
        <v>25136</v>
      </c>
      <c r="Z575">
        <f>SUM($F575:N575)</f>
        <v>26136</v>
      </c>
      <c r="AA575">
        <f>SUM($F575:O575)</f>
        <v>27136</v>
      </c>
      <c r="AB575">
        <f>SUM($F575:P575)</f>
        <v>28136</v>
      </c>
      <c r="AC575">
        <f>SUM($F575:Q575)</f>
        <v>29136</v>
      </c>
      <c r="AD575">
        <f>SUM($F575:R575)</f>
        <v>31136</v>
      </c>
    </row>
    <row r="576" spans="1:30" x14ac:dyDescent="0.35">
      <c r="A576" t="s">
        <v>141</v>
      </c>
      <c r="B576" s="255" t="s">
        <v>242</v>
      </c>
      <c r="C576" t="s">
        <v>101</v>
      </c>
      <c r="D576" t="s">
        <v>102</v>
      </c>
      <c r="E576">
        <v>6121600</v>
      </c>
      <c r="F576">
        <v>8798</v>
      </c>
      <c r="G576">
        <v>0</v>
      </c>
      <c r="H576">
        <v>0</v>
      </c>
      <c r="I576">
        <v>0</v>
      </c>
      <c r="J576">
        <v>0</v>
      </c>
      <c r="K576">
        <v>0</v>
      </c>
      <c r="L576">
        <v>0</v>
      </c>
      <c r="M576">
        <v>0</v>
      </c>
      <c r="N576">
        <v>0</v>
      </c>
      <c r="O576">
        <v>0</v>
      </c>
      <c r="P576">
        <v>0</v>
      </c>
      <c r="Q576">
        <v>0</v>
      </c>
      <c r="R576">
        <v>8798</v>
      </c>
      <c r="S576">
        <f t="shared" si="8"/>
        <v>0</v>
      </c>
      <c r="T576">
        <f>SUM($F576:H576)</f>
        <v>8798</v>
      </c>
      <c r="U576">
        <f>SUM($F576:I576)</f>
        <v>8798</v>
      </c>
      <c r="V576">
        <f>SUM($F576:J576)</f>
        <v>8798</v>
      </c>
      <c r="W576">
        <f>SUM($F576:K576)</f>
        <v>8798</v>
      </c>
      <c r="X576">
        <f>SUM($F576:L576)</f>
        <v>8798</v>
      </c>
      <c r="Y576">
        <f>SUM($F576:M576)</f>
        <v>8798</v>
      </c>
      <c r="Z576">
        <f>SUM($F576:N576)</f>
        <v>8798</v>
      </c>
      <c r="AA576">
        <f>SUM($F576:O576)</f>
        <v>8798</v>
      </c>
      <c r="AB576">
        <f>SUM($F576:P576)</f>
        <v>8798</v>
      </c>
      <c r="AC576">
        <f>SUM($F576:Q576)</f>
        <v>8798</v>
      </c>
      <c r="AD576">
        <f>SUM($F576:R576)</f>
        <v>17596</v>
      </c>
    </row>
    <row r="577" spans="1:30" x14ac:dyDescent="0.35">
      <c r="A577" t="s">
        <v>141</v>
      </c>
      <c r="B577" s="255" t="s">
        <v>242</v>
      </c>
      <c r="C577" t="s">
        <v>103</v>
      </c>
      <c r="D577" t="s">
        <v>104</v>
      </c>
      <c r="E577">
        <v>6151110</v>
      </c>
      <c r="F577">
        <v>0</v>
      </c>
      <c r="G577">
        <v>0</v>
      </c>
      <c r="H577">
        <v>0</v>
      </c>
      <c r="I577">
        <v>0</v>
      </c>
      <c r="J577">
        <v>0</v>
      </c>
      <c r="K577">
        <v>0</v>
      </c>
      <c r="L577">
        <v>0</v>
      </c>
      <c r="M577">
        <v>0</v>
      </c>
      <c r="N577">
        <v>0</v>
      </c>
      <c r="O577">
        <v>0</v>
      </c>
      <c r="P577">
        <v>0</v>
      </c>
      <c r="Q577">
        <v>0</v>
      </c>
      <c r="R577">
        <v>0</v>
      </c>
      <c r="S577">
        <f t="shared" si="8"/>
        <v>0</v>
      </c>
      <c r="T577">
        <f>SUM($F577:H577)</f>
        <v>0</v>
      </c>
      <c r="U577">
        <f>SUM($F577:I577)</f>
        <v>0</v>
      </c>
      <c r="V577">
        <f>SUM($F577:J577)</f>
        <v>0</v>
      </c>
      <c r="W577">
        <f>SUM($F577:K577)</f>
        <v>0</v>
      </c>
      <c r="X577">
        <f>SUM($F577:L577)</f>
        <v>0</v>
      </c>
      <c r="Y577">
        <f>SUM($F577:M577)</f>
        <v>0</v>
      </c>
      <c r="Z577">
        <f>SUM($F577:N577)</f>
        <v>0</v>
      </c>
      <c r="AA577">
        <f>SUM($F577:O577)</f>
        <v>0</v>
      </c>
      <c r="AB577">
        <f>SUM($F577:P577)</f>
        <v>0</v>
      </c>
      <c r="AC577">
        <f>SUM($F577:Q577)</f>
        <v>0</v>
      </c>
      <c r="AD577">
        <f>SUM($F577:R577)</f>
        <v>0</v>
      </c>
    </row>
    <row r="578" spans="1:30" x14ac:dyDescent="0.35">
      <c r="A578" t="s">
        <v>141</v>
      </c>
      <c r="B578" s="255" t="s">
        <v>242</v>
      </c>
      <c r="C578" t="s">
        <v>105</v>
      </c>
      <c r="D578" t="s">
        <v>106</v>
      </c>
      <c r="E578">
        <v>6140200</v>
      </c>
      <c r="F578">
        <v>136950</v>
      </c>
      <c r="G578">
        <v>12450</v>
      </c>
      <c r="H578">
        <v>12450</v>
      </c>
      <c r="I578">
        <v>12450</v>
      </c>
      <c r="J578">
        <v>12450</v>
      </c>
      <c r="K578">
        <v>0</v>
      </c>
      <c r="L578">
        <v>12450</v>
      </c>
      <c r="M578">
        <v>12450</v>
      </c>
      <c r="N578">
        <v>12450</v>
      </c>
      <c r="O578">
        <v>12450</v>
      </c>
      <c r="P578">
        <v>12450</v>
      </c>
      <c r="Q578">
        <v>12450</v>
      </c>
      <c r="R578">
        <v>12450</v>
      </c>
      <c r="S578">
        <f t="shared" si="8"/>
        <v>12450</v>
      </c>
      <c r="T578">
        <f>SUM($F578:H578)</f>
        <v>161850</v>
      </c>
      <c r="U578">
        <f>SUM($F578:I578)</f>
        <v>174300</v>
      </c>
      <c r="V578">
        <f>SUM($F578:J578)</f>
        <v>186750</v>
      </c>
      <c r="W578">
        <f>SUM($F578:K578)</f>
        <v>186750</v>
      </c>
      <c r="X578">
        <f>SUM($F578:L578)</f>
        <v>199200</v>
      </c>
      <c r="Y578">
        <f>SUM($F578:M578)</f>
        <v>211650</v>
      </c>
      <c r="Z578">
        <f>SUM($F578:N578)</f>
        <v>224100</v>
      </c>
      <c r="AA578">
        <f>SUM($F578:O578)</f>
        <v>236550</v>
      </c>
      <c r="AB578">
        <f>SUM($F578:P578)</f>
        <v>249000</v>
      </c>
      <c r="AC578">
        <f>SUM($F578:Q578)</f>
        <v>261450</v>
      </c>
      <c r="AD578">
        <f>SUM($F578:R578)</f>
        <v>273900</v>
      </c>
    </row>
    <row r="579" spans="1:30" x14ac:dyDescent="0.35">
      <c r="A579" t="s">
        <v>141</v>
      </c>
      <c r="B579" s="255" t="s">
        <v>242</v>
      </c>
      <c r="C579" t="s">
        <v>107</v>
      </c>
      <c r="D579" t="s">
        <v>108</v>
      </c>
      <c r="E579">
        <v>6111000</v>
      </c>
      <c r="F579">
        <v>25349</v>
      </c>
      <c r="G579">
        <v>1849</v>
      </c>
      <c r="H579">
        <v>1500</v>
      </c>
      <c r="I579">
        <v>2500</v>
      </c>
      <c r="J579">
        <v>2500</v>
      </c>
      <c r="K579">
        <v>0</v>
      </c>
      <c r="L579">
        <v>2500</v>
      </c>
      <c r="M579">
        <v>2500</v>
      </c>
      <c r="N579">
        <v>2500</v>
      </c>
      <c r="O579">
        <v>2500</v>
      </c>
      <c r="P579">
        <v>2500</v>
      </c>
      <c r="Q579">
        <v>2500</v>
      </c>
      <c r="R579">
        <v>2000</v>
      </c>
      <c r="S579">
        <f t="shared" si="8"/>
        <v>1849</v>
      </c>
      <c r="T579">
        <f>SUM($F579:H579)</f>
        <v>28698</v>
      </c>
      <c r="U579">
        <f>SUM($F579:I579)</f>
        <v>31198</v>
      </c>
      <c r="V579">
        <f>SUM($F579:J579)</f>
        <v>33698</v>
      </c>
      <c r="W579">
        <f>SUM($F579:K579)</f>
        <v>33698</v>
      </c>
      <c r="X579">
        <f>SUM($F579:L579)</f>
        <v>36198</v>
      </c>
      <c r="Y579">
        <f>SUM($F579:M579)</f>
        <v>38698</v>
      </c>
      <c r="Z579">
        <f>SUM($F579:N579)</f>
        <v>41198</v>
      </c>
      <c r="AA579">
        <f>SUM($F579:O579)</f>
        <v>43698</v>
      </c>
      <c r="AB579">
        <f>SUM($F579:P579)</f>
        <v>46198</v>
      </c>
      <c r="AC579">
        <f>SUM($F579:Q579)</f>
        <v>48698</v>
      </c>
      <c r="AD579">
        <f>SUM($F579:R579)</f>
        <v>50698</v>
      </c>
    </row>
    <row r="580" spans="1:30" x14ac:dyDescent="0.35">
      <c r="A580" t="s">
        <v>141</v>
      </c>
      <c r="B580" s="255" t="s">
        <v>242</v>
      </c>
      <c r="C580" t="s">
        <v>109</v>
      </c>
      <c r="D580" t="s">
        <v>110</v>
      </c>
      <c r="E580">
        <v>6170100</v>
      </c>
      <c r="F580">
        <v>30000</v>
      </c>
      <c r="G580">
        <v>8000</v>
      </c>
      <c r="H580">
        <v>2000</v>
      </c>
      <c r="I580">
        <v>2000</v>
      </c>
      <c r="J580">
        <v>2000</v>
      </c>
      <c r="K580">
        <v>0</v>
      </c>
      <c r="L580">
        <v>4000</v>
      </c>
      <c r="M580">
        <v>2000</v>
      </c>
      <c r="N580">
        <v>4000</v>
      </c>
      <c r="O580">
        <v>2000</v>
      </c>
      <c r="P580">
        <v>1000</v>
      </c>
      <c r="Q580">
        <v>1000</v>
      </c>
      <c r="R580">
        <v>2000</v>
      </c>
      <c r="S580">
        <f t="shared" ref="S580:S643" si="9">G580</f>
        <v>8000</v>
      </c>
      <c r="T580">
        <f>SUM($F580:H580)</f>
        <v>40000</v>
      </c>
      <c r="U580">
        <f>SUM($F580:I580)</f>
        <v>42000</v>
      </c>
      <c r="V580">
        <f>SUM($F580:J580)</f>
        <v>44000</v>
      </c>
      <c r="W580">
        <f>SUM($F580:K580)</f>
        <v>44000</v>
      </c>
      <c r="X580">
        <f>SUM($F580:L580)</f>
        <v>48000</v>
      </c>
      <c r="Y580">
        <f>SUM($F580:M580)</f>
        <v>50000</v>
      </c>
      <c r="Z580">
        <f>SUM($F580:N580)</f>
        <v>54000</v>
      </c>
      <c r="AA580">
        <f>SUM($F580:O580)</f>
        <v>56000</v>
      </c>
      <c r="AB580">
        <f>SUM($F580:P580)</f>
        <v>57000</v>
      </c>
      <c r="AC580">
        <f>SUM($F580:Q580)</f>
        <v>58000</v>
      </c>
      <c r="AD580">
        <f>SUM($F580:R580)</f>
        <v>60000</v>
      </c>
    </row>
    <row r="581" spans="1:30" x14ac:dyDescent="0.35">
      <c r="A581" t="s">
        <v>141</v>
      </c>
      <c r="B581" s="255" t="s">
        <v>242</v>
      </c>
      <c r="C581" t="s">
        <v>111</v>
      </c>
      <c r="D581" t="s">
        <v>112</v>
      </c>
      <c r="E581">
        <v>6170110</v>
      </c>
      <c r="F581">
        <v>75000</v>
      </c>
      <c r="G581">
        <v>15000</v>
      </c>
      <c r="H581">
        <v>10000</v>
      </c>
      <c r="I581">
        <v>5000</v>
      </c>
      <c r="J581">
        <v>5000</v>
      </c>
      <c r="K581">
        <v>3000</v>
      </c>
      <c r="L581">
        <v>10000</v>
      </c>
      <c r="M581">
        <v>3000</v>
      </c>
      <c r="N581">
        <v>3000</v>
      </c>
      <c r="O581">
        <v>2000</v>
      </c>
      <c r="P581">
        <v>8000</v>
      </c>
      <c r="Q581">
        <v>6000</v>
      </c>
      <c r="R581">
        <v>5000</v>
      </c>
      <c r="S581">
        <f t="shared" si="9"/>
        <v>15000</v>
      </c>
      <c r="T581">
        <f>SUM($F581:H581)</f>
        <v>100000</v>
      </c>
      <c r="U581">
        <f>SUM($F581:I581)</f>
        <v>105000</v>
      </c>
      <c r="V581">
        <f>SUM($F581:J581)</f>
        <v>110000</v>
      </c>
      <c r="W581">
        <f>SUM($F581:K581)</f>
        <v>113000</v>
      </c>
      <c r="X581">
        <f>SUM($F581:L581)</f>
        <v>123000</v>
      </c>
      <c r="Y581">
        <f>SUM($F581:M581)</f>
        <v>126000</v>
      </c>
      <c r="Z581">
        <f>SUM($F581:N581)</f>
        <v>129000</v>
      </c>
      <c r="AA581">
        <f>SUM($F581:O581)</f>
        <v>131000</v>
      </c>
      <c r="AB581">
        <f>SUM($F581:P581)</f>
        <v>139000</v>
      </c>
      <c r="AC581">
        <f>SUM($F581:Q581)</f>
        <v>145000</v>
      </c>
      <c r="AD581">
        <f>SUM($F581:R581)</f>
        <v>150000</v>
      </c>
    </row>
    <row r="582" spans="1:30" x14ac:dyDescent="0.35">
      <c r="A582" t="s">
        <v>141</v>
      </c>
      <c r="B582" s="255" t="s">
        <v>242</v>
      </c>
      <c r="C582" t="s">
        <v>113</v>
      </c>
      <c r="D582" t="s">
        <v>114</v>
      </c>
      <c r="E582">
        <v>6181400</v>
      </c>
      <c r="F582">
        <v>0</v>
      </c>
      <c r="G582">
        <v>0</v>
      </c>
      <c r="H582">
        <v>0</v>
      </c>
      <c r="I582">
        <v>0</v>
      </c>
      <c r="J582">
        <v>0</v>
      </c>
      <c r="K582">
        <v>0</v>
      </c>
      <c r="L582">
        <v>0</v>
      </c>
      <c r="M582">
        <v>0</v>
      </c>
      <c r="N582">
        <v>0</v>
      </c>
      <c r="O582">
        <v>0</v>
      </c>
      <c r="P582">
        <v>0</v>
      </c>
      <c r="Q582">
        <v>0</v>
      </c>
      <c r="R582">
        <v>0</v>
      </c>
      <c r="S582">
        <f t="shared" si="9"/>
        <v>0</v>
      </c>
      <c r="T582">
        <f>SUM($F582:H582)</f>
        <v>0</v>
      </c>
      <c r="U582">
        <f>SUM($F582:I582)</f>
        <v>0</v>
      </c>
      <c r="V582">
        <f>SUM($F582:J582)</f>
        <v>0</v>
      </c>
      <c r="W582">
        <f>SUM($F582:K582)</f>
        <v>0</v>
      </c>
      <c r="X582">
        <f>SUM($F582:L582)</f>
        <v>0</v>
      </c>
      <c r="Y582">
        <f>SUM($F582:M582)</f>
        <v>0</v>
      </c>
      <c r="Z582">
        <f>SUM($F582:N582)</f>
        <v>0</v>
      </c>
      <c r="AA582">
        <f>SUM($F582:O582)</f>
        <v>0</v>
      </c>
      <c r="AB582">
        <f>SUM($F582:P582)</f>
        <v>0</v>
      </c>
      <c r="AC582">
        <f>SUM($F582:Q582)</f>
        <v>0</v>
      </c>
      <c r="AD582">
        <f>SUM($F582:R582)</f>
        <v>0</v>
      </c>
    </row>
    <row r="583" spans="1:30" x14ac:dyDescent="0.35">
      <c r="A583" t="s">
        <v>141</v>
      </c>
      <c r="B583" s="255" t="s">
        <v>242</v>
      </c>
      <c r="C583" t="s">
        <v>115</v>
      </c>
      <c r="D583" t="s">
        <v>116</v>
      </c>
      <c r="E583">
        <v>6181500</v>
      </c>
      <c r="F583">
        <v>398496</v>
      </c>
      <c r="G583">
        <v>0</v>
      </c>
      <c r="H583">
        <v>0</v>
      </c>
      <c r="I583">
        <v>0</v>
      </c>
      <c r="J583">
        <v>0</v>
      </c>
      <c r="K583">
        <v>0</v>
      </c>
      <c r="L583">
        <v>0</v>
      </c>
      <c r="M583">
        <v>0</v>
      </c>
      <c r="N583">
        <v>0</v>
      </c>
      <c r="O583">
        <v>0</v>
      </c>
      <c r="P583">
        <v>0</v>
      </c>
      <c r="Q583">
        <v>0</v>
      </c>
      <c r="R583">
        <v>398496</v>
      </c>
      <c r="S583">
        <f t="shared" si="9"/>
        <v>0</v>
      </c>
      <c r="T583">
        <f>SUM($F583:H583)</f>
        <v>398496</v>
      </c>
      <c r="U583">
        <f>SUM($F583:I583)</f>
        <v>398496</v>
      </c>
      <c r="V583">
        <f>SUM($F583:J583)</f>
        <v>398496</v>
      </c>
      <c r="W583">
        <f>SUM($F583:K583)</f>
        <v>398496</v>
      </c>
      <c r="X583">
        <f>SUM($F583:L583)</f>
        <v>398496</v>
      </c>
      <c r="Y583">
        <f>SUM($F583:M583)</f>
        <v>398496</v>
      </c>
      <c r="Z583">
        <f>SUM($F583:N583)</f>
        <v>398496</v>
      </c>
      <c r="AA583">
        <f>SUM($F583:O583)</f>
        <v>398496</v>
      </c>
      <c r="AB583">
        <f>SUM($F583:P583)</f>
        <v>398496</v>
      </c>
      <c r="AC583">
        <f>SUM($F583:Q583)</f>
        <v>398496</v>
      </c>
      <c r="AD583">
        <f>SUM($F583:R583)</f>
        <v>796992</v>
      </c>
    </row>
    <row r="584" spans="1:30" x14ac:dyDescent="0.35">
      <c r="A584" t="s">
        <v>141</v>
      </c>
      <c r="B584" s="255" t="s">
        <v>242</v>
      </c>
      <c r="C584" t="s">
        <v>117</v>
      </c>
      <c r="D584" t="s">
        <v>118</v>
      </c>
      <c r="E584">
        <v>6110610</v>
      </c>
      <c r="F584">
        <v>130000</v>
      </c>
      <c r="G584">
        <v>10833.33</v>
      </c>
      <c r="H584">
        <v>10833.33</v>
      </c>
      <c r="I584">
        <v>10833.33</v>
      </c>
      <c r="J584">
        <v>10833.33</v>
      </c>
      <c r="K584">
        <v>10833.33</v>
      </c>
      <c r="L584">
        <v>10833.33</v>
      </c>
      <c r="M584">
        <v>10833.33</v>
      </c>
      <c r="N584">
        <v>10833.33</v>
      </c>
      <c r="O584">
        <v>10833.34</v>
      </c>
      <c r="P584">
        <v>10833.34</v>
      </c>
      <c r="Q584">
        <v>10833.34</v>
      </c>
      <c r="R584">
        <v>10833.34</v>
      </c>
      <c r="S584">
        <f t="shared" si="9"/>
        <v>10833.33</v>
      </c>
      <c r="T584">
        <f>SUM($F584:H584)</f>
        <v>151666.65999999997</v>
      </c>
      <c r="U584">
        <f>SUM($F584:I584)</f>
        <v>162499.98999999996</v>
      </c>
      <c r="V584">
        <f>SUM($F584:J584)</f>
        <v>173333.31999999995</v>
      </c>
      <c r="W584">
        <f>SUM($F584:K584)</f>
        <v>184166.64999999994</v>
      </c>
      <c r="X584">
        <f>SUM($F584:L584)</f>
        <v>194999.97999999992</v>
      </c>
      <c r="Y584">
        <f>SUM($F584:M584)</f>
        <v>205833.30999999991</v>
      </c>
      <c r="Z584">
        <f>SUM($F584:N584)</f>
        <v>216666.6399999999</v>
      </c>
      <c r="AA584">
        <f>SUM($F584:O584)</f>
        <v>227499.97999999989</v>
      </c>
      <c r="AB584">
        <f>SUM($F584:P584)</f>
        <v>238333.31999999989</v>
      </c>
      <c r="AC584">
        <f>SUM($F584:Q584)</f>
        <v>249166.65999999989</v>
      </c>
      <c r="AD584">
        <f>SUM($F584:R584)</f>
        <v>259999.99999999988</v>
      </c>
    </row>
    <row r="585" spans="1:30" x14ac:dyDescent="0.35">
      <c r="A585" t="s">
        <v>141</v>
      </c>
      <c r="B585" s="255" t="s">
        <v>242</v>
      </c>
      <c r="C585" t="s">
        <v>119</v>
      </c>
      <c r="D585" t="s">
        <v>120</v>
      </c>
      <c r="E585">
        <v>6122340</v>
      </c>
      <c r="F585">
        <v>7000</v>
      </c>
      <c r="G585">
        <v>300</v>
      </c>
      <c r="H585">
        <v>700</v>
      </c>
      <c r="I585">
        <v>700</v>
      </c>
      <c r="J585">
        <v>700</v>
      </c>
      <c r="K585">
        <v>0</v>
      </c>
      <c r="L585">
        <v>700</v>
      </c>
      <c r="M585">
        <v>700</v>
      </c>
      <c r="N585">
        <v>700</v>
      </c>
      <c r="O585">
        <v>700</v>
      </c>
      <c r="P585">
        <v>700</v>
      </c>
      <c r="Q585">
        <v>700</v>
      </c>
      <c r="R585">
        <v>400</v>
      </c>
      <c r="S585">
        <f t="shared" si="9"/>
        <v>300</v>
      </c>
      <c r="T585">
        <f>SUM($F585:H585)</f>
        <v>8000</v>
      </c>
      <c r="U585">
        <f>SUM($F585:I585)</f>
        <v>8700</v>
      </c>
      <c r="V585">
        <f>SUM($F585:J585)</f>
        <v>9400</v>
      </c>
      <c r="W585">
        <f>SUM($F585:K585)</f>
        <v>9400</v>
      </c>
      <c r="X585">
        <f>SUM($F585:L585)</f>
        <v>10100</v>
      </c>
      <c r="Y585">
        <f>SUM($F585:M585)</f>
        <v>10800</v>
      </c>
      <c r="Z585">
        <f>SUM($F585:N585)</f>
        <v>11500</v>
      </c>
      <c r="AA585">
        <f>SUM($F585:O585)</f>
        <v>12200</v>
      </c>
      <c r="AB585">
        <f>SUM($F585:P585)</f>
        <v>12900</v>
      </c>
      <c r="AC585">
        <f>SUM($F585:Q585)</f>
        <v>13600</v>
      </c>
      <c r="AD585">
        <f>SUM($F585:R585)</f>
        <v>14000</v>
      </c>
    </row>
    <row r="586" spans="1:30" x14ac:dyDescent="0.35">
      <c r="A586" t="s">
        <v>141</v>
      </c>
      <c r="B586" s="255" t="s">
        <v>242</v>
      </c>
      <c r="C586" t="s">
        <v>121</v>
      </c>
      <c r="D586" t="s">
        <v>122</v>
      </c>
      <c r="E586">
        <v>4190170</v>
      </c>
      <c r="F586">
        <v>-8725</v>
      </c>
      <c r="S586">
        <f t="shared" si="9"/>
        <v>0</v>
      </c>
      <c r="T586">
        <f>SUM($F586:H586)</f>
        <v>-8725</v>
      </c>
      <c r="U586">
        <f>SUM($F586:I586)</f>
        <v>-8725</v>
      </c>
      <c r="V586">
        <f>SUM($F586:J586)</f>
        <v>-8725</v>
      </c>
      <c r="W586">
        <f>SUM($F586:K586)</f>
        <v>-8725</v>
      </c>
      <c r="X586">
        <f>SUM($F586:L586)</f>
        <v>-8725</v>
      </c>
      <c r="Y586">
        <f>SUM($F586:M586)</f>
        <v>-8725</v>
      </c>
      <c r="Z586">
        <f>SUM($F586:N586)</f>
        <v>-8725</v>
      </c>
      <c r="AA586">
        <f>SUM($F586:O586)</f>
        <v>-8725</v>
      </c>
      <c r="AB586">
        <f>SUM($F586:P586)</f>
        <v>-8725</v>
      </c>
      <c r="AC586">
        <f>SUM($F586:Q586)</f>
        <v>-8725</v>
      </c>
      <c r="AD586">
        <f>SUM($F586:R586)</f>
        <v>-8725</v>
      </c>
    </row>
    <row r="587" spans="1:30" x14ac:dyDescent="0.35">
      <c r="A587" t="s">
        <v>141</v>
      </c>
      <c r="B587" s="255" t="s">
        <v>242</v>
      </c>
      <c r="C587" t="s">
        <v>123</v>
      </c>
      <c r="D587" t="s">
        <v>124</v>
      </c>
      <c r="E587">
        <v>4190430</v>
      </c>
      <c r="F587">
        <v>0</v>
      </c>
      <c r="S587">
        <f t="shared" si="9"/>
        <v>0</v>
      </c>
      <c r="T587">
        <f>SUM($F587:H587)</f>
        <v>0</v>
      </c>
      <c r="U587">
        <f>SUM($F587:I587)</f>
        <v>0</v>
      </c>
      <c r="V587">
        <f>SUM($F587:J587)</f>
        <v>0</v>
      </c>
      <c r="W587">
        <f>SUM($F587:K587)</f>
        <v>0</v>
      </c>
      <c r="X587">
        <f>SUM($F587:L587)</f>
        <v>0</v>
      </c>
      <c r="Y587">
        <f>SUM($F587:M587)</f>
        <v>0</v>
      </c>
      <c r="Z587">
        <f>SUM($F587:N587)</f>
        <v>0</v>
      </c>
      <c r="AA587">
        <f>SUM($F587:O587)</f>
        <v>0</v>
      </c>
      <c r="AB587">
        <f>SUM($F587:P587)</f>
        <v>0</v>
      </c>
      <c r="AC587">
        <f>SUM($F587:Q587)</f>
        <v>0</v>
      </c>
      <c r="AD587">
        <f>SUM($F587:R587)</f>
        <v>0</v>
      </c>
    </row>
    <row r="588" spans="1:30" x14ac:dyDescent="0.35">
      <c r="A588" t="s">
        <v>141</v>
      </c>
      <c r="B588" s="255" t="s">
        <v>242</v>
      </c>
      <c r="C588" t="s">
        <v>125</v>
      </c>
      <c r="D588" t="s">
        <v>126</v>
      </c>
      <c r="E588">
        <v>6181510</v>
      </c>
      <c r="F588">
        <v>-398496</v>
      </c>
      <c r="S588">
        <f t="shared" si="9"/>
        <v>0</v>
      </c>
      <c r="T588">
        <f>SUM($F588:H588)</f>
        <v>-398496</v>
      </c>
      <c r="U588">
        <f>SUM($F588:I588)</f>
        <v>-398496</v>
      </c>
      <c r="V588">
        <f>SUM($F588:J588)</f>
        <v>-398496</v>
      </c>
      <c r="W588">
        <f>SUM($F588:K588)</f>
        <v>-398496</v>
      </c>
      <c r="X588">
        <f>SUM($F588:L588)</f>
        <v>-398496</v>
      </c>
      <c r="Y588">
        <f>SUM($F588:M588)</f>
        <v>-398496</v>
      </c>
      <c r="Z588">
        <f>SUM($F588:N588)</f>
        <v>-398496</v>
      </c>
      <c r="AA588">
        <f>SUM($F588:O588)</f>
        <v>-398496</v>
      </c>
      <c r="AB588">
        <f>SUM($F588:P588)</f>
        <v>-398496</v>
      </c>
      <c r="AC588">
        <f>SUM($F588:Q588)</f>
        <v>-398496</v>
      </c>
      <c r="AD588">
        <f>SUM($F588:R588)</f>
        <v>-398496</v>
      </c>
    </row>
    <row r="589" spans="1:30" x14ac:dyDescent="0.35">
      <c r="A589" t="s">
        <v>141</v>
      </c>
      <c r="B589" s="255" t="s">
        <v>242</v>
      </c>
      <c r="C589" t="s">
        <v>146</v>
      </c>
      <c r="D589" t="s">
        <v>147</v>
      </c>
      <c r="E589">
        <v>6180210</v>
      </c>
      <c r="F589">
        <v>0</v>
      </c>
      <c r="S589">
        <f t="shared" si="9"/>
        <v>0</v>
      </c>
      <c r="T589">
        <f>SUM($F589:H589)</f>
        <v>0</v>
      </c>
      <c r="U589">
        <f>SUM($F589:I589)</f>
        <v>0</v>
      </c>
      <c r="V589">
        <f>SUM($F589:J589)</f>
        <v>0</v>
      </c>
      <c r="W589">
        <f>SUM($F589:K589)</f>
        <v>0</v>
      </c>
      <c r="X589">
        <f>SUM($F589:L589)</f>
        <v>0</v>
      </c>
      <c r="Y589">
        <f>SUM($F589:M589)</f>
        <v>0</v>
      </c>
      <c r="Z589">
        <f>SUM($F589:N589)</f>
        <v>0</v>
      </c>
      <c r="AA589">
        <f>SUM($F589:O589)</f>
        <v>0</v>
      </c>
      <c r="AB589">
        <f>SUM($F589:P589)</f>
        <v>0</v>
      </c>
      <c r="AC589">
        <f>SUM($F589:Q589)</f>
        <v>0</v>
      </c>
      <c r="AD589">
        <f>SUM($F589:R589)</f>
        <v>0</v>
      </c>
    </row>
    <row r="590" spans="1:30" x14ac:dyDescent="0.35">
      <c r="A590" t="s">
        <v>141</v>
      </c>
      <c r="B590" s="255" t="s">
        <v>242</v>
      </c>
      <c r="C590" t="s">
        <v>127</v>
      </c>
      <c r="D590" t="s">
        <v>128</v>
      </c>
      <c r="E590">
        <v>6180200</v>
      </c>
      <c r="F590">
        <v>350000</v>
      </c>
      <c r="S590">
        <f t="shared" si="9"/>
        <v>0</v>
      </c>
      <c r="T590">
        <f>SUM($F590:H590)</f>
        <v>350000</v>
      </c>
      <c r="U590">
        <f>SUM($F590:I590)</f>
        <v>350000</v>
      </c>
      <c r="V590">
        <f>SUM($F590:J590)</f>
        <v>350000</v>
      </c>
      <c r="W590">
        <f>SUM($F590:K590)</f>
        <v>350000</v>
      </c>
      <c r="X590">
        <f>SUM($F590:L590)</f>
        <v>350000</v>
      </c>
      <c r="Y590">
        <f>SUM($F590:M590)</f>
        <v>350000</v>
      </c>
      <c r="Z590">
        <f>SUM($F590:N590)</f>
        <v>350000</v>
      </c>
      <c r="AA590">
        <f>SUM($F590:O590)</f>
        <v>350000</v>
      </c>
      <c r="AB590">
        <f>SUM($F590:P590)</f>
        <v>350000</v>
      </c>
      <c r="AC590">
        <f>SUM($F590:Q590)</f>
        <v>350000</v>
      </c>
      <c r="AD590">
        <f>SUM($F590:R590)</f>
        <v>350000</v>
      </c>
    </row>
    <row r="591" spans="1:30" x14ac:dyDescent="0.35">
      <c r="A591" t="s">
        <v>141</v>
      </c>
      <c r="B591" s="255" t="s">
        <v>242</v>
      </c>
      <c r="C591" t="s">
        <v>130</v>
      </c>
      <c r="D591" t="s">
        <v>131</v>
      </c>
      <c r="E591">
        <v>6180230</v>
      </c>
      <c r="F591">
        <v>0</v>
      </c>
      <c r="S591">
        <f t="shared" si="9"/>
        <v>0</v>
      </c>
      <c r="T591">
        <f>SUM($F591:H591)</f>
        <v>0</v>
      </c>
      <c r="U591">
        <f>SUM($F591:I591)</f>
        <v>0</v>
      </c>
      <c r="V591">
        <f>SUM($F591:J591)</f>
        <v>0</v>
      </c>
      <c r="W591">
        <f>SUM($F591:K591)</f>
        <v>0</v>
      </c>
      <c r="X591">
        <f>SUM($F591:L591)</f>
        <v>0</v>
      </c>
      <c r="Y591">
        <f>SUM($F591:M591)</f>
        <v>0</v>
      </c>
      <c r="Z591">
        <f>SUM($F591:N591)</f>
        <v>0</v>
      </c>
      <c r="AA591">
        <f>SUM($F591:O591)</f>
        <v>0</v>
      </c>
      <c r="AB591">
        <f>SUM($F591:P591)</f>
        <v>0</v>
      </c>
      <c r="AC591">
        <f>SUM($F591:Q591)</f>
        <v>0</v>
      </c>
      <c r="AD591">
        <f>SUM($F591:R591)</f>
        <v>0</v>
      </c>
    </row>
    <row r="592" spans="1:30" x14ac:dyDescent="0.35">
      <c r="A592" t="s">
        <v>141</v>
      </c>
      <c r="B592" s="255" t="s">
        <v>242</v>
      </c>
      <c r="C592" t="s">
        <v>135</v>
      </c>
      <c r="D592" t="s">
        <v>136</v>
      </c>
      <c r="E592">
        <v>6180260</v>
      </c>
      <c r="F592">
        <v>45000</v>
      </c>
      <c r="S592">
        <f t="shared" si="9"/>
        <v>0</v>
      </c>
      <c r="T592">
        <f>SUM($F592:H592)</f>
        <v>45000</v>
      </c>
      <c r="U592">
        <f>SUM($F592:I592)</f>
        <v>45000</v>
      </c>
      <c r="V592">
        <f>SUM($F592:J592)</f>
        <v>45000</v>
      </c>
      <c r="W592">
        <f>SUM($F592:K592)</f>
        <v>45000</v>
      </c>
      <c r="X592">
        <f>SUM($F592:L592)</f>
        <v>45000</v>
      </c>
      <c r="Y592">
        <f>SUM($F592:M592)</f>
        <v>45000</v>
      </c>
      <c r="Z592">
        <f>SUM($F592:N592)</f>
        <v>45000</v>
      </c>
      <c r="AA592">
        <f>SUM($F592:O592)</f>
        <v>45000</v>
      </c>
      <c r="AB592">
        <f>SUM($F592:P592)</f>
        <v>45000</v>
      </c>
      <c r="AC592">
        <f>SUM($F592:Q592)</f>
        <v>45000</v>
      </c>
      <c r="AD592">
        <f>SUM($F592:R592)</f>
        <v>45000</v>
      </c>
    </row>
    <row r="593" spans="1:30" x14ac:dyDescent="0.35">
      <c r="A593" t="s">
        <v>142</v>
      </c>
      <c r="B593" s="255" t="s">
        <v>245</v>
      </c>
      <c r="C593" t="s">
        <v>19</v>
      </c>
      <c r="D593" t="s">
        <v>20</v>
      </c>
      <c r="E593">
        <v>4190105</v>
      </c>
      <c r="F593">
        <v>-315794</v>
      </c>
      <c r="S593">
        <f t="shared" si="9"/>
        <v>0</v>
      </c>
      <c r="T593">
        <f>SUM($F593:H593)</f>
        <v>-315794</v>
      </c>
      <c r="U593">
        <f>SUM($F593:I593)</f>
        <v>-315794</v>
      </c>
      <c r="V593">
        <f>SUM($F593:J593)</f>
        <v>-315794</v>
      </c>
      <c r="W593">
        <f>SUM($F593:K593)</f>
        <v>-315794</v>
      </c>
      <c r="X593">
        <f>SUM($F593:L593)</f>
        <v>-315794</v>
      </c>
      <c r="Y593">
        <f>SUM($F593:M593)</f>
        <v>-315794</v>
      </c>
      <c r="Z593">
        <f>SUM($F593:N593)</f>
        <v>-315794</v>
      </c>
      <c r="AA593">
        <f>SUM($F593:O593)</f>
        <v>-315794</v>
      </c>
      <c r="AB593">
        <f>SUM($F593:P593)</f>
        <v>-315794</v>
      </c>
      <c r="AC593">
        <f>SUM($F593:Q593)</f>
        <v>-315794</v>
      </c>
      <c r="AD593">
        <f>SUM($F593:R593)</f>
        <v>-315794</v>
      </c>
    </row>
    <row r="594" spans="1:30" x14ac:dyDescent="0.35">
      <c r="A594" t="s">
        <v>142</v>
      </c>
      <c r="B594" s="255" t="s">
        <v>245</v>
      </c>
      <c r="C594" t="s">
        <v>21</v>
      </c>
      <c r="D594" t="s">
        <v>22</v>
      </c>
      <c r="E594">
        <v>4190110</v>
      </c>
      <c r="S594">
        <f t="shared" si="9"/>
        <v>0</v>
      </c>
      <c r="T594">
        <f>SUM($F594:H594)</f>
        <v>0</v>
      </c>
      <c r="U594">
        <f>SUM($F594:I594)</f>
        <v>0</v>
      </c>
      <c r="V594">
        <f>SUM($F594:J594)</f>
        <v>0</v>
      </c>
      <c r="W594">
        <f>SUM($F594:K594)</f>
        <v>0</v>
      </c>
      <c r="X594">
        <f>SUM($F594:L594)</f>
        <v>0</v>
      </c>
      <c r="Y594">
        <f>SUM($F594:M594)</f>
        <v>0</v>
      </c>
      <c r="Z594">
        <f>SUM($F594:N594)</f>
        <v>0</v>
      </c>
      <c r="AA594">
        <f>SUM($F594:O594)</f>
        <v>0</v>
      </c>
      <c r="AB594">
        <f>SUM($F594:P594)</f>
        <v>0</v>
      </c>
      <c r="AC594">
        <f>SUM($F594:Q594)</f>
        <v>0</v>
      </c>
      <c r="AD594">
        <f>SUM($F594:R594)</f>
        <v>0</v>
      </c>
    </row>
    <row r="595" spans="1:30" x14ac:dyDescent="0.35">
      <c r="A595" t="s">
        <v>142</v>
      </c>
      <c r="B595" s="255" t="s">
        <v>245</v>
      </c>
      <c r="C595" t="s">
        <v>23</v>
      </c>
      <c r="D595" t="s">
        <v>24</v>
      </c>
      <c r="E595">
        <v>4190120</v>
      </c>
      <c r="F595">
        <v>-6255</v>
      </c>
      <c r="S595">
        <f t="shared" si="9"/>
        <v>0</v>
      </c>
      <c r="T595">
        <f>SUM($F595:H595)</f>
        <v>-6255</v>
      </c>
      <c r="U595">
        <f>SUM($F595:I595)</f>
        <v>-6255</v>
      </c>
      <c r="V595">
        <f>SUM($F595:J595)</f>
        <v>-6255</v>
      </c>
      <c r="W595">
        <f>SUM($F595:K595)</f>
        <v>-6255</v>
      </c>
      <c r="X595">
        <f>SUM($F595:L595)</f>
        <v>-6255</v>
      </c>
      <c r="Y595">
        <f>SUM($F595:M595)</f>
        <v>-6255</v>
      </c>
      <c r="Z595">
        <f>SUM($F595:N595)</f>
        <v>-6255</v>
      </c>
      <c r="AA595">
        <f>SUM($F595:O595)</f>
        <v>-6255</v>
      </c>
      <c r="AB595">
        <f>SUM($F595:P595)</f>
        <v>-6255</v>
      </c>
      <c r="AC595">
        <f>SUM($F595:Q595)</f>
        <v>-6255</v>
      </c>
      <c r="AD595">
        <f>SUM($F595:R595)</f>
        <v>-6255</v>
      </c>
    </row>
    <row r="596" spans="1:30" x14ac:dyDescent="0.35">
      <c r="A596" t="s">
        <v>142</v>
      </c>
      <c r="B596" s="255" t="s">
        <v>245</v>
      </c>
      <c r="C596" t="s">
        <v>25</v>
      </c>
      <c r="D596" t="s">
        <v>26</v>
      </c>
      <c r="E596">
        <v>4190140</v>
      </c>
      <c r="F596">
        <v>-5577.5</v>
      </c>
      <c r="S596">
        <f t="shared" si="9"/>
        <v>0</v>
      </c>
      <c r="T596">
        <f>SUM($F596:H596)</f>
        <v>-5577.5</v>
      </c>
      <c r="U596">
        <f>SUM($F596:I596)</f>
        <v>-5577.5</v>
      </c>
      <c r="V596">
        <f>SUM($F596:J596)</f>
        <v>-5577.5</v>
      </c>
      <c r="W596">
        <f>SUM($F596:K596)</f>
        <v>-5577.5</v>
      </c>
      <c r="X596">
        <f>SUM($F596:L596)</f>
        <v>-5577.5</v>
      </c>
      <c r="Y596">
        <f>SUM($F596:M596)</f>
        <v>-5577.5</v>
      </c>
      <c r="Z596">
        <f>SUM($F596:N596)</f>
        <v>-5577.5</v>
      </c>
      <c r="AA596">
        <f>SUM($F596:O596)</f>
        <v>-5577.5</v>
      </c>
      <c r="AB596">
        <f>SUM($F596:P596)</f>
        <v>-5577.5</v>
      </c>
      <c r="AC596">
        <f>SUM($F596:Q596)</f>
        <v>-5577.5</v>
      </c>
      <c r="AD596">
        <f>SUM($F596:R596)</f>
        <v>-5577.5</v>
      </c>
    </row>
    <row r="597" spans="1:30" x14ac:dyDescent="0.35">
      <c r="A597" t="s">
        <v>142</v>
      </c>
      <c r="B597" s="255" t="s">
        <v>245</v>
      </c>
      <c r="C597" t="s">
        <v>27</v>
      </c>
      <c r="D597" t="s">
        <v>28</v>
      </c>
      <c r="E597">
        <v>4190160</v>
      </c>
      <c r="S597">
        <f t="shared" si="9"/>
        <v>0</v>
      </c>
      <c r="T597">
        <f>SUM($F597:H597)</f>
        <v>0</v>
      </c>
      <c r="U597">
        <f>SUM($F597:I597)</f>
        <v>0</v>
      </c>
      <c r="V597">
        <f>SUM($F597:J597)</f>
        <v>0</v>
      </c>
      <c r="W597">
        <f>SUM($F597:K597)</f>
        <v>0</v>
      </c>
      <c r="X597">
        <f>SUM($F597:L597)</f>
        <v>0</v>
      </c>
      <c r="Y597">
        <f>SUM($F597:M597)</f>
        <v>0</v>
      </c>
      <c r="Z597">
        <f>SUM($F597:N597)</f>
        <v>0</v>
      </c>
      <c r="AA597">
        <f>SUM($F597:O597)</f>
        <v>0</v>
      </c>
      <c r="AB597">
        <f>SUM($F597:P597)</f>
        <v>0</v>
      </c>
      <c r="AC597">
        <f>SUM($F597:Q597)</f>
        <v>0</v>
      </c>
      <c r="AD597">
        <f>SUM($F597:R597)</f>
        <v>0</v>
      </c>
    </row>
    <row r="598" spans="1:30" x14ac:dyDescent="0.35">
      <c r="A598" t="s">
        <v>142</v>
      </c>
      <c r="B598" s="255" t="s">
        <v>245</v>
      </c>
      <c r="C598" t="s">
        <v>29</v>
      </c>
      <c r="D598" t="s">
        <v>30</v>
      </c>
      <c r="E598">
        <v>4190390</v>
      </c>
      <c r="S598">
        <f t="shared" si="9"/>
        <v>0</v>
      </c>
      <c r="T598">
        <f>SUM($F598:H598)</f>
        <v>0</v>
      </c>
      <c r="U598">
        <f>SUM($F598:I598)</f>
        <v>0</v>
      </c>
      <c r="V598">
        <f>SUM($F598:J598)</f>
        <v>0</v>
      </c>
      <c r="W598">
        <f>SUM($F598:K598)</f>
        <v>0</v>
      </c>
      <c r="X598">
        <f>SUM($F598:L598)</f>
        <v>0</v>
      </c>
      <c r="Y598">
        <f>SUM($F598:M598)</f>
        <v>0</v>
      </c>
      <c r="Z598">
        <f>SUM($F598:N598)</f>
        <v>0</v>
      </c>
      <c r="AA598">
        <f>SUM($F598:O598)</f>
        <v>0</v>
      </c>
      <c r="AB598">
        <f>SUM($F598:P598)</f>
        <v>0</v>
      </c>
      <c r="AC598">
        <f>SUM($F598:Q598)</f>
        <v>0</v>
      </c>
      <c r="AD598">
        <f>SUM($F598:R598)</f>
        <v>0</v>
      </c>
    </row>
    <row r="599" spans="1:30" x14ac:dyDescent="0.35">
      <c r="A599" t="s">
        <v>142</v>
      </c>
      <c r="B599" s="255" t="s">
        <v>245</v>
      </c>
      <c r="C599" t="s">
        <v>31</v>
      </c>
      <c r="D599" t="s">
        <v>32</v>
      </c>
      <c r="E599">
        <v>4191900</v>
      </c>
      <c r="S599">
        <f t="shared" si="9"/>
        <v>0</v>
      </c>
      <c r="T599">
        <f>SUM($F599:H599)</f>
        <v>0</v>
      </c>
      <c r="U599">
        <f>SUM($F599:I599)</f>
        <v>0</v>
      </c>
      <c r="V599">
        <f>SUM($F599:J599)</f>
        <v>0</v>
      </c>
      <c r="W599">
        <f>SUM($F599:K599)</f>
        <v>0</v>
      </c>
      <c r="X599">
        <f>SUM($F599:L599)</f>
        <v>0</v>
      </c>
      <c r="Y599">
        <f>SUM($F599:M599)</f>
        <v>0</v>
      </c>
      <c r="Z599">
        <f>SUM($F599:N599)</f>
        <v>0</v>
      </c>
      <c r="AA599">
        <f>SUM($F599:O599)</f>
        <v>0</v>
      </c>
      <c r="AB599">
        <f>SUM($F599:P599)</f>
        <v>0</v>
      </c>
      <c r="AC599">
        <f>SUM($F599:Q599)</f>
        <v>0</v>
      </c>
      <c r="AD599">
        <f>SUM($F599:R599)</f>
        <v>0</v>
      </c>
    </row>
    <row r="600" spans="1:30" x14ac:dyDescent="0.35">
      <c r="A600" t="s">
        <v>142</v>
      </c>
      <c r="B600" s="255" t="s">
        <v>245</v>
      </c>
      <c r="C600" t="s">
        <v>33</v>
      </c>
      <c r="D600" t="s">
        <v>34</v>
      </c>
      <c r="E600">
        <v>4191100</v>
      </c>
      <c r="S600">
        <f t="shared" si="9"/>
        <v>0</v>
      </c>
      <c r="T600">
        <f>SUM($F600:H600)</f>
        <v>0</v>
      </c>
      <c r="U600">
        <f>SUM($F600:I600)</f>
        <v>0</v>
      </c>
      <c r="V600">
        <f>SUM($F600:J600)</f>
        <v>0</v>
      </c>
      <c r="W600">
        <f>SUM($F600:K600)</f>
        <v>0</v>
      </c>
      <c r="X600">
        <f>SUM($F600:L600)</f>
        <v>0</v>
      </c>
      <c r="Y600">
        <f>SUM($F600:M600)</f>
        <v>0</v>
      </c>
      <c r="Z600">
        <f>SUM($F600:N600)</f>
        <v>0</v>
      </c>
      <c r="AA600">
        <f>SUM($F600:O600)</f>
        <v>0</v>
      </c>
      <c r="AB600">
        <f>SUM($F600:P600)</f>
        <v>0</v>
      </c>
      <c r="AC600">
        <f>SUM($F600:Q600)</f>
        <v>0</v>
      </c>
      <c r="AD600">
        <f>SUM($F600:R600)</f>
        <v>0</v>
      </c>
    </row>
    <row r="601" spans="1:30" x14ac:dyDescent="0.35">
      <c r="A601" t="s">
        <v>142</v>
      </c>
      <c r="B601" s="255" t="s">
        <v>245</v>
      </c>
      <c r="C601" t="s">
        <v>35</v>
      </c>
      <c r="D601" t="s">
        <v>36</v>
      </c>
      <c r="E601">
        <v>4191110</v>
      </c>
      <c r="S601">
        <f t="shared" si="9"/>
        <v>0</v>
      </c>
      <c r="T601">
        <f>SUM($F601:H601)</f>
        <v>0</v>
      </c>
      <c r="U601">
        <f>SUM($F601:I601)</f>
        <v>0</v>
      </c>
      <c r="V601">
        <f>SUM($F601:J601)</f>
        <v>0</v>
      </c>
      <c r="W601">
        <f>SUM($F601:K601)</f>
        <v>0</v>
      </c>
      <c r="X601">
        <f>SUM($F601:L601)</f>
        <v>0</v>
      </c>
      <c r="Y601">
        <f>SUM($F601:M601)</f>
        <v>0</v>
      </c>
      <c r="Z601">
        <f>SUM($F601:N601)</f>
        <v>0</v>
      </c>
      <c r="AA601">
        <f>SUM($F601:O601)</f>
        <v>0</v>
      </c>
      <c r="AB601">
        <f>SUM($F601:P601)</f>
        <v>0</v>
      </c>
      <c r="AC601">
        <f>SUM($F601:Q601)</f>
        <v>0</v>
      </c>
      <c r="AD601">
        <f>SUM($F601:R601)</f>
        <v>0</v>
      </c>
    </row>
    <row r="602" spans="1:30" x14ac:dyDescent="0.35">
      <c r="A602" t="s">
        <v>142</v>
      </c>
      <c r="B602" s="255" t="s">
        <v>245</v>
      </c>
      <c r="C602" t="s">
        <v>37</v>
      </c>
      <c r="D602" t="s">
        <v>38</v>
      </c>
      <c r="E602">
        <v>4191600</v>
      </c>
      <c r="S602">
        <f t="shared" si="9"/>
        <v>0</v>
      </c>
      <c r="T602">
        <f>SUM($F602:H602)</f>
        <v>0</v>
      </c>
      <c r="U602">
        <f>SUM($F602:I602)</f>
        <v>0</v>
      </c>
      <c r="V602">
        <f>SUM($F602:J602)</f>
        <v>0</v>
      </c>
      <c r="W602">
        <f>SUM($F602:K602)</f>
        <v>0</v>
      </c>
      <c r="X602">
        <f>SUM($F602:L602)</f>
        <v>0</v>
      </c>
      <c r="Y602">
        <f>SUM($F602:M602)</f>
        <v>0</v>
      </c>
      <c r="Z602">
        <f>SUM($F602:N602)</f>
        <v>0</v>
      </c>
      <c r="AA602">
        <f>SUM($F602:O602)</f>
        <v>0</v>
      </c>
      <c r="AB602">
        <f>SUM($F602:P602)</f>
        <v>0</v>
      </c>
      <c r="AC602">
        <f>SUM($F602:Q602)</f>
        <v>0</v>
      </c>
      <c r="AD602">
        <f>SUM($F602:R602)</f>
        <v>0</v>
      </c>
    </row>
    <row r="603" spans="1:30" x14ac:dyDescent="0.35">
      <c r="A603" t="s">
        <v>142</v>
      </c>
      <c r="B603" s="255" t="s">
        <v>245</v>
      </c>
      <c r="C603" t="s">
        <v>39</v>
      </c>
      <c r="D603" t="s">
        <v>40</v>
      </c>
      <c r="E603">
        <v>4191610</v>
      </c>
      <c r="S603">
        <f t="shared" si="9"/>
        <v>0</v>
      </c>
      <c r="T603">
        <f>SUM($F603:H603)</f>
        <v>0</v>
      </c>
      <c r="U603">
        <f>SUM($F603:I603)</f>
        <v>0</v>
      </c>
      <c r="V603">
        <f>SUM($F603:J603)</f>
        <v>0</v>
      </c>
      <c r="W603">
        <f>SUM($F603:K603)</f>
        <v>0</v>
      </c>
      <c r="X603">
        <f>SUM($F603:L603)</f>
        <v>0</v>
      </c>
      <c r="Y603">
        <f>SUM($F603:M603)</f>
        <v>0</v>
      </c>
      <c r="Z603">
        <f>SUM($F603:N603)</f>
        <v>0</v>
      </c>
      <c r="AA603">
        <f>SUM($F603:O603)</f>
        <v>0</v>
      </c>
      <c r="AB603">
        <f>SUM($F603:P603)</f>
        <v>0</v>
      </c>
      <c r="AC603">
        <f>SUM($F603:Q603)</f>
        <v>0</v>
      </c>
      <c r="AD603">
        <f>SUM($F603:R603)</f>
        <v>0</v>
      </c>
    </row>
    <row r="604" spans="1:30" x14ac:dyDescent="0.35">
      <c r="A604" t="s">
        <v>142</v>
      </c>
      <c r="B604" s="255" t="s">
        <v>245</v>
      </c>
      <c r="C604" t="s">
        <v>41</v>
      </c>
      <c r="D604" t="s">
        <v>42</v>
      </c>
      <c r="E604">
        <v>4190410</v>
      </c>
      <c r="S604">
        <f t="shared" si="9"/>
        <v>0</v>
      </c>
      <c r="T604">
        <f>SUM($F604:H604)</f>
        <v>0</v>
      </c>
      <c r="U604">
        <f>SUM($F604:I604)</f>
        <v>0</v>
      </c>
      <c r="V604">
        <f>SUM($F604:J604)</f>
        <v>0</v>
      </c>
      <c r="W604">
        <f>SUM($F604:K604)</f>
        <v>0</v>
      </c>
      <c r="X604">
        <f>SUM($F604:L604)</f>
        <v>0</v>
      </c>
      <c r="Y604">
        <f>SUM($F604:M604)</f>
        <v>0</v>
      </c>
      <c r="Z604">
        <f>SUM($F604:N604)</f>
        <v>0</v>
      </c>
      <c r="AA604">
        <f>SUM($F604:O604)</f>
        <v>0</v>
      </c>
      <c r="AB604">
        <f>SUM($F604:P604)</f>
        <v>0</v>
      </c>
      <c r="AC604">
        <f>SUM($F604:Q604)</f>
        <v>0</v>
      </c>
      <c r="AD604">
        <f>SUM($F604:R604)</f>
        <v>0</v>
      </c>
    </row>
    <row r="605" spans="1:30" x14ac:dyDescent="0.35">
      <c r="A605" t="s">
        <v>142</v>
      </c>
      <c r="B605" s="255" t="s">
        <v>245</v>
      </c>
      <c r="C605" t="s">
        <v>43</v>
      </c>
      <c r="D605" t="s">
        <v>44</v>
      </c>
      <c r="E605">
        <v>4190420</v>
      </c>
      <c r="S605">
        <f t="shared" si="9"/>
        <v>0</v>
      </c>
      <c r="T605">
        <f>SUM($F605:H605)</f>
        <v>0</v>
      </c>
      <c r="U605">
        <f>SUM($F605:I605)</f>
        <v>0</v>
      </c>
      <c r="V605">
        <f>SUM($F605:J605)</f>
        <v>0</v>
      </c>
      <c r="W605">
        <f>SUM($F605:K605)</f>
        <v>0</v>
      </c>
      <c r="X605">
        <f>SUM($F605:L605)</f>
        <v>0</v>
      </c>
      <c r="Y605">
        <f>SUM($F605:M605)</f>
        <v>0</v>
      </c>
      <c r="Z605">
        <f>SUM($F605:N605)</f>
        <v>0</v>
      </c>
      <c r="AA605">
        <f>SUM($F605:O605)</f>
        <v>0</v>
      </c>
      <c r="AB605">
        <f>SUM($F605:P605)</f>
        <v>0</v>
      </c>
      <c r="AC605">
        <f>SUM($F605:Q605)</f>
        <v>0</v>
      </c>
      <c r="AD605">
        <f>SUM($F605:R605)</f>
        <v>0</v>
      </c>
    </row>
    <row r="606" spans="1:30" x14ac:dyDescent="0.35">
      <c r="A606" t="s">
        <v>142</v>
      </c>
      <c r="B606" s="255" t="s">
        <v>245</v>
      </c>
      <c r="C606" t="s">
        <v>45</v>
      </c>
      <c r="D606" t="s">
        <v>46</v>
      </c>
      <c r="E606">
        <v>4190200</v>
      </c>
      <c r="S606">
        <f t="shared" si="9"/>
        <v>0</v>
      </c>
      <c r="T606">
        <f>SUM($F606:H606)</f>
        <v>0</v>
      </c>
      <c r="U606">
        <f>SUM($F606:I606)</f>
        <v>0</v>
      </c>
      <c r="V606">
        <f>SUM($F606:J606)</f>
        <v>0</v>
      </c>
      <c r="W606">
        <f>SUM($F606:K606)</f>
        <v>0</v>
      </c>
      <c r="X606">
        <f>SUM($F606:L606)</f>
        <v>0</v>
      </c>
      <c r="Y606">
        <f>SUM($F606:M606)</f>
        <v>0</v>
      </c>
      <c r="Z606">
        <f>SUM($F606:N606)</f>
        <v>0</v>
      </c>
      <c r="AA606">
        <f>SUM($F606:O606)</f>
        <v>0</v>
      </c>
      <c r="AB606">
        <f>SUM($F606:P606)</f>
        <v>0</v>
      </c>
      <c r="AC606">
        <f>SUM($F606:Q606)</f>
        <v>0</v>
      </c>
      <c r="AD606">
        <f>SUM($F606:R606)</f>
        <v>0</v>
      </c>
    </row>
    <row r="607" spans="1:30" x14ac:dyDescent="0.35">
      <c r="A607" t="s">
        <v>142</v>
      </c>
      <c r="B607" s="255" t="s">
        <v>245</v>
      </c>
      <c r="C607" t="s">
        <v>47</v>
      </c>
      <c r="D607" t="s">
        <v>48</v>
      </c>
      <c r="E607">
        <v>4190386</v>
      </c>
      <c r="S607">
        <f t="shared" si="9"/>
        <v>0</v>
      </c>
      <c r="T607">
        <f>SUM($F607:H607)</f>
        <v>0</v>
      </c>
      <c r="U607">
        <f>SUM($F607:I607)</f>
        <v>0</v>
      </c>
      <c r="V607">
        <f>SUM($F607:J607)</f>
        <v>0</v>
      </c>
      <c r="W607">
        <f>SUM($F607:K607)</f>
        <v>0</v>
      </c>
      <c r="X607">
        <f>SUM($F607:L607)</f>
        <v>0</v>
      </c>
      <c r="Y607">
        <f>SUM($F607:M607)</f>
        <v>0</v>
      </c>
      <c r="Z607">
        <f>SUM($F607:N607)</f>
        <v>0</v>
      </c>
      <c r="AA607">
        <f>SUM($F607:O607)</f>
        <v>0</v>
      </c>
      <c r="AB607">
        <f>SUM($F607:P607)</f>
        <v>0</v>
      </c>
      <c r="AC607">
        <f>SUM($F607:Q607)</f>
        <v>0</v>
      </c>
      <c r="AD607">
        <f>SUM($F607:R607)</f>
        <v>0</v>
      </c>
    </row>
    <row r="608" spans="1:30" x14ac:dyDescent="0.35">
      <c r="A608" t="s">
        <v>142</v>
      </c>
      <c r="B608" s="255" t="s">
        <v>245</v>
      </c>
      <c r="C608" t="s">
        <v>49</v>
      </c>
      <c r="D608" t="s">
        <v>50</v>
      </c>
      <c r="E608">
        <v>4190387</v>
      </c>
      <c r="S608">
        <f t="shared" si="9"/>
        <v>0</v>
      </c>
      <c r="T608">
        <f>SUM($F608:H608)</f>
        <v>0</v>
      </c>
      <c r="U608">
        <f>SUM($F608:I608)</f>
        <v>0</v>
      </c>
      <c r="V608">
        <f>SUM($F608:J608)</f>
        <v>0</v>
      </c>
      <c r="W608">
        <f>SUM($F608:K608)</f>
        <v>0</v>
      </c>
      <c r="X608">
        <f>SUM($F608:L608)</f>
        <v>0</v>
      </c>
      <c r="Y608">
        <f>SUM($F608:M608)</f>
        <v>0</v>
      </c>
      <c r="Z608">
        <f>SUM($F608:N608)</f>
        <v>0</v>
      </c>
      <c r="AA608">
        <f>SUM($F608:O608)</f>
        <v>0</v>
      </c>
      <c r="AB608">
        <f>SUM($F608:P608)</f>
        <v>0</v>
      </c>
      <c r="AC608">
        <f>SUM($F608:Q608)</f>
        <v>0</v>
      </c>
      <c r="AD608">
        <f>SUM($F608:R608)</f>
        <v>0</v>
      </c>
    </row>
    <row r="609" spans="1:30" x14ac:dyDescent="0.35">
      <c r="A609" t="s">
        <v>142</v>
      </c>
      <c r="B609" s="255" t="s">
        <v>245</v>
      </c>
      <c r="C609" t="s">
        <v>51</v>
      </c>
      <c r="D609" t="s">
        <v>52</v>
      </c>
      <c r="E609">
        <v>4190388</v>
      </c>
      <c r="F609">
        <v>-725</v>
      </c>
      <c r="S609">
        <f t="shared" si="9"/>
        <v>0</v>
      </c>
      <c r="T609">
        <f>SUM($F609:H609)</f>
        <v>-725</v>
      </c>
      <c r="U609">
        <f>SUM($F609:I609)</f>
        <v>-725</v>
      </c>
      <c r="V609">
        <f>SUM($F609:J609)</f>
        <v>-725</v>
      </c>
      <c r="W609">
        <f>SUM($F609:K609)</f>
        <v>-725</v>
      </c>
      <c r="X609">
        <f>SUM($F609:L609)</f>
        <v>-725</v>
      </c>
      <c r="Y609">
        <f>SUM($F609:M609)</f>
        <v>-725</v>
      </c>
      <c r="Z609">
        <f>SUM($F609:N609)</f>
        <v>-725</v>
      </c>
      <c r="AA609">
        <f>SUM($F609:O609)</f>
        <v>-725</v>
      </c>
      <c r="AB609">
        <f>SUM($F609:P609)</f>
        <v>-725</v>
      </c>
      <c r="AC609">
        <f>SUM($F609:Q609)</f>
        <v>-725</v>
      </c>
      <c r="AD609">
        <f>SUM($F609:R609)</f>
        <v>-725</v>
      </c>
    </row>
    <row r="610" spans="1:30" x14ac:dyDescent="0.35">
      <c r="A610" t="s">
        <v>142</v>
      </c>
      <c r="B610" s="255" t="s">
        <v>245</v>
      </c>
      <c r="C610" t="s">
        <v>53</v>
      </c>
      <c r="D610" t="s">
        <v>54</v>
      </c>
      <c r="E610">
        <v>4190380</v>
      </c>
      <c r="F610">
        <v>-33188.199999999997</v>
      </c>
      <c r="S610">
        <f t="shared" si="9"/>
        <v>0</v>
      </c>
      <c r="T610">
        <f>SUM($F610:H610)</f>
        <v>-33188.199999999997</v>
      </c>
      <c r="U610">
        <f>SUM($F610:I610)</f>
        <v>-33188.199999999997</v>
      </c>
      <c r="V610">
        <f>SUM($F610:J610)</f>
        <v>-33188.199999999997</v>
      </c>
      <c r="W610">
        <f>SUM($F610:K610)</f>
        <v>-33188.199999999997</v>
      </c>
      <c r="X610">
        <f>SUM($F610:L610)</f>
        <v>-33188.199999999997</v>
      </c>
      <c r="Y610">
        <f>SUM($F610:M610)</f>
        <v>-33188.199999999997</v>
      </c>
      <c r="Z610">
        <f>SUM($F610:N610)</f>
        <v>-33188.199999999997</v>
      </c>
      <c r="AA610">
        <f>SUM($F610:O610)</f>
        <v>-33188.199999999997</v>
      </c>
      <c r="AB610">
        <f>SUM($F610:P610)</f>
        <v>-33188.199999999997</v>
      </c>
      <c r="AC610">
        <f>SUM($F610:Q610)</f>
        <v>-33188.199999999997</v>
      </c>
      <c r="AD610">
        <f>SUM($F610:R610)</f>
        <v>-33188.199999999997</v>
      </c>
    </row>
    <row r="611" spans="1:30" x14ac:dyDescent="0.35">
      <c r="A611" t="s">
        <v>142</v>
      </c>
      <c r="B611" s="255" t="s">
        <v>245</v>
      </c>
      <c r="C611" t="s">
        <v>156</v>
      </c>
      <c r="D611" t="s">
        <v>157</v>
      </c>
      <c r="E611">
        <v>4190205</v>
      </c>
      <c r="S611">
        <f t="shared" si="9"/>
        <v>0</v>
      </c>
      <c r="T611">
        <f>SUM($F611:H611)</f>
        <v>0</v>
      </c>
      <c r="U611">
        <f>SUM($F611:I611)</f>
        <v>0</v>
      </c>
      <c r="V611">
        <f>SUM($F611:J611)</f>
        <v>0</v>
      </c>
      <c r="W611">
        <f>SUM($F611:K611)</f>
        <v>0</v>
      </c>
      <c r="X611">
        <f>SUM($F611:L611)</f>
        <v>0</v>
      </c>
      <c r="Y611">
        <f>SUM($F611:M611)</f>
        <v>0</v>
      </c>
      <c r="Z611">
        <f>SUM($F611:N611)</f>
        <v>0</v>
      </c>
      <c r="AA611">
        <f>SUM($F611:O611)</f>
        <v>0</v>
      </c>
      <c r="AB611">
        <f>SUM($F611:P611)</f>
        <v>0</v>
      </c>
      <c r="AC611">
        <f>SUM($F611:Q611)</f>
        <v>0</v>
      </c>
      <c r="AD611">
        <f>SUM($F611:R611)</f>
        <v>0</v>
      </c>
    </row>
    <row r="612" spans="1:30" x14ac:dyDescent="0.35">
      <c r="A612" t="s">
        <v>142</v>
      </c>
      <c r="B612" s="255" t="s">
        <v>245</v>
      </c>
      <c r="C612" t="s">
        <v>55</v>
      </c>
      <c r="D612" t="s">
        <v>56</v>
      </c>
      <c r="E612">
        <v>4190210</v>
      </c>
      <c r="S612">
        <f t="shared" si="9"/>
        <v>0</v>
      </c>
      <c r="T612">
        <f>SUM($F612:H612)</f>
        <v>0</v>
      </c>
      <c r="U612">
        <f>SUM($F612:I612)</f>
        <v>0</v>
      </c>
      <c r="V612">
        <f>SUM($F612:J612)</f>
        <v>0</v>
      </c>
      <c r="W612">
        <f>SUM($F612:K612)</f>
        <v>0</v>
      </c>
      <c r="X612">
        <f>SUM($F612:L612)</f>
        <v>0</v>
      </c>
      <c r="Y612">
        <f>SUM($F612:M612)</f>
        <v>0</v>
      </c>
      <c r="Z612">
        <f>SUM($F612:N612)</f>
        <v>0</v>
      </c>
      <c r="AA612">
        <f>SUM($F612:O612)</f>
        <v>0</v>
      </c>
      <c r="AB612">
        <f>SUM($F612:P612)</f>
        <v>0</v>
      </c>
      <c r="AC612">
        <f>SUM($F612:Q612)</f>
        <v>0</v>
      </c>
      <c r="AD612">
        <f>SUM($F612:R612)</f>
        <v>0</v>
      </c>
    </row>
    <row r="613" spans="1:30" x14ac:dyDescent="0.35">
      <c r="A613" t="s">
        <v>142</v>
      </c>
      <c r="B613" s="255" t="s">
        <v>245</v>
      </c>
      <c r="C613" t="s">
        <v>57</v>
      </c>
      <c r="D613" t="s">
        <v>58</v>
      </c>
      <c r="E613">
        <v>6110000</v>
      </c>
      <c r="F613">
        <v>153051.11119999998</v>
      </c>
      <c r="S613">
        <f t="shared" si="9"/>
        <v>0</v>
      </c>
      <c r="T613">
        <f>SUM($F613:H613)</f>
        <v>153051.11119999998</v>
      </c>
      <c r="U613">
        <f>SUM($F613:I613)</f>
        <v>153051.11119999998</v>
      </c>
      <c r="V613">
        <f>SUM($F613:J613)</f>
        <v>153051.11119999998</v>
      </c>
      <c r="W613">
        <f>SUM($F613:K613)</f>
        <v>153051.11119999998</v>
      </c>
      <c r="X613">
        <f>SUM($F613:L613)</f>
        <v>153051.11119999998</v>
      </c>
      <c r="Y613">
        <f>SUM($F613:M613)</f>
        <v>153051.11119999998</v>
      </c>
      <c r="Z613">
        <f>SUM($F613:N613)</f>
        <v>153051.11119999998</v>
      </c>
      <c r="AA613">
        <f>SUM($F613:O613)</f>
        <v>153051.11119999998</v>
      </c>
      <c r="AB613">
        <f>SUM($F613:P613)</f>
        <v>153051.11119999998</v>
      </c>
      <c r="AC613">
        <f>SUM($F613:Q613)</f>
        <v>153051.11119999998</v>
      </c>
      <c r="AD613">
        <f>SUM($F613:R613)</f>
        <v>153051.11119999998</v>
      </c>
    </row>
    <row r="614" spans="1:30" x14ac:dyDescent="0.35">
      <c r="A614" t="s">
        <v>142</v>
      </c>
      <c r="B614" s="255" t="s">
        <v>245</v>
      </c>
      <c r="C614" t="s">
        <v>59</v>
      </c>
      <c r="D614" t="s">
        <v>60</v>
      </c>
      <c r="E614">
        <v>6110020</v>
      </c>
      <c r="F614">
        <v>500</v>
      </c>
      <c r="S614">
        <f t="shared" si="9"/>
        <v>0</v>
      </c>
      <c r="T614">
        <f>SUM($F614:H614)</f>
        <v>500</v>
      </c>
      <c r="U614">
        <f>SUM($F614:I614)</f>
        <v>500</v>
      </c>
      <c r="V614">
        <f>SUM($F614:J614)</f>
        <v>500</v>
      </c>
      <c r="W614">
        <f>SUM($F614:K614)</f>
        <v>500</v>
      </c>
      <c r="X614">
        <f>SUM($F614:L614)</f>
        <v>500</v>
      </c>
      <c r="Y614">
        <f>SUM($F614:M614)</f>
        <v>500</v>
      </c>
      <c r="Z614">
        <f>SUM($F614:N614)</f>
        <v>500</v>
      </c>
      <c r="AA614">
        <f>SUM($F614:O614)</f>
        <v>500</v>
      </c>
      <c r="AB614">
        <f>SUM($F614:P614)</f>
        <v>500</v>
      </c>
      <c r="AC614">
        <f>SUM($F614:Q614)</f>
        <v>500</v>
      </c>
      <c r="AD614">
        <f>SUM($F614:R614)</f>
        <v>500</v>
      </c>
    </row>
    <row r="615" spans="1:30" x14ac:dyDescent="0.35">
      <c r="A615" t="s">
        <v>142</v>
      </c>
      <c r="B615" s="255" t="s">
        <v>245</v>
      </c>
      <c r="C615" t="s">
        <v>61</v>
      </c>
      <c r="D615" t="s">
        <v>62</v>
      </c>
      <c r="E615">
        <v>6110600</v>
      </c>
      <c r="F615">
        <v>51558</v>
      </c>
      <c r="S615">
        <f t="shared" si="9"/>
        <v>0</v>
      </c>
      <c r="T615">
        <f>SUM($F615:H615)</f>
        <v>51558</v>
      </c>
      <c r="U615">
        <f>SUM($F615:I615)</f>
        <v>51558</v>
      </c>
      <c r="V615">
        <f>SUM($F615:J615)</f>
        <v>51558</v>
      </c>
      <c r="W615">
        <f>SUM($F615:K615)</f>
        <v>51558</v>
      </c>
      <c r="X615">
        <f>SUM($F615:L615)</f>
        <v>51558</v>
      </c>
      <c r="Y615">
        <f>SUM($F615:M615)</f>
        <v>51558</v>
      </c>
      <c r="Z615">
        <f>SUM($F615:N615)</f>
        <v>51558</v>
      </c>
      <c r="AA615">
        <f>SUM($F615:O615)</f>
        <v>51558</v>
      </c>
      <c r="AB615">
        <f>SUM($F615:P615)</f>
        <v>51558</v>
      </c>
      <c r="AC615">
        <f>SUM($F615:Q615)</f>
        <v>51558</v>
      </c>
      <c r="AD615">
        <f>SUM($F615:R615)</f>
        <v>51558</v>
      </c>
    </row>
    <row r="616" spans="1:30" x14ac:dyDescent="0.35">
      <c r="A616" t="s">
        <v>142</v>
      </c>
      <c r="B616" s="255" t="s">
        <v>245</v>
      </c>
      <c r="C616" t="s">
        <v>63</v>
      </c>
      <c r="D616" t="s">
        <v>64</v>
      </c>
      <c r="E616">
        <v>6110720</v>
      </c>
      <c r="F616">
        <v>6576</v>
      </c>
      <c r="S616">
        <f t="shared" si="9"/>
        <v>0</v>
      </c>
      <c r="T616">
        <f>SUM($F616:H616)</f>
        <v>6576</v>
      </c>
      <c r="U616">
        <f>SUM($F616:I616)</f>
        <v>6576</v>
      </c>
      <c r="V616">
        <f>SUM($F616:J616)</f>
        <v>6576</v>
      </c>
      <c r="W616">
        <f>SUM($F616:K616)</f>
        <v>6576</v>
      </c>
      <c r="X616">
        <f>SUM($F616:L616)</f>
        <v>6576</v>
      </c>
      <c r="Y616">
        <f>SUM($F616:M616)</f>
        <v>6576</v>
      </c>
      <c r="Z616">
        <f>SUM($F616:N616)</f>
        <v>6576</v>
      </c>
      <c r="AA616">
        <f>SUM($F616:O616)</f>
        <v>6576</v>
      </c>
      <c r="AB616">
        <f>SUM($F616:P616)</f>
        <v>6576</v>
      </c>
      <c r="AC616">
        <f>SUM($F616:Q616)</f>
        <v>6576</v>
      </c>
      <c r="AD616">
        <f>SUM($F616:R616)</f>
        <v>6576</v>
      </c>
    </row>
    <row r="617" spans="1:30" x14ac:dyDescent="0.35">
      <c r="A617" t="s">
        <v>142</v>
      </c>
      <c r="B617" s="255" t="s">
        <v>245</v>
      </c>
      <c r="C617" t="s">
        <v>65</v>
      </c>
      <c r="D617" t="s">
        <v>66</v>
      </c>
      <c r="E617">
        <v>6110860</v>
      </c>
      <c r="F617">
        <v>34482.18</v>
      </c>
      <c r="S617">
        <f t="shared" si="9"/>
        <v>0</v>
      </c>
      <c r="T617">
        <f>SUM($F617:H617)</f>
        <v>34482.18</v>
      </c>
      <c r="U617">
        <f>SUM($F617:I617)</f>
        <v>34482.18</v>
      </c>
      <c r="V617">
        <f>SUM($F617:J617)</f>
        <v>34482.18</v>
      </c>
      <c r="W617">
        <f>SUM($F617:K617)</f>
        <v>34482.18</v>
      </c>
      <c r="X617">
        <f>SUM($F617:L617)</f>
        <v>34482.18</v>
      </c>
      <c r="Y617">
        <f>SUM($F617:M617)</f>
        <v>34482.18</v>
      </c>
      <c r="Z617">
        <f>SUM($F617:N617)</f>
        <v>34482.18</v>
      </c>
      <c r="AA617">
        <f>SUM($F617:O617)</f>
        <v>34482.18</v>
      </c>
      <c r="AB617">
        <f>SUM($F617:P617)</f>
        <v>34482.18</v>
      </c>
      <c r="AC617">
        <f>SUM($F617:Q617)</f>
        <v>34482.18</v>
      </c>
      <c r="AD617">
        <f>SUM($F617:R617)</f>
        <v>34482.18</v>
      </c>
    </row>
    <row r="618" spans="1:30" x14ac:dyDescent="0.35">
      <c r="A618" t="s">
        <v>142</v>
      </c>
      <c r="B618" s="255" t="s">
        <v>245</v>
      </c>
      <c r="C618" t="s">
        <v>67</v>
      </c>
      <c r="D618" t="s">
        <v>68</v>
      </c>
      <c r="E618">
        <v>6110800</v>
      </c>
      <c r="F618">
        <v>0</v>
      </c>
      <c r="S618">
        <f t="shared" si="9"/>
        <v>0</v>
      </c>
      <c r="T618">
        <f>SUM($F618:H618)</f>
        <v>0</v>
      </c>
      <c r="U618">
        <f>SUM($F618:I618)</f>
        <v>0</v>
      </c>
      <c r="V618">
        <f>SUM($F618:J618)</f>
        <v>0</v>
      </c>
      <c r="W618">
        <f>SUM($F618:K618)</f>
        <v>0</v>
      </c>
      <c r="X618">
        <f>SUM($F618:L618)</f>
        <v>0</v>
      </c>
      <c r="Y618">
        <f>SUM($F618:M618)</f>
        <v>0</v>
      </c>
      <c r="Z618">
        <f>SUM($F618:N618)</f>
        <v>0</v>
      </c>
      <c r="AA618">
        <f>SUM($F618:O618)</f>
        <v>0</v>
      </c>
      <c r="AB618">
        <f>SUM($F618:P618)</f>
        <v>0</v>
      </c>
      <c r="AC618">
        <f>SUM($F618:Q618)</f>
        <v>0</v>
      </c>
      <c r="AD618">
        <f>SUM($F618:R618)</f>
        <v>0</v>
      </c>
    </row>
    <row r="619" spans="1:30" x14ac:dyDescent="0.35">
      <c r="A619" t="s">
        <v>142</v>
      </c>
      <c r="B619" s="255" t="s">
        <v>245</v>
      </c>
      <c r="C619" t="s">
        <v>69</v>
      </c>
      <c r="D619" t="s">
        <v>70</v>
      </c>
      <c r="E619">
        <v>6110640</v>
      </c>
      <c r="F619">
        <v>20124</v>
      </c>
      <c r="S619">
        <f t="shared" si="9"/>
        <v>0</v>
      </c>
      <c r="T619">
        <f>SUM($F619:H619)</f>
        <v>20124</v>
      </c>
      <c r="U619">
        <f>SUM($F619:I619)</f>
        <v>20124</v>
      </c>
      <c r="V619">
        <f>SUM($F619:J619)</f>
        <v>20124</v>
      </c>
      <c r="W619">
        <f>SUM($F619:K619)</f>
        <v>20124</v>
      </c>
      <c r="X619">
        <f>SUM($F619:L619)</f>
        <v>20124</v>
      </c>
      <c r="Y619">
        <f>SUM($F619:M619)</f>
        <v>20124</v>
      </c>
      <c r="Z619">
        <f>SUM($F619:N619)</f>
        <v>20124</v>
      </c>
      <c r="AA619">
        <f>SUM($F619:O619)</f>
        <v>20124</v>
      </c>
      <c r="AB619">
        <f>SUM($F619:P619)</f>
        <v>20124</v>
      </c>
      <c r="AC619">
        <f>SUM($F619:Q619)</f>
        <v>20124</v>
      </c>
      <c r="AD619">
        <f>SUM($F619:R619)</f>
        <v>20124</v>
      </c>
    </row>
    <row r="620" spans="1:30" x14ac:dyDescent="0.35">
      <c r="A620" t="s">
        <v>142</v>
      </c>
      <c r="B620" s="255" t="s">
        <v>245</v>
      </c>
      <c r="C620" t="s">
        <v>71</v>
      </c>
      <c r="D620" t="s">
        <v>72</v>
      </c>
      <c r="E620">
        <v>6116300</v>
      </c>
      <c r="F620">
        <v>1100</v>
      </c>
      <c r="S620">
        <f t="shared" si="9"/>
        <v>0</v>
      </c>
      <c r="T620">
        <f>SUM($F620:H620)</f>
        <v>1100</v>
      </c>
      <c r="U620">
        <f>SUM($F620:I620)</f>
        <v>1100</v>
      </c>
      <c r="V620">
        <f>SUM($F620:J620)</f>
        <v>1100</v>
      </c>
      <c r="W620">
        <f>SUM($F620:K620)</f>
        <v>1100</v>
      </c>
      <c r="X620">
        <f>SUM($F620:L620)</f>
        <v>1100</v>
      </c>
      <c r="Y620">
        <f>SUM($F620:M620)</f>
        <v>1100</v>
      </c>
      <c r="Z620">
        <f>SUM($F620:N620)</f>
        <v>1100</v>
      </c>
      <c r="AA620">
        <f>SUM($F620:O620)</f>
        <v>1100</v>
      </c>
      <c r="AB620">
        <f>SUM($F620:P620)</f>
        <v>1100</v>
      </c>
      <c r="AC620">
        <f>SUM($F620:Q620)</f>
        <v>1100</v>
      </c>
      <c r="AD620">
        <f>SUM($F620:R620)</f>
        <v>1100</v>
      </c>
    </row>
    <row r="621" spans="1:30" x14ac:dyDescent="0.35">
      <c r="A621" t="s">
        <v>142</v>
      </c>
      <c r="B621" s="255" t="s">
        <v>245</v>
      </c>
      <c r="C621" t="s">
        <v>73</v>
      </c>
      <c r="D621" t="s">
        <v>74</v>
      </c>
      <c r="E621">
        <v>6116200</v>
      </c>
      <c r="F621">
        <v>3866</v>
      </c>
      <c r="S621">
        <f t="shared" si="9"/>
        <v>0</v>
      </c>
      <c r="T621">
        <f>SUM($F621:H621)</f>
        <v>3866</v>
      </c>
      <c r="U621">
        <f>SUM($F621:I621)</f>
        <v>3866</v>
      </c>
      <c r="V621">
        <f>SUM($F621:J621)</f>
        <v>3866</v>
      </c>
      <c r="W621">
        <f>SUM($F621:K621)</f>
        <v>3866</v>
      </c>
      <c r="X621">
        <f>SUM($F621:L621)</f>
        <v>3866</v>
      </c>
      <c r="Y621">
        <f>SUM($F621:M621)</f>
        <v>3866</v>
      </c>
      <c r="Z621">
        <f>SUM($F621:N621)</f>
        <v>3866</v>
      </c>
      <c r="AA621">
        <f>SUM($F621:O621)</f>
        <v>3866</v>
      </c>
      <c r="AB621">
        <f>SUM($F621:P621)</f>
        <v>3866</v>
      </c>
      <c r="AC621">
        <f>SUM($F621:Q621)</f>
        <v>3866</v>
      </c>
      <c r="AD621">
        <f>SUM($F621:R621)</f>
        <v>3866</v>
      </c>
    </row>
    <row r="622" spans="1:30" x14ac:dyDescent="0.35">
      <c r="A622" t="s">
        <v>142</v>
      </c>
      <c r="B622" s="255" t="s">
        <v>245</v>
      </c>
      <c r="C622" t="s">
        <v>75</v>
      </c>
      <c r="D622" t="s">
        <v>76</v>
      </c>
      <c r="E622">
        <v>6116610</v>
      </c>
      <c r="F622">
        <v>0</v>
      </c>
      <c r="S622">
        <f t="shared" si="9"/>
        <v>0</v>
      </c>
      <c r="T622">
        <f>SUM($F622:H622)</f>
        <v>0</v>
      </c>
      <c r="U622">
        <f>SUM($F622:I622)</f>
        <v>0</v>
      </c>
      <c r="V622">
        <f>SUM($F622:J622)</f>
        <v>0</v>
      </c>
      <c r="W622">
        <f>SUM($F622:K622)</f>
        <v>0</v>
      </c>
      <c r="X622">
        <f>SUM($F622:L622)</f>
        <v>0</v>
      </c>
      <c r="Y622">
        <f>SUM($F622:M622)</f>
        <v>0</v>
      </c>
      <c r="Z622">
        <f>SUM($F622:N622)</f>
        <v>0</v>
      </c>
      <c r="AA622">
        <f>SUM($F622:O622)</f>
        <v>0</v>
      </c>
      <c r="AB622">
        <f>SUM($F622:P622)</f>
        <v>0</v>
      </c>
      <c r="AC622">
        <f>SUM($F622:Q622)</f>
        <v>0</v>
      </c>
      <c r="AD622">
        <f>SUM($F622:R622)</f>
        <v>0</v>
      </c>
    </row>
    <row r="623" spans="1:30" x14ac:dyDescent="0.35">
      <c r="A623" t="s">
        <v>142</v>
      </c>
      <c r="B623" s="255" t="s">
        <v>245</v>
      </c>
      <c r="C623" t="s">
        <v>77</v>
      </c>
      <c r="D623" t="s">
        <v>78</v>
      </c>
      <c r="E623">
        <v>6116600</v>
      </c>
      <c r="F623">
        <v>0</v>
      </c>
      <c r="S623">
        <f t="shared" si="9"/>
        <v>0</v>
      </c>
      <c r="T623">
        <f>SUM($F623:H623)</f>
        <v>0</v>
      </c>
      <c r="U623">
        <f>SUM($F623:I623)</f>
        <v>0</v>
      </c>
      <c r="V623">
        <f>SUM($F623:J623)</f>
        <v>0</v>
      </c>
      <c r="W623">
        <f>SUM($F623:K623)</f>
        <v>0</v>
      </c>
      <c r="X623">
        <f>SUM($F623:L623)</f>
        <v>0</v>
      </c>
      <c r="Y623">
        <f>SUM($F623:M623)</f>
        <v>0</v>
      </c>
      <c r="Z623">
        <f>SUM($F623:N623)</f>
        <v>0</v>
      </c>
      <c r="AA623">
        <f>SUM($F623:O623)</f>
        <v>0</v>
      </c>
      <c r="AB623">
        <f>SUM($F623:P623)</f>
        <v>0</v>
      </c>
      <c r="AC623">
        <f>SUM($F623:Q623)</f>
        <v>0</v>
      </c>
      <c r="AD623">
        <f>SUM($F623:R623)</f>
        <v>0</v>
      </c>
    </row>
    <row r="624" spans="1:30" x14ac:dyDescent="0.35">
      <c r="A624" t="s">
        <v>142</v>
      </c>
      <c r="B624" s="255" t="s">
        <v>245</v>
      </c>
      <c r="C624" t="s">
        <v>79</v>
      </c>
      <c r="D624" t="s">
        <v>80</v>
      </c>
      <c r="E624">
        <v>6121000</v>
      </c>
      <c r="F624">
        <v>5500</v>
      </c>
      <c r="S624">
        <f t="shared" si="9"/>
        <v>0</v>
      </c>
      <c r="T624">
        <f>SUM($F624:H624)</f>
        <v>5500</v>
      </c>
      <c r="U624">
        <f>SUM($F624:I624)</f>
        <v>5500</v>
      </c>
      <c r="V624">
        <f>SUM($F624:J624)</f>
        <v>5500</v>
      </c>
      <c r="W624">
        <f>SUM($F624:K624)</f>
        <v>5500</v>
      </c>
      <c r="X624">
        <f>SUM($F624:L624)</f>
        <v>5500</v>
      </c>
      <c r="Y624">
        <f>SUM($F624:M624)</f>
        <v>5500</v>
      </c>
      <c r="Z624">
        <f>SUM($F624:N624)</f>
        <v>5500</v>
      </c>
      <c r="AA624">
        <f>SUM($F624:O624)</f>
        <v>5500</v>
      </c>
      <c r="AB624">
        <f>SUM($F624:P624)</f>
        <v>5500</v>
      </c>
      <c r="AC624">
        <f>SUM($F624:Q624)</f>
        <v>5500</v>
      </c>
      <c r="AD624">
        <f>SUM($F624:R624)</f>
        <v>5500</v>
      </c>
    </row>
    <row r="625" spans="1:30" x14ac:dyDescent="0.35">
      <c r="A625" t="s">
        <v>142</v>
      </c>
      <c r="B625" s="255" t="s">
        <v>245</v>
      </c>
      <c r="C625" t="s">
        <v>81</v>
      </c>
      <c r="D625" t="s">
        <v>82</v>
      </c>
      <c r="E625">
        <v>6122310</v>
      </c>
      <c r="F625">
        <v>10900</v>
      </c>
      <c r="S625">
        <f t="shared" si="9"/>
        <v>0</v>
      </c>
      <c r="T625">
        <f>SUM($F625:H625)</f>
        <v>10900</v>
      </c>
      <c r="U625">
        <f>SUM($F625:I625)</f>
        <v>10900</v>
      </c>
      <c r="V625">
        <f>SUM($F625:J625)</f>
        <v>10900</v>
      </c>
      <c r="W625">
        <f>SUM($F625:K625)</f>
        <v>10900</v>
      </c>
      <c r="X625">
        <f>SUM($F625:L625)</f>
        <v>10900</v>
      </c>
      <c r="Y625">
        <f>SUM($F625:M625)</f>
        <v>10900</v>
      </c>
      <c r="Z625">
        <f>SUM($F625:N625)</f>
        <v>10900</v>
      </c>
      <c r="AA625">
        <f>SUM($F625:O625)</f>
        <v>10900</v>
      </c>
      <c r="AB625">
        <f>SUM($F625:P625)</f>
        <v>10900</v>
      </c>
      <c r="AC625">
        <f>SUM($F625:Q625)</f>
        <v>10900</v>
      </c>
      <c r="AD625">
        <f>SUM($F625:R625)</f>
        <v>10900</v>
      </c>
    </row>
    <row r="626" spans="1:30" x14ac:dyDescent="0.35">
      <c r="A626" t="s">
        <v>142</v>
      </c>
      <c r="B626" s="255" t="s">
        <v>245</v>
      </c>
      <c r="C626" t="s">
        <v>83</v>
      </c>
      <c r="D626" t="s">
        <v>84</v>
      </c>
      <c r="E626">
        <v>6122110</v>
      </c>
      <c r="F626">
        <v>1500</v>
      </c>
      <c r="S626">
        <f t="shared" si="9"/>
        <v>0</v>
      </c>
      <c r="T626">
        <f>SUM($F626:H626)</f>
        <v>1500</v>
      </c>
      <c r="U626">
        <f>SUM($F626:I626)</f>
        <v>1500</v>
      </c>
      <c r="V626">
        <f>SUM($F626:J626)</f>
        <v>1500</v>
      </c>
      <c r="W626">
        <f>SUM($F626:K626)</f>
        <v>1500</v>
      </c>
      <c r="X626">
        <f>SUM($F626:L626)</f>
        <v>1500</v>
      </c>
      <c r="Y626">
        <f>SUM($F626:M626)</f>
        <v>1500</v>
      </c>
      <c r="Z626">
        <f>SUM($F626:N626)</f>
        <v>1500</v>
      </c>
      <c r="AA626">
        <f>SUM($F626:O626)</f>
        <v>1500</v>
      </c>
      <c r="AB626">
        <f>SUM($F626:P626)</f>
        <v>1500</v>
      </c>
      <c r="AC626">
        <f>SUM($F626:Q626)</f>
        <v>1500</v>
      </c>
      <c r="AD626">
        <f>SUM($F626:R626)</f>
        <v>1500</v>
      </c>
    </row>
    <row r="627" spans="1:30" x14ac:dyDescent="0.35">
      <c r="A627" t="s">
        <v>142</v>
      </c>
      <c r="B627" s="255" t="s">
        <v>245</v>
      </c>
      <c r="C627" t="s">
        <v>85</v>
      </c>
      <c r="D627" t="s">
        <v>86</v>
      </c>
      <c r="E627">
        <v>6120800</v>
      </c>
      <c r="F627">
        <v>945</v>
      </c>
      <c r="S627">
        <f t="shared" si="9"/>
        <v>0</v>
      </c>
      <c r="T627">
        <f>SUM($F627:H627)</f>
        <v>945</v>
      </c>
      <c r="U627">
        <f>SUM($F627:I627)</f>
        <v>945</v>
      </c>
      <c r="V627">
        <f>SUM($F627:J627)</f>
        <v>945</v>
      </c>
      <c r="W627">
        <f>SUM($F627:K627)</f>
        <v>945</v>
      </c>
      <c r="X627">
        <f>SUM($F627:L627)</f>
        <v>945</v>
      </c>
      <c r="Y627">
        <f>SUM($F627:M627)</f>
        <v>945</v>
      </c>
      <c r="Z627">
        <f>SUM($F627:N627)</f>
        <v>945</v>
      </c>
      <c r="AA627">
        <f>SUM($F627:O627)</f>
        <v>945</v>
      </c>
      <c r="AB627">
        <f>SUM($F627:P627)</f>
        <v>945</v>
      </c>
      <c r="AC627">
        <f>SUM($F627:Q627)</f>
        <v>945</v>
      </c>
      <c r="AD627">
        <f>SUM($F627:R627)</f>
        <v>945</v>
      </c>
    </row>
    <row r="628" spans="1:30" x14ac:dyDescent="0.35">
      <c r="A628" t="s">
        <v>142</v>
      </c>
      <c r="B628" s="255" t="s">
        <v>245</v>
      </c>
      <c r="C628" t="s">
        <v>87</v>
      </c>
      <c r="D628" t="s">
        <v>88</v>
      </c>
      <c r="E628">
        <v>6120220</v>
      </c>
      <c r="F628">
        <v>9058</v>
      </c>
      <c r="S628">
        <f t="shared" si="9"/>
        <v>0</v>
      </c>
      <c r="T628">
        <f>SUM($F628:H628)</f>
        <v>9058</v>
      </c>
      <c r="U628">
        <f>SUM($F628:I628)</f>
        <v>9058</v>
      </c>
      <c r="V628">
        <f>SUM($F628:J628)</f>
        <v>9058</v>
      </c>
      <c r="W628">
        <f>SUM($F628:K628)</f>
        <v>9058</v>
      </c>
      <c r="X628">
        <f>SUM($F628:L628)</f>
        <v>9058</v>
      </c>
      <c r="Y628">
        <f>SUM($F628:M628)</f>
        <v>9058</v>
      </c>
      <c r="Z628">
        <f>SUM($F628:N628)</f>
        <v>9058</v>
      </c>
      <c r="AA628">
        <f>SUM($F628:O628)</f>
        <v>9058</v>
      </c>
      <c r="AB628">
        <f>SUM($F628:P628)</f>
        <v>9058</v>
      </c>
      <c r="AC628">
        <f>SUM($F628:Q628)</f>
        <v>9058</v>
      </c>
      <c r="AD628">
        <f>SUM($F628:R628)</f>
        <v>9058</v>
      </c>
    </row>
    <row r="629" spans="1:30" x14ac:dyDescent="0.35">
      <c r="A629" t="s">
        <v>142</v>
      </c>
      <c r="B629" s="255" t="s">
        <v>245</v>
      </c>
      <c r="C629" t="s">
        <v>89</v>
      </c>
      <c r="D629" t="s">
        <v>90</v>
      </c>
      <c r="E629">
        <v>6120600</v>
      </c>
      <c r="F629">
        <v>0</v>
      </c>
      <c r="S629">
        <f t="shared" si="9"/>
        <v>0</v>
      </c>
      <c r="T629">
        <f>SUM($F629:H629)</f>
        <v>0</v>
      </c>
      <c r="U629">
        <f>SUM($F629:I629)</f>
        <v>0</v>
      </c>
      <c r="V629">
        <f>SUM($F629:J629)</f>
        <v>0</v>
      </c>
      <c r="W629">
        <f>SUM($F629:K629)</f>
        <v>0</v>
      </c>
      <c r="X629">
        <f>SUM($F629:L629)</f>
        <v>0</v>
      </c>
      <c r="Y629">
        <f>SUM($F629:M629)</f>
        <v>0</v>
      </c>
      <c r="Z629">
        <f>SUM($F629:N629)</f>
        <v>0</v>
      </c>
      <c r="AA629">
        <f>SUM($F629:O629)</f>
        <v>0</v>
      </c>
      <c r="AB629">
        <f>SUM($F629:P629)</f>
        <v>0</v>
      </c>
      <c r="AC629">
        <f>SUM($F629:Q629)</f>
        <v>0</v>
      </c>
      <c r="AD629">
        <f>SUM($F629:R629)</f>
        <v>0</v>
      </c>
    </row>
    <row r="630" spans="1:30" x14ac:dyDescent="0.35">
      <c r="A630" t="s">
        <v>142</v>
      </c>
      <c r="B630" s="255" t="s">
        <v>245</v>
      </c>
      <c r="C630" t="s">
        <v>91</v>
      </c>
      <c r="D630" t="s">
        <v>92</v>
      </c>
      <c r="E630">
        <v>6120400</v>
      </c>
      <c r="F630">
        <v>5065.07</v>
      </c>
      <c r="S630">
        <f t="shared" si="9"/>
        <v>0</v>
      </c>
      <c r="T630">
        <f>SUM($F630:H630)</f>
        <v>5065.07</v>
      </c>
      <c r="U630">
        <f>SUM($F630:I630)</f>
        <v>5065.07</v>
      </c>
      <c r="V630">
        <f>SUM($F630:J630)</f>
        <v>5065.07</v>
      </c>
      <c r="W630">
        <f>SUM($F630:K630)</f>
        <v>5065.07</v>
      </c>
      <c r="X630">
        <f>SUM($F630:L630)</f>
        <v>5065.07</v>
      </c>
      <c r="Y630">
        <f>SUM($F630:M630)</f>
        <v>5065.07</v>
      </c>
      <c r="Z630">
        <f>SUM($F630:N630)</f>
        <v>5065.07</v>
      </c>
      <c r="AA630">
        <f>SUM($F630:O630)</f>
        <v>5065.07</v>
      </c>
      <c r="AB630">
        <f>SUM($F630:P630)</f>
        <v>5065.07</v>
      </c>
      <c r="AC630">
        <f>SUM($F630:Q630)</f>
        <v>5065.07</v>
      </c>
      <c r="AD630">
        <f>SUM($F630:R630)</f>
        <v>5065.07</v>
      </c>
    </row>
    <row r="631" spans="1:30" x14ac:dyDescent="0.35">
      <c r="A631" t="s">
        <v>142</v>
      </c>
      <c r="B631" s="255" t="s">
        <v>245</v>
      </c>
      <c r="C631" t="s">
        <v>93</v>
      </c>
      <c r="D631" t="s">
        <v>94</v>
      </c>
      <c r="E631">
        <v>6140130</v>
      </c>
      <c r="F631">
        <v>23861.58</v>
      </c>
      <c r="S631">
        <f t="shared" si="9"/>
        <v>0</v>
      </c>
      <c r="T631">
        <f>SUM($F631:H631)</f>
        <v>23861.58</v>
      </c>
      <c r="U631">
        <f>SUM($F631:I631)</f>
        <v>23861.58</v>
      </c>
      <c r="V631">
        <f>SUM($F631:J631)</f>
        <v>23861.58</v>
      </c>
      <c r="W631">
        <f>SUM($F631:K631)</f>
        <v>23861.58</v>
      </c>
      <c r="X631">
        <f>SUM($F631:L631)</f>
        <v>23861.58</v>
      </c>
      <c r="Y631">
        <f>SUM($F631:M631)</f>
        <v>23861.58</v>
      </c>
      <c r="Z631">
        <f>SUM($F631:N631)</f>
        <v>23861.58</v>
      </c>
      <c r="AA631">
        <f>SUM($F631:O631)</f>
        <v>23861.58</v>
      </c>
      <c r="AB631">
        <f>SUM($F631:P631)</f>
        <v>23861.58</v>
      </c>
      <c r="AC631">
        <f>SUM($F631:Q631)</f>
        <v>23861.58</v>
      </c>
      <c r="AD631">
        <f>SUM($F631:R631)</f>
        <v>23861.58</v>
      </c>
    </row>
    <row r="632" spans="1:30" x14ac:dyDescent="0.35">
      <c r="A632" t="s">
        <v>142</v>
      </c>
      <c r="B632" s="255" t="s">
        <v>245</v>
      </c>
      <c r="C632" t="s">
        <v>95</v>
      </c>
      <c r="D632" t="s">
        <v>96</v>
      </c>
      <c r="E632">
        <v>6142430</v>
      </c>
      <c r="F632">
        <v>700</v>
      </c>
      <c r="S632">
        <f t="shared" si="9"/>
        <v>0</v>
      </c>
      <c r="T632">
        <f>SUM($F632:H632)</f>
        <v>700</v>
      </c>
      <c r="U632">
        <f>SUM($F632:I632)</f>
        <v>700</v>
      </c>
      <c r="V632">
        <f>SUM($F632:J632)</f>
        <v>700</v>
      </c>
      <c r="W632">
        <f>SUM($F632:K632)</f>
        <v>700</v>
      </c>
      <c r="X632">
        <f>SUM($F632:L632)</f>
        <v>700</v>
      </c>
      <c r="Y632">
        <f>SUM($F632:M632)</f>
        <v>700</v>
      </c>
      <c r="Z632">
        <f>SUM($F632:N632)</f>
        <v>700</v>
      </c>
      <c r="AA632">
        <f>SUM($F632:O632)</f>
        <v>700</v>
      </c>
      <c r="AB632">
        <f>SUM($F632:P632)</f>
        <v>700</v>
      </c>
      <c r="AC632">
        <f>SUM($F632:Q632)</f>
        <v>700</v>
      </c>
      <c r="AD632">
        <f>SUM($F632:R632)</f>
        <v>700</v>
      </c>
    </row>
    <row r="633" spans="1:30" x14ac:dyDescent="0.35">
      <c r="A633" t="s">
        <v>142</v>
      </c>
      <c r="B633" s="255" t="s">
        <v>245</v>
      </c>
      <c r="C633" t="s">
        <v>97</v>
      </c>
      <c r="D633" t="s">
        <v>98</v>
      </c>
      <c r="E633">
        <v>6146100</v>
      </c>
      <c r="F633">
        <v>0</v>
      </c>
      <c r="S633">
        <f t="shared" si="9"/>
        <v>0</v>
      </c>
      <c r="T633">
        <f>SUM($F633:H633)</f>
        <v>0</v>
      </c>
      <c r="U633">
        <f>SUM($F633:I633)</f>
        <v>0</v>
      </c>
      <c r="V633">
        <f>SUM($F633:J633)</f>
        <v>0</v>
      </c>
      <c r="W633">
        <f>SUM($F633:K633)</f>
        <v>0</v>
      </c>
      <c r="X633">
        <f>SUM($F633:L633)</f>
        <v>0</v>
      </c>
      <c r="Y633">
        <f>SUM($F633:M633)</f>
        <v>0</v>
      </c>
      <c r="Z633">
        <f>SUM($F633:N633)</f>
        <v>0</v>
      </c>
      <c r="AA633">
        <f>SUM($F633:O633)</f>
        <v>0</v>
      </c>
      <c r="AB633">
        <f>SUM($F633:P633)</f>
        <v>0</v>
      </c>
      <c r="AC633">
        <f>SUM($F633:Q633)</f>
        <v>0</v>
      </c>
      <c r="AD633">
        <f>SUM($F633:R633)</f>
        <v>0</v>
      </c>
    </row>
    <row r="634" spans="1:30" x14ac:dyDescent="0.35">
      <c r="A634" t="s">
        <v>142</v>
      </c>
      <c r="B634" s="255" t="s">
        <v>245</v>
      </c>
      <c r="C634" t="s">
        <v>99</v>
      </c>
      <c r="D634" t="s">
        <v>100</v>
      </c>
      <c r="E634">
        <v>6140000</v>
      </c>
      <c r="F634">
        <v>2912.5</v>
      </c>
      <c r="S634">
        <f t="shared" si="9"/>
        <v>0</v>
      </c>
      <c r="T634">
        <f>SUM($F634:H634)</f>
        <v>2912.5</v>
      </c>
      <c r="U634">
        <f>SUM($F634:I634)</f>
        <v>2912.5</v>
      </c>
      <c r="V634">
        <f>SUM($F634:J634)</f>
        <v>2912.5</v>
      </c>
      <c r="W634">
        <f>SUM($F634:K634)</f>
        <v>2912.5</v>
      </c>
      <c r="X634">
        <f>SUM($F634:L634)</f>
        <v>2912.5</v>
      </c>
      <c r="Y634">
        <f>SUM($F634:M634)</f>
        <v>2912.5</v>
      </c>
      <c r="Z634">
        <f>SUM($F634:N634)</f>
        <v>2912.5</v>
      </c>
      <c r="AA634">
        <f>SUM($F634:O634)</f>
        <v>2912.5</v>
      </c>
      <c r="AB634">
        <f>SUM($F634:P634)</f>
        <v>2912.5</v>
      </c>
      <c r="AC634">
        <f>SUM($F634:Q634)</f>
        <v>2912.5</v>
      </c>
      <c r="AD634">
        <f>SUM($F634:R634)</f>
        <v>2912.5</v>
      </c>
    </row>
    <row r="635" spans="1:30" x14ac:dyDescent="0.35">
      <c r="A635" t="s">
        <v>142</v>
      </c>
      <c r="B635" s="255" t="s">
        <v>245</v>
      </c>
      <c r="C635" t="s">
        <v>101</v>
      </c>
      <c r="D635" t="s">
        <v>102</v>
      </c>
      <c r="E635">
        <v>6121600</v>
      </c>
      <c r="F635">
        <v>648</v>
      </c>
      <c r="S635">
        <f t="shared" si="9"/>
        <v>0</v>
      </c>
      <c r="T635">
        <f>SUM($F635:H635)</f>
        <v>648</v>
      </c>
      <c r="U635">
        <f>SUM($F635:I635)</f>
        <v>648</v>
      </c>
      <c r="V635">
        <f>SUM($F635:J635)</f>
        <v>648</v>
      </c>
      <c r="W635">
        <f>SUM($F635:K635)</f>
        <v>648</v>
      </c>
      <c r="X635">
        <f>SUM($F635:L635)</f>
        <v>648</v>
      </c>
      <c r="Y635">
        <f>SUM($F635:M635)</f>
        <v>648</v>
      </c>
      <c r="Z635">
        <f>SUM($F635:N635)</f>
        <v>648</v>
      </c>
      <c r="AA635">
        <f>SUM($F635:O635)</f>
        <v>648</v>
      </c>
      <c r="AB635">
        <f>SUM($F635:P635)</f>
        <v>648</v>
      </c>
      <c r="AC635">
        <f>SUM($F635:Q635)</f>
        <v>648</v>
      </c>
      <c r="AD635">
        <f>SUM($F635:R635)</f>
        <v>648</v>
      </c>
    </row>
    <row r="636" spans="1:30" x14ac:dyDescent="0.35">
      <c r="A636" t="s">
        <v>142</v>
      </c>
      <c r="B636" s="255" t="s">
        <v>245</v>
      </c>
      <c r="C636" t="s">
        <v>103</v>
      </c>
      <c r="D636" t="s">
        <v>104</v>
      </c>
      <c r="E636">
        <v>6151110</v>
      </c>
      <c r="F636">
        <v>0</v>
      </c>
      <c r="S636">
        <f t="shared" si="9"/>
        <v>0</v>
      </c>
      <c r="T636">
        <f>SUM($F636:H636)</f>
        <v>0</v>
      </c>
      <c r="U636">
        <f>SUM($F636:I636)</f>
        <v>0</v>
      </c>
      <c r="V636">
        <f>SUM($F636:J636)</f>
        <v>0</v>
      </c>
      <c r="W636">
        <f>SUM($F636:K636)</f>
        <v>0</v>
      </c>
      <c r="X636">
        <f>SUM($F636:L636)</f>
        <v>0</v>
      </c>
      <c r="Y636">
        <f>SUM($F636:M636)</f>
        <v>0</v>
      </c>
      <c r="Z636">
        <f>SUM($F636:N636)</f>
        <v>0</v>
      </c>
      <c r="AA636">
        <f>SUM($F636:O636)</f>
        <v>0</v>
      </c>
      <c r="AB636">
        <f>SUM($F636:P636)</f>
        <v>0</v>
      </c>
      <c r="AC636">
        <f>SUM($F636:Q636)</f>
        <v>0</v>
      </c>
      <c r="AD636">
        <f>SUM($F636:R636)</f>
        <v>0</v>
      </c>
    </row>
    <row r="637" spans="1:30" x14ac:dyDescent="0.35">
      <c r="A637" t="s">
        <v>142</v>
      </c>
      <c r="B637" s="255" t="s">
        <v>245</v>
      </c>
      <c r="C637" t="s">
        <v>105</v>
      </c>
      <c r="D637" t="s">
        <v>106</v>
      </c>
      <c r="E637">
        <v>6140200</v>
      </c>
      <c r="F637">
        <v>14500</v>
      </c>
      <c r="S637">
        <f t="shared" si="9"/>
        <v>0</v>
      </c>
      <c r="T637">
        <f>SUM($F637:H637)</f>
        <v>14500</v>
      </c>
      <c r="U637">
        <f>SUM($F637:I637)</f>
        <v>14500</v>
      </c>
      <c r="V637">
        <f>SUM($F637:J637)</f>
        <v>14500</v>
      </c>
      <c r="W637">
        <f>SUM($F637:K637)</f>
        <v>14500</v>
      </c>
      <c r="X637">
        <f>SUM($F637:L637)</f>
        <v>14500</v>
      </c>
      <c r="Y637">
        <f>SUM($F637:M637)</f>
        <v>14500</v>
      </c>
      <c r="Z637">
        <f>SUM($F637:N637)</f>
        <v>14500</v>
      </c>
      <c r="AA637">
        <f>SUM($F637:O637)</f>
        <v>14500</v>
      </c>
      <c r="AB637">
        <f>SUM($F637:P637)</f>
        <v>14500</v>
      </c>
      <c r="AC637">
        <f>SUM($F637:Q637)</f>
        <v>14500</v>
      </c>
      <c r="AD637">
        <f>SUM($F637:R637)</f>
        <v>14500</v>
      </c>
    </row>
    <row r="638" spans="1:30" x14ac:dyDescent="0.35">
      <c r="A638" t="s">
        <v>142</v>
      </c>
      <c r="B638" s="255" t="s">
        <v>245</v>
      </c>
      <c r="C638" t="s">
        <v>107</v>
      </c>
      <c r="D638" t="s">
        <v>108</v>
      </c>
      <c r="E638">
        <v>6111000</v>
      </c>
      <c r="F638">
        <v>0</v>
      </c>
      <c r="S638">
        <f t="shared" si="9"/>
        <v>0</v>
      </c>
      <c r="T638">
        <f>SUM($F638:H638)</f>
        <v>0</v>
      </c>
      <c r="U638">
        <f>SUM($F638:I638)</f>
        <v>0</v>
      </c>
      <c r="V638">
        <f>SUM($F638:J638)</f>
        <v>0</v>
      </c>
      <c r="W638">
        <f>SUM($F638:K638)</f>
        <v>0</v>
      </c>
      <c r="X638">
        <f>SUM($F638:L638)</f>
        <v>0</v>
      </c>
      <c r="Y638">
        <f>SUM($F638:M638)</f>
        <v>0</v>
      </c>
      <c r="Z638">
        <f>SUM($F638:N638)</f>
        <v>0</v>
      </c>
      <c r="AA638">
        <f>SUM($F638:O638)</f>
        <v>0</v>
      </c>
      <c r="AB638">
        <f>SUM($F638:P638)</f>
        <v>0</v>
      </c>
      <c r="AC638">
        <f>SUM($F638:Q638)</f>
        <v>0</v>
      </c>
      <c r="AD638">
        <f>SUM($F638:R638)</f>
        <v>0</v>
      </c>
    </row>
    <row r="639" spans="1:30" x14ac:dyDescent="0.35">
      <c r="A639" t="s">
        <v>142</v>
      </c>
      <c r="B639" s="255" t="s">
        <v>245</v>
      </c>
      <c r="C639" t="s">
        <v>109</v>
      </c>
      <c r="D639" t="s">
        <v>110</v>
      </c>
      <c r="E639">
        <v>6170100</v>
      </c>
      <c r="F639">
        <v>3378.65</v>
      </c>
      <c r="S639">
        <f t="shared" si="9"/>
        <v>0</v>
      </c>
      <c r="T639">
        <f>SUM($F639:H639)</f>
        <v>3378.65</v>
      </c>
      <c r="U639">
        <f>SUM($F639:I639)</f>
        <v>3378.65</v>
      </c>
      <c r="V639">
        <f>SUM($F639:J639)</f>
        <v>3378.65</v>
      </c>
      <c r="W639">
        <f>SUM($F639:K639)</f>
        <v>3378.65</v>
      </c>
      <c r="X639">
        <f>SUM($F639:L639)</f>
        <v>3378.65</v>
      </c>
      <c r="Y639">
        <f>SUM($F639:M639)</f>
        <v>3378.65</v>
      </c>
      <c r="Z639">
        <f>SUM($F639:N639)</f>
        <v>3378.65</v>
      </c>
      <c r="AA639">
        <f>SUM($F639:O639)</f>
        <v>3378.65</v>
      </c>
      <c r="AB639">
        <f>SUM($F639:P639)</f>
        <v>3378.65</v>
      </c>
      <c r="AC639">
        <f>SUM($F639:Q639)</f>
        <v>3378.65</v>
      </c>
      <c r="AD639">
        <f>SUM($F639:R639)</f>
        <v>3378.65</v>
      </c>
    </row>
    <row r="640" spans="1:30" x14ac:dyDescent="0.35">
      <c r="A640" t="s">
        <v>142</v>
      </c>
      <c r="B640" s="255" t="s">
        <v>245</v>
      </c>
      <c r="C640" t="s">
        <v>111</v>
      </c>
      <c r="D640" t="s">
        <v>112</v>
      </c>
      <c r="E640">
        <v>6170110</v>
      </c>
      <c r="F640">
        <v>16063.88</v>
      </c>
      <c r="S640">
        <f t="shared" si="9"/>
        <v>0</v>
      </c>
      <c r="T640">
        <f>SUM($F640:H640)</f>
        <v>16063.88</v>
      </c>
      <c r="U640">
        <f>SUM($F640:I640)</f>
        <v>16063.88</v>
      </c>
      <c r="V640">
        <f>SUM($F640:J640)</f>
        <v>16063.88</v>
      </c>
      <c r="W640">
        <f>SUM($F640:K640)</f>
        <v>16063.88</v>
      </c>
      <c r="X640">
        <f>SUM($F640:L640)</f>
        <v>16063.88</v>
      </c>
      <c r="Y640">
        <f>SUM($F640:M640)</f>
        <v>16063.88</v>
      </c>
      <c r="Z640">
        <f>SUM($F640:N640)</f>
        <v>16063.88</v>
      </c>
      <c r="AA640">
        <f>SUM($F640:O640)</f>
        <v>16063.88</v>
      </c>
      <c r="AB640">
        <f>SUM($F640:P640)</f>
        <v>16063.88</v>
      </c>
      <c r="AC640">
        <f>SUM($F640:Q640)</f>
        <v>16063.88</v>
      </c>
      <c r="AD640">
        <f>SUM($F640:R640)</f>
        <v>16063.88</v>
      </c>
    </row>
    <row r="641" spans="1:30" x14ac:dyDescent="0.35">
      <c r="A641" t="s">
        <v>142</v>
      </c>
      <c r="B641" s="255" t="s">
        <v>245</v>
      </c>
      <c r="C641" t="s">
        <v>113</v>
      </c>
      <c r="D641" t="s">
        <v>114</v>
      </c>
      <c r="E641">
        <v>6181400</v>
      </c>
      <c r="S641">
        <f t="shared" si="9"/>
        <v>0</v>
      </c>
      <c r="T641">
        <f>SUM($F641:H641)</f>
        <v>0</v>
      </c>
      <c r="U641">
        <f>SUM($F641:I641)</f>
        <v>0</v>
      </c>
      <c r="V641">
        <f>SUM($F641:J641)</f>
        <v>0</v>
      </c>
      <c r="W641">
        <f>SUM($F641:K641)</f>
        <v>0</v>
      </c>
      <c r="X641">
        <f>SUM($F641:L641)</f>
        <v>0</v>
      </c>
      <c r="Y641">
        <f>SUM($F641:M641)</f>
        <v>0</v>
      </c>
      <c r="Z641">
        <f>SUM($F641:N641)</f>
        <v>0</v>
      </c>
      <c r="AA641">
        <f>SUM($F641:O641)</f>
        <v>0</v>
      </c>
      <c r="AB641">
        <f>SUM($F641:P641)</f>
        <v>0</v>
      </c>
      <c r="AC641">
        <f>SUM($F641:Q641)</f>
        <v>0</v>
      </c>
      <c r="AD641">
        <f>SUM($F641:R641)</f>
        <v>0</v>
      </c>
    </row>
    <row r="642" spans="1:30" x14ac:dyDescent="0.35">
      <c r="A642" t="s">
        <v>142</v>
      </c>
      <c r="B642" s="255" t="s">
        <v>245</v>
      </c>
      <c r="C642" t="s">
        <v>115</v>
      </c>
      <c r="D642" t="s">
        <v>116</v>
      </c>
      <c r="E642">
        <v>6181500</v>
      </c>
      <c r="S642">
        <f t="shared" si="9"/>
        <v>0</v>
      </c>
      <c r="T642">
        <f>SUM($F642:H642)</f>
        <v>0</v>
      </c>
      <c r="U642">
        <f>SUM($F642:I642)</f>
        <v>0</v>
      </c>
      <c r="V642">
        <f>SUM($F642:J642)</f>
        <v>0</v>
      </c>
      <c r="W642">
        <f>SUM($F642:K642)</f>
        <v>0</v>
      </c>
      <c r="X642">
        <f>SUM($F642:L642)</f>
        <v>0</v>
      </c>
      <c r="Y642">
        <f>SUM($F642:M642)</f>
        <v>0</v>
      </c>
      <c r="Z642">
        <f>SUM($F642:N642)</f>
        <v>0</v>
      </c>
      <c r="AA642">
        <f>SUM($F642:O642)</f>
        <v>0</v>
      </c>
      <c r="AB642">
        <f>SUM($F642:P642)</f>
        <v>0</v>
      </c>
      <c r="AC642">
        <f>SUM($F642:Q642)</f>
        <v>0</v>
      </c>
      <c r="AD642">
        <f>SUM($F642:R642)</f>
        <v>0</v>
      </c>
    </row>
    <row r="643" spans="1:30" x14ac:dyDescent="0.35">
      <c r="A643" t="s">
        <v>142</v>
      </c>
      <c r="B643" s="255" t="s">
        <v>245</v>
      </c>
      <c r="C643" t="s">
        <v>117</v>
      </c>
      <c r="D643" t="s">
        <v>118</v>
      </c>
      <c r="E643">
        <v>6110610</v>
      </c>
      <c r="S643">
        <f t="shared" si="9"/>
        <v>0</v>
      </c>
      <c r="T643">
        <f>SUM($F643:H643)</f>
        <v>0</v>
      </c>
      <c r="U643">
        <f>SUM($F643:I643)</f>
        <v>0</v>
      </c>
      <c r="V643">
        <f>SUM($F643:J643)</f>
        <v>0</v>
      </c>
      <c r="W643">
        <f>SUM($F643:K643)</f>
        <v>0</v>
      </c>
      <c r="X643">
        <f>SUM($F643:L643)</f>
        <v>0</v>
      </c>
      <c r="Y643">
        <f>SUM($F643:M643)</f>
        <v>0</v>
      </c>
      <c r="Z643">
        <f>SUM($F643:N643)</f>
        <v>0</v>
      </c>
      <c r="AA643">
        <f>SUM($F643:O643)</f>
        <v>0</v>
      </c>
      <c r="AB643">
        <f>SUM($F643:P643)</f>
        <v>0</v>
      </c>
      <c r="AC643">
        <f>SUM($F643:Q643)</f>
        <v>0</v>
      </c>
      <c r="AD643">
        <f>SUM($F643:R643)</f>
        <v>0</v>
      </c>
    </row>
    <row r="644" spans="1:30" x14ac:dyDescent="0.35">
      <c r="A644" t="s">
        <v>142</v>
      </c>
      <c r="B644" s="255" t="s">
        <v>245</v>
      </c>
      <c r="C644" t="s">
        <v>119</v>
      </c>
      <c r="D644" t="s">
        <v>120</v>
      </c>
      <c r="E644">
        <v>6122340</v>
      </c>
      <c r="S644">
        <f t="shared" ref="S644:S707" si="10">G644</f>
        <v>0</v>
      </c>
      <c r="T644">
        <f>SUM($F644:H644)</f>
        <v>0</v>
      </c>
      <c r="U644">
        <f>SUM($F644:I644)</f>
        <v>0</v>
      </c>
      <c r="V644">
        <f>SUM($F644:J644)</f>
        <v>0</v>
      </c>
      <c r="W644">
        <f>SUM($F644:K644)</f>
        <v>0</v>
      </c>
      <c r="X644">
        <f>SUM($F644:L644)</f>
        <v>0</v>
      </c>
      <c r="Y644">
        <f>SUM($F644:M644)</f>
        <v>0</v>
      </c>
      <c r="Z644">
        <f>SUM($F644:N644)</f>
        <v>0</v>
      </c>
      <c r="AA644">
        <f>SUM($F644:O644)</f>
        <v>0</v>
      </c>
      <c r="AB644">
        <f>SUM($F644:P644)</f>
        <v>0</v>
      </c>
      <c r="AC644">
        <f>SUM($F644:Q644)</f>
        <v>0</v>
      </c>
      <c r="AD644">
        <f>SUM($F644:R644)</f>
        <v>0</v>
      </c>
    </row>
    <row r="645" spans="1:30" x14ac:dyDescent="0.35">
      <c r="A645" t="s">
        <v>142</v>
      </c>
      <c r="B645" s="255" t="s">
        <v>245</v>
      </c>
      <c r="C645" t="s">
        <v>121</v>
      </c>
      <c r="D645" t="s">
        <v>122</v>
      </c>
      <c r="E645">
        <v>4190170</v>
      </c>
      <c r="F645">
        <v>-4495</v>
      </c>
      <c r="S645">
        <f t="shared" si="10"/>
        <v>0</v>
      </c>
      <c r="T645">
        <f>SUM($F645:H645)</f>
        <v>-4495</v>
      </c>
      <c r="U645">
        <f>SUM($F645:I645)</f>
        <v>-4495</v>
      </c>
      <c r="V645">
        <f>SUM($F645:J645)</f>
        <v>-4495</v>
      </c>
      <c r="W645">
        <f>SUM($F645:K645)</f>
        <v>-4495</v>
      </c>
      <c r="X645">
        <f>SUM($F645:L645)</f>
        <v>-4495</v>
      </c>
      <c r="Y645">
        <f>SUM($F645:M645)</f>
        <v>-4495</v>
      </c>
      <c r="Z645">
        <f>SUM($F645:N645)</f>
        <v>-4495</v>
      </c>
      <c r="AA645">
        <f>SUM($F645:O645)</f>
        <v>-4495</v>
      </c>
      <c r="AB645">
        <f>SUM($F645:P645)</f>
        <v>-4495</v>
      </c>
      <c r="AC645">
        <f>SUM($F645:Q645)</f>
        <v>-4495</v>
      </c>
      <c r="AD645">
        <f>SUM($F645:R645)</f>
        <v>-4495</v>
      </c>
    </row>
    <row r="646" spans="1:30" x14ac:dyDescent="0.35">
      <c r="A646" t="s">
        <v>142</v>
      </c>
      <c r="B646" s="255" t="s">
        <v>245</v>
      </c>
      <c r="C646" t="s">
        <v>123</v>
      </c>
      <c r="D646" t="s">
        <v>124</v>
      </c>
      <c r="E646">
        <v>4190430</v>
      </c>
      <c r="S646">
        <f t="shared" si="10"/>
        <v>0</v>
      </c>
      <c r="T646">
        <f>SUM($F646:H646)</f>
        <v>0</v>
      </c>
      <c r="U646">
        <f>SUM($F646:I646)</f>
        <v>0</v>
      </c>
      <c r="V646">
        <f>SUM($F646:J646)</f>
        <v>0</v>
      </c>
      <c r="W646">
        <f>SUM($F646:K646)</f>
        <v>0</v>
      </c>
      <c r="X646">
        <f>SUM($F646:L646)</f>
        <v>0</v>
      </c>
      <c r="Y646">
        <f>SUM($F646:M646)</f>
        <v>0</v>
      </c>
      <c r="Z646">
        <f>SUM($F646:N646)</f>
        <v>0</v>
      </c>
      <c r="AA646">
        <f>SUM($F646:O646)</f>
        <v>0</v>
      </c>
      <c r="AB646">
        <f>SUM($F646:P646)</f>
        <v>0</v>
      </c>
      <c r="AC646">
        <f>SUM($F646:Q646)</f>
        <v>0</v>
      </c>
      <c r="AD646">
        <f>SUM($F646:R646)</f>
        <v>0</v>
      </c>
    </row>
    <row r="647" spans="1:30" x14ac:dyDescent="0.35">
      <c r="A647" t="s">
        <v>142</v>
      </c>
      <c r="B647" s="255" t="s">
        <v>245</v>
      </c>
      <c r="C647" t="s">
        <v>125</v>
      </c>
      <c r="D647" t="s">
        <v>126</v>
      </c>
      <c r="E647">
        <v>6181510</v>
      </c>
      <c r="S647">
        <f t="shared" si="10"/>
        <v>0</v>
      </c>
      <c r="T647">
        <f>SUM($F647:H647)</f>
        <v>0</v>
      </c>
      <c r="U647">
        <f>SUM($F647:I647)</f>
        <v>0</v>
      </c>
      <c r="V647">
        <f>SUM($F647:J647)</f>
        <v>0</v>
      </c>
      <c r="W647">
        <f>SUM($F647:K647)</f>
        <v>0</v>
      </c>
      <c r="X647">
        <f>SUM($F647:L647)</f>
        <v>0</v>
      </c>
      <c r="Y647">
        <f>SUM($F647:M647)</f>
        <v>0</v>
      </c>
      <c r="Z647">
        <f>SUM($F647:N647)</f>
        <v>0</v>
      </c>
      <c r="AA647">
        <f>SUM($F647:O647)</f>
        <v>0</v>
      </c>
      <c r="AB647">
        <f>SUM($F647:P647)</f>
        <v>0</v>
      </c>
      <c r="AC647">
        <f>SUM($F647:Q647)</f>
        <v>0</v>
      </c>
      <c r="AD647">
        <f>SUM($F647:R647)</f>
        <v>0</v>
      </c>
    </row>
    <row r="648" spans="1:30" x14ac:dyDescent="0.35">
      <c r="A648" t="s">
        <v>142</v>
      </c>
      <c r="B648" s="255" t="s">
        <v>245</v>
      </c>
      <c r="C648" t="s">
        <v>146</v>
      </c>
      <c r="D648" t="s">
        <v>147</v>
      </c>
      <c r="E648">
        <v>6180210</v>
      </c>
      <c r="S648">
        <f t="shared" si="10"/>
        <v>0</v>
      </c>
      <c r="T648">
        <f>SUM($F648:H648)</f>
        <v>0</v>
      </c>
      <c r="U648">
        <f>SUM($F648:I648)</f>
        <v>0</v>
      </c>
      <c r="V648">
        <f>SUM($F648:J648)</f>
        <v>0</v>
      </c>
      <c r="W648">
        <f>SUM($F648:K648)</f>
        <v>0</v>
      </c>
      <c r="X648">
        <f>SUM($F648:L648)</f>
        <v>0</v>
      </c>
      <c r="Y648">
        <f>SUM($F648:M648)</f>
        <v>0</v>
      </c>
      <c r="Z648">
        <f>SUM($F648:N648)</f>
        <v>0</v>
      </c>
      <c r="AA648">
        <f>SUM($F648:O648)</f>
        <v>0</v>
      </c>
      <c r="AB648">
        <f>SUM($F648:P648)</f>
        <v>0</v>
      </c>
      <c r="AC648">
        <f>SUM($F648:Q648)</f>
        <v>0</v>
      </c>
      <c r="AD648">
        <f>SUM($F648:R648)</f>
        <v>0</v>
      </c>
    </row>
    <row r="649" spans="1:30" x14ac:dyDescent="0.35">
      <c r="A649" t="s">
        <v>142</v>
      </c>
      <c r="B649" s="255" t="s">
        <v>245</v>
      </c>
      <c r="C649" t="s">
        <v>127</v>
      </c>
      <c r="D649" t="s">
        <v>128</v>
      </c>
      <c r="E649">
        <v>6180200</v>
      </c>
      <c r="S649">
        <f t="shared" si="10"/>
        <v>0</v>
      </c>
      <c r="T649">
        <f>SUM($F649:H649)</f>
        <v>0</v>
      </c>
      <c r="U649">
        <f>SUM($F649:I649)</f>
        <v>0</v>
      </c>
      <c r="V649">
        <f>SUM($F649:J649)</f>
        <v>0</v>
      </c>
      <c r="W649">
        <f>SUM($F649:K649)</f>
        <v>0</v>
      </c>
      <c r="X649">
        <f>SUM($F649:L649)</f>
        <v>0</v>
      </c>
      <c r="Y649">
        <f>SUM($F649:M649)</f>
        <v>0</v>
      </c>
      <c r="Z649">
        <f>SUM($F649:N649)</f>
        <v>0</v>
      </c>
      <c r="AA649">
        <f>SUM($F649:O649)</f>
        <v>0</v>
      </c>
      <c r="AB649">
        <f>SUM($F649:P649)</f>
        <v>0</v>
      </c>
      <c r="AC649">
        <f>SUM($F649:Q649)</f>
        <v>0</v>
      </c>
      <c r="AD649">
        <f>SUM($F649:R649)</f>
        <v>0</v>
      </c>
    </row>
    <row r="650" spans="1:30" x14ac:dyDescent="0.35">
      <c r="A650" t="s">
        <v>142</v>
      </c>
      <c r="B650" s="255" t="s">
        <v>245</v>
      </c>
      <c r="C650" t="s">
        <v>130</v>
      </c>
      <c r="D650" t="s">
        <v>131</v>
      </c>
      <c r="E650">
        <v>6180230</v>
      </c>
      <c r="S650">
        <f t="shared" si="10"/>
        <v>0</v>
      </c>
      <c r="T650">
        <f>SUM($F650:H650)</f>
        <v>0</v>
      </c>
      <c r="U650">
        <f>SUM($F650:I650)</f>
        <v>0</v>
      </c>
      <c r="V650">
        <f>SUM($F650:J650)</f>
        <v>0</v>
      </c>
      <c r="W650">
        <f>SUM($F650:K650)</f>
        <v>0</v>
      </c>
      <c r="X650">
        <f>SUM($F650:L650)</f>
        <v>0</v>
      </c>
      <c r="Y650">
        <f>SUM($F650:M650)</f>
        <v>0</v>
      </c>
      <c r="Z650">
        <f>SUM($F650:N650)</f>
        <v>0</v>
      </c>
      <c r="AA650">
        <f>SUM($F650:O650)</f>
        <v>0</v>
      </c>
      <c r="AB650">
        <f>SUM($F650:P650)</f>
        <v>0</v>
      </c>
      <c r="AC650">
        <f>SUM($F650:Q650)</f>
        <v>0</v>
      </c>
      <c r="AD650">
        <f>SUM($F650:R650)</f>
        <v>0</v>
      </c>
    </row>
    <row r="651" spans="1:30" x14ac:dyDescent="0.35">
      <c r="A651" t="s">
        <v>142</v>
      </c>
      <c r="B651" s="255" t="s">
        <v>245</v>
      </c>
      <c r="C651" t="s">
        <v>135</v>
      </c>
      <c r="D651" t="s">
        <v>136</v>
      </c>
      <c r="E651">
        <v>6180260</v>
      </c>
      <c r="F651">
        <v>2050</v>
      </c>
      <c r="S651">
        <f t="shared" si="10"/>
        <v>0</v>
      </c>
      <c r="T651">
        <f>SUM($F651:H651)</f>
        <v>2050</v>
      </c>
      <c r="U651">
        <f>SUM($F651:I651)</f>
        <v>2050</v>
      </c>
      <c r="V651">
        <f>SUM($F651:J651)</f>
        <v>2050</v>
      </c>
      <c r="W651">
        <f>SUM($F651:K651)</f>
        <v>2050</v>
      </c>
      <c r="X651">
        <f>SUM($F651:L651)</f>
        <v>2050</v>
      </c>
      <c r="Y651">
        <f>SUM($F651:M651)</f>
        <v>2050</v>
      </c>
      <c r="Z651">
        <f>SUM($F651:N651)</f>
        <v>2050</v>
      </c>
      <c r="AA651">
        <f>SUM($F651:O651)</f>
        <v>2050</v>
      </c>
      <c r="AB651">
        <f>SUM($F651:P651)</f>
        <v>2050</v>
      </c>
      <c r="AC651">
        <f>SUM($F651:Q651)</f>
        <v>2050</v>
      </c>
      <c r="AD651">
        <f>SUM($F651:R651)</f>
        <v>2050</v>
      </c>
    </row>
    <row r="652" spans="1:30" x14ac:dyDescent="0.35">
      <c r="A652" t="s">
        <v>197</v>
      </c>
      <c r="B652" s="255" t="s">
        <v>247</v>
      </c>
      <c r="C652" t="s">
        <v>19</v>
      </c>
      <c r="D652" t="s">
        <v>20</v>
      </c>
      <c r="E652">
        <v>4190105</v>
      </c>
      <c r="F652">
        <v>-1348059</v>
      </c>
      <c r="G652">
        <v>-144320.07999999999</v>
      </c>
      <c r="H652">
        <v>-123669.19</v>
      </c>
      <c r="I652">
        <v>-103127.69</v>
      </c>
      <c r="J652">
        <v>-103127.69</v>
      </c>
      <c r="K652">
        <v>-103127.69</v>
      </c>
      <c r="L652">
        <v>-107163.9</v>
      </c>
      <c r="M652">
        <v>-127703.26</v>
      </c>
      <c r="N652">
        <v>-107163.9</v>
      </c>
      <c r="O652">
        <v>-107163.9</v>
      </c>
      <c r="P652">
        <v>-107163.9</v>
      </c>
      <c r="Q652">
        <v>-107163.9</v>
      </c>
      <c r="R652">
        <v>-107163.9</v>
      </c>
      <c r="S652">
        <f t="shared" si="10"/>
        <v>-144320.07999999999</v>
      </c>
      <c r="T652">
        <f>SUM($F652:H652)</f>
        <v>-1616048.27</v>
      </c>
      <c r="U652">
        <f>SUM($F652:I652)</f>
        <v>-1719175.96</v>
      </c>
      <c r="V652">
        <f>SUM($F652:J652)</f>
        <v>-1822303.65</v>
      </c>
      <c r="W652">
        <f>SUM($F652:K652)</f>
        <v>-1925431.3399999999</v>
      </c>
      <c r="X652">
        <f>SUM($F652:L652)</f>
        <v>-2032595.2399999998</v>
      </c>
      <c r="Y652">
        <f>SUM($F652:M652)</f>
        <v>-2160298.4999999995</v>
      </c>
      <c r="Z652">
        <f>SUM($F652:N652)</f>
        <v>-2267462.3999999994</v>
      </c>
      <c r="AA652">
        <f>SUM($F652:O652)</f>
        <v>-2374626.2999999993</v>
      </c>
      <c r="AB652">
        <f>SUM($F652:P652)</f>
        <v>-2481790.1999999993</v>
      </c>
      <c r="AC652">
        <f>SUM($F652:Q652)</f>
        <v>-2588954.0999999992</v>
      </c>
      <c r="AD652">
        <f>SUM($F652:R652)</f>
        <v>-2696117.9999999991</v>
      </c>
    </row>
    <row r="653" spans="1:30" x14ac:dyDescent="0.35">
      <c r="A653" t="s">
        <v>197</v>
      </c>
      <c r="B653" s="255" t="s">
        <v>247</v>
      </c>
      <c r="C653" t="s">
        <v>21</v>
      </c>
      <c r="D653" t="s">
        <v>22</v>
      </c>
      <c r="E653">
        <v>4190110</v>
      </c>
      <c r="S653">
        <f t="shared" si="10"/>
        <v>0</v>
      </c>
      <c r="T653">
        <f>SUM($F653:H653)</f>
        <v>0</v>
      </c>
      <c r="U653">
        <f>SUM($F653:I653)</f>
        <v>0</v>
      </c>
      <c r="V653">
        <f>SUM($F653:J653)</f>
        <v>0</v>
      </c>
      <c r="W653">
        <f>SUM($F653:K653)</f>
        <v>0</v>
      </c>
      <c r="X653">
        <f>SUM($F653:L653)</f>
        <v>0</v>
      </c>
      <c r="Y653">
        <f>SUM($F653:M653)</f>
        <v>0</v>
      </c>
      <c r="Z653">
        <f>SUM($F653:N653)</f>
        <v>0</v>
      </c>
      <c r="AA653">
        <f>SUM($F653:O653)</f>
        <v>0</v>
      </c>
      <c r="AB653">
        <f>SUM($F653:P653)</f>
        <v>0</v>
      </c>
      <c r="AC653">
        <f>SUM($F653:Q653)</f>
        <v>0</v>
      </c>
      <c r="AD653">
        <f>SUM($F653:R653)</f>
        <v>0</v>
      </c>
    </row>
    <row r="654" spans="1:30" x14ac:dyDescent="0.35">
      <c r="A654" t="s">
        <v>197</v>
      </c>
      <c r="B654" s="255" t="s">
        <v>247</v>
      </c>
      <c r="C654" t="s">
        <v>23</v>
      </c>
      <c r="D654" t="s">
        <v>24</v>
      </c>
      <c r="E654">
        <v>4190120</v>
      </c>
      <c r="F654">
        <v>-52662</v>
      </c>
      <c r="G654">
        <v>-3511.25</v>
      </c>
      <c r="H654">
        <v>-3511.25</v>
      </c>
      <c r="I654">
        <v>-3511.25</v>
      </c>
      <c r="J654">
        <v>-3511.25</v>
      </c>
      <c r="K654">
        <v>-3511.25</v>
      </c>
      <c r="L654">
        <v>-5015.1000000000004</v>
      </c>
      <c r="M654">
        <v>-5015.1000000000004</v>
      </c>
      <c r="N654">
        <v>-5015.1000000000004</v>
      </c>
      <c r="O654">
        <v>-5015.1000000000004</v>
      </c>
      <c r="P654">
        <v>-5015.1000000000004</v>
      </c>
      <c r="Q654">
        <v>-5015.1000000000004</v>
      </c>
      <c r="R654">
        <v>-5015.1499999999996</v>
      </c>
      <c r="S654">
        <f t="shared" si="10"/>
        <v>-3511.25</v>
      </c>
      <c r="T654">
        <f>SUM($F654:H654)</f>
        <v>-59684.5</v>
      </c>
      <c r="U654">
        <f>SUM($F654:I654)</f>
        <v>-63195.75</v>
      </c>
      <c r="V654">
        <f>SUM($F654:J654)</f>
        <v>-66707</v>
      </c>
      <c r="W654">
        <f>SUM($F654:K654)</f>
        <v>-70218.25</v>
      </c>
      <c r="X654">
        <f>SUM($F654:L654)</f>
        <v>-75233.350000000006</v>
      </c>
      <c r="Y654">
        <f>SUM($F654:M654)</f>
        <v>-80248.450000000012</v>
      </c>
      <c r="Z654">
        <f>SUM($F654:N654)</f>
        <v>-85263.550000000017</v>
      </c>
      <c r="AA654">
        <f>SUM($F654:O654)</f>
        <v>-90278.650000000023</v>
      </c>
      <c r="AB654">
        <f>SUM($F654:P654)</f>
        <v>-95293.750000000029</v>
      </c>
      <c r="AC654">
        <f>SUM($F654:Q654)</f>
        <v>-100308.85000000003</v>
      </c>
      <c r="AD654">
        <f>SUM($F654:R654)</f>
        <v>-105324.00000000003</v>
      </c>
    </row>
    <row r="655" spans="1:30" x14ac:dyDescent="0.35">
      <c r="A655" t="s">
        <v>197</v>
      </c>
      <c r="B655" s="255" t="s">
        <v>247</v>
      </c>
      <c r="C655" t="s">
        <v>25</v>
      </c>
      <c r="D655" t="s">
        <v>26</v>
      </c>
      <c r="E655">
        <v>4190140</v>
      </c>
      <c r="F655">
        <v>-79580</v>
      </c>
      <c r="I655">
        <v>-19895</v>
      </c>
      <c r="L655">
        <v>-19895</v>
      </c>
      <c r="O655">
        <v>-19895</v>
      </c>
      <c r="R655">
        <v>-19895</v>
      </c>
      <c r="S655">
        <f t="shared" si="10"/>
        <v>0</v>
      </c>
      <c r="T655">
        <f>SUM($F655:H655)</f>
        <v>-79580</v>
      </c>
      <c r="U655">
        <f>SUM($F655:I655)</f>
        <v>-99475</v>
      </c>
      <c r="V655">
        <f>SUM($F655:J655)</f>
        <v>-99475</v>
      </c>
      <c r="W655">
        <f>SUM($F655:K655)</f>
        <v>-99475</v>
      </c>
      <c r="X655">
        <f>SUM($F655:L655)</f>
        <v>-119370</v>
      </c>
      <c r="Y655">
        <f>SUM($F655:M655)</f>
        <v>-119370</v>
      </c>
      <c r="Z655">
        <f>SUM($F655:N655)</f>
        <v>-119370</v>
      </c>
      <c r="AA655">
        <f>SUM($F655:O655)</f>
        <v>-139265</v>
      </c>
      <c r="AB655">
        <f>SUM($F655:P655)</f>
        <v>-139265</v>
      </c>
      <c r="AC655">
        <f>SUM($F655:Q655)</f>
        <v>-139265</v>
      </c>
      <c r="AD655">
        <f>SUM($F655:R655)</f>
        <v>-159160</v>
      </c>
    </row>
    <row r="656" spans="1:30" x14ac:dyDescent="0.35">
      <c r="A656" t="s">
        <v>197</v>
      </c>
      <c r="B656" s="255" t="s">
        <v>247</v>
      </c>
      <c r="C656" t="s">
        <v>27</v>
      </c>
      <c r="D656" t="s">
        <v>28</v>
      </c>
      <c r="E656">
        <v>4190160</v>
      </c>
      <c r="F656">
        <v>-21600</v>
      </c>
      <c r="G656">
        <v>0</v>
      </c>
      <c r="H656">
        <v>0</v>
      </c>
      <c r="I656">
        <v>0</v>
      </c>
      <c r="J656">
        <v>-14400</v>
      </c>
      <c r="K656">
        <v>0</v>
      </c>
      <c r="L656">
        <v>0</v>
      </c>
      <c r="M656">
        <v>0</v>
      </c>
      <c r="N656">
        <v>-3600</v>
      </c>
      <c r="O656">
        <v>0</v>
      </c>
      <c r="P656">
        <v>0</v>
      </c>
      <c r="Q656">
        <v>0</v>
      </c>
      <c r="R656">
        <v>-3600</v>
      </c>
      <c r="S656">
        <f t="shared" si="10"/>
        <v>0</v>
      </c>
      <c r="T656">
        <f>SUM($F656:H656)</f>
        <v>-21600</v>
      </c>
      <c r="U656">
        <f>SUM($F656:I656)</f>
        <v>-21600</v>
      </c>
      <c r="V656">
        <f>SUM($F656:J656)</f>
        <v>-36000</v>
      </c>
      <c r="W656">
        <f>SUM($F656:K656)</f>
        <v>-36000</v>
      </c>
      <c r="X656">
        <f>SUM($F656:L656)</f>
        <v>-36000</v>
      </c>
      <c r="Y656">
        <f>SUM($F656:M656)</f>
        <v>-36000</v>
      </c>
      <c r="Z656">
        <f>SUM($F656:N656)</f>
        <v>-39600</v>
      </c>
      <c r="AA656">
        <f>SUM($F656:O656)</f>
        <v>-39600</v>
      </c>
      <c r="AB656">
        <f>SUM($F656:P656)</f>
        <v>-39600</v>
      </c>
      <c r="AC656">
        <f>SUM($F656:Q656)</f>
        <v>-39600</v>
      </c>
      <c r="AD656">
        <f>SUM($F656:R656)</f>
        <v>-43200</v>
      </c>
    </row>
    <row r="657" spans="1:30" x14ac:dyDescent="0.35">
      <c r="A657" t="s">
        <v>197</v>
      </c>
      <c r="B657" s="255" t="s">
        <v>247</v>
      </c>
      <c r="C657" t="s">
        <v>29</v>
      </c>
      <c r="D657" t="s">
        <v>30</v>
      </c>
      <c r="E657">
        <v>4190390</v>
      </c>
      <c r="F657">
        <v>-800</v>
      </c>
      <c r="J657">
        <v>-400</v>
      </c>
      <c r="O657">
        <v>-400</v>
      </c>
      <c r="S657">
        <f t="shared" si="10"/>
        <v>0</v>
      </c>
      <c r="T657">
        <f>SUM($F657:H657)</f>
        <v>-800</v>
      </c>
      <c r="U657">
        <f>SUM($F657:I657)</f>
        <v>-800</v>
      </c>
      <c r="V657">
        <f>SUM($F657:J657)</f>
        <v>-1200</v>
      </c>
      <c r="W657">
        <f>SUM($F657:K657)</f>
        <v>-1200</v>
      </c>
      <c r="X657">
        <f>SUM($F657:L657)</f>
        <v>-1200</v>
      </c>
      <c r="Y657">
        <f>SUM($F657:M657)</f>
        <v>-1200</v>
      </c>
      <c r="Z657">
        <f>SUM($F657:N657)</f>
        <v>-1200</v>
      </c>
      <c r="AA657">
        <f>SUM($F657:O657)</f>
        <v>-1600</v>
      </c>
      <c r="AB657">
        <f>SUM($F657:P657)</f>
        <v>-1600</v>
      </c>
      <c r="AC657">
        <f>SUM($F657:Q657)</f>
        <v>-1600</v>
      </c>
      <c r="AD657">
        <f>SUM($F657:R657)</f>
        <v>-1600</v>
      </c>
    </row>
    <row r="658" spans="1:30" x14ac:dyDescent="0.35">
      <c r="A658" t="s">
        <v>197</v>
      </c>
      <c r="B658" s="255" t="s">
        <v>247</v>
      </c>
      <c r="C658" t="s">
        <v>31</v>
      </c>
      <c r="D658" t="s">
        <v>32</v>
      </c>
      <c r="E658">
        <v>4191900</v>
      </c>
      <c r="F658">
        <v>-10320</v>
      </c>
      <c r="G658">
        <v>-860</v>
      </c>
      <c r="H658">
        <v>-860</v>
      </c>
      <c r="I658">
        <v>-860</v>
      </c>
      <c r="J658">
        <v>-860</v>
      </c>
      <c r="K658">
        <v>-860</v>
      </c>
      <c r="L658">
        <v>-860</v>
      </c>
      <c r="M658">
        <v>-860</v>
      </c>
      <c r="N658">
        <v>-860</v>
      </c>
      <c r="O658">
        <v>-860</v>
      </c>
      <c r="P658">
        <v>-860</v>
      </c>
      <c r="Q658">
        <v>-860</v>
      </c>
      <c r="R658">
        <v>-860</v>
      </c>
      <c r="S658">
        <f t="shared" si="10"/>
        <v>-860</v>
      </c>
      <c r="T658">
        <f>SUM($F658:H658)</f>
        <v>-12040</v>
      </c>
      <c r="U658">
        <f>SUM($F658:I658)</f>
        <v>-12900</v>
      </c>
      <c r="V658">
        <f>SUM($F658:J658)</f>
        <v>-13760</v>
      </c>
      <c r="W658">
        <f>SUM($F658:K658)</f>
        <v>-14620</v>
      </c>
      <c r="X658">
        <f>SUM($F658:L658)</f>
        <v>-15480</v>
      </c>
      <c r="Y658">
        <f>SUM($F658:M658)</f>
        <v>-16340</v>
      </c>
      <c r="Z658">
        <f>SUM($F658:N658)</f>
        <v>-17200</v>
      </c>
      <c r="AA658">
        <f>SUM($F658:O658)</f>
        <v>-18060</v>
      </c>
      <c r="AB658">
        <f>SUM($F658:P658)</f>
        <v>-18920</v>
      </c>
      <c r="AC658">
        <f>SUM($F658:Q658)</f>
        <v>-19780</v>
      </c>
      <c r="AD658">
        <f>SUM($F658:R658)</f>
        <v>-20640</v>
      </c>
    </row>
    <row r="659" spans="1:30" x14ac:dyDescent="0.35">
      <c r="A659" t="s">
        <v>197</v>
      </c>
      <c r="B659" s="255" t="s">
        <v>247</v>
      </c>
      <c r="C659" t="s">
        <v>33</v>
      </c>
      <c r="D659" t="s">
        <v>34</v>
      </c>
      <c r="E659">
        <v>4191100</v>
      </c>
      <c r="F659">
        <v>-103240</v>
      </c>
      <c r="G659">
        <v>-6626.66</v>
      </c>
      <c r="H659">
        <v>-9920</v>
      </c>
      <c r="I659">
        <v>-7440</v>
      </c>
      <c r="J659">
        <v>-10640</v>
      </c>
      <c r="L659">
        <v>-11586.66</v>
      </c>
      <c r="M659">
        <v>-9920</v>
      </c>
      <c r="N659">
        <v>-8280.01</v>
      </c>
      <c r="O659">
        <v>-8240</v>
      </c>
      <c r="P659">
        <v>-11586.66</v>
      </c>
      <c r="Q659">
        <v>-8280.01</v>
      </c>
      <c r="R659">
        <v>-10720</v>
      </c>
      <c r="S659">
        <f t="shared" si="10"/>
        <v>-6626.66</v>
      </c>
      <c r="T659">
        <f>SUM($F659:H659)</f>
        <v>-119786.66</v>
      </c>
      <c r="U659">
        <f>SUM($F659:I659)</f>
        <v>-127226.66</v>
      </c>
      <c r="V659">
        <f>SUM($F659:J659)</f>
        <v>-137866.66</v>
      </c>
      <c r="W659">
        <f>SUM($F659:K659)</f>
        <v>-137866.66</v>
      </c>
      <c r="X659">
        <f>SUM($F659:L659)</f>
        <v>-149453.32</v>
      </c>
      <c r="Y659">
        <f>SUM($F659:M659)</f>
        <v>-159373.32</v>
      </c>
      <c r="Z659">
        <f>SUM($F659:N659)</f>
        <v>-167653.33000000002</v>
      </c>
      <c r="AA659">
        <f>SUM($F659:O659)</f>
        <v>-175893.33000000002</v>
      </c>
      <c r="AB659">
        <f>SUM($F659:P659)</f>
        <v>-187479.99000000002</v>
      </c>
      <c r="AC659">
        <f>SUM($F659:Q659)</f>
        <v>-195760.00000000003</v>
      </c>
      <c r="AD659">
        <f>SUM($F659:R659)</f>
        <v>-206480.00000000003</v>
      </c>
    </row>
    <row r="660" spans="1:30" x14ac:dyDescent="0.35">
      <c r="A660" t="s">
        <v>197</v>
      </c>
      <c r="B660" s="255" t="s">
        <v>247</v>
      </c>
      <c r="C660" t="s">
        <v>35</v>
      </c>
      <c r="D660" t="s">
        <v>36</v>
      </c>
      <c r="E660">
        <v>4191110</v>
      </c>
      <c r="S660">
        <f t="shared" si="10"/>
        <v>0</v>
      </c>
      <c r="T660">
        <f>SUM($F660:H660)</f>
        <v>0</v>
      </c>
      <c r="U660">
        <f>SUM($F660:I660)</f>
        <v>0</v>
      </c>
      <c r="V660">
        <f>SUM($F660:J660)</f>
        <v>0</v>
      </c>
      <c r="W660">
        <f>SUM($F660:K660)</f>
        <v>0</v>
      </c>
      <c r="X660">
        <f>SUM($F660:L660)</f>
        <v>0</v>
      </c>
      <c r="Y660">
        <f>SUM($F660:M660)</f>
        <v>0</v>
      </c>
      <c r="Z660">
        <f>SUM($F660:N660)</f>
        <v>0</v>
      </c>
      <c r="AA660">
        <f>SUM($F660:O660)</f>
        <v>0</v>
      </c>
      <c r="AB660">
        <f>SUM($F660:P660)</f>
        <v>0</v>
      </c>
      <c r="AC660">
        <f>SUM($F660:Q660)</f>
        <v>0</v>
      </c>
      <c r="AD660">
        <f>SUM($F660:R660)</f>
        <v>0</v>
      </c>
    </row>
    <row r="661" spans="1:30" x14ac:dyDescent="0.35">
      <c r="A661" t="s">
        <v>197</v>
      </c>
      <c r="B661" s="255" t="s">
        <v>247</v>
      </c>
      <c r="C661" t="s">
        <v>37</v>
      </c>
      <c r="D661" t="s">
        <v>38</v>
      </c>
      <c r="E661">
        <v>4191600</v>
      </c>
      <c r="S661">
        <f t="shared" si="10"/>
        <v>0</v>
      </c>
      <c r="T661">
        <f>SUM($F661:H661)</f>
        <v>0</v>
      </c>
      <c r="U661">
        <f>SUM($F661:I661)</f>
        <v>0</v>
      </c>
      <c r="V661">
        <f>SUM($F661:J661)</f>
        <v>0</v>
      </c>
      <c r="W661">
        <f>SUM($F661:K661)</f>
        <v>0</v>
      </c>
      <c r="X661">
        <f>SUM($F661:L661)</f>
        <v>0</v>
      </c>
      <c r="Y661">
        <f>SUM($F661:M661)</f>
        <v>0</v>
      </c>
      <c r="Z661">
        <f>SUM($F661:N661)</f>
        <v>0</v>
      </c>
      <c r="AA661">
        <f>SUM($F661:O661)</f>
        <v>0</v>
      </c>
      <c r="AB661">
        <f>SUM($F661:P661)</f>
        <v>0</v>
      </c>
      <c r="AC661">
        <f>SUM($F661:Q661)</f>
        <v>0</v>
      </c>
      <c r="AD661">
        <f>SUM($F661:R661)</f>
        <v>0</v>
      </c>
    </row>
    <row r="662" spans="1:30" x14ac:dyDescent="0.35">
      <c r="A662" t="s">
        <v>197</v>
      </c>
      <c r="B662" s="255" t="s">
        <v>247</v>
      </c>
      <c r="C662" t="s">
        <v>39</v>
      </c>
      <c r="D662" t="s">
        <v>40</v>
      </c>
      <c r="E662">
        <v>4191610</v>
      </c>
      <c r="S662">
        <f t="shared" si="10"/>
        <v>0</v>
      </c>
      <c r="T662">
        <f>SUM($F662:H662)</f>
        <v>0</v>
      </c>
      <c r="U662">
        <f>SUM($F662:I662)</f>
        <v>0</v>
      </c>
      <c r="V662">
        <f>SUM($F662:J662)</f>
        <v>0</v>
      </c>
      <c r="W662">
        <f>SUM($F662:K662)</f>
        <v>0</v>
      </c>
      <c r="X662">
        <f>SUM($F662:L662)</f>
        <v>0</v>
      </c>
      <c r="Y662">
        <f>SUM($F662:M662)</f>
        <v>0</v>
      </c>
      <c r="Z662">
        <f>SUM($F662:N662)</f>
        <v>0</v>
      </c>
      <c r="AA662">
        <f>SUM($F662:O662)</f>
        <v>0</v>
      </c>
      <c r="AB662">
        <f>SUM($F662:P662)</f>
        <v>0</v>
      </c>
      <c r="AC662">
        <f>SUM($F662:Q662)</f>
        <v>0</v>
      </c>
      <c r="AD662">
        <f>SUM($F662:R662)</f>
        <v>0</v>
      </c>
    </row>
    <row r="663" spans="1:30" x14ac:dyDescent="0.35">
      <c r="A663" t="s">
        <v>197</v>
      </c>
      <c r="B663" s="255" t="s">
        <v>247</v>
      </c>
      <c r="C663" t="s">
        <v>41</v>
      </c>
      <c r="D663" t="s">
        <v>42</v>
      </c>
      <c r="E663">
        <v>4190410</v>
      </c>
      <c r="F663">
        <v>-4000</v>
      </c>
      <c r="G663">
        <v>-333.33</v>
      </c>
      <c r="H663">
        <v>-333.33</v>
      </c>
      <c r="I663">
        <v>-333.33</v>
      </c>
      <c r="J663">
        <v>-333.33</v>
      </c>
      <c r="K663">
        <v>-333.33</v>
      </c>
      <c r="L663">
        <v>-333.33</v>
      </c>
      <c r="M663">
        <v>-333.33</v>
      </c>
      <c r="N663">
        <v>-333.33</v>
      </c>
      <c r="O663">
        <v>-333.33</v>
      </c>
      <c r="P663">
        <v>-333.33</v>
      </c>
      <c r="Q663">
        <v>-333.33</v>
      </c>
      <c r="R663">
        <v>-333.37</v>
      </c>
      <c r="S663">
        <f t="shared" si="10"/>
        <v>-333.33</v>
      </c>
      <c r="T663">
        <f>SUM($F663:H663)</f>
        <v>-4666.66</v>
      </c>
      <c r="U663">
        <f>SUM($F663:I663)</f>
        <v>-4999.99</v>
      </c>
      <c r="V663">
        <f>SUM($F663:J663)</f>
        <v>-5333.32</v>
      </c>
      <c r="W663">
        <f>SUM($F663:K663)</f>
        <v>-5666.65</v>
      </c>
      <c r="X663">
        <f>SUM($F663:L663)</f>
        <v>-5999.98</v>
      </c>
      <c r="Y663">
        <f>SUM($F663:M663)</f>
        <v>-6333.3099999999995</v>
      </c>
      <c r="Z663">
        <f>SUM($F663:N663)</f>
        <v>-6666.6399999999994</v>
      </c>
      <c r="AA663">
        <f>SUM($F663:O663)</f>
        <v>-6999.9699999999993</v>
      </c>
      <c r="AB663">
        <f>SUM($F663:P663)</f>
        <v>-7333.2999999999993</v>
      </c>
      <c r="AC663">
        <f>SUM($F663:Q663)</f>
        <v>-7666.6299999999992</v>
      </c>
      <c r="AD663">
        <f>SUM($F663:R663)</f>
        <v>-7999.9999999999991</v>
      </c>
    </row>
    <row r="664" spans="1:30" x14ac:dyDescent="0.35">
      <c r="A664" t="s">
        <v>197</v>
      </c>
      <c r="B664" s="255" t="s">
        <v>247</v>
      </c>
      <c r="C664" t="s">
        <v>43</v>
      </c>
      <c r="D664" t="s">
        <v>44</v>
      </c>
      <c r="E664">
        <v>4190420</v>
      </c>
      <c r="F664">
        <v>-3000</v>
      </c>
      <c r="G664">
        <v>-125</v>
      </c>
      <c r="H664">
        <v>-125</v>
      </c>
      <c r="I664">
        <v>-425</v>
      </c>
      <c r="J664">
        <v>-425</v>
      </c>
      <c r="K664">
        <v>-125</v>
      </c>
      <c r="L664">
        <v>-125</v>
      </c>
      <c r="M664">
        <v>-125</v>
      </c>
      <c r="N664">
        <v>-125</v>
      </c>
      <c r="O664">
        <v>-425</v>
      </c>
      <c r="P664">
        <v>-125</v>
      </c>
      <c r="Q664">
        <v>-125</v>
      </c>
      <c r="R664">
        <v>-725</v>
      </c>
      <c r="S664">
        <f t="shared" si="10"/>
        <v>-125</v>
      </c>
      <c r="T664">
        <f>SUM($F664:H664)</f>
        <v>-3250</v>
      </c>
      <c r="U664">
        <f>SUM($F664:I664)</f>
        <v>-3675</v>
      </c>
      <c r="V664">
        <f>SUM($F664:J664)</f>
        <v>-4100</v>
      </c>
      <c r="W664">
        <f>SUM($F664:K664)</f>
        <v>-4225</v>
      </c>
      <c r="X664">
        <f>SUM($F664:L664)</f>
        <v>-4350</v>
      </c>
      <c r="Y664">
        <f>SUM($F664:M664)</f>
        <v>-4475</v>
      </c>
      <c r="Z664">
        <f>SUM($F664:N664)</f>
        <v>-4600</v>
      </c>
      <c r="AA664">
        <f>SUM($F664:O664)</f>
        <v>-5025</v>
      </c>
      <c r="AB664">
        <f>SUM($F664:P664)</f>
        <v>-5150</v>
      </c>
      <c r="AC664">
        <f>SUM($F664:Q664)</f>
        <v>-5275</v>
      </c>
      <c r="AD664">
        <f>SUM($F664:R664)</f>
        <v>-6000</v>
      </c>
    </row>
    <row r="665" spans="1:30" x14ac:dyDescent="0.35">
      <c r="A665" t="s">
        <v>197</v>
      </c>
      <c r="B665" s="255" t="s">
        <v>247</v>
      </c>
      <c r="C665" t="s">
        <v>45</v>
      </c>
      <c r="D665" t="s">
        <v>46</v>
      </c>
      <c r="E665">
        <v>4190200</v>
      </c>
      <c r="S665">
        <f t="shared" si="10"/>
        <v>0</v>
      </c>
      <c r="T665">
        <f>SUM($F665:H665)</f>
        <v>0</v>
      </c>
      <c r="U665">
        <f>SUM($F665:I665)</f>
        <v>0</v>
      </c>
      <c r="V665">
        <f>SUM($F665:J665)</f>
        <v>0</v>
      </c>
      <c r="W665">
        <f>SUM($F665:K665)</f>
        <v>0</v>
      </c>
      <c r="X665">
        <f>SUM($F665:L665)</f>
        <v>0</v>
      </c>
      <c r="Y665">
        <f>SUM($F665:M665)</f>
        <v>0</v>
      </c>
      <c r="Z665">
        <f>SUM($F665:N665)</f>
        <v>0</v>
      </c>
      <c r="AA665">
        <f>SUM($F665:O665)</f>
        <v>0</v>
      </c>
      <c r="AB665">
        <f>SUM($F665:P665)</f>
        <v>0</v>
      </c>
      <c r="AC665">
        <f>SUM($F665:Q665)</f>
        <v>0</v>
      </c>
      <c r="AD665">
        <f>SUM($F665:R665)</f>
        <v>0</v>
      </c>
    </row>
    <row r="666" spans="1:30" x14ac:dyDescent="0.35">
      <c r="A666" t="s">
        <v>197</v>
      </c>
      <c r="B666" s="255" t="s">
        <v>247</v>
      </c>
      <c r="C666" t="s">
        <v>47</v>
      </c>
      <c r="D666" t="s">
        <v>48</v>
      </c>
      <c r="E666">
        <v>4190386</v>
      </c>
      <c r="S666">
        <f t="shared" si="10"/>
        <v>0</v>
      </c>
      <c r="T666">
        <f>SUM($F666:H666)</f>
        <v>0</v>
      </c>
      <c r="U666">
        <f>SUM($F666:I666)</f>
        <v>0</v>
      </c>
      <c r="V666">
        <f>SUM($F666:J666)</f>
        <v>0</v>
      </c>
      <c r="W666">
        <f>SUM($F666:K666)</f>
        <v>0</v>
      </c>
      <c r="X666">
        <f>SUM($F666:L666)</f>
        <v>0</v>
      </c>
      <c r="Y666">
        <f>SUM($F666:M666)</f>
        <v>0</v>
      </c>
      <c r="Z666">
        <f>SUM($F666:N666)</f>
        <v>0</v>
      </c>
      <c r="AA666">
        <f>SUM($F666:O666)</f>
        <v>0</v>
      </c>
      <c r="AB666">
        <f>SUM($F666:P666)</f>
        <v>0</v>
      </c>
      <c r="AC666">
        <f>SUM($F666:Q666)</f>
        <v>0</v>
      </c>
      <c r="AD666">
        <f>SUM($F666:R666)</f>
        <v>0</v>
      </c>
    </row>
    <row r="667" spans="1:30" x14ac:dyDescent="0.35">
      <c r="A667" t="s">
        <v>197</v>
      </c>
      <c r="B667" s="255" t="s">
        <v>247</v>
      </c>
      <c r="C667" t="s">
        <v>49</v>
      </c>
      <c r="D667" t="s">
        <v>50</v>
      </c>
      <c r="E667">
        <v>4190387</v>
      </c>
      <c r="S667">
        <f t="shared" si="10"/>
        <v>0</v>
      </c>
      <c r="T667">
        <f>SUM($F667:H667)</f>
        <v>0</v>
      </c>
      <c r="U667">
        <f>SUM($F667:I667)</f>
        <v>0</v>
      </c>
      <c r="V667">
        <f>SUM($F667:J667)</f>
        <v>0</v>
      </c>
      <c r="W667">
        <f>SUM($F667:K667)</f>
        <v>0</v>
      </c>
      <c r="X667">
        <f>SUM($F667:L667)</f>
        <v>0</v>
      </c>
      <c r="Y667">
        <f>SUM($F667:M667)</f>
        <v>0</v>
      </c>
      <c r="Z667">
        <f>SUM($F667:N667)</f>
        <v>0</v>
      </c>
      <c r="AA667">
        <f>SUM($F667:O667)</f>
        <v>0</v>
      </c>
      <c r="AB667">
        <f>SUM($F667:P667)</f>
        <v>0</v>
      </c>
      <c r="AC667">
        <f>SUM($F667:Q667)</f>
        <v>0</v>
      </c>
      <c r="AD667">
        <f>SUM($F667:R667)</f>
        <v>0</v>
      </c>
    </row>
    <row r="668" spans="1:30" x14ac:dyDescent="0.35">
      <c r="A668" t="s">
        <v>197</v>
      </c>
      <c r="B668" s="255" t="s">
        <v>247</v>
      </c>
      <c r="C668" t="s">
        <v>51</v>
      </c>
      <c r="D668" t="s">
        <v>52</v>
      </c>
      <c r="E668">
        <v>4190388</v>
      </c>
      <c r="S668">
        <f t="shared" si="10"/>
        <v>0</v>
      </c>
      <c r="T668">
        <f>SUM($F668:H668)</f>
        <v>0</v>
      </c>
      <c r="U668">
        <f>SUM($F668:I668)</f>
        <v>0</v>
      </c>
      <c r="V668">
        <f>SUM($F668:J668)</f>
        <v>0</v>
      </c>
      <c r="W668">
        <f>SUM($F668:K668)</f>
        <v>0</v>
      </c>
      <c r="X668">
        <f>SUM($F668:L668)</f>
        <v>0</v>
      </c>
      <c r="Y668">
        <f>SUM($F668:M668)</f>
        <v>0</v>
      </c>
      <c r="Z668">
        <f>SUM($F668:N668)</f>
        <v>0</v>
      </c>
      <c r="AA668">
        <f>SUM($F668:O668)</f>
        <v>0</v>
      </c>
      <c r="AB668">
        <f>SUM($F668:P668)</f>
        <v>0</v>
      </c>
      <c r="AC668">
        <f>SUM($F668:Q668)</f>
        <v>0</v>
      </c>
      <c r="AD668">
        <f>SUM($F668:R668)</f>
        <v>0</v>
      </c>
    </row>
    <row r="669" spans="1:30" x14ac:dyDescent="0.35">
      <c r="A669" t="s">
        <v>197</v>
      </c>
      <c r="B669" s="255" t="s">
        <v>247</v>
      </c>
      <c r="C669" t="s">
        <v>53</v>
      </c>
      <c r="D669" t="s">
        <v>54</v>
      </c>
      <c r="E669">
        <v>4190380</v>
      </c>
      <c r="F669">
        <v>-48080</v>
      </c>
      <c r="H669">
        <v>-7668.34</v>
      </c>
      <c r="J669">
        <v>-29676</v>
      </c>
      <c r="N669">
        <v>-10735.66</v>
      </c>
      <c r="S669">
        <f t="shared" si="10"/>
        <v>0</v>
      </c>
      <c r="T669">
        <f>SUM($F669:H669)</f>
        <v>-55748.34</v>
      </c>
      <c r="U669">
        <f>SUM($F669:I669)</f>
        <v>-55748.34</v>
      </c>
      <c r="V669">
        <f>SUM($F669:J669)</f>
        <v>-85424.34</v>
      </c>
      <c r="W669">
        <f>SUM($F669:K669)</f>
        <v>-85424.34</v>
      </c>
      <c r="X669">
        <f>SUM($F669:L669)</f>
        <v>-85424.34</v>
      </c>
      <c r="Y669">
        <f>SUM($F669:M669)</f>
        <v>-85424.34</v>
      </c>
      <c r="Z669">
        <f>SUM($F669:N669)</f>
        <v>-96160</v>
      </c>
      <c r="AA669">
        <f>SUM($F669:O669)</f>
        <v>-96160</v>
      </c>
      <c r="AB669">
        <f>SUM($F669:P669)</f>
        <v>-96160</v>
      </c>
      <c r="AC669">
        <f>SUM($F669:Q669)</f>
        <v>-96160</v>
      </c>
      <c r="AD669">
        <f>SUM($F669:R669)</f>
        <v>-96160</v>
      </c>
    </row>
    <row r="670" spans="1:30" x14ac:dyDescent="0.35">
      <c r="A670" t="s">
        <v>197</v>
      </c>
      <c r="B670" s="255" t="s">
        <v>247</v>
      </c>
      <c r="C670" t="s">
        <v>156</v>
      </c>
      <c r="D670" t="s">
        <v>157</v>
      </c>
      <c r="E670">
        <v>4190205</v>
      </c>
      <c r="S670">
        <f t="shared" si="10"/>
        <v>0</v>
      </c>
      <c r="T670">
        <f>SUM($F670:H670)</f>
        <v>0</v>
      </c>
      <c r="U670">
        <f>SUM($F670:I670)</f>
        <v>0</v>
      </c>
      <c r="V670">
        <f>SUM($F670:J670)</f>
        <v>0</v>
      </c>
      <c r="W670">
        <f>SUM($F670:K670)</f>
        <v>0</v>
      </c>
      <c r="X670">
        <f>SUM($F670:L670)</f>
        <v>0</v>
      </c>
      <c r="Y670">
        <f>SUM($F670:M670)</f>
        <v>0</v>
      </c>
      <c r="Z670">
        <f>SUM($F670:N670)</f>
        <v>0</v>
      </c>
      <c r="AA670">
        <f>SUM($F670:O670)</f>
        <v>0</v>
      </c>
      <c r="AB670">
        <f>SUM($F670:P670)</f>
        <v>0</v>
      </c>
      <c r="AC670">
        <f>SUM($F670:Q670)</f>
        <v>0</v>
      </c>
      <c r="AD670">
        <f>SUM($F670:R670)</f>
        <v>0</v>
      </c>
    </row>
    <row r="671" spans="1:30" x14ac:dyDescent="0.35">
      <c r="A671" t="s">
        <v>197</v>
      </c>
      <c r="B671" s="255" t="s">
        <v>247</v>
      </c>
      <c r="C671" t="s">
        <v>55</v>
      </c>
      <c r="D671" t="s">
        <v>56</v>
      </c>
      <c r="E671">
        <v>4190210</v>
      </c>
      <c r="S671">
        <f t="shared" si="10"/>
        <v>0</v>
      </c>
      <c r="T671">
        <f>SUM($F671:H671)</f>
        <v>0</v>
      </c>
      <c r="U671">
        <f>SUM($F671:I671)</f>
        <v>0</v>
      </c>
      <c r="V671">
        <f>SUM($F671:J671)</f>
        <v>0</v>
      </c>
      <c r="W671">
        <f>SUM($F671:K671)</f>
        <v>0</v>
      </c>
      <c r="X671">
        <f>SUM($F671:L671)</f>
        <v>0</v>
      </c>
      <c r="Y671">
        <f>SUM($F671:M671)</f>
        <v>0</v>
      </c>
      <c r="Z671">
        <f>SUM($F671:N671)</f>
        <v>0</v>
      </c>
      <c r="AA671">
        <f>SUM($F671:O671)</f>
        <v>0</v>
      </c>
      <c r="AB671">
        <f>SUM($F671:P671)</f>
        <v>0</v>
      </c>
      <c r="AC671">
        <f>SUM($F671:Q671)</f>
        <v>0</v>
      </c>
      <c r="AD671">
        <f>SUM($F671:R671)</f>
        <v>0</v>
      </c>
    </row>
    <row r="672" spans="1:30" x14ac:dyDescent="0.35">
      <c r="A672" t="s">
        <v>197</v>
      </c>
      <c r="B672" s="255" t="s">
        <v>247</v>
      </c>
      <c r="C672" t="s">
        <v>57</v>
      </c>
      <c r="D672" t="s">
        <v>58</v>
      </c>
      <c r="E672">
        <v>6110000</v>
      </c>
      <c r="F672">
        <v>792223</v>
      </c>
      <c r="G672">
        <v>66465</v>
      </c>
      <c r="H672">
        <v>66465</v>
      </c>
      <c r="I672">
        <v>66465</v>
      </c>
      <c r="J672">
        <v>66465</v>
      </c>
      <c r="K672">
        <v>66505</v>
      </c>
      <c r="L672">
        <v>65694</v>
      </c>
      <c r="M672">
        <v>65694</v>
      </c>
      <c r="N672">
        <v>65694</v>
      </c>
      <c r="O672">
        <v>65694</v>
      </c>
      <c r="P672">
        <v>65694</v>
      </c>
      <c r="Q672">
        <v>65694</v>
      </c>
      <c r="R672">
        <v>65694</v>
      </c>
      <c r="S672">
        <f t="shared" si="10"/>
        <v>66465</v>
      </c>
      <c r="T672">
        <f>SUM($F672:H672)</f>
        <v>925153</v>
      </c>
      <c r="U672">
        <f>SUM($F672:I672)</f>
        <v>991618</v>
      </c>
      <c r="V672">
        <f>SUM($F672:J672)</f>
        <v>1058083</v>
      </c>
      <c r="W672">
        <f>SUM($F672:K672)</f>
        <v>1124588</v>
      </c>
      <c r="X672">
        <f>SUM($F672:L672)</f>
        <v>1190282</v>
      </c>
      <c r="Y672">
        <f>SUM($F672:M672)</f>
        <v>1255976</v>
      </c>
      <c r="Z672">
        <f>SUM($F672:N672)</f>
        <v>1321670</v>
      </c>
      <c r="AA672">
        <f>SUM($F672:O672)</f>
        <v>1387364</v>
      </c>
      <c r="AB672">
        <f>SUM($F672:P672)</f>
        <v>1453058</v>
      </c>
      <c r="AC672">
        <f>SUM($F672:Q672)</f>
        <v>1518752</v>
      </c>
      <c r="AD672">
        <f>SUM($F672:R672)</f>
        <v>1584446</v>
      </c>
    </row>
    <row r="673" spans="1:30" x14ac:dyDescent="0.35">
      <c r="A673" t="s">
        <v>197</v>
      </c>
      <c r="B673" s="255" t="s">
        <v>247</v>
      </c>
      <c r="C673" t="s">
        <v>59</v>
      </c>
      <c r="D673" t="s">
        <v>60</v>
      </c>
      <c r="E673">
        <v>6110020</v>
      </c>
      <c r="F673">
        <v>2000</v>
      </c>
      <c r="G673">
        <v>80</v>
      </c>
      <c r="H673">
        <v>192</v>
      </c>
      <c r="I673">
        <v>192</v>
      </c>
      <c r="J673">
        <v>192</v>
      </c>
      <c r="L673">
        <v>192</v>
      </c>
      <c r="M673">
        <v>192</v>
      </c>
      <c r="N673">
        <v>192</v>
      </c>
      <c r="O673">
        <v>192</v>
      </c>
      <c r="P673">
        <v>192</v>
      </c>
      <c r="Q673">
        <v>192</v>
      </c>
      <c r="R673">
        <v>192</v>
      </c>
      <c r="S673">
        <f t="shared" si="10"/>
        <v>80</v>
      </c>
      <c r="T673">
        <f>SUM($F673:H673)</f>
        <v>2272</v>
      </c>
      <c r="U673">
        <f>SUM($F673:I673)</f>
        <v>2464</v>
      </c>
      <c r="V673">
        <f>SUM($F673:J673)</f>
        <v>2656</v>
      </c>
      <c r="W673">
        <f>SUM($F673:K673)</f>
        <v>2656</v>
      </c>
      <c r="X673">
        <f>SUM($F673:L673)</f>
        <v>2848</v>
      </c>
      <c r="Y673">
        <f>SUM($F673:M673)</f>
        <v>3040</v>
      </c>
      <c r="Z673">
        <f>SUM($F673:N673)</f>
        <v>3232</v>
      </c>
      <c r="AA673">
        <f>SUM($F673:O673)</f>
        <v>3424</v>
      </c>
      <c r="AB673">
        <f>SUM($F673:P673)</f>
        <v>3616</v>
      </c>
      <c r="AC673">
        <f>SUM($F673:Q673)</f>
        <v>3808</v>
      </c>
      <c r="AD673">
        <f>SUM($F673:R673)</f>
        <v>4000</v>
      </c>
    </row>
    <row r="674" spans="1:30" x14ac:dyDescent="0.35">
      <c r="A674" t="s">
        <v>197</v>
      </c>
      <c r="B674" s="255" t="s">
        <v>247</v>
      </c>
      <c r="C674" t="s">
        <v>61</v>
      </c>
      <c r="D674" t="s">
        <v>62</v>
      </c>
      <c r="E674">
        <v>6110600</v>
      </c>
      <c r="F674">
        <v>363081</v>
      </c>
      <c r="G674">
        <v>30018.080000000002</v>
      </c>
      <c r="H674">
        <v>30018.080000000002</v>
      </c>
      <c r="I674">
        <v>30018.080000000002</v>
      </c>
      <c r="J674">
        <v>30018.080000000002</v>
      </c>
      <c r="K674">
        <v>30018.080000000002</v>
      </c>
      <c r="L674">
        <v>30018.080000000002</v>
      </c>
      <c r="M674">
        <v>30495.42</v>
      </c>
      <c r="N674">
        <v>30495.42</v>
      </c>
      <c r="O674">
        <v>30495.42</v>
      </c>
      <c r="P674">
        <v>30495.42</v>
      </c>
      <c r="Q674">
        <v>30495.42</v>
      </c>
      <c r="R674">
        <v>30495.42</v>
      </c>
      <c r="S674">
        <f t="shared" si="10"/>
        <v>30018.080000000002</v>
      </c>
      <c r="T674">
        <f>SUM($F674:H674)</f>
        <v>423117.16000000003</v>
      </c>
      <c r="U674">
        <f>SUM($F674:I674)</f>
        <v>453135.24000000005</v>
      </c>
      <c r="V674">
        <f>SUM($F674:J674)</f>
        <v>483153.32000000007</v>
      </c>
      <c r="W674">
        <f>SUM($F674:K674)</f>
        <v>513171.40000000008</v>
      </c>
      <c r="X674">
        <f>SUM($F674:L674)</f>
        <v>543189.4800000001</v>
      </c>
      <c r="Y674">
        <f>SUM($F674:M674)</f>
        <v>573684.90000000014</v>
      </c>
      <c r="Z674">
        <f>SUM($F674:N674)</f>
        <v>604180.32000000018</v>
      </c>
      <c r="AA674">
        <f>SUM($F674:O674)</f>
        <v>634675.74000000022</v>
      </c>
      <c r="AB674">
        <f>SUM($F674:P674)</f>
        <v>665171.16000000027</v>
      </c>
      <c r="AC674">
        <f>SUM($F674:Q674)</f>
        <v>695666.58000000031</v>
      </c>
      <c r="AD674">
        <f>SUM($F674:R674)</f>
        <v>726162.00000000035</v>
      </c>
    </row>
    <row r="675" spans="1:30" x14ac:dyDescent="0.35">
      <c r="A675" t="s">
        <v>197</v>
      </c>
      <c r="B675" s="255" t="s">
        <v>247</v>
      </c>
      <c r="C675" t="s">
        <v>63</v>
      </c>
      <c r="D675" t="s">
        <v>64</v>
      </c>
      <c r="E675">
        <v>6110720</v>
      </c>
      <c r="F675">
        <v>36444</v>
      </c>
      <c r="G675">
        <v>3037</v>
      </c>
      <c r="H675">
        <v>3037</v>
      </c>
      <c r="I675">
        <v>3037</v>
      </c>
      <c r="J675">
        <v>3037</v>
      </c>
      <c r="K675">
        <v>3037</v>
      </c>
      <c r="L675">
        <v>3037</v>
      </c>
      <c r="M675">
        <v>3037</v>
      </c>
      <c r="N675">
        <v>3037</v>
      </c>
      <c r="O675">
        <v>3037</v>
      </c>
      <c r="P675">
        <v>3037</v>
      </c>
      <c r="Q675">
        <v>3037</v>
      </c>
      <c r="R675">
        <v>3037</v>
      </c>
      <c r="S675">
        <f t="shared" si="10"/>
        <v>3037</v>
      </c>
      <c r="T675">
        <f>SUM($F675:H675)</f>
        <v>42518</v>
      </c>
      <c r="U675">
        <f>SUM($F675:I675)</f>
        <v>45555</v>
      </c>
      <c r="V675">
        <f>SUM($F675:J675)</f>
        <v>48592</v>
      </c>
      <c r="W675">
        <f>SUM($F675:K675)</f>
        <v>51629</v>
      </c>
      <c r="X675">
        <f>SUM($F675:L675)</f>
        <v>54666</v>
      </c>
      <c r="Y675">
        <f>SUM($F675:M675)</f>
        <v>57703</v>
      </c>
      <c r="Z675">
        <f>SUM($F675:N675)</f>
        <v>60740</v>
      </c>
      <c r="AA675">
        <f>SUM($F675:O675)</f>
        <v>63777</v>
      </c>
      <c r="AB675">
        <f>SUM($F675:P675)</f>
        <v>66814</v>
      </c>
      <c r="AC675">
        <f>SUM($F675:Q675)</f>
        <v>69851</v>
      </c>
      <c r="AD675">
        <f>SUM($F675:R675)</f>
        <v>72888</v>
      </c>
    </row>
    <row r="676" spans="1:30" x14ac:dyDescent="0.35">
      <c r="A676" t="s">
        <v>197</v>
      </c>
      <c r="B676" s="255" t="s">
        <v>247</v>
      </c>
      <c r="C676" t="s">
        <v>65</v>
      </c>
      <c r="D676" t="s">
        <v>66</v>
      </c>
      <c r="E676">
        <v>6110860</v>
      </c>
      <c r="F676">
        <v>87502</v>
      </c>
      <c r="G676">
        <v>6860</v>
      </c>
      <c r="H676">
        <v>6860</v>
      </c>
      <c r="I676">
        <v>7330.6</v>
      </c>
      <c r="J676">
        <v>7130.6</v>
      </c>
      <c r="K676">
        <v>7130.6</v>
      </c>
      <c r="L676">
        <v>7330.6</v>
      </c>
      <c r="M676">
        <v>7476.6</v>
      </c>
      <c r="N676">
        <v>7476.6</v>
      </c>
      <c r="O676">
        <v>7476.6</v>
      </c>
      <c r="P676">
        <v>7476.6</v>
      </c>
      <c r="Q676">
        <v>7476.6</v>
      </c>
      <c r="R676">
        <v>7476.6</v>
      </c>
      <c r="S676">
        <f t="shared" si="10"/>
        <v>6860</v>
      </c>
      <c r="T676">
        <f>SUM($F676:H676)</f>
        <v>101222</v>
      </c>
      <c r="U676">
        <f>SUM($F676:I676)</f>
        <v>108552.6</v>
      </c>
      <c r="V676">
        <f>SUM($F676:J676)</f>
        <v>115683.20000000001</v>
      </c>
      <c r="W676">
        <f>SUM($F676:K676)</f>
        <v>122813.80000000002</v>
      </c>
      <c r="X676">
        <f>SUM($F676:L676)</f>
        <v>130144.40000000002</v>
      </c>
      <c r="Y676">
        <f>SUM($F676:M676)</f>
        <v>137621.00000000003</v>
      </c>
      <c r="Z676">
        <f>SUM($F676:N676)</f>
        <v>145097.60000000003</v>
      </c>
      <c r="AA676">
        <f>SUM($F676:O676)</f>
        <v>152574.20000000004</v>
      </c>
      <c r="AB676">
        <f>SUM($F676:P676)</f>
        <v>160050.80000000005</v>
      </c>
      <c r="AC676">
        <f>SUM($F676:Q676)</f>
        <v>167527.40000000005</v>
      </c>
      <c r="AD676">
        <f>SUM($F676:R676)</f>
        <v>175004.00000000006</v>
      </c>
    </row>
    <row r="677" spans="1:30" x14ac:dyDescent="0.35">
      <c r="A677" t="s">
        <v>197</v>
      </c>
      <c r="B677" s="255" t="s">
        <v>247</v>
      </c>
      <c r="C677" t="s">
        <v>67</v>
      </c>
      <c r="D677" t="s">
        <v>68</v>
      </c>
      <c r="E677">
        <v>6110800</v>
      </c>
      <c r="S677">
        <f t="shared" si="10"/>
        <v>0</v>
      </c>
      <c r="T677">
        <f>SUM($F677:H677)</f>
        <v>0</v>
      </c>
      <c r="U677">
        <f>SUM($F677:I677)</f>
        <v>0</v>
      </c>
      <c r="V677">
        <f>SUM($F677:J677)</f>
        <v>0</v>
      </c>
      <c r="W677">
        <f>SUM($F677:K677)</f>
        <v>0</v>
      </c>
      <c r="X677">
        <f>SUM($F677:L677)</f>
        <v>0</v>
      </c>
      <c r="Y677">
        <f>SUM($F677:M677)</f>
        <v>0</v>
      </c>
      <c r="Z677">
        <f>SUM($F677:N677)</f>
        <v>0</v>
      </c>
      <c r="AA677">
        <f>SUM($F677:O677)</f>
        <v>0</v>
      </c>
      <c r="AB677">
        <f>SUM($F677:P677)</f>
        <v>0</v>
      </c>
      <c r="AC677">
        <f>SUM($F677:Q677)</f>
        <v>0</v>
      </c>
      <c r="AD677">
        <f>SUM($F677:R677)</f>
        <v>0</v>
      </c>
    </row>
    <row r="678" spans="1:30" x14ac:dyDescent="0.35">
      <c r="A678" t="s">
        <v>197</v>
      </c>
      <c r="B678" s="255" t="s">
        <v>247</v>
      </c>
      <c r="C678" t="s">
        <v>69</v>
      </c>
      <c r="D678" t="s">
        <v>70</v>
      </c>
      <c r="E678">
        <v>6110640</v>
      </c>
      <c r="F678">
        <v>38624</v>
      </c>
      <c r="G678">
        <v>3177</v>
      </c>
      <c r="H678">
        <v>3227</v>
      </c>
      <c r="I678">
        <v>3227</v>
      </c>
      <c r="J678">
        <v>3227</v>
      </c>
      <c r="K678">
        <v>3177</v>
      </c>
      <c r="L678">
        <v>3227</v>
      </c>
      <c r="M678">
        <v>3227</v>
      </c>
      <c r="N678">
        <v>3227</v>
      </c>
      <c r="O678">
        <v>3227</v>
      </c>
      <c r="P678">
        <v>3227</v>
      </c>
      <c r="Q678">
        <v>3227</v>
      </c>
      <c r="R678">
        <v>3227</v>
      </c>
      <c r="S678">
        <f t="shared" si="10"/>
        <v>3177</v>
      </c>
      <c r="T678">
        <f>SUM($F678:H678)</f>
        <v>45028</v>
      </c>
      <c r="U678">
        <f>SUM($F678:I678)</f>
        <v>48255</v>
      </c>
      <c r="V678">
        <f>SUM($F678:J678)</f>
        <v>51482</v>
      </c>
      <c r="W678">
        <f>SUM($F678:K678)</f>
        <v>54659</v>
      </c>
      <c r="X678">
        <f>SUM($F678:L678)</f>
        <v>57886</v>
      </c>
      <c r="Y678">
        <f>SUM($F678:M678)</f>
        <v>61113</v>
      </c>
      <c r="Z678">
        <f>SUM($F678:N678)</f>
        <v>64340</v>
      </c>
      <c r="AA678">
        <f>SUM($F678:O678)</f>
        <v>67567</v>
      </c>
      <c r="AB678">
        <f>SUM($F678:P678)</f>
        <v>70794</v>
      </c>
      <c r="AC678">
        <f>SUM($F678:Q678)</f>
        <v>74021</v>
      </c>
      <c r="AD678">
        <f>SUM($F678:R678)</f>
        <v>77248</v>
      </c>
    </row>
    <row r="679" spans="1:30" x14ac:dyDescent="0.35">
      <c r="A679" t="s">
        <v>197</v>
      </c>
      <c r="B679" s="255" t="s">
        <v>247</v>
      </c>
      <c r="C679" t="s">
        <v>71</v>
      </c>
      <c r="D679" t="s">
        <v>72</v>
      </c>
      <c r="E679">
        <v>6116300</v>
      </c>
      <c r="F679">
        <v>6924</v>
      </c>
      <c r="G679">
        <v>577</v>
      </c>
      <c r="H679">
        <v>577</v>
      </c>
      <c r="I679">
        <v>577</v>
      </c>
      <c r="J679">
        <v>577</v>
      </c>
      <c r="K679">
        <v>577</v>
      </c>
      <c r="L679">
        <v>577</v>
      </c>
      <c r="M679">
        <v>577</v>
      </c>
      <c r="N679">
        <v>577</v>
      </c>
      <c r="O679">
        <v>577</v>
      </c>
      <c r="P679">
        <v>577</v>
      </c>
      <c r="Q679">
        <v>577</v>
      </c>
      <c r="R679">
        <v>577</v>
      </c>
      <c r="S679">
        <f t="shared" si="10"/>
        <v>577</v>
      </c>
      <c r="T679">
        <f>SUM($F679:H679)</f>
        <v>8078</v>
      </c>
      <c r="U679">
        <f>SUM($F679:I679)</f>
        <v>8655</v>
      </c>
      <c r="V679">
        <f>SUM($F679:J679)</f>
        <v>9232</v>
      </c>
      <c r="W679">
        <f>SUM($F679:K679)</f>
        <v>9809</v>
      </c>
      <c r="X679">
        <f>SUM($F679:L679)</f>
        <v>10386</v>
      </c>
      <c r="Y679">
        <f>SUM($F679:M679)</f>
        <v>10963</v>
      </c>
      <c r="Z679">
        <f>SUM($F679:N679)</f>
        <v>11540</v>
      </c>
      <c r="AA679">
        <f>SUM($F679:O679)</f>
        <v>12117</v>
      </c>
      <c r="AB679">
        <f>SUM($F679:P679)</f>
        <v>12694</v>
      </c>
      <c r="AC679">
        <f>SUM($F679:Q679)</f>
        <v>13271</v>
      </c>
      <c r="AD679">
        <f>SUM($F679:R679)</f>
        <v>13848</v>
      </c>
    </row>
    <row r="680" spans="1:30" x14ac:dyDescent="0.35">
      <c r="A680" t="s">
        <v>197</v>
      </c>
      <c r="B680" s="255" t="s">
        <v>247</v>
      </c>
      <c r="C680" t="s">
        <v>73</v>
      </c>
      <c r="D680" t="s">
        <v>74</v>
      </c>
      <c r="E680">
        <v>6116200</v>
      </c>
      <c r="F680">
        <v>6500</v>
      </c>
      <c r="G680">
        <v>416.66</v>
      </c>
      <c r="H680">
        <v>416.66</v>
      </c>
      <c r="I680">
        <v>416.66</v>
      </c>
      <c r="J680">
        <v>1916.74</v>
      </c>
      <c r="K680">
        <v>416.66</v>
      </c>
      <c r="L680">
        <v>416.66</v>
      </c>
      <c r="M680">
        <v>416.66</v>
      </c>
      <c r="N680">
        <v>416.66</v>
      </c>
      <c r="O680">
        <v>416.66</v>
      </c>
      <c r="P680">
        <v>416.66</v>
      </c>
      <c r="Q680">
        <v>416.66</v>
      </c>
      <c r="R680">
        <v>416.66</v>
      </c>
      <c r="S680">
        <f t="shared" si="10"/>
        <v>416.66</v>
      </c>
      <c r="T680">
        <f>SUM($F680:H680)</f>
        <v>7333.32</v>
      </c>
      <c r="U680">
        <f>SUM($F680:I680)</f>
        <v>7749.98</v>
      </c>
      <c r="V680">
        <f>SUM($F680:J680)</f>
        <v>9666.7199999999993</v>
      </c>
      <c r="W680">
        <f>SUM($F680:K680)</f>
        <v>10083.379999999999</v>
      </c>
      <c r="X680">
        <f>SUM($F680:L680)</f>
        <v>10500.039999999999</v>
      </c>
      <c r="Y680">
        <f>SUM($F680:M680)</f>
        <v>10916.699999999999</v>
      </c>
      <c r="Z680">
        <f>SUM($F680:N680)</f>
        <v>11333.359999999999</v>
      </c>
      <c r="AA680">
        <f>SUM($F680:O680)</f>
        <v>11750.019999999999</v>
      </c>
      <c r="AB680">
        <f>SUM($F680:P680)</f>
        <v>12166.679999999998</v>
      </c>
      <c r="AC680">
        <f>SUM($F680:Q680)</f>
        <v>12583.339999999998</v>
      </c>
      <c r="AD680">
        <f>SUM($F680:R680)</f>
        <v>12999.999999999998</v>
      </c>
    </row>
    <row r="681" spans="1:30" x14ac:dyDescent="0.35">
      <c r="A681" t="s">
        <v>197</v>
      </c>
      <c r="B681" s="255" t="s">
        <v>247</v>
      </c>
      <c r="C681" t="s">
        <v>75</v>
      </c>
      <c r="D681" t="s">
        <v>76</v>
      </c>
      <c r="E681">
        <v>6116610</v>
      </c>
      <c r="S681">
        <f t="shared" si="10"/>
        <v>0</v>
      </c>
      <c r="T681">
        <f>SUM($F681:H681)</f>
        <v>0</v>
      </c>
      <c r="U681">
        <f>SUM($F681:I681)</f>
        <v>0</v>
      </c>
      <c r="V681">
        <f>SUM($F681:J681)</f>
        <v>0</v>
      </c>
      <c r="W681">
        <f>SUM($F681:K681)</f>
        <v>0</v>
      </c>
      <c r="X681">
        <f>SUM($F681:L681)</f>
        <v>0</v>
      </c>
      <c r="Y681">
        <f>SUM($F681:M681)</f>
        <v>0</v>
      </c>
      <c r="Z681">
        <f>SUM($F681:N681)</f>
        <v>0</v>
      </c>
      <c r="AA681">
        <f>SUM($F681:O681)</f>
        <v>0</v>
      </c>
      <c r="AB681">
        <f>SUM($F681:P681)</f>
        <v>0</v>
      </c>
      <c r="AC681">
        <f>SUM($F681:Q681)</f>
        <v>0</v>
      </c>
      <c r="AD681">
        <f>SUM($F681:R681)</f>
        <v>0</v>
      </c>
    </row>
    <row r="682" spans="1:30" x14ac:dyDescent="0.35">
      <c r="A682" t="s">
        <v>197</v>
      </c>
      <c r="B682" s="255" t="s">
        <v>247</v>
      </c>
      <c r="C682" t="s">
        <v>77</v>
      </c>
      <c r="D682" t="s">
        <v>78</v>
      </c>
      <c r="E682">
        <v>6116600</v>
      </c>
      <c r="S682">
        <f t="shared" si="10"/>
        <v>0</v>
      </c>
      <c r="T682">
        <f>SUM($F682:H682)</f>
        <v>0</v>
      </c>
      <c r="U682">
        <f>SUM($F682:I682)</f>
        <v>0</v>
      </c>
      <c r="V682">
        <f>SUM($F682:J682)</f>
        <v>0</v>
      </c>
      <c r="W682">
        <f>SUM($F682:K682)</f>
        <v>0</v>
      </c>
      <c r="X682">
        <f>SUM($F682:L682)</f>
        <v>0</v>
      </c>
      <c r="Y682">
        <f>SUM($F682:M682)</f>
        <v>0</v>
      </c>
      <c r="Z682">
        <f>SUM($F682:N682)</f>
        <v>0</v>
      </c>
      <c r="AA682">
        <f>SUM($F682:O682)</f>
        <v>0</v>
      </c>
      <c r="AB682">
        <f>SUM($F682:P682)</f>
        <v>0</v>
      </c>
      <c r="AC682">
        <f>SUM($F682:Q682)</f>
        <v>0</v>
      </c>
      <c r="AD682">
        <f>SUM($F682:R682)</f>
        <v>0</v>
      </c>
    </row>
    <row r="683" spans="1:30" x14ac:dyDescent="0.35">
      <c r="A683" t="s">
        <v>197</v>
      </c>
      <c r="B683" s="255" t="s">
        <v>247</v>
      </c>
      <c r="C683" t="s">
        <v>79</v>
      </c>
      <c r="D683" t="s">
        <v>80</v>
      </c>
      <c r="E683">
        <v>6121000</v>
      </c>
      <c r="F683">
        <v>26650</v>
      </c>
      <c r="G683">
        <v>1525</v>
      </c>
      <c r="H683">
        <v>2375</v>
      </c>
      <c r="I683">
        <v>2375</v>
      </c>
      <c r="J683">
        <v>2375</v>
      </c>
      <c r="K683">
        <v>2375</v>
      </c>
      <c r="L683">
        <v>2375</v>
      </c>
      <c r="M683">
        <v>2375</v>
      </c>
      <c r="N683">
        <v>2375</v>
      </c>
      <c r="O683">
        <v>2375</v>
      </c>
      <c r="P683">
        <v>2375</v>
      </c>
      <c r="Q683">
        <v>2375</v>
      </c>
      <c r="R683">
        <v>1375</v>
      </c>
      <c r="S683">
        <f t="shared" si="10"/>
        <v>1525</v>
      </c>
      <c r="T683">
        <f>SUM($F683:H683)</f>
        <v>30550</v>
      </c>
      <c r="U683">
        <f>SUM($F683:I683)</f>
        <v>32925</v>
      </c>
      <c r="V683">
        <f>SUM($F683:J683)</f>
        <v>35300</v>
      </c>
      <c r="W683">
        <f>SUM($F683:K683)</f>
        <v>37675</v>
      </c>
      <c r="X683">
        <f>SUM($F683:L683)</f>
        <v>40050</v>
      </c>
      <c r="Y683">
        <f>SUM($F683:M683)</f>
        <v>42425</v>
      </c>
      <c r="Z683">
        <f>SUM($F683:N683)</f>
        <v>44800</v>
      </c>
      <c r="AA683">
        <f>SUM($F683:O683)</f>
        <v>47175</v>
      </c>
      <c r="AB683">
        <f>SUM($F683:P683)</f>
        <v>49550</v>
      </c>
      <c r="AC683">
        <f>SUM($F683:Q683)</f>
        <v>51925</v>
      </c>
      <c r="AD683">
        <f>SUM($F683:R683)</f>
        <v>53300</v>
      </c>
    </row>
    <row r="684" spans="1:30" x14ac:dyDescent="0.35">
      <c r="A684" t="s">
        <v>197</v>
      </c>
      <c r="B684" s="255" t="s">
        <v>247</v>
      </c>
      <c r="C684" t="s">
        <v>81</v>
      </c>
      <c r="D684" t="s">
        <v>82</v>
      </c>
      <c r="E684">
        <v>6122310</v>
      </c>
      <c r="F684">
        <v>3760</v>
      </c>
      <c r="G684">
        <v>192</v>
      </c>
      <c r="H684">
        <v>192</v>
      </c>
      <c r="I684">
        <v>192</v>
      </c>
      <c r="J684">
        <v>192</v>
      </c>
      <c r="K684">
        <v>192</v>
      </c>
      <c r="L684">
        <v>192</v>
      </c>
      <c r="M684">
        <v>192</v>
      </c>
      <c r="N684">
        <v>589</v>
      </c>
      <c r="O684">
        <v>192</v>
      </c>
      <c r="P684">
        <v>1251</v>
      </c>
      <c r="Q684">
        <v>192</v>
      </c>
      <c r="R684">
        <v>192</v>
      </c>
      <c r="S684">
        <f t="shared" si="10"/>
        <v>192</v>
      </c>
      <c r="T684">
        <f>SUM($F684:H684)</f>
        <v>4144</v>
      </c>
      <c r="U684">
        <f>SUM($F684:I684)</f>
        <v>4336</v>
      </c>
      <c r="V684">
        <f>SUM($F684:J684)</f>
        <v>4528</v>
      </c>
      <c r="W684">
        <f>SUM($F684:K684)</f>
        <v>4720</v>
      </c>
      <c r="X684">
        <f>SUM($F684:L684)</f>
        <v>4912</v>
      </c>
      <c r="Y684">
        <f>SUM($F684:M684)</f>
        <v>5104</v>
      </c>
      <c r="Z684">
        <f>SUM($F684:N684)</f>
        <v>5693</v>
      </c>
      <c r="AA684">
        <f>SUM($F684:O684)</f>
        <v>5885</v>
      </c>
      <c r="AB684">
        <f>SUM($F684:P684)</f>
        <v>7136</v>
      </c>
      <c r="AC684">
        <f>SUM($F684:Q684)</f>
        <v>7328</v>
      </c>
      <c r="AD684">
        <f>SUM($F684:R684)</f>
        <v>7520</v>
      </c>
    </row>
    <row r="685" spans="1:30" x14ac:dyDescent="0.35">
      <c r="A685" t="s">
        <v>197</v>
      </c>
      <c r="B685" s="255" t="s">
        <v>247</v>
      </c>
      <c r="C685" t="s">
        <v>83</v>
      </c>
      <c r="D685" t="s">
        <v>84</v>
      </c>
      <c r="E685">
        <v>6122110</v>
      </c>
      <c r="F685">
        <v>44226</v>
      </c>
      <c r="G685">
        <v>3685.5</v>
      </c>
      <c r="H685">
        <v>3685.5</v>
      </c>
      <c r="I685">
        <v>3685.5</v>
      </c>
      <c r="J685">
        <v>3685.5</v>
      </c>
      <c r="K685">
        <v>3685.5</v>
      </c>
      <c r="L685">
        <v>3685.5</v>
      </c>
      <c r="M685">
        <v>3685.5</v>
      </c>
      <c r="N685">
        <v>3685.5</v>
      </c>
      <c r="O685">
        <v>3685.5</v>
      </c>
      <c r="P685">
        <v>3685.5</v>
      </c>
      <c r="Q685">
        <v>3685.5</v>
      </c>
      <c r="R685">
        <v>3685.5</v>
      </c>
      <c r="S685">
        <f t="shared" si="10"/>
        <v>3685.5</v>
      </c>
      <c r="T685">
        <f>SUM($F685:H685)</f>
        <v>51597</v>
      </c>
      <c r="U685">
        <f>SUM($F685:I685)</f>
        <v>55282.5</v>
      </c>
      <c r="V685">
        <f>SUM($F685:J685)</f>
        <v>58968</v>
      </c>
      <c r="W685">
        <f>SUM($F685:K685)</f>
        <v>62653.5</v>
      </c>
      <c r="X685">
        <f>SUM($F685:L685)</f>
        <v>66339</v>
      </c>
      <c r="Y685">
        <f>SUM($F685:M685)</f>
        <v>70024.5</v>
      </c>
      <c r="Z685">
        <f>SUM($F685:N685)</f>
        <v>73710</v>
      </c>
      <c r="AA685">
        <f>SUM($F685:O685)</f>
        <v>77395.5</v>
      </c>
      <c r="AB685">
        <f>SUM($F685:P685)</f>
        <v>81081</v>
      </c>
      <c r="AC685">
        <f>SUM($F685:Q685)</f>
        <v>84766.5</v>
      </c>
      <c r="AD685">
        <f>SUM($F685:R685)</f>
        <v>88452</v>
      </c>
    </row>
    <row r="686" spans="1:30" x14ac:dyDescent="0.35">
      <c r="A686" t="s">
        <v>197</v>
      </c>
      <c r="B686" s="255" t="s">
        <v>247</v>
      </c>
      <c r="C686" t="s">
        <v>85</v>
      </c>
      <c r="D686" t="s">
        <v>86</v>
      </c>
      <c r="E686">
        <v>6120800</v>
      </c>
      <c r="F686">
        <v>4054</v>
      </c>
      <c r="G686">
        <v>337.87</v>
      </c>
      <c r="H686">
        <v>337.83</v>
      </c>
      <c r="I686">
        <v>337.83</v>
      </c>
      <c r="J686">
        <v>337.83</v>
      </c>
      <c r="K686">
        <v>337.83</v>
      </c>
      <c r="L686">
        <v>337.83</v>
      </c>
      <c r="M686">
        <v>337.83</v>
      </c>
      <c r="N686">
        <v>337.83</v>
      </c>
      <c r="O686">
        <v>337.83</v>
      </c>
      <c r="P686">
        <v>337.83</v>
      </c>
      <c r="Q686">
        <v>337.83</v>
      </c>
      <c r="R686">
        <v>337.83</v>
      </c>
      <c r="S686">
        <f t="shared" si="10"/>
        <v>337.87</v>
      </c>
      <c r="T686">
        <f>SUM($F686:H686)</f>
        <v>4729.7</v>
      </c>
      <c r="U686">
        <f>SUM($F686:I686)</f>
        <v>5067.53</v>
      </c>
      <c r="V686">
        <f>SUM($F686:J686)</f>
        <v>5405.36</v>
      </c>
      <c r="W686">
        <f>SUM($F686:K686)</f>
        <v>5743.19</v>
      </c>
      <c r="X686">
        <f>SUM($F686:L686)</f>
        <v>6081.0199999999995</v>
      </c>
      <c r="Y686">
        <f>SUM($F686:M686)</f>
        <v>6418.8499999999995</v>
      </c>
      <c r="Z686">
        <f>SUM($F686:N686)</f>
        <v>6756.6799999999994</v>
      </c>
      <c r="AA686">
        <f>SUM($F686:O686)</f>
        <v>7094.5099999999993</v>
      </c>
      <c r="AB686">
        <f>SUM($F686:P686)</f>
        <v>7432.3399999999992</v>
      </c>
      <c r="AC686">
        <f>SUM($F686:Q686)</f>
        <v>7770.1699999999992</v>
      </c>
      <c r="AD686">
        <f>SUM($F686:R686)</f>
        <v>8107.9999999999991</v>
      </c>
    </row>
    <row r="687" spans="1:30" x14ac:dyDescent="0.35">
      <c r="A687" t="s">
        <v>197</v>
      </c>
      <c r="B687" s="255" t="s">
        <v>247</v>
      </c>
      <c r="C687" t="s">
        <v>87</v>
      </c>
      <c r="D687" t="s">
        <v>88</v>
      </c>
      <c r="E687">
        <v>6120220</v>
      </c>
      <c r="F687">
        <v>30250</v>
      </c>
      <c r="G687">
        <v>2520.83</v>
      </c>
      <c r="H687">
        <v>2520.83</v>
      </c>
      <c r="I687">
        <v>2520.83</v>
      </c>
      <c r="J687">
        <v>2520.83</v>
      </c>
      <c r="K687">
        <v>2520.83</v>
      </c>
      <c r="L687">
        <v>2520.83</v>
      </c>
      <c r="M687">
        <v>2520.83</v>
      </c>
      <c r="N687">
        <v>2520.83</v>
      </c>
      <c r="O687">
        <v>2520.83</v>
      </c>
      <c r="P687">
        <v>2520.83</v>
      </c>
      <c r="Q687">
        <v>2520.83</v>
      </c>
      <c r="R687">
        <v>2520.87</v>
      </c>
      <c r="S687">
        <f t="shared" si="10"/>
        <v>2520.83</v>
      </c>
      <c r="T687">
        <f>SUM($F687:H687)</f>
        <v>35291.660000000003</v>
      </c>
      <c r="U687">
        <f>SUM($F687:I687)</f>
        <v>37812.490000000005</v>
      </c>
      <c r="V687">
        <f>SUM($F687:J687)</f>
        <v>40333.320000000007</v>
      </c>
      <c r="W687">
        <f>SUM($F687:K687)</f>
        <v>42854.150000000009</v>
      </c>
      <c r="X687">
        <f>SUM($F687:L687)</f>
        <v>45374.98000000001</v>
      </c>
      <c r="Y687">
        <f>SUM($F687:M687)</f>
        <v>47895.810000000012</v>
      </c>
      <c r="Z687">
        <f>SUM($F687:N687)</f>
        <v>50416.640000000014</v>
      </c>
      <c r="AA687">
        <f>SUM($F687:O687)</f>
        <v>52937.470000000016</v>
      </c>
      <c r="AB687">
        <f>SUM($F687:P687)</f>
        <v>55458.300000000017</v>
      </c>
      <c r="AC687">
        <f>SUM($F687:Q687)</f>
        <v>57979.130000000019</v>
      </c>
      <c r="AD687">
        <f>SUM($F687:R687)</f>
        <v>60500.000000000022</v>
      </c>
    </row>
    <row r="688" spans="1:30" x14ac:dyDescent="0.35">
      <c r="A688" t="s">
        <v>197</v>
      </c>
      <c r="B688" s="255" t="s">
        <v>247</v>
      </c>
      <c r="C688" t="s">
        <v>89</v>
      </c>
      <c r="D688" t="s">
        <v>90</v>
      </c>
      <c r="E688">
        <v>6120600</v>
      </c>
      <c r="S688">
        <f t="shared" si="10"/>
        <v>0</v>
      </c>
      <c r="T688">
        <f>SUM($F688:H688)</f>
        <v>0</v>
      </c>
      <c r="U688">
        <f>SUM($F688:I688)</f>
        <v>0</v>
      </c>
      <c r="V688">
        <f>SUM($F688:J688)</f>
        <v>0</v>
      </c>
      <c r="W688">
        <f>SUM($F688:K688)</f>
        <v>0</v>
      </c>
      <c r="X688">
        <f>SUM($F688:L688)</f>
        <v>0</v>
      </c>
      <c r="Y688">
        <f>SUM($F688:M688)</f>
        <v>0</v>
      </c>
      <c r="Z688">
        <f>SUM($F688:N688)</f>
        <v>0</v>
      </c>
      <c r="AA688">
        <f>SUM($F688:O688)</f>
        <v>0</v>
      </c>
      <c r="AB688">
        <f>SUM($F688:P688)</f>
        <v>0</v>
      </c>
      <c r="AC688">
        <f>SUM($F688:Q688)</f>
        <v>0</v>
      </c>
      <c r="AD688">
        <f>SUM($F688:R688)</f>
        <v>0</v>
      </c>
    </row>
    <row r="689" spans="1:30" x14ac:dyDescent="0.35">
      <c r="A689" t="s">
        <v>197</v>
      </c>
      <c r="B689" s="255" t="s">
        <v>247</v>
      </c>
      <c r="C689" t="s">
        <v>91</v>
      </c>
      <c r="D689" t="s">
        <v>92</v>
      </c>
      <c r="E689">
        <v>6120400</v>
      </c>
      <c r="F689">
        <v>5900</v>
      </c>
      <c r="G689">
        <v>40</v>
      </c>
      <c r="H689">
        <v>4400</v>
      </c>
      <c r="I689">
        <v>40</v>
      </c>
      <c r="J689">
        <v>40</v>
      </c>
      <c r="K689">
        <v>40</v>
      </c>
      <c r="L689">
        <v>40</v>
      </c>
      <c r="M689">
        <v>40</v>
      </c>
      <c r="N689">
        <v>40</v>
      </c>
      <c r="O689">
        <v>40</v>
      </c>
      <c r="P689">
        <v>40</v>
      </c>
      <c r="Q689">
        <v>40</v>
      </c>
      <c r="R689">
        <v>1100</v>
      </c>
      <c r="S689">
        <f t="shared" si="10"/>
        <v>40</v>
      </c>
      <c r="T689">
        <f>SUM($F689:H689)</f>
        <v>10340</v>
      </c>
      <c r="U689">
        <f>SUM($F689:I689)</f>
        <v>10380</v>
      </c>
      <c r="V689">
        <f>SUM($F689:J689)</f>
        <v>10420</v>
      </c>
      <c r="W689">
        <f>SUM($F689:K689)</f>
        <v>10460</v>
      </c>
      <c r="X689">
        <f>SUM($F689:L689)</f>
        <v>10500</v>
      </c>
      <c r="Y689">
        <f>SUM($F689:M689)</f>
        <v>10540</v>
      </c>
      <c r="Z689">
        <f>SUM($F689:N689)</f>
        <v>10580</v>
      </c>
      <c r="AA689">
        <f>SUM($F689:O689)</f>
        <v>10620</v>
      </c>
      <c r="AB689">
        <f>SUM($F689:P689)</f>
        <v>10660</v>
      </c>
      <c r="AC689">
        <f>SUM($F689:Q689)</f>
        <v>10700</v>
      </c>
      <c r="AD689">
        <f>SUM($F689:R689)</f>
        <v>11800</v>
      </c>
    </row>
    <row r="690" spans="1:30" x14ac:dyDescent="0.35">
      <c r="A690" t="s">
        <v>197</v>
      </c>
      <c r="B690" s="255" t="s">
        <v>247</v>
      </c>
      <c r="C690" t="s">
        <v>93</v>
      </c>
      <c r="D690" t="s">
        <v>94</v>
      </c>
      <c r="E690">
        <v>6140130</v>
      </c>
      <c r="F690">
        <v>60600</v>
      </c>
      <c r="G690">
        <v>3250</v>
      </c>
      <c r="H690">
        <v>3250</v>
      </c>
      <c r="I690">
        <v>3250</v>
      </c>
      <c r="J690">
        <v>17650</v>
      </c>
      <c r="K690">
        <v>3250</v>
      </c>
      <c r="L690">
        <v>3250</v>
      </c>
      <c r="M690">
        <v>3250</v>
      </c>
      <c r="N690">
        <v>6850</v>
      </c>
      <c r="O690">
        <v>3250</v>
      </c>
      <c r="P690">
        <v>3250</v>
      </c>
      <c r="Q690">
        <v>3250</v>
      </c>
      <c r="R690">
        <v>6850</v>
      </c>
      <c r="S690">
        <f t="shared" si="10"/>
        <v>3250</v>
      </c>
      <c r="T690">
        <f>SUM($F690:H690)</f>
        <v>67100</v>
      </c>
      <c r="U690">
        <f>SUM($F690:I690)</f>
        <v>70350</v>
      </c>
      <c r="V690">
        <f>SUM($F690:J690)</f>
        <v>88000</v>
      </c>
      <c r="W690">
        <f>SUM($F690:K690)</f>
        <v>91250</v>
      </c>
      <c r="X690">
        <f>SUM($F690:L690)</f>
        <v>94500</v>
      </c>
      <c r="Y690">
        <f>SUM($F690:M690)</f>
        <v>97750</v>
      </c>
      <c r="Z690">
        <f>SUM($F690:N690)</f>
        <v>104600</v>
      </c>
      <c r="AA690">
        <f>SUM($F690:O690)</f>
        <v>107850</v>
      </c>
      <c r="AB690">
        <f>SUM($F690:P690)</f>
        <v>111100</v>
      </c>
      <c r="AC690">
        <f>SUM($F690:Q690)</f>
        <v>114350</v>
      </c>
      <c r="AD690">
        <f>SUM($F690:R690)</f>
        <v>121200</v>
      </c>
    </row>
    <row r="691" spans="1:30" x14ac:dyDescent="0.35">
      <c r="A691" t="s">
        <v>197</v>
      </c>
      <c r="B691" s="255" t="s">
        <v>247</v>
      </c>
      <c r="C691" t="s">
        <v>95</v>
      </c>
      <c r="D691" t="s">
        <v>96</v>
      </c>
      <c r="E691">
        <v>6142430</v>
      </c>
      <c r="F691">
        <v>6854</v>
      </c>
      <c r="G691">
        <v>571.16</v>
      </c>
      <c r="H691">
        <v>571.16</v>
      </c>
      <c r="I691">
        <v>571.16</v>
      </c>
      <c r="J691">
        <v>571.16</v>
      </c>
      <c r="K691">
        <v>571.16</v>
      </c>
      <c r="L691">
        <v>571.16</v>
      </c>
      <c r="M691">
        <v>571.16</v>
      </c>
      <c r="N691">
        <v>571.16</v>
      </c>
      <c r="O691">
        <v>571.16</v>
      </c>
      <c r="P691">
        <v>571.16</v>
      </c>
      <c r="Q691">
        <v>571.16</v>
      </c>
      <c r="R691">
        <v>571.24</v>
      </c>
      <c r="S691">
        <f t="shared" si="10"/>
        <v>571.16</v>
      </c>
      <c r="T691">
        <f>SUM($F691:H691)</f>
        <v>7996.32</v>
      </c>
      <c r="U691">
        <f>SUM($F691:I691)</f>
        <v>8567.48</v>
      </c>
      <c r="V691">
        <f>SUM($F691:J691)</f>
        <v>9138.64</v>
      </c>
      <c r="W691">
        <f>SUM($F691:K691)</f>
        <v>9709.7999999999993</v>
      </c>
      <c r="X691">
        <f>SUM($F691:L691)</f>
        <v>10280.959999999999</v>
      </c>
      <c r="Y691">
        <f>SUM($F691:M691)</f>
        <v>10852.119999999999</v>
      </c>
      <c r="Z691">
        <f>SUM($F691:N691)</f>
        <v>11423.279999999999</v>
      </c>
      <c r="AA691">
        <f>SUM($F691:O691)</f>
        <v>11994.439999999999</v>
      </c>
      <c r="AB691">
        <f>SUM($F691:P691)</f>
        <v>12565.599999999999</v>
      </c>
      <c r="AC691">
        <f>SUM($F691:Q691)</f>
        <v>13136.759999999998</v>
      </c>
      <c r="AD691">
        <f>SUM($F691:R691)</f>
        <v>13707.999999999998</v>
      </c>
    </row>
    <row r="692" spans="1:30" x14ac:dyDescent="0.35">
      <c r="A692" t="s">
        <v>197</v>
      </c>
      <c r="B692" s="255" t="s">
        <v>247</v>
      </c>
      <c r="C692" t="s">
        <v>97</v>
      </c>
      <c r="D692" t="s">
        <v>98</v>
      </c>
      <c r="E692">
        <v>6146100</v>
      </c>
      <c r="S692">
        <f t="shared" si="10"/>
        <v>0</v>
      </c>
      <c r="T692">
        <f>SUM($F692:H692)</f>
        <v>0</v>
      </c>
      <c r="U692">
        <f>SUM($F692:I692)</f>
        <v>0</v>
      </c>
      <c r="V692">
        <f>SUM($F692:J692)</f>
        <v>0</v>
      </c>
      <c r="W692">
        <f>SUM($F692:K692)</f>
        <v>0</v>
      </c>
      <c r="X692">
        <f>SUM($F692:L692)</f>
        <v>0</v>
      </c>
      <c r="Y692">
        <f>SUM($F692:M692)</f>
        <v>0</v>
      </c>
      <c r="Z692">
        <f>SUM($F692:N692)</f>
        <v>0</v>
      </c>
      <c r="AA692">
        <f>SUM($F692:O692)</f>
        <v>0</v>
      </c>
      <c r="AB692">
        <f>SUM($F692:P692)</f>
        <v>0</v>
      </c>
      <c r="AC692">
        <f>SUM($F692:Q692)</f>
        <v>0</v>
      </c>
      <c r="AD692">
        <f>SUM($F692:R692)</f>
        <v>0</v>
      </c>
    </row>
    <row r="693" spans="1:30" x14ac:dyDescent="0.35">
      <c r="A693" t="s">
        <v>197</v>
      </c>
      <c r="B693" s="255" t="s">
        <v>247</v>
      </c>
      <c r="C693" t="s">
        <v>99</v>
      </c>
      <c r="D693" t="s">
        <v>100</v>
      </c>
      <c r="E693">
        <v>6140000</v>
      </c>
      <c r="F693">
        <v>33062.51</v>
      </c>
      <c r="G693">
        <v>5274.75</v>
      </c>
      <c r="H693">
        <v>2526.16</v>
      </c>
      <c r="I693">
        <v>2526.16</v>
      </c>
      <c r="J693">
        <v>2526.16</v>
      </c>
      <c r="K693">
        <v>2526.16</v>
      </c>
      <c r="L693">
        <v>2526.16</v>
      </c>
      <c r="M693">
        <v>2526.16</v>
      </c>
      <c r="N693">
        <v>2526.16</v>
      </c>
      <c r="O693">
        <v>2526.16</v>
      </c>
      <c r="P693">
        <v>2526.16</v>
      </c>
      <c r="Q693">
        <v>2526.16</v>
      </c>
      <c r="R693">
        <v>2526.16</v>
      </c>
      <c r="S693">
        <f t="shared" si="10"/>
        <v>5274.75</v>
      </c>
      <c r="T693">
        <f>SUM($F693:H693)</f>
        <v>40863.42</v>
      </c>
      <c r="U693">
        <f>SUM($F693:I693)</f>
        <v>43389.58</v>
      </c>
      <c r="V693">
        <f>SUM($F693:J693)</f>
        <v>45915.740000000005</v>
      </c>
      <c r="W693">
        <f>SUM($F693:K693)</f>
        <v>48441.900000000009</v>
      </c>
      <c r="X693">
        <f>SUM($F693:L693)</f>
        <v>50968.060000000012</v>
      </c>
      <c r="Y693">
        <f>SUM($F693:M693)</f>
        <v>53494.220000000016</v>
      </c>
      <c r="Z693">
        <f>SUM($F693:N693)</f>
        <v>56020.380000000019</v>
      </c>
      <c r="AA693">
        <f>SUM($F693:O693)</f>
        <v>58546.540000000023</v>
      </c>
      <c r="AB693">
        <f>SUM($F693:P693)</f>
        <v>61072.700000000026</v>
      </c>
      <c r="AC693">
        <f>SUM($F693:Q693)</f>
        <v>63598.86000000003</v>
      </c>
      <c r="AD693">
        <f>SUM($F693:R693)</f>
        <v>66125.020000000033</v>
      </c>
    </row>
    <row r="694" spans="1:30" x14ac:dyDescent="0.35">
      <c r="A694" t="s">
        <v>197</v>
      </c>
      <c r="B694" s="255" t="s">
        <v>247</v>
      </c>
      <c r="C694" t="s">
        <v>101</v>
      </c>
      <c r="D694" t="s">
        <v>102</v>
      </c>
      <c r="E694">
        <v>6121600</v>
      </c>
      <c r="F694">
        <v>550</v>
      </c>
      <c r="G694">
        <v>550</v>
      </c>
      <c r="S694">
        <f t="shared" si="10"/>
        <v>550</v>
      </c>
      <c r="T694">
        <f>SUM($F694:H694)</f>
        <v>1100</v>
      </c>
      <c r="U694">
        <f>SUM($F694:I694)</f>
        <v>1100</v>
      </c>
      <c r="V694">
        <f>SUM($F694:J694)</f>
        <v>1100</v>
      </c>
      <c r="W694">
        <f>SUM($F694:K694)</f>
        <v>1100</v>
      </c>
      <c r="X694">
        <f>SUM($F694:L694)</f>
        <v>1100</v>
      </c>
      <c r="Y694">
        <f>SUM($F694:M694)</f>
        <v>1100</v>
      </c>
      <c r="Z694">
        <f>SUM($F694:N694)</f>
        <v>1100</v>
      </c>
      <c r="AA694">
        <f>SUM($F694:O694)</f>
        <v>1100</v>
      </c>
      <c r="AB694">
        <f>SUM($F694:P694)</f>
        <v>1100</v>
      </c>
      <c r="AC694">
        <f>SUM($F694:Q694)</f>
        <v>1100</v>
      </c>
      <c r="AD694">
        <f>SUM($F694:R694)</f>
        <v>1100</v>
      </c>
    </row>
    <row r="695" spans="1:30" x14ac:dyDescent="0.35">
      <c r="A695" t="s">
        <v>197</v>
      </c>
      <c r="B695" s="255" t="s">
        <v>247</v>
      </c>
      <c r="C695" t="s">
        <v>103</v>
      </c>
      <c r="D695" t="s">
        <v>104</v>
      </c>
      <c r="E695">
        <v>6151110</v>
      </c>
      <c r="F695">
        <v>418</v>
      </c>
      <c r="G695">
        <v>418</v>
      </c>
      <c r="S695">
        <f t="shared" si="10"/>
        <v>418</v>
      </c>
      <c r="T695">
        <f>SUM($F695:H695)</f>
        <v>836</v>
      </c>
      <c r="U695">
        <f>SUM($F695:I695)</f>
        <v>836</v>
      </c>
      <c r="V695">
        <f>SUM($F695:J695)</f>
        <v>836</v>
      </c>
      <c r="W695">
        <f>SUM($F695:K695)</f>
        <v>836</v>
      </c>
      <c r="X695">
        <f>SUM($F695:L695)</f>
        <v>836</v>
      </c>
      <c r="Y695">
        <f>SUM($F695:M695)</f>
        <v>836</v>
      </c>
      <c r="Z695">
        <f>SUM($F695:N695)</f>
        <v>836</v>
      </c>
      <c r="AA695">
        <f>SUM($F695:O695)</f>
        <v>836</v>
      </c>
      <c r="AB695">
        <f>SUM($F695:P695)</f>
        <v>836</v>
      </c>
      <c r="AC695">
        <f>SUM($F695:Q695)</f>
        <v>836</v>
      </c>
      <c r="AD695">
        <f>SUM($F695:R695)</f>
        <v>836</v>
      </c>
    </row>
    <row r="696" spans="1:30" x14ac:dyDescent="0.35">
      <c r="A696" t="s">
        <v>197</v>
      </c>
      <c r="B696" s="255" t="s">
        <v>247</v>
      </c>
      <c r="C696" t="s">
        <v>105</v>
      </c>
      <c r="D696" t="s">
        <v>106</v>
      </c>
      <c r="E696">
        <v>6140200</v>
      </c>
      <c r="F696">
        <v>41500</v>
      </c>
      <c r="G696">
        <v>3772.72</v>
      </c>
      <c r="H696">
        <v>3772.72</v>
      </c>
      <c r="I696">
        <v>3772.72</v>
      </c>
      <c r="J696">
        <v>3772.8</v>
      </c>
      <c r="K696">
        <v>0</v>
      </c>
      <c r="L696">
        <v>3772.72</v>
      </c>
      <c r="M696">
        <v>3772.72</v>
      </c>
      <c r="N696">
        <v>3772.72</v>
      </c>
      <c r="O696">
        <v>3772.72</v>
      </c>
      <c r="P696">
        <v>3772.72</v>
      </c>
      <c r="Q696">
        <v>3772.72</v>
      </c>
      <c r="R696">
        <v>3772.72</v>
      </c>
      <c r="S696">
        <f t="shared" si="10"/>
        <v>3772.72</v>
      </c>
      <c r="T696">
        <f>SUM($F696:H696)</f>
        <v>49045.440000000002</v>
      </c>
      <c r="U696">
        <f>SUM($F696:I696)</f>
        <v>52818.16</v>
      </c>
      <c r="V696">
        <f>SUM($F696:J696)</f>
        <v>56590.960000000006</v>
      </c>
      <c r="W696">
        <f>SUM($F696:K696)</f>
        <v>56590.960000000006</v>
      </c>
      <c r="X696">
        <f>SUM($F696:L696)</f>
        <v>60363.680000000008</v>
      </c>
      <c r="Y696">
        <f>SUM($F696:M696)</f>
        <v>64136.400000000009</v>
      </c>
      <c r="Z696">
        <f>SUM($F696:N696)</f>
        <v>67909.12000000001</v>
      </c>
      <c r="AA696">
        <f>SUM($F696:O696)</f>
        <v>71681.840000000011</v>
      </c>
      <c r="AB696">
        <f>SUM($F696:P696)</f>
        <v>75454.560000000012</v>
      </c>
      <c r="AC696">
        <f>SUM($F696:Q696)</f>
        <v>79227.280000000013</v>
      </c>
      <c r="AD696">
        <f>SUM($F696:R696)</f>
        <v>83000.000000000015</v>
      </c>
    </row>
    <row r="697" spans="1:30" x14ac:dyDescent="0.35">
      <c r="A697" t="s">
        <v>197</v>
      </c>
      <c r="B697" s="255" t="s">
        <v>247</v>
      </c>
      <c r="C697" t="s">
        <v>107</v>
      </c>
      <c r="D697" t="s">
        <v>108</v>
      </c>
      <c r="E697">
        <v>6111000</v>
      </c>
      <c r="F697">
        <v>16602.75</v>
      </c>
      <c r="G697">
        <v>681.81</v>
      </c>
      <c r="H697">
        <v>9784.56</v>
      </c>
      <c r="I697">
        <v>681.81</v>
      </c>
      <c r="J697">
        <v>681.81</v>
      </c>
      <c r="K697">
        <v>0</v>
      </c>
      <c r="L697">
        <v>681.9</v>
      </c>
      <c r="M697">
        <v>681.81</v>
      </c>
      <c r="N697">
        <v>681.81</v>
      </c>
      <c r="O697">
        <v>681.81</v>
      </c>
      <c r="P697">
        <v>681.81</v>
      </c>
      <c r="Q697">
        <v>681.81</v>
      </c>
      <c r="R697">
        <v>681.81</v>
      </c>
      <c r="S697">
        <f t="shared" si="10"/>
        <v>681.81</v>
      </c>
      <c r="T697">
        <f>SUM($F697:H697)</f>
        <v>27069.120000000003</v>
      </c>
      <c r="U697">
        <f>SUM($F697:I697)</f>
        <v>27750.930000000004</v>
      </c>
      <c r="V697">
        <f>SUM($F697:J697)</f>
        <v>28432.740000000005</v>
      </c>
      <c r="W697">
        <f>SUM($F697:K697)</f>
        <v>28432.740000000005</v>
      </c>
      <c r="X697">
        <f>SUM($F697:L697)</f>
        <v>29114.640000000007</v>
      </c>
      <c r="Y697">
        <f>SUM($F697:M697)</f>
        <v>29796.450000000008</v>
      </c>
      <c r="Z697">
        <f>SUM($F697:N697)</f>
        <v>30478.260000000009</v>
      </c>
      <c r="AA697">
        <f>SUM($F697:O697)</f>
        <v>31160.070000000011</v>
      </c>
      <c r="AB697">
        <f>SUM($F697:P697)</f>
        <v>31841.880000000012</v>
      </c>
      <c r="AC697">
        <f>SUM($F697:Q697)</f>
        <v>32523.690000000013</v>
      </c>
      <c r="AD697">
        <f>SUM($F697:R697)</f>
        <v>33205.500000000015</v>
      </c>
    </row>
    <row r="698" spans="1:30" x14ac:dyDescent="0.35">
      <c r="A698" t="s">
        <v>197</v>
      </c>
      <c r="B698" s="255" t="s">
        <v>247</v>
      </c>
      <c r="C698" t="s">
        <v>109</v>
      </c>
      <c r="D698" t="s">
        <v>110</v>
      </c>
      <c r="E698">
        <v>6170100</v>
      </c>
      <c r="F698">
        <v>19390</v>
      </c>
      <c r="G698">
        <v>2578.33</v>
      </c>
      <c r="H698">
        <v>1528.37</v>
      </c>
      <c r="I698">
        <v>1528.33</v>
      </c>
      <c r="J698">
        <v>1528.33</v>
      </c>
      <c r="K698">
        <v>1528.33</v>
      </c>
      <c r="L698">
        <v>1528.33</v>
      </c>
      <c r="M698">
        <v>1528.33</v>
      </c>
      <c r="N698">
        <v>1528.33</v>
      </c>
      <c r="O698">
        <v>1528.33</v>
      </c>
      <c r="P698">
        <v>1528.33</v>
      </c>
      <c r="Q698">
        <v>1528.33</v>
      </c>
      <c r="R698">
        <v>1528.33</v>
      </c>
      <c r="S698">
        <f t="shared" si="10"/>
        <v>2578.33</v>
      </c>
      <c r="T698">
        <f>SUM($F698:H698)</f>
        <v>23496.7</v>
      </c>
      <c r="U698">
        <f>SUM($F698:I698)</f>
        <v>25025.03</v>
      </c>
      <c r="V698">
        <f>SUM($F698:J698)</f>
        <v>26553.360000000001</v>
      </c>
      <c r="W698">
        <f>SUM($F698:K698)</f>
        <v>28081.690000000002</v>
      </c>
      <c r="X698">
        <f>SUM($F698:L698)</f>
        <v>29610.020000000004</v>
      </c>
      <c r="Y698">
        <f>SUM($F698:M698)</f>
        <v>31138.350000000006</v>
      </c>
      <c r="Z698">
        <f>SUM($F698:N698)</f>
        <v>32666.680000000008</v>
      </c>
      <c r="AA698">
        <f>SUM($F698:O698)</f>
        <v>34195.010000000009</v>
      </c>
      <c r="AB698">
        <f>SUM($F698:P698)</f>
        <v>35723.340000000011</v>
      </c>
      <c r="AC698">
        <f>SUM($F698:Q698)</f>
        <v>37251.670000000013</v>
      </c>
      <c r="AD698">
        <f>SUM($F698:R698)</f>
        <v>38780.000000000015</v>
      </c>
    </row>
    <row r="699" spans="1:30" x14ac:dyDescent="0.35">
      <c r="A699" t="s">
        <v>197</v>
      </c>
      <c r="B699" s="255" t="s">
        <v>247</v>
      </c>
      <c r="C699" t="s">
        <v>111</v>
      </c>
      <c r="D699" t="s">
        <v>112</v>
      </c>
      <c r="E699">
        <v>6170110</v>
      </c>
      <c r="F699">
        <v>30685</v>
      </c>
      <c r="G699">
        <v>7807.12</v>
      </c>
      <c r="H699">
        <v>4807.08</v>
      </c>
      <c r="I699">
        <v>1807.08</v>
      </c>
      <c r="J699">
        <v>1807.08</v>
      </c>
      <c r="K699">
        <v>1807.08</v>
      </c>
      <c r="L699">
        <v>1807.08</v>
      </c>
      <c r="M699">
        <v>1807.08</v>
      </c>
      <c r="N699">
        <v>1807.08</v>
      </c>
      <c r="O699">
        <v>1807.08</v>
      </c>
      <c r="P699">
        <v>1807.08</v>
      </c>
      <c r="Q699">
        <v>1807.08</v>
      </c>
      <c r="R699">
        <v>1807.08</v>
      </c>
      <c r="S699">
        <f t="shared" si="10"/>
        <v>7807.12</v>
      </c>
      <c r="T699">
        <f>SUM($F699:H699)</f>
        <v>43299.200000000004</v>
      </c>
      <c r="U699">
        <f>SUM($F699:I699)</f>
        <v>45106.280000000006</v>
      </c>
      <c r="V699">
        <f>SUM($F699:J699)</f>
        <v>46913.360000000008</v>
      </c>
      <c r="W699">
        <f>SUM($F699:K699)</f>
        <v>48720.44000000001</v>
      </c>
      <c r="X699">
        <f>SUM($F699:L699)</f>
        <v>50527.520000000011</v>
      </c>
      <c r="Y699">
        <f>SUM($F699:M699)</f>
        <v>52334.600000000013</v>
      </c>
      <c r="Z699">
        <f>SUM($F699:N699)</f>
        <v>54141.680000000015</v>
      </c>
      <c r="AA699">
        <f>SUM($F699:O699)</f>
        <v>55948.760000000017</v>
      </c>
      <c r="AB699">
        <f>SUM($F699:P699)</f>
        <v>57755.840000000018</v>
      </c>
      <c r="AC699">
        <f>SUM($F699:Q699)</f>
        <v>59562.92000000002</v>
      </c>
      <c r="AD699">
        <f>SUM($F699:R699)</f>
        <v>61370.000000000022</v>
      </c>
    </row>
    <row r="700" spans="1:30" x14ac:dyDescent="0.35">
      <c r="A700" t="s">
        <v>197</v>
      </c>
      <c r="B700" s="255" t="s">
        <v>247</v>
      </c>
      <c r="C700" t="s">
        <v>113</v>
      </c>
      <c r="D700" t="s">
        <v>114</v>
      </c>
      <c r="E700">
        <v>6181400</v>
      </c>
      <c r="S700">
        <f t="shared" si="10"/>
        <v>0</v>
      </c>
      <c r="T700">
        <f>SUM($F700:H700)</f>
        <v>0</v>
      </c>
      <c r="U700">
        <f>SUM($F700:I700)</f>
        <v>0</v>
      </c>
      <c r="V700">
        <f>SUM($F700:J700)</f>
        <v>0</v>
      </c>
      <c r="W700">
        <f>SUM($F700:K700)</f>
        <v>0</v>
      </c>
      <c r="X700">
        <f>SUM($F700:L700)</f>
        <v>0</v>
      </c>
      <c r="Y700">
        <f>SUM($F700:M700)</f>
        <v>0</v>
      </c>
      <c r="Z700">
        <f>SUM($F700:N700)</f>
        <v>0</v>
      </c>
      <c r="AA700">
        <f>SUM($F700:O700)</f>
        <v>0</v>
      </c>
      <c r="AB700">
        <f>SUM($F700:P700)</f>
        <v>0</v>
      </c>
      <c r="AC700">
        <f>SUM($F700:Q700)</f>
        <v>0</v>
      </c>
      <c r="AD700">
        <f>SUM($F700:R700)</f>
        <v>0</v>
      </c>
    </row>
    <row r="701" spans="1:30" x14ac:dyDescent="0.35">
      <c r="A701" t="s">
        <v>197</v>
      </c>
      <c r="B701" s="255" t="s">
        <v>247</v>
      </c>
      <c r="C701" t="s">
        <v>115</v>
      </c>
      <c r="D701" t="s">
        <v>116</v>
      </c>
      <c r="E701">
        <v>6181500</v>
      </c>
      <c r="S701">
        <f t="shared" si="10"/>
        <v>0</v>
      </c>
      <c r="T701">
        <f>SUM($F701:H701)</f>
        <v>0</v>
      </c>
      <c r="U701">
        <f>SUM($F701:I701)</f>
        <v>0</v>
      </c>
      <c r="V701">
        <f>SUM($F701:J701)</f>
        <v>0</v>
      </c>
      <c r="W701">
        <f>SUM($F701:K701)</f>
        <v>0</v>
      </c>
      <c r="X701">
        <f>SUM($F701:L701)</f>
        <v>0</v>
      </c>
      <c r="Y701">
        <f>SUM($F701:M701)</f>
        <v>0</v>
      </c>
      <c r="Z701">
        <f>SUM($F701:N701)</f>
        <v>0</v>
      </c>
      <c r="AA701">
        <f>SUM($F701:O701)</f>
        <v>0</v>
      </c>
      <c r="AB701">
        <f>SUM($F701:P701)</f>
        <v>0</v>
      </c>
      <c r="AC701">
        <f>SUM($F701:Q701)</f>
        <v>0</v>
      </c>
      <c r="AD701">
        <f>SUM($F701:R701)</f>
        <v>0</v>
      </c>
    </row>
    <row r="702" spans="1:30" x14ac:dyDescent="0.35">
      <c r="A702" t="s">
        <v>197</v>
      </c>
      <c r="B702" s="255" t="s">
        <v>247</v>
      </c>
      <c r="C702" t="s">
        <v>117</v>
      </c>
      <c r="D702" t="s">
        <v>118</v>
      </c>
      <c r="E702">
        <v>6110610</v>
      </c>
      <c r="S702">
        <f t="shared" si="10"/>
        <v>0</v>
      </c>
      <c r="T702">
        <f>SUM($F702:H702)</f>
        <v>0</v>
      </c>
      <c r="U702">
        <f>SUM($F702:I702)</f>
        <v>0</v>
      </c>
      <c r="V702">
        <f>SUM($F702:J702)</f>
        <v>0</v>
      </c>
      <c r="W702">
        <f>SUM($F702:K702)</f>
        <v>0</v>
      </c>
      <c r="X702">
        <f>SUM($F702:L702)</f>
        <v>0</v>
      </c>
      <c r="Y702">
        <f>SUM($F702:M702)</f>
        <v>0</v>
      </c>
      <c r="Z702">
        <f>SUM($F702:N702)</f>
        <v>0</v>
      </c>
      <c r="AA702">
        <f>SUM($F702:O702)</f>
        <v>0</v>
      </c>
      <c r="AB702">
        <f>SUM($F702:P702)</f>
        <v>0</v>
      </c>
      <c r="AC702">
        <f>SUM($F702:Q702)</f>
        <v>0</v>
      </c>
      <c r="AD702">
        <f>SUM($F702:R702)</f>
        <v>0</v>
      </c>
    </row>
    <row r="703" spans="1:30" x14ac:dyDescent="0.35">
      <c r="A703" t="s">
        <v>197</v>
      </c>
      <c r="B703" s="255" t="s">
        <v>247</v>
      </c>
      <c r="C703" t="s">
        <v>119</v>
      </c>
      <c r="D703" t="s">
        <v>120</v>
      </c>
      <c r="E703">
        <v>6122340</v>
      </c>
      <c r="S703">
        <f t="shared" si="10"/>
        <v>0</v>
      </c>
      <c r="T703">
        <f>SUM($F703:H703)</f>
        <v>0</v>
      </c>
      <c r="U703">
        <f>SUM($F703:I703)</f>
        <v>0</v>
      </c>
      <c r="V703">
        <f>SUM($F703:J703)</f>
        <v>0</v>
      </c>
      <c r="W703">
        <f>SUM($F703:K703)</f>
        <v>0</v>
      </c>
      <c r="X703">
        <f>SUM($F703:L703)</f>
        <v>0</v>
      </c>
      <c r="Y703">
        <f>SUM($F703:M703)</f>
        <v>0</v>
      </c>
      <c r="Z703">
        <f>SUM($F703:N703)</f>
        <v>0</v>
      </c>
      <c r="AA703">
        <f>SUM($F703:O703)</f>
        <v>0</v>
      </c>
      <c r="AB703">
        <f>SUM($F703:P703)</f>
        <v>0</v>
      </c>
      <c r="AC703">
        <f>SUM($F703:Q703)</f>
        <v>0</v>
      </c>
      <c r="AD703">
        <f>SUM($F703:R703)</f>
        <v>0</v>
      </c>
    </row>
    <row r="704" spans="1:30" x14ac:dyDescent="0.35">
      <c r="A704" t="s">
        <v>197</v>
      </c>
      <c r="B704" s="255" t="s">
        <v>247</v>
      </c>
      <c r="C704" t="s">
        <v>121</v>
      </c>
      <c r="D704" t="s">
        <v>122</v>
      </c>
      <c r="E704">
        <v>4190170</v>
      </c>
      <c r="F704">
        <v>-7314</v>
      </c>
      <c r="K704">
        <v>-7314</v>
      </c>
      <c r="S704">
        <f t="shared" si="10"/>
        <v>0</v>
      </c>
      <c r="T704">
        <f>SUM($F704:H704)</f>
        <v>-7314</v>
      </c>
      <c r="U704">
        <f>SUM($F704:I704)</f>
        <v>-7314</v>
      </c>
      <c r="V704">
        <f>SUM($F704:J704)</f>
        <v>-7314</v>
      </c>
      <c r="W704">
        <f>SUM($F704:K704)</f>
        <v>-14628</v>
      </c>
      <c r="X704">
        <f>SUM($F704:L704)</f>
        <v>-14628</v>
      </c>
      <c r="Y704">
        <f>SUM($F704:M704)</f>
        <v>-14628</v>
      </c>
      <c r="Z704">
        <f>SUM($F704:N704)</f>
        <v>-14628</v>
      </c>
      <c r="AA704">
        <f>SUM($F704:O704)</f>
        <v>-14628</v>
      </c>
      <c r="AB704">
        <f>SUM($F704:P704)</f>
        <v>-14628</v>
      </c>
      <c r="AC704">
        <f>SUM($F704:Q704)</f>
        <v>-14628</v>
      </c>
      <c r="AD704">
        <f>SUM($F704:R704)</f>
        <v>-14628</v>
      </c>
    </row>
    <row r="705" spans="1:30" x14ac:dyDescent="0.35">
      <c r="A705" t="s">
        <v>197</v>
      </c>
      <c r="B705" s="255" t="s">
        <v>247</v>
      </c>
      <c r="C705" t="s">
        <v>123</v>
      </c>
      <c r="D705" t="s">
        <v>124</v>
      </c>
      <c r="E705">
        <v>4190430</v>
      </c>
      <c r="S705">
        <f t="shared" si="10"/>
        <v>0</v>
      </c>
      <c r="T705">
        <f>SUM($F705:H705)</f>
        <v>0</v>
      </c>
      <c r="U705">
        <f>SUM($F705:I705)</f>
        <v>0</v>
      </c>
      <c r="V705">
        <f>SUM($F705:J705)</f>
        <v>0</v>
      </c>
      <c r="W705">
        <f>SUM($F705:K705)</f>
        <v>0</v>
      </c>
      <c r="X705">
        <f>SUM($F705:L705)</f>
        <v>0</v>
      </c>
      <c r="Y705">
        <f>SUM($F705:M705)</f>
        <v>0</v>
      </c>
      <c r="Z705">
        <f>SUM($F705:N705)</f>
        <v>0</v>
      </c>
      <c r="AA705">
        <f>SUM($F705:O705)</f>
        <v>0</v>
      </c>
      <c r="AB705">
        <f>SUM($F705:P705)</f>
        <v>0</v>
      </c>
      <c r="AC705">
        <f>SUM($F705:Q705)</f>
        <v>0</v>
      </c>
      <c r="AD705">
        <f>SUM($F705:R705)</f>
        <v>0</v>
      </c>
    </row>
    <row r="706" spans="1:30" x14ac:dyDescent="0.35">
      <c r="A706" t="s">
        <v>197</v>
      </c>
      <c r="B706" s="255" t="s">
        <v>247</v>
      </c>
      <c r="C706" t="s">
        <v>125</v>
      </c>
      <c r="D706" t="s">
        <v>126</v>
      </c>
      <c r="E706">
        <v>6181510</v>
      </c>
      <c r="S706">
        <f t="shared" si="10"/>
        <v>0</v>
      </c>
      <c r="T706">
        <f>SUM($F706:H706)</f>
        <v>0</v>
      </c>
      <c r="U706">
        <f>SUM($F706:I706)</f>
        <v>0</v>
      </c>
      <c r="V706">
        <f>SUM($F706:J706)</f>
        <v>0</v>
      </c>
      <c r="W706">
        <f>SUM($F706:K706)</f>
        <v>0</v>
      </c>
      <c r="X706">
        <f>SUM($F706:L706)</f>
        <v>0</v>
      </c>
      <c r="Y706">
        <f>SUM($F706:M706)</f>
        <v>0</v>
      </c>
      <c r="Z706">
        <f>SUM($F706:N706)</f>
        <v>0</v>
      </c>
      <c r="AA706">
        <f>SUM($F706:O706)</f>
        <v>0</v>
      </c>
      <c r="AB706">
        <f>SUM($F706:P706)</f>
        <v>0</v>
      </c>
      <c r="AC706">
        <f>SUM($F706:Q706)</f>
        <v>0</v>
      </c>
      <c r="AD706">
        <f>SUM($F706:R706)</f>
        <v>0</v>
      </c>
    </row>
    <row r="707" spans="1:30" x14ac:dyDescent="0.35">
      <c r="A707" t="s">
        <v>197</v>
      </c>
      <c r="B707" s="255" t="s">
        <v>247</v>
      </c>
      <c r="C707" t="s">
        <v>146</v>
      </c>
      <c r="D707" t="s">
        <v>147</v>
      </c>
      <c r="E707">
        <v>6180210</v>
      </c>
      <c r="S707">
        <f t="shared" si="10"/>
        <v>0</v>
      </c>
      <c r="T707">
        <f>SUM($F707:H707)</f>
        <v>0</v>
      </c>
      <c r="U707">
        <f>SUM($F707:I707)</f>
        <v>0</v>
      </c>
      <c r="V707">
        <f>SUM($F707:J707)</f>
        <v>0</v>
      </c>
      <c r="W707">
        <f>SUM($F707:K707)</f>
        <v>0</v>
      </c>
      <c r="X707">
        <f>SUM($F707:L707)</f>
        <v>0</v>
      </c>
      <c r="Y707">
        <f>SUM($F707:M707)</f>
        <v>0</v>
      </c>
      <c r="Z707">
        <f>SUM($F707:N707)</f>
        <v>0</v>
      </c>
      <c r="AA707">
        <f>SUM($F707:O707)</f>
        <v>0</v>
      </c>
      <c r="AB707">
        <f>SUM($F707:P707)</f>
        <v>0</v>
      </c>
      <c r="AC707">
        <f>SUM($F707:Q707)</f>
        <v>0</v>
      </c>
      <c r="AD707">
        <f>SUM($F707:R707)</f>
        <v>0</v>
      </c>
    </row>
    <row r="708" spans="1:30" x14ac:dyDescent="0.35">
      <c r="A708" t="s">
        <v>197</v>
      </c>
      <c r="B708" s="255" t="s">
        <v>247</v>
      </c>
      <c r="C708" t="s">
        <v>127</v>
      </c>
      <c r="D708" t="s">
        <v>128</v>
      </c>
      <c r="E708">
        <v>6180200</v>
      </c>
      <c r="F708">
        <v>20502.240000000002</v>
      </c>
      <c r="G708">
        <v>15502.24</v>
      </c>
      <c r="I708">
        <v>2000</v>
      </c>
      <c r="K708">
        <v>2000</v>
      </c>
      <c r="N708">
        <v>1000</v>
      </c>
      <c r="S708">
        <f t="shared" ref="S708:S771" si="11">G708</f>
        <v>15502.24</v>
      </c>
      <c r="T708">
        <f>SUM($F708:H708)</f>
        <v>36004.480000000003</v>
      </c>
      <c r="U708">
        <f>SUM($F708:I708)</f>
        <v>38004.480000000003</v>
      </c>
      <c r="V708">
        <f>SUM($F708:J708)</f>
        <v>38004.480000000003</v>
      </c>
      <c r="W708">
        <f>SUM($F708:K708)</f>
        <v>40004.480000000003</v>
      </c>
      <c r="X708">
        <f>SUM($F708:L708)</f>
        <v>40004.480000000003</v>
      </c>
      <c r="Y708">
        <f>SUM($F708:M708)</f>
        <v>40004.480000000003</v>
      </c>
      <c r="Z708">
        <f>SUM($F708:N708)</f>
        <v>41004.480000000003</v>
      </c>
      <c r="AA708">
        <f>SUM($F708:O708)</f>
        <v>41004.480000000003</v>
      </c>
      <c r="AB708">
        <f>SUM($F708:P708)</f>
        <v>41004.480000000003</v>
      </c>
      <c r="AC708">
        <f>SUM($F708:Q708)</f>
        <v>41004.480000000003</v>
      </c>
      <c r="AD708">
        <f>SUM($F708:R708)</f>
        <v>41004.480000000003</v>
      </c>
    </row>
    <row r="709" spans="1:30" x14ac:dyDescent="0.35">
      <c r="A709" t="s">
        <v>197</v>
      </c>
      <c r="B709" s="255" t="s">
        <v>247</v>
      </c>
      <c r="C709" t="s">
        <v>130</v>
      </c>
      <c r="D709" t="s">
        <v>131</v>
      </c>
      <c r="E709">
        <v>6180230</v>
      </c>
      <c r="S709">
        <f t="shared" si="11"/>
        <v>0</v>
      </c>
      <c r="T709">
        <f>SUM($F709:H709)</f>
        <v>0</v>
      </c>
      <c r="U709">
        <f>SUM($F709:I709)</f>
        <v>0</v>
      </c>
      <c r="V709">
        <f>SUM($F709:J709)</f>
        <v>0</v>
      </c>
      <c r="W709">
        <f>SUM($F709:K709)</f>
        <v>0</v>
      </c>
      <c r="X709">
        <f>SUM($F709:L709)</f>
        <v>0</v>
      </c>
      <c r="Y709">
        <f>SUM($F709:M709)</f>
        <v>0</v>
      </c>
      <c r="Z709">
        <f>SUM($F709:N709)</f>
        <v>0</v>
      </c>
      <c r="AA709">
        <f>SUM($F709:O709)</f>
        <v>0</v>
      </c>
      <c r="AB709">
        <f>SUM($F709:P709)</f>
        <v>0</v>
      </c>
      <c r="AC709">
        <f>SUM($F709:Q709)</f>
        <v>0</v>
      </c>
      <c r="AD709">
        <f>SUM($F709:R709)</f>
        <v>0</v>
      </c>
    </row>
    <row r="710" spans="1:30" x14ac:dyDescent="0.35">
      <c r="A710" t="s">
        <v>197</v>
      </c>
      <c r="B710" s="255" t="s">
        <v>247</v>
      </c>
      <c r="C710" t="s">
        <v>135</v>
      </c>
      <c r="D710" t="s">
        <v>136</v>
      </c>
      <c r="E710">
        <v>6180260</v>
      </c>
      <c r="F710">
        <v>2000</v>
      </c>
      <c r="G710">
        <v>2000</v>
      </c>
      <c r="S710">
        <f t="shared" si="11"/>
        <v>2000</v>
      </c>
      <c r="T710">
        <f>SUM($F710:H710)</f>
        <v>4000</v>
      </c>
      <c r="U710">
        <f>SUM($F710:I710)</f>
        <v>4000</v>
      </c>
      <c r="V710">
        <f>SUM($F710:J710)</f>
        <v>4000</v>
      </c>
      <c r="W710">
        <f>SUM($F710:K710)</f>
        <v>4000</v>
      </c>
      <c r="X710">
        <f>SUM($F710:L710)</f>
        <v>4000</v>
      </c>
      <c r="Y710">
        <f>SUM($F710:M710)</f>
        <v>4000</v>
      </c>
      <c r="Z710">
        <f>SUM($F710:N710)</f>
        <v>4000</v>
      </c>
      <c r="AA710">
        <f>SUM($F710:O710)</f>
        <v>4000</v>
      </c>
      <c r="AB710">
        <f>SUM($F710:P710)</f>
        <v>4000</v>
      </c>
      <c r="AC710">
        <f>SUM($F710:Q710)</f>
        <v>4000</v>
      </c>
      <c r="AD710">
        <f>SUM($F710:R710)</f>
        <v>4000</v>
      </c>
    </row>
    <row r="711" spans="1:30" x14ac:dyDescent="0.35">
      <c r="A711" t="s">
        <v>143</v>
      </c>
      <c r="B711" s="328" t="str">
        <f>VLOOKUP(A711,'Web Based Remittances'!$A$2:$C$70,3,0)</f>
        <v>188b616h</v>
      </c>
      <c r="C711" t="s">
        <v>19</v>
      </c>
      <c r="D711" t="s">
        <v>20</v>
      </c>
      <c r="E711">
        <v>4190105</v>
      </c>
      <c r="F711">
        <v>-1114971</v>
      </c>
      <c r="G711">
        <v>-121844</v>
      </c>
      <c r="H711">
        <v>-101950</v>
      </c>
      <c r="I711">
        <v>-87028</v>
      </c>
      <c r="J711">
        <v>-87028</v>
      </c>
      <c r="K711">
        <v>-87028</v>
      </c>
      <c r="L711">
        <v>-87028</v>
      </c>
      <c r="M711">
        <v>-107925</v>
      </c>
      <c r="N711">
        <v>-87028</v>
      </c>
      <c r="O711">
        <v>-87028</v>
      </c>
      <c r="P711">
        <v>-87028</v>
      </c>
      <c r="Q711">
        <v>-87028</v>
      </c>
      <c r="R711">
        <v>-87028</v>
      </c>
      <c r="S711">
        <f t="shared" si="11"/>
        <v>-121844</v>
      </c>
      <c r="T711">
        <f>SUM($F711:H711)</f>
        <v>-1338765</v>
      </c>
      <c r="U711">
        <f>SUM($F711:I711)</f>
        <v>-1425793</v>
      </c>
      <c r="V711">
        <f>SUM($F711:J711)</f>
        <v>-1512821</v>
      </c>
      <c r="W711">
        <f>SUM($F711:K711)</f>
        <v>-1599849</v>
      </c>
      <c r="X711">
        <f>SUM($F711:L711)</f>
        <v>-1686877</v>
      </c>
      <c r="Y711">
        <f>SUM($F711:M711)</f>
        <v>-1794802</v>
      </c>
      <c r="Z711">
        <f>SUM($F711:N711)</f>
        <v>-1881830</v>
      </c>
      <c r="AA711">
        <f>SUM($F711:O711)</f>
        <v>-1968858</v>
      </c>
      <c r="AB711">
        <f>SUM($F711:P711)</f>
        <v>-2055886</v>
      </c>
      <c r="AC711">
        <f>SUM($F711:Q711)</f>
        <v>-2142914</v>
      </c>
      <c r="AD711">
        <f>SUM($F711:R711)</f>
        <v>-2229942</v>
      </c>
    </row>
    <row r="712" spans="1:30" x14ac:dyDescent="0.35">
      <c r="A712" t="s">
        <v>143</v>
      </c>
      <c r="B712" s="328" t="str">
        <f>VLOOKUP(A712,'Web Based Remittances'!$A$2:$C$70,3,0)</f>
        <v>188b616h</v>
      </c>
      <c r="C712" t="s">
        <v>21</v>
      </c>
      <c r="D712" t="s">
        <v>22</v>
      </c>
      <c r="E712">
        <v>4190110</v>
      </c>
      <c r="S712">
        <f t="shared" si="11"/>
        <v>0</v>
      </c>
      <c r="T712">
        <f>SUM($F712:H712)</f>
        <v>0</v>
      </c>
      <c r="U712">
        <f>SUM($F712:I712)</f>
        <v>0</v>
      </c>
      <c r="V712">
        <f>SUM($F712:J712)</f>
        <v>0</v>
      </c>
      <c r="W712">
        <f>SUM($F712:K712)</f>
        <v>0</v>
      </c>
      <c r="X712">
        <f>SUM($F712:L712)</f>
        <v>0</v>
      </c>
      <c r="Y712">
        <f>SUM($F712:M712)</f>
        <v>0</v>
      </c>
      <c r="Z712">
        <f>SUM($F712:N712)</f>
        <v>0</v>
      </c>
      <c r="AA712">
        <f>SUM($F712:O712)</f>
        <v>0</v>
      </c>
      <c r="AB712">
        <f>SUM($F712:P712)</f>
        <v>0</v>
      </c>
      <c r="AC712">
        <f>SUM($F712:Q712)</f>
        <v>0</v>
      </c>
      <c r="AD712">
        <f>SUM($F712:R712)</f>
        <v>0</v>
      </c>
    </row>
    <row r="713" spans="1:30" x14ac:dyDescent="0.35">
      <c r="A713" t="s">
        <v>143</v>
      </c>
      <c r="B713" s="328" t="str">
        <f>VLOOKUP(A713,'Web Based Remittances'!$A$2:$C$70,3,0)</f>
        <v>188b616h</v>
      </c>
      <c r="C713" t="s">
        <v>23</v>
      </c>
      <c r="D713" t="s">
        <v>24</v>
      </c>
      <c r="E713">
        <v>4190120</v>
      </c>
      <c r="F713">
        <v>-12244.6</v>
      </c>
      <c r="G713">
        <v>-1565.86</v>
      </c>
      <c r="H713">
        <v>-1565.86</v>
      </c>
      <c r="I713">
        <v>-1565.86</v>
      </c>
      <c r="J713">
        <v>-1565.86</v>
      </c>
      <c r="K713">
        <v>-1565.84</v>
      </c>
      <c r="L713">
        <v>-630.76</v>
      </c>
      <c r="M713">
        <v>-630.76</v>
      </c>
      <c r="N713">
        <v>-630.76</v>
      </c>
      <c r="O713">
        <v>-630.76</v>
      </c>
      <c r="P713">
        <v>-630.76</v>
      </c>
      <c r="Q713">
        <v>-630.76</v>
      </c>
      <c r="R713">
        <v>-630.76</v>
      </c>
      <c r="S713">
        <f t="shared" si="11"/>
        <v>-1565.86</v>
      </c>
      <c r="T713">
        <f>SUM($F713:H713)</f>
        <v>-15376.320000000002</v>
      </c>
      <c r="U713">
        <f>SUM($F713:I713)</f>
        <v>-16942.18</v>
      </c>
      <c r="V713">
        <f>SUM($F713:J713)</f>
        <v>-18508.04</v>
      </c>
      <c r="W713">
        <f>SUM($F713:K713)</f>
        <v>-20073.88</v>
      </c>
      <c r="X713">
        <f>SUM($F713:L713)</f>
        <v>-20704.64</v>
      </c>
      <c r="Y713">
        <f>SUM($F713:M713)</f>
        <v>-21335.399999999998</v>
      </c>
      <c r="Z713">
        <f>SUM($F713:N713)</f>
        <v>-21966.159999999996</v>
      </c>
      <c r="AA713">
        <f>SUM($F713:O713)</f>
        <v>-22596.919999999995</v>
      </c>
      <c r="AB713">
        <f>SUM($F713:P713)</f>
        <v>-23227.679999999993</v>
      </c>
      <c r="AC713">
        <f>SUM($F713:Q713)</f>
        <v>-23858.439999999991</v>
      </c>
      <c r="AD713">
        <f>SUM($F713:R713)</f>
        <v>-24489.19999999999</v>
      </c>
    </row>
    <row r="714" spans="1:30" x14ac:dyDescent="0.35">
      <c r="A714" t="s">
        <v>143</v>
      </c>
      <c r="B714" s="328" t="str">
        <f>VLOOKUP(A714,'Web Based Remittances'!$A$2:$C$70,3,0)</f>
        <v>188b616h</v>
      </c>
      <c r="C714" t="s">
        <v>25</v>
      </c>
      <c r="D714" t="s">
        <v>26</v>
      </c>
      <c r="E714">
        <v>4190140</v>
      </c>
      <c r="F714">
        <v>-98940</v>
      </c>
      <c r="I714">
        <v>-24735</v>
      </c>
      <c r="M714">
        <v>-24735</v>
      </c>
      <c r="P714">
        <v>-24735</v>
      </c>
      <c r="R714">
        <v>-24735</v>
      </c>
      <c r="S714">
        <f t="shared" si="11"/>
        <v>0</v>
      </c>
      <c r="T714">
        <f>SUM($F714:H714)</f>
        <v>-98940</v>
      </c>
      <c r="U714">
        <f>SUM($F714:I714)</f>
        <v>-123675</v>
      </c>
      <c r="V714">
        <f>SUM($F714:J714)</f>
        <v>-123675</v>
      </c>
      <c r="W714">
        <f>SUM($F714:K714)</f>
        <v>-123675</v>
      </c>
      <c r="X714">
        <f>SUM($F714:L714)</f>
        <v>-123675</v>
      </c>
      <c r="Y714">
        <f>SUM($F714:M714)</f>
        <v>-148410</v>
      </c>
      <c r="Z714">
        <f>SUM($F714:N714)</f>
        <v>-148410</v>
      </c>
      <c r="AA714">
        <f>SUM($F714:O714)</f>
        <v>-148410</v>
      </c>
      <c r="AB714">
        <f>SUM($F714:P714)</f>
        <v>-173145</v>
      </c>
      <c r="AC714">
        <f>SUM($F714:Q714)</f>
        <v>-173145</v>
      </c>
      <c r="AD714">
        <f>SUM($F714:R714)</f>
        <v>-197880</v>
      </c>
    </row>
    <row r="715" spans="1:30" x14ac:dyDescent="0.35">
      <c r="A715" t="s">
        <v>143</v>
      </c>
      <c r="B715" s="328" t="str">
        <f>VLOOKUP(A715,'Web Based Remittances'!$A$2:$C$70,3,0)</f>
        <v>188b616h</v>
      </c>
      <c r="C715" t="s">
        <v>27</v>
      </c>
      <c r="D715" t="s">
        <v>28</v>
      </c>
      <c r="E715">
        <v>4190160</v>
      </c>
      <c r="S715">
        <f t="shared" si="11"/>
        <v>0</v>
      </c>
      <c r="T715">
        <f>SUM($F715:H715)</f>
        <v>0</v>
      </c>
      <c r="U715">
        <f>SUM($F715:I715)</f>
        <v>0</v>
      </c>
      <c r="V715">
        <f>SUM($F715:J715)</f>
        <v>0</v>
      </c>
      <c r="W715">
        <f>SUM($F715:K715)</f>
        <v>0</v>
      </c>
      <c r="X715">
        <f>SUM($F715:L715)</f>
        <v>0</v>
      </c>
      <c r="Y715">
        <f>SUM($F715:M715)</f>
        <v>0</v>
      </c>
      <c r="Z715">
        <f>SUM($F715:N715)</f>
        <v>0</v>
      </c>
      <c r="AA715">
        <f>SUM($F715:O715)</f>
        <v>0</v>
      </c>
      <c r="AB715">
        <f>SUM($F715:P715)</f>
        <v>0</v>
      </c>
      <c r="AC715">
        <f>SUM($F715:Q715)</f>
        <v>0</v>
      </c>
      <c r="AD715">
        <f>SUM($F715:R715)</f>
        <v>0</v>
      </c>
    </row>
    <row r="716" spans="1:30" x14ac:dyDescent="0.35">
      <c r="A716" t="s">
        <v>143</v>
      </c>
      <c r="B716" s="328" t="str">
        <f>VLOOKUP(A716,'Web Based Remittances'!$A$2:$C$70,3,0)</f>
        <v>188b616h</v>
      </c>
      <c r="C716" t="s">
        <v>29</v>
      </c>
      <c r="D716" t="s">
        <v>30</v>
      </c>
      <c r="E716">
        <v>4190390</v>
      </c>
      <c r="S716">
        <f t="shared" si="11"/>
        <v>0</v>
      </c>
      <c r="T716">
        <f>SUM($F716:H716)</f>
        <v>0</v>
      </c>
      <c r="U716">
        <f>SUM($F716:I716)</f>
        <v>0</v>
      </c>
      <c r="V716">
        <f>SUM($F716:J716)</f>
        <v>0</v>
      </c>
      <c r="W716">
        <f>SUM($F716:K716)</f>
        <v>0</v>
      </c>
      <c r="X716">
        <f>SUM($F716:L716)</f>
        <v>0</v>
      </c>
      <c r="Y716">
        <f>SUM($F716:M716)</f>
        <v>0</v>
      </c>
      <c r="Z716">
        <f>SUM($F716:N716)</f>
        <v>0</v>
      </c>
      <c r="AA716">
        <f>SUM($F716:O716)</f>
        <v>0</v>
      </c>
      <c r="AB716">
        <f>SUM($F716:P716)</f>
        <v>0</v>
      </c>
      <c r="AC716">
        <f>SUM($F716:Q716)</f>
        <v>0</v>
      </c>
      <c r="AD716">
        <f>SUM($F716:R716)</f>
        <v>0</v>
      </c>
    </row>
    <row r="717" spans="1:30" x14ac:dyDescent="0.35">
      <c r="A717" t="s">
        <v>143</v>
      </c>
      <c r="B717" s="328" t="str">
        <f>VLOOKUP(A717,'Web Based Remittances'!$A$2:$C$70,3,0)</f>
        <v>188b616h</v>
      </c>
      <c r="C717" t="s">
        <v>31</v>
      </c>
      <c r="D717" t="s">
        <v>32</v>
      </c>
      <c r="E717">
        <v>4191900</v>
      </c>
      <c r="F717">
        <v>-4600</v>
      </c>
      <c r="G717">
        <v>-481</v>
      </c>
      <c r="H717">
        <v>-350</v>
      </c>
      <c r="I717">
        <v>-480</v>
      </c>
      <c r="J717">
        <v>-200</v>
      </c>
      <c r="K717">
        <v>-250</v>
      </c>
      <c r="L717">
        <v>-350</v>
      </c>
      <c r="M717">
        <v>-250</v>
      </c>
      <c r="N717">
        <v>-400</v>
      </c>
      <c r="O717">
        <v>-350</v>
      </c>
      <c r="P717">
        <v>-400</v>
      </c>
      <c r="Q717">
        <v>-500</v>
      </c>
      <c r="R717">
        <v>-589</v>
      </c>
      <c r="S717">
        <f t="shared" si="11"/>
        <v>-481</v>
      </c>
      <c r="T717">
        <f>SUM($F717:H717)</f>
        <v>-5431</v>
      </c>
      <c r="U717">
        <f>SUM($F717:I717)</f>
        <v>-5911</v>
      </c>
      <c r="V717">
        <f>SUM($F717:J717)</f>
        <v>-6111</v>
      </c>
      <c r="W717">
        <f>SUM($F717:K717)</f>
        <v>-6361</v>
      </c>
      <c r="X717">
        <f>SUM($F717:L717)</f>
        <v>-6711</v>
      </c>
      <c r="Y717">
        <f>SUM($F717:M717)</f>
        <v>-6961</v>
      </c>
      <c r="Z717">
        <f>SUM($F717:N717)</f>
        <v>-7361</v>
      </c>
      <c r="AA717">
        <f>SUM($F717:O717)</f>
        <v>-7711</v>
      </c>
      <c r="AB717">
        <f>SUM($F717:P717)</f>
        <v>-8111</v>
      </c>
      <c r="AC717">
        <f>SUM($F717:Q717)</f>
        <v>-8611</v>
      </c>
      <c r="AD717">
        <f>SUM($F717:R717)</f>
        <v>-9200</v>
      </c>
    </row>
    <row r="718" spans="1:30" x14ac:dyDescent="0.35">
      <c r="A718" t="s">
        <v>143</v>
      </c>
      <c r="B718" s="328" t="str">
        <f>VLOOKUP(A718,'Web Based Remittances'!$A$2:$C$70,3,0)</f>
        <v>188b616h</v>
      </c>
      <c r="C718" t="s">
        <v>33</v>
      </c>
      <c r="D718" t="s">
        <v>34</v>
      </c>
      <c r="E718">
        <v>4191100</v>
      </c>
      <c r="F718">
        <v>-6600</v>
      </c>
      <c r="G718">
        <v>-650</v>
      </c>
      <c r="H718">
        <v>-500</v>
      </c>
      <c r="I718">
        <v>-500</v>
      </c>
      <c r="J718">
        <v>-400</v>
      </c>
      <c r="K718">
        <v>-150</v>
      </c>
      <c r="L718">
        <v>-500</v>
      </c>
      <c r="M718">
        <v>-800</v>
      </c>
      <c r="N718">
        <v>-500</v>
      </c>
      <c r="O718">
        <v>-800</v>
      </c>
      <c r="P718">
        <v>-700</v>
      </c>
      <c r="Q718">
        <v>-500</v>
      </c>
      <c r="R718">
        <v>-600</v>
      </c>
      <c r="S718">
        <f t="shared" si="11"/>
        <v>-650</v>
      </c>
      <c r="T718">
        <f>SUM($F718:H718)</f>
        <v>-7750</v>
      </c>
      <c r="U718">
        <f>SUM($F718:I718)</f>
        <v>-8250</v>
      </c>
      <c r="V718">
        <f>SUM($F718:J718)</f>
        <v>-8650</v>
      </c>
      <c r="W718">
        <f>SUM($F718:K718)</f>
        <v>-8800</v>
      </c>
      <c r="X718">
        <f>SUM($F718:L718)</f>
        <v>-9300</v>
      </c>
      <c r="Y718">
        <f>SUM($F718:M718)</f>
        <v>-10100</v>
      </c>
      <c r="Z718">
        <f>SUM($F718:N718)</f>
        <v>-10600</v>
      </c>
      <c r="AA718">
        <f>SUM($F718:O718)</f>
        <v>-11400</v>
      </c>
      <c r="AB718">
        <f>SUM($F718:P718)</f>
        <v>-12100</v>
      </c>
      <c r="AC718">
        <f>SUM($F718:Q718)</f>
        <v>-12600</v>
      </c>
      <c r="AD718">
        <f>SUM($F718:R718)</f>
        <v>-13200</v>
      </c>
    </row>
    <row r="719" spans="1:30" x14ac:dyDescent="0.35">
      <c r="A719" t="s">
        <v>143</v>
      </c>
      <c r="B719" s="328" t="str">
        <f>VLOOKUP(A719,'Web Based Remittances'!$A$2:$C$70,3,0)</f>
        <v>188b616h</v>
      </c>
      <c r="C719" t="s">
        <v>35</v>
      </c>
      <c r="D719" t="s">
        <v>36</v>
      </c>
      <c r="E719">
        <v>4191110</v>
      </c>
      <c r="F719">
        <v>-18000</v>
      </c>
      <c r="G719">
        <v>-1636</v>
      </c>
      <c r="H719">
        <v>-1636</v>
      </c>
      <c r="I719">
        <v>-1636</v>
      </c>
      <c r="J719">
        <v>-1636</v>
      </c>
      <c r="L719">
        <v>-1636</v>
      </c>
      <c r="M719">
        <v>-1636</v>
      </c>
      <c r="N719">
        <v>-1636</v>
      </c>
      <c r="O719">
        <v>-1636</v>
      </c>
      <c r="P719">
        <v>-1636</v>
      </c>
      <c r="Q719">
        <v>-1636</v>
      </c>
      <c r="R719">
        <v>-1640</v>
      </c>
      <c r="S719">
        <f t="shared" si="11"/>
        <v>-1636</v>
      </c>
      <c r="T719">
        <f>SUM($F719:H719)</f>
        <v>-21272</v>
      </c>
      <c r="U719">
        <f>SUM($F719:I719)</f>
        <v>-22908</v>
      </c>
      <c r="V719">
        <f>SUM($F719:J719)</f>
        <v>-24544</v>
      </c>
      <c r="W719">
        <f>SUM($F719:K719)</f>
        <v>-24544</v>
      </c>
      <c r="X719">
        <f>SUM($F719:L719)</f>
        <v>-26180</v>
      </c>
      <c r="Y719">
        <f>SUM($F719:M719)</f>
        <v>-27816</v>
      </c>
      <c r="Z719">
        <f>SUM($F719:N719)</f>
        <v>-29452</v>
      </c>
      <c r="AA719">
        <f>SUM($F719:O719)</f>
        <v>-31088</v>
      </c>
      <c r="AB719">
        <f>SUM($F719:P719)</f>
        <v>-32724</v>
      </c>
      <c r="AC719">
        <f>SUM($F719:Q719)</f>
        <v>-34360</v>
      </c>
      <c r="AD719">
        <f>SUM($F719:R719)</f>
        <v>-36000</v>
      </c>
    </row>
    <row r="720" spans="1:30" x14ac:dyDescent="0.35">
      <c r="A720" t="s">
        <v>143</v>
      </c>
      <c r="B720" s="328" t="str">
        <f>VLOOKUP(A720,'Web Based Remittances'!$A$2:$C$70,3,0)</f>
        <v>188b616h</v>
      </c>
      <c r="C720" t="s">
        <v>37</v>
      </c>
      <c r="D720" t="s">
        <v>38</v>
      </c>
      <c r="E720">
        <v>4191600</v>
      </c>
      <c r="S720">
        <f t="shared" si="11"/>
        <v>0</v>
      </c>
      <c r="T720">
        <f>SUM($F720:H720)</f>
        <v>0</v>
      </c>
      <c r="U720">
        <f>SUM($F720:I720)</f>
        <v>0</v>
      </c>
      <c r="V720">
        <f>SUM($F720:J720)</f>
        <v>0</v>
      </c>
      <c r="W720">
        <f>SUM($F720:K720)</f>
        <v>0</v>
      </c>
      <c r="X720">
        <f>SUM($F720:L720)</f>
        <v>0</v>
      </c>
      <c r="Y720">
        <f>SUM($F720:M720)</f>
        <v>0</v>
      </c>
      <c r="Z720">
        <f>SUM($F720:N720)</f>
        <v>0</v>
      </c>
      <c r="AA720">
        <f>SUM($F720:O720)</f>
        <v>0</v>
      </c>
      <c r="AB720">
        <f>SUM($F720:P720)</f>
        <v>0</v>
      </c>
      <c r="AC720">
        <f>SUM($F720:Q720)</f>
        <v>0</v>
      </c>
      <c r="AD720">
        <f>SUM($F720:R720)</f>
        <v>0</v>
      </c>
    </row>
    <row r="721" spans="1:30" x14ac:dyDescent="0.35">
      <c r="A721" t="s">
        <v>143</v>
      </c>
      <c r="B721" s="328" t="str">
        <f>VLOOKUP(A721,'Web Based Remittances'!$A$2:$C$70,3,0)</f>
        <v>188b616h</v>
      </c>
      <c r="C721" t="s">
        <v>39</v>
      </c>
      <c r="D721" t="s">
        <v>40</v>
      </c>
      <c r="E721">
        <v>4191610</v>
      </c>
      <c r="S721">
        <f t="shared" si="11"/>
        <v>0</v>
      </c>
      <c r="T721">
        <f>SUM($F721:H721)</f>
        <v>0</v>
      </c>
      <c r="U721">
        <f>SUM($F721:I721)</f>
        <v>0</v>
      </c>
      <c r="V721">
        <f>SUM($F721:J721)</f>
        <v>0</v>
      </c>
      <c r="W721">
        <f>SUM($F721:K721)</f>
        <v>0</v>
      </c>
      <c r="X721">
        <f>SUM($F721:L721)</f>
        <v>0</v>
      </c>
      <c r="Y721">
        <f>SUM($F721:M721)</f>
        <v>0</v>
      </c>
      <c r="Z721">
        <f>SUM($F721:N721)</f>
        <v>0</v>
      </c>
      <c r="AA721">
        <f>SUM($F721:O721)</f>
        <v>0</v>
      </c>
      <c r="AB721">
        <f>SUM($F721:P721)</f>
        <v>0</v>
      </c>
      <c r="AC721">
        <f>SUM($F721:Q721)</f>
        <v>0</v>
      </c>
      <c r="AD721">
        <f>SUM($F721:R721)</f>
        <v>0</v>
      </c>
    </row>
    <row r="722" spans="1:30" x14ac:dyDescent="0.35">
      <c r="A722" t="s">
        <v>143</v>
      </c>
      <c r="B722" s="328" t="str">
        <f>VLOOKUP(A722,'Web Based Remittances'!$A$2:$C$70,3,0)</f>
        <v>188b616h</v>
      </c>
      <c r="C722" t="s">
        <v>41</v>
      </c>
      <c r="D722" t="s">
        <v>42</v>
      </c>
      <c r="E722">
        <v>4190410</v>
      </c>
      <c r="F722">
        <v>-8000</v>
      </c>
      <c r="G722">
        <v>-1500</v>
      </c>
      <c r="H722">
        <v>-2000</v>
      </c>
      <c r="I722">
        <v>-500</v>
      </c>
      <c r="J722">
        <v>-500</v>
      </c>
      <c r="L722">
        <v>-400</v>
      </c>
      <c r="M722">
        <v>-500</v>
      </c>
      <c r="N722">
        <v>-400</v>
      </c>
      <c r="O722">
        <v>-300</v>
      </c>
      <c r="P722">
        <v>-500</v>
      </c>
      <c r="Q722">
        <v>-400</v>
      </c>
      <c r="R722">
        <v>-1000</v>
      </c>
      <c r="S722">
        <f t="shared" si="11"/>
        <v>-1500</v>
      </c>
      <c r="T722">
        <f>SUM($F722:H722)</f>
        <v>-11500</v>
      </c>
      <c r="U722">
        <f>SUM($F722:I722)</f>
        <v>-12000</v>
      </c>
      <c r="V722">
        <f>SUM($F722:J722)</f>
        <v>-12500</v>
      </c>
      <c r="W722">
        <f>SUM($F722:K722)</f>
        <v>-12500</v>
      </c>
      <c r="X722">
        <f>SUM($F722:L722)</f>
        <v>-12900</v>
      </c>
      <c r="Y722">
        <f>SUM($F722:M722)</f>
        <v>-13400</v>
      </c>
      <c r="Z722">
        <f>SUM($F722:N722)</f>
        <v>-13800</v>
      </c>
      <c r="AA722">
        <f>SUM($F722:O722)</f>
        <v>-14100</v>
      </c>
      <c r="AB722">
        <f>SUM($F722:P722)</f>
        <v>-14600</v>
      </c>
      <c r="AC722">
        <f>SUM($F722:Q722)</f>
        <v>-15000</v>
      </c>
      <c r="AD722">
        <f>SUM($F722:R722)</f>
        <v>-16000</v>
      </c>
    </row>
    <row r="723" spans="1:30" x14ac:dyDescent="0.35">
      <c r="A723" t="s">
        <v>143</v>
      </c>
      <c r="B723" s="328" t="str">
        <f>VLOOKUP(A723,'Web Based Remittances'!$A$2:$C$70,3,0)</f>
        <v>188b616h</v>
      </c>
      <c r="C723" t="s">
        <v>43</v>
      </c>
      <c r="D723" t="s">
        <v>44</v>
      </c>
      <c r="E723">
        <v>4190420</v>
      </c>
      <c r="S723">
        <f t="shared" si="11"/>
        <v>0</v>
      </c>
      <c r="T723">
        <f>SUM($F723:H723)</f>
        <v>0</v>
      </c>
      <c r="U723">
        <f>SUM($F723:I723)</f>
        <v>0</v>
      </c>
      <c r="V723">
        <f>SUM($F723:J723)</f>
        <v>0</v>
      </c>
      <c r="W723">
        <f>SUM($F723:K723)</f>
        <v>0</v>
      </c>
      <c r="X723">
        <f>SUM($F723:L723)</f>
        <v>0</v>
      </c>
      <c r="Y723">
        <f>SUM($F723:M723)</f>
        <v>0</v>
      </c>
      <c r="Z723">
        <f>SUM($F723:N723)</f>
        <v>0</v>
      </c>
      <c r="AA723">
        <f>SUM($F723:O723)</f>
        <v>0</v>
      </c>
      <c r="AB723">
        <f>SUM($F723:P723)</f>
        <v>0</v>
      </c>
      <c r="AC723">
        <f>SUM($F723:Q723)</f>
        <v>0</v>
      </c>
      <c r="AD723">
        <f>SUM($F723:R723)</f>
        <v>0</v>
      </c>
    </row>
    <row r="724" spans="1:30" x14ac:dyDescent="0.35">
      <c r="A724" t="s">
        <v>143</v>
      </c>
      <c r="B724" s="328" t="str">
        <f>VLOOKUP(A724,'Web Based Remittances'!$A$2:$C$70,3,0)</f>
        <v>188b616h</v>
      </c>
      <c r="C724" t="s">
        <v>45</v>
      </c>
      <c r="D724" t="s">
        <v>46</v>
      </c>
      <c r="E724">
        <v>4190200</v>
      </c>
      <c r="S724">
        <f t="shared" si="11"/>
        <v>0</v>
      </c>
      <c r="T724">
        <f>SUM($F724:H724)</f>
        <v>0</v>
      </c>
      <c r="U724">
        <f>SUM($F724:I724)</f>
        <v>0</v>
      </c>
      <c r="V724">
        <f>SUM($F724:J724)</f>
        <v>0</v>
      </c>
      <c r="W724">
        <f>SUM($F724:K724)</f>
        <v>0</v>
      </c>
      <c r="X724">
        <f>SUM($F724:L724)</f>
        <v>0</v>
      </c>
      <c r="Y724">
        <f>SUM($F724:M724)</f>
        <v>0</v>
      </c>
      <c r="Z724">
        <f>SUM($F724:N724)</f>
        <v>0</v>
      </c>
      <c r="AA724">
        <f>SUM($F724:O724)</f>
        <v>0</v>
      </c>
      <c r="AB724">
        <f>SUM($F724:P724)</f>
        <v>0</v>
      </c>
      <c r="AC724">
        <f>SUM($F724:Q724)</f>
        <v>0</v>
      </c>
      <c r="AD724">
        <f>SUM($F724:R724)</f>
        <v>0</v>
      </c>
    </row>
    <row r="725" spans="1:30" x14ac:dyDescent="0.35">
      <c r="A725" t="s">
        <v>143</v>
      </c>
      <c r="B725" s="328" t="str">
        <f>VLOOKUP(A725,'Web Based Remittances'!$A$2:$C$70,3,0)</f>
        <v>188b616h</v>
      </c>
      <c r="C725" t="s">
        <v>47</v>
      </c>
      <c r="D725" t="s">
        <v>48</v>
      </c>
      <c r="E725">
        <v>4190386</v>
      </c>
      <c r="S725">
        <f t="shared" si="11"/>
        <v>0</v>
      </c>
      <c r="T725">
        <f>SUM($F725:H725)</f>
        <v>0</v>
      </c>
      <c r="U725">
        <f>SUM($F725:I725)</f>
        <v>0</v>
      </c>
      <c r="V725">
        <f>SUM($F725:J725)</f>
        <v>0</v>
      </c>
      <c r="W725">
        <f>SUM($F725:K725)</f>
        <v>0</v>
      </c>
      <c r="X725">
        <f>SUM($F725:L725)</f>
        <v>0</v>
      </c>
      <c r="Y725">
        <f>SUM($F725:M725)</f>
        <v>0</v>
      </c>
      <c r="Z725">
        <f>SUM($F725:N725)</f>
        <v>0</v>
      </c>
      <c r="AA725">
        <f>SUM($F725:O725)</f>
        <v>0</v>
      </c>
      <c r="AB725">
        <f>SUM($F725:P725)</f>
        <v>0</v>
      </c>
      <c r="AC725">
        <f>SUM($F725:Q725)</f>
        <v>0</v>
      </c>
      <c r="AD725">
        <f>SUM($F725:R725)</f>
        <v>0</v>
      </c>
    </row>
    <row r="726" spans="1:30" x14ac:dyDescent="0.35">
      <c r="A726" t="s">
        <v>143</v>
      </c>
      <c r="B726" s="328" t="str">
        <f>VLOOKUP(A726,'Web Based Remittances'!$A$2:$C$70,3,0)</f>
        <v>188b616h</v>
      </c>
      <c r="C726" t="s">
        <v>49</v>
      </c>
      <c r="D726" t="s">
        <v>50</v>
      </c>
      <c r="E726">
        <v>4190387</v>
      </c>
      <c r="S726">
        <f t="shared" si="11"/>
        <v>0</v>
      </c>
      <c r="T726">
        <f>SUM($F726:H726)</f>
        <v>0</v>
      </c>
      <c r="U726">
        <f>SUM($F726:I726)</f>
        <v>0</v>
      </c>
      <c r="V726">
        <f>SUM($F726:J726)</f>
        <v>0</v>
      </c>
      <c r="W726">
        <f>SUM($F726:K726)</f>
        <v>0</v>
      </c>
      <c r="X726">
        <f>SUM($F726:L726)</f>
        <v>0</v>
      </c>
      <c r="Y726">
        <f>SUM($F726:M726)</f>
        <v>0</v>
      </c>
      <c r="Z726">
        <f>SUM($F726:N726)</f>
        <v>0</v>
      </c>
      <c r="AA726">
        <f>SUM($F726:O726)</f>
        <v>0</v>
      </c>
      <c r="AB726">
        <f>SUM($F726:P726)</f>
        <v>0</v>
      </c>
      <c r="AC726">
        <f>SUM($F726:Q726)</f>
        <v>0</v>
      </c>
      <c r="AD726">
        <f>SUM($F726:R726)</f>
        <v>0</v>
      </c>
    </row>
    <row r="727" spans="1:30" x14ac:dyDescent="0.35">
      <c r="A727" t="s">
        <v>143</v>
      </c>
      <c r="B727" s="328" t="str">
        <f>VLOOKUP(A727,'Web Based Remittances'!$A$2:$C$70,3,0)</f>
        <v>188b616h</v>
      </c>
      <c r="C727" t="s">
        <v>51</v>
      </c>
      <c r="D727" t="s">
        <v>52</v>
      </c>
      <c r="E727">
        <v>4190388</v>
      </c>
      <c r="F727">
        <v>-9615</v>
      </c>
      <c r="G727">
        <v>-5604</v>
      </c>
      <c r="J727">
        <v>-2175</v>
      </c>
      <c r="L727">
        <v>-918</v>
      </c>
      <c r="O727">
        <v>-918</v>
      </c>
      <c r="S727">
        <f t="shared" si="11"/>
        <v>-5604</v>
      </c>
      <c r="T727">
        <f>SUM($F727:H727)</f>
        <v>-15219</v>
      </c>
      <c r="U727">
        <f>SUM($F727:I727)</f>
        <v>-15219</v>
      </c>
      <c r="V727">
        <f>SUM($F727:J727)</f>
        <v>-17394</v>
      </c>
      <c r="W727">
        <f>SUM($F727:K727)</f>
        <v>-17394</v>
      </c>
      <c r="X727">
        <f>SUM($F727:L727)</f>
        <v>-18312</v>
      </c>
      <c r="Y727">
        <f>SUM($F727:M727)</f>
        <v>-18312</v>
      </c>
      <c r="Z727">
        <f>SUM($F727:N727)</f>
        <v>-18312</v>
      </c>
      <c r="AA727">
        <f>SUM($F727:O727)</f>
        <v>-19230</v>
      </c>
      <c r="AB727">
        <f>SUM($F727:P727)</f>
        <v>-19230</v>
      </c>
      <c r="AC727">
        <f>SUM($F727:Q727)</f>
        <v>-19230</v>
      </c>
      <c r="AD727">
        <f>SUM($F727:R727)</f>
        <v>-19230</v>
      </c>
    </row>
    <row r="728" spans="1:30" x14ac:dyDescent="0.35">
      <c r="A728" t="s">
        <v>143</v>
      </c>
      <c r="B728" s="328" t="str">
        <f>VLOOKUP(A728,'Web Based Remittances'!$A$2:$C$70,3,0)</f>
        <v>188b616h</v>
      </c>
      <c r="C728" t="s">
        <v>53</v>
      </c>
      <c r="D728" t="s">
        <v>54</v>
      </c>
      <c r="E728">
        <v>4190380</v>
      </c>
      <c r="F728">
        <v>-35161</v>
      </c>
      <c r="H728">
        <v>-8995</v>
      </c>
      <c r="J728">
        <v>-17171</v>
      </c>
      <c r="N728">
        <v>-8995</v>
      </c>
      <c r="S728">
        <f t="shared" si="11"/>
        <v>0</v>
      </c>
      <c r="T728">
        <f>SUM($F728:H728)</f>
        <v>-44156</v>
      </c>
      <c r="U728">
        <f>SUM($F728:I728)</f>
        <v>-44156</v>
      </c>
      <c r="V728">
        <f>SUM($F728:J728)</f>
        <v>-61327</v>
      </c>
      <c r="W728">
        <f>SUM($F728:K728)</f>
        <v>-61327</v>
      </c>
      <c r="X728">
        <f>SUM($F728:L728)</f>
        <v>-61327</v>
      </c>
      <c r="Y728">
        <f>SUM($F728:M728)</f>
        <v>-61327</v>
      </c>
      <c r="Z728">
        <f>SUM($F728:N728)</f>
        <v>-70322</v>
      </c>
      <c r="AA728">
        <f>SUM($F728:O728)</f>
        <v>-70322</v>
      </c>
      <c r="AB728">
        <f>SUM($F728:P728)</f>
        <v>-70322</v>
      </c>
      <c r="AC728">
        <f>SUM($F728:Q728)</f>
        <v>-70322</v>
      </c>
      <c r="AD728">
        <f>SUM($F728:R728)</f>
        <v>-70322</v>
      </c>
    </row>
    <row r="729" spans="1:30" x14ac:dyDescent="0.35">
      <c r="A729" t="s">
        <v>143</v>
      </c>
      <c r="B729" s="328" t="str">
        <f>VLOOKUP(A729,'Web Based Remittances'!$A$2:$C$70,3,0)</f>
        <v>188b616h</v>
      </c>
      <c r="C729" t="s">
        <v>156</v>
      </c>
      <c r="D729" t="s">
        <v>157</v>
      </c>
      <c r="E729">
        <v>4190205</v>
      </c>
      <c r="S729">
        <f t="shared" si="11"/>
        <v>0</v>
      </c>
      <c r="T729">
        <f>SUM($F729:H729)</f>
        <v>0</v>
      </c>
      <c r="U729">
        <f>SUM($F729:I729)</f>
        <v>0</v>
      </c>
      <c r="V729">
        <f>SUM($F729:J729)</f>
        <v>0</v>
      </c>
      <c r="W729">
        <f>SUM($F729:K729)</f>
        <v>0</v>
      </c>
      <c r="X729">
        <f>SUM($F729:L729)</f>
        <v>0</v>
      </c>
      <c r="Y729">
        <f>SUM($F729:M729)</f>
        <v>0</v>
      </c>
      <c r="Z729">
        <f>SUM($F729:N729)</f>
        <v>0</v>
      </c>
      <c r="AA729">
        <f>SUM($F729:O729)</f>
        <v>0</v>
      </c>
      <c r="AB729">
        <f>SUM($F729:P729)</f>
        <v>0</v>
      </c>
      <c r="AC729">
        <f>SUM($F729:Q729)</f>
        <v>0</v>
      </c>
      <c r="AD729">
        <f>SUM($F729:R729)</f>
        <v>0</v>
      </c>
    </row>
    <row r="730" spans="1:30" x14ac:dyDescent="0.35">
      <c r="A730" t="s">
        <v>143</v>
      </c>
      <c r="B730" s="328" t="str">
        <f>VLOOKUP(A730,'Web Based Remittances'!$A$2:$C$70,3,0)</f>
        <v>188b616h</v>
      </c>
      <c r="C730" t="s">
        <v>55</v>
      </c>
      <c r="D730" t="s">
        <v>56</v>
      </c>
      <c r="E730">
        <v>4190210</v>
      </c>
      <c r="S730">
        <f t="shared" si="11"/>
        <v>0</v>
      </c>
      <c r="T730">
        <f>SUM($F730:H730)</f>
        <v>0</v>
      </c>
      <c r="U730">
        <f>SUM($F730:I730)</f>
        <v>0</v>
      </c>
      <c r="V730">
        <f>SUM($F730:J730)</f>
        <v>0</v>
      </c>
      <c r="W730">
        <f>SUM($F730:K730)</f>
        <v>0</v>
      </c>
      <c r="X730">
        <f>SUM($F730:L730)</f>
        <v>0</v>
      </c>
      <c r="Y730">
        <f>SUM($F730:M730)</f>
        <v>0</v>
      </c>
      <c r="Z730">
        <f>SUM($F730:N730)</f>
        <v>0</v>
      </c>
      <c r="AA730">
        <f>SUM($F730:O730)</f>
        <v>0</v>
      </c>
      <c r="AB730">
        <f>SUM($F730:P730)</f>
        <v>0</v>
      </c>
      <c r="AC730">
        <f>SUM($F730:Q730)</f>
        <v>0</v>
      </c>
      <c r="AD730">
        <f>SUM($F730:R730)</f>
        <v>0</v>
      </c>
    </row>
    <row r="731" spans="1:30" x14ac:dyDescent="0.35">
      <c r="A731" t="s">
        <v>143</v>
      </c>
      <c r="B731" s="328" t="str">
        <f>VLOOKUP(A731,'Web Based Remittances'!$A$2:$C$70,3,0)</f>
        <v>188b616h</v>
      </c>
      <c r="C731" t="s">
        <v>57</v>
      </c>
      <c r="D731" t="s">
        <v>58</v>
      </c>
      <c r="E731">
        <v>6110000</v>
      </c>
      <c r="F731">
        <v>567420</v>
      </c>
      <c r="G731">
        <v>47408</v>
      </c>
      <c r="H731">
        <v>47558</v>
      </c>
      <c r="I731">
        <v>47558</v>
      </c>
      <c r="J731">
        <v>47558</v>
      </c>
      <c r="K731">
        <v>45558</v>
      </c>
      <c r="L731">
        <v>47396</v>
      </c>
      <c r="M731">
        <v>47396</v>
      </c>
      <c r="N731">
        <v>47396</v>
      </c>
      <c r="O731">
        <v>47396</v>
      </c>
      <c r="P731">
        <v>47395</v>
      </c>
      <c r="Q731">
        <v>47396</v>
      </c>
      <c r="R731">
        <v>47405</v>
      </c>
      <c r="S731">
        <f t="shared" si="11"/>
        <v>47408</v>
      </c>
      <c r="T731">
        <f>SUM($F731:H731)</f>
        <v>662386</v>
      </c>
      <c r="U731">
        <f>SUM($F731:I731)</f>
        <v>709944</v>
      </c>
      <c r="V731">
        <f>SUM($F731:J731)</f>
        <v>757502</v>
      </c>
      <c r="W731">
        <f>SUM($F731:K731)</f>
        <v>803060</v>
      </c>
      <c r="X731">
        <f>SUM($F731:L731)</f>
        <v>850456</v>
      </c>
      <c r="Y731">
        <f>SUM($F731:M731)</f>
        <v>897852</v>
      </c>
      <c r="Z731">
        <f>SUM($F731:N731)</f>
        <v>945248</v>
      </c>
      <c r="AA731">
        <f>SUM($F731:O731)</f>
        <v>992644</v>
      </c>
      <c r="AB731">
        <f>SUM($F731:P731)</f>
        <v>1040039</v>
      </c>
      <c r="AC731">
        <f>SUM($F731:Q731)</f>
        <v>1087435</v>
      </c>
      <c r="AD731">
        <f>SUM($F731:R731)</f>
        <v>1134840</v>
      </c>
    </row>
    <row r="732" spans="1:30" x14ac:dyDescent="0.35">
      <c r="A732" t="s">
        <v>143</v>
      </c>
      <c r="B732" s="328" t="str">
        <f>VLOOKUP(A732,'Web Based Remittances'!$A$2:$C$70,3,0)</f>
        <v>188b616h</v>
      </c>
      <c r="C732" t="s">
        <v>59</v>
      </c>
      <c r="D732" t="s">
        <v>60</v>
      </c>
      <c r="E732">
        <v>6110020</v>
      </c>
      <c r="F732">
        <v>0</v>
      </c>
      <c r="S732">
        <f t="shared" si="11"/>
        <v>0</v>
      </c>
      <c r="T732">
        <f>SUM($F732:H732)</f>
        <v>0</v>
      </c>
      <c r="U732">
        <f>SUM($F732:I732)</f>
        <v>0</v>
      </c>
      <c r="V732">
        <f>SUM($F732:J732)</f>
        <v>0</v>
      </c>
      <c r="W732">
        <f>SUM($F732:K732)</f>
        <v>0</v>
      </c>
      <c r="X732">
        <f>SUM($F732:L732)</f>
        <v>0</v>
      </c>
      <c r="Y732">
        <f>SUM($F732:M732)</f>
        <v>0</v>
      </c>
      <c r="Z732">
        <f>SUM($F732:N732)</f>
        <v>0</v>
      </c>
      <c r="AA732">
        <f>SUM($F732:O732)</f>
        <v>0</v>
      </c>
      <c r="AB732">
        <f>SUM($F732:P732)</f>
        <v>0</v>
      </c>
      <c r="AC732">
        <f>SUM($F732:Q732)</f>
        <v>0</v>
      </c>
      <c r="AD732">
        <f>SUM($F732:R732)</f>
        <v>0</v>
      </c>
    </row>
    <row r="733" spans="1:30" x14ac:dyDescent="0.35">
      <c r="A733" t="s">
        <v>143</v>
      </c>
      <c r="B733" s="328" t="str">
        <f>VLOOKUP(A733,'Web Based Remittances'!$A$2:$C$70,3,0)</f>
        <v>188b616h</v>
      </c>
      <c r="C733" t="s">
        <v>61</v>
      </c>
      <c r="D733" t="s">
        <v>62</v>
      </c>
      <c r="E733">
        <v>6110600</v>
      </c>
      <c r="F733">
        <v>222641.49</v>
      </c>
      <c r="G733">
        <v>17545</v>
      </c>
      <c r="H733">
        <v>17545</v>
      </c>
      <c r="I733">
        <v>17545</v>
      </c>
      <c r="J733">
        <v>17545</v>
      </c>
      <c r="K733">
        <v>17545</v>
      </c>
      <c r="L733">
        <v>19273</v>
      </c>
      <c r="M733">
        <v>19273</v>
      </c>
      <c r="N733">
        <v>19273</v>
      </c>
      <c r="O733">
        <v>19273</v>
      </c>
      <c r="P733">
        <v>19273</v>
      </c>
      <c r="Q733">
        <v>19273</v>
      </c>
      <c r="R733">
        <v>19278.490000000002</v>
      </c>
      <c r="S733">
        <f t="shared" si="11"/>
        <v>17545</v>
      </c>
      <c r="T733">
        <f>SUM($F733:H733)</f>
        <v>257731.49</v>
      </c>
      <c r="U733">
        <f>SUM($F733:I733)</f>
        <v>275276.49</v>
      </c>
      <c r="V733">
        <f>SUM($F733:J733)</f>
        <v>292821.49</v>
      </c>
      <c r="W733">
        <f>SUM($F733:K733)</f>
        <v>310366.49</v>
      </c>
      <c r="X733">
        <f>SUM($F733:L733)</f>
        <v>329639.49</v>
      </c>
      <c r="Y733">
        <f>SUM($F733:M733)</f>
        <v>348912.49</v>
      </c>
      <c r="Z733">
        <f>SUM($F733:N733)</f>
        <v>368185.49</v>
      </c>
      <c r="AA733">
        <f>SUM($F733:O733)</f>
        <v>387458.49</v>
      </c>
      <c r="AB733">
        <f>SUM($F733:P733)</f>
        <v>406731.49</v>
      </c>
      <c r="AC733">
        <f>SUM($F733:Q733)</f>
        <v>426004.49</v>
      </c>
      <c r="AD733">
        <f>SUM($F733:R733)</f>
        <v>445282.98</v>
      </c>
    </row>
    <row r="734" spans="1:30" x14ac:dyDescent="0.35">
      <c r="A734" t="s">
        <v>143</v>
      </c>
      <c r="B734" s="328" t="str">
        <f>VLOOKUP(A734,'Web Based Remittances'!$A$2:$C$70,3,0)</f>
        <v>188b616h</v>
      </c>
      <c r="C734" t="s">
        <v>63</v>
      </c>
      <c r="D734" t="s">
        <v>64</v>
      </c>
      <c r="E734">
        <v>6110720</v>
      </c>
      <c r="F734">
        <v>55599.96</v>
      </c>
      <c r="G734">
        <v>4458.33</v>
      </c>
      <c r="H734">
        <v>4458.33</v>
      </c>
      <c r="I734">
        <v>4508.33</v>
      </c>
      <c r="J734">
        <v>4458.33</v>
      </c>
      <c r="K734">
        <v>4458.33</v>
      </c>
      <c r="L734">
        <v>6458.33</v>
      </c>
      <c r="M734">
        <v>4458.33</v>
      </c>
      <c r="N734">
        <v>4458.33</v>
      </c>
      <c r="O734">
        <v>4458.33</v>
      </c>
      <c r="P734">
        <v>4508.33</v>
      </c>
      <c r="Q734">
        <v>4458.33</v>
      </c>
      <c r="R734">
        <v>4458.33</v>
      </c>
      <c r="S734">
        <f t="shared" si="11"/>
        <v>4458.33</v>
      </c>
      <c r="T734">
        <f>SUM($F734:H734)</f>
        <v>64516.62</v>
      </c>
      <c r="U734">
        <f>SUM($F734:I734)</f>
        <v>69024.95</v>
      </c>
      <c r="V734">
        <f>SUM($F734:J734)</f>
        <v>73483.28</v>
      </c>
      <c r="W734">
        <f>SUM($F734:K734)</f>
        <v>77941.61</v>
      </c>
      <c r="X734">
        <f>SUM($F734:L734)</f>
        <v>84399.94</v>
      </c>
      <c r="Y734">
        <f>SUM($F734:M734)</f>
        <v>88858.27</v>
      </c>
      <c r="Z734">
        <f>SUM($F734:N734)</f>
        <v>93316.6</v>
      </c>
      <c r="AA734">
        <f>SUM($F734:O734)</f>
        <v>97774.930000000008</v>
      </c>
      <c r="AB734">
        <f>SUM($F734:P734)</f>
        <v>102283.26000000001</v>
      </c>
      <c r="AC734">
        <f>SUM($F734:Q734)</f>
        <v>106741.59000000001</v>
      </c>
      <c r="AD734">
        <f>SUM($F734:R734)</f>
        <v>111199.92000000001</v>
      </c>
    </row>
    <row r="735" spans="1:30" x14ac:dyDescent="0.35">
      <c r="A735" t="s">
        <v>143</v>
      </c>
      <c r="B735" s="328" t="str">
        <f>VLOOKUP(A735,'Web Based Remittances'!$A$2:$C$70,3,0)</f>
        <v>188b616h</v>
      </c>
      <c r="C735" t="s">
        <v>65</v>
      </c>
      <c r="D735" t="s">
        <v>66</v>
      </c>
      <c r="E735">
        <v>6110860</v>
      </c>
      <c r="F735">
        <v>97142.63</v>
      </c>
      <c r="G735">
        <v>8095</v>
      </c>
      <c r="H735">
        <v>8095</v>
      </c>
      <c r="I735">
        <v>8095</v>
      </c>
      <c r="J735">
        <v>8095</v>
      </c>
      <c r="K735">
        <v>8095</v>
      </c>
      <c r="L735">
        <v>8095</v>
      </c>
      <c r="M735">
        <v>8095</v>
      </c>
      <c r="N735">
        <v>8095</v>
      </c>
      <c r="O735">
        <v>8095</v>
      </c>
      <c r="P735">
        <v>8095</v>
      </c>
      <c r="Q735">
        <v>8095</v>
      </c>
      <c r="R735">
        <v>8097.63</v>
      </c>
      <c r="S735">
        <f t="shared" si="11"/>
        <v>8095</v>
      </c>
      <c r="T735">
        <f>SUM($F735:H735)</f>
        <v>113332.63</v>
      </c>
      <c r="U735">
        <f>SUM($F735:I735)</f>
        <v>121427.63</v>
      </c>
      <c r="V735">
        <f>SUM($F735:J735)</f>
        <v>129522.63</v>
      </c>
      <c r="W735">
        <f>SUM($F735:K735)</f>
        <v>137617.63</v>
      </c>
      <c r="X735">
        <f>SUM($F735:L735)</f>
        <v>145712.63</v>
      </c>
      <c r="Y735">
        <f>SUM($F735:M735)</f>
        <v>153807.63</v>
      </c>
      <c r="Z735">
        <f>SUM($F735:N735)</f>
        <v>161902.63</v>
      </c>
      <c r="AA735">
        <f>SUM($F735:O735)</f>
        <v>169997.63</v>
      </c>
      <c r="AB735">
        <f>SUM($F735:P735)</f>
        <v>178092.63</v>
      </c>
      <c r="AC735">
        <f>SUM($F735:Q735)</f>
        <v>186187.63</v>
      </c>
      <c r="AD735">
        <f>SUM($F735:R735)</f>
        <v>194285.26</v>
      </c>
    </row>
    <row r="736" spans="1:30" x14ac:dyDescent="0.35">
      <c r="A736" t="s">
        <v>143</v>
      </c>
      <c r="B736" s="328" t="str">
        <f>VLOOKUP(A736,'Web Based Remittances'!$A$2:$C$70,3,0)</f>
        <v>188b616h</v>
      </c>
      <c r="C736" t="s">
        <v>67</v>
      </c>
      <c r="D736" t="s">
        <v>68</v>
      </c>
      <c r="E736">
        <v>6110800</v>
      </c>
      <c r="F736">
        <v>0</v>
      </c>
      <c r="S736">
        <f t="shared" si="11"/>
        <v>0</v>
      </c>
      <c r="T736">
        <f>SUM($F736:H736)</f>
        <v>0</v>
      </c>
      <c r="U736">
        <f>SUM($F736:I736)</f>
        <v>0</v>
      </c>
      <c r="V736">
        <f>SUM($F736:J736)</f>
        <v>0</v>
      </c>
      <c r="W736">
        <f>SUM($F736:K736)</f>
        <v>0</v>
      </c>
      <c r="X736">
        <f>SUM($F736:L736)</f>
        <v>0</v>
      </c>
      <c r="Y736">
        <f>SUM($F736:M736)</f>
        <v>0</v>
      </c>
      <c r="Z736">
        <f>SUM($F736:N736)</f>
        <v>0</v>
      </c>
      <c r="AA736">
        <f>SUM($F736:O736)</f>
        <v>0</v>
      </c>
      <c r="AB736">
        <f>SUM($F736:P736)</f>
        <v>0</v>
      </c>
      <c r="AC736">
        <f>SUM($F736:Q736)</f>
        <v>0</v>
      </c>
      <c r="AD736">
        <f>SUM($F736:R736)</f>
        <v>0</v>
      </c>
    </row>
    <row r="737" spans="1:30" x14ac:dyDescent="0.35">
      <c r="A737" t="s">
        <v>143</v>
      </c>
      <c r="B737" s="328" t="str">
        <f>VLOOKUP(A737,'Web Based Remittances'!$A$2:$C$70,3,0)</f>
        <v>188b616h</v>
      </c>
      <c r="C737" t="s">
        <v>69</v>
      </c>
      <c r="D737" t="s">
        <v>70</v>
      </c>
      <c r="E737">
        <v>6110640</v>
      </c>
      <c r="F737">
        <v>29808.18</v>
      </c>
      <c r="G737">
        <v>2484</v>
      </c>
      <c r="H737">
        <v>2484</v>
      </c>
      <c r="I737">
        <v>2484</v>
      </c>
      <c r="J737">
        <v>2484</v>
      </c>
      <c r="K737">
        <v>2484</v>
      </c>
      <c r="L737">
        <v>2484</v>
      </c>
      <c r="M737">
        <v>2484</v>
      </c>
      <c r="N737">
        <v>2484</v>
      </c>
      <c r="O737">
        <v>2484</v>
      </c>
      <c r="P737">
        <v>2484</v>
      </c>
      <c r="Q737">
        <v>2484</v>
      </c>
      <c r="R737">
        <v>2484.1799999999998</v>
      </c>
      <c r="S737">
        <f t="shared" si="11"/>
        <v>2484</v>
      </c>
      <c r="T737">
        <f>SUM($F737:H737)</f>
        <v>34776.18</v>
      </c>
      <c r="U737">
        <f>SUM($F737:I737)</f>
        <v>37260.18</v>
      </c>
      <c r="V737">
        <f>SUM($F737:J737)</f>
        <v>39744.18</v>
      </c>
      <c r="W737">
        <f>SUM($F737:K737)</f>
        <v>42228.18</v>
      </c>
      <c r="X737">
        <f>SUM($F737:L737)</f>
        <v>44712.18</v>
      </c>
      <c r="Y737">
        <f>SUM($F737:M737)</f>
        <v>47196.18</v>
      </c>
      <c r="Z737">
        <f>SUM($F737:N737)</f>
        <v>49680.18</v>
      </c>
      <c r="AA737">
        <f>SUM($F737:O737)</f>
        <v>52164.18</v>
      </c>
      <c r="AB737">
        <f>SUM($F737:P737)</f>
        <v>54648.18</v>
      </c>
      <c r="AC737">
        <f>SUM($F737:Q737)</f>
        <v>57132.18</v>
      </c>
      <c r="AD737">
        <f>SUM($F737:R737)</f>
        <v>59616.36</v>
      </c>
    </row>
    <row r="738" spans="1:30" x14ac:dyDescent="0.35">
      <c r="A738" t="s">
        <v>143</v>
      </c>
      <c r="B738" s="328" t="str">
        <f>VLOOKUP(A738,'Web Based Remittances'!$A$2:$C$70,3,0)</f>
        <v>188b616h</v>
      </c>
      <c r="C738" t="s">
        <v>71</v>
      </c>
      <c r="D738" t="s">
        <v>72</v>
      </c>
      <c r="E738">
        <v>6116300</v>
      </c>
      <c r="F738">
        <v>4320</v>
      </c>
      <c r="G738">
        <v>300</v>
      </c>
      <c r="H738">
        <v>800</v>
      </c>
      <c r="I738">
        <v>300</v>
      </c>
      <c r="J738">
        <v>330</v>
      </c>
      <c r="K738">
        <v>300</v>
      </c>
      <c r="L738">
        <v>300</v>
      </c>
      <c r="M738">
        <v>320</v>
      </c>
      <c r="N738">
        <v>320</v>
      </c>
      <c r="O738">
        <v>320</v>
      </c>
      <c r="P738">
        <v>320</v>
      </c>
      <c r="Q738">
        <v>320</v>
      </c>
      <c r="R738">
        <v>390</v>
      </c>
      <c r="S738">
        <f t="shared" si="11"/>
        <v>300</v>
      </c>
      <c r="T738">
        <f>SUM($F738:H738)</f>
        <v>5420</v>
      </c>
      <c r="U738">
        <f>SUM($F738:I738)</f>
        <v>5720</v>
      </c>
      <c r="V738">
        <f>SUM($F738:J738)</f>
        <v>6050</v>
      </c>
      <c r="W738">
        <f>SUM($F738:K738)</f>
        <v>6350</v>
      </c>
      <c r="X738">
        <f>SUM($F738:L738)</f>
        <v>6650</v>
      </c>
      <c r="Y738">
        <f>SUM($F738:M738)</f>
        <v>6970</v>
      </c>
      <c r="Z738">
        <f>SUM($F738:N738)</f>
        <v>7290</v>
      </c>
      <c r="AA738">
        <f>SUM($F738:O738)</f>
        <v>7610</v>
      </c>
      <c r="AB738">
        <f>SUM($F738:P738)</f>
        <v>7930</v>
      </c>
      <c r="AC738">
        <f>SUM($F738:Q738)</f>
        <v>8250</v>
      </c>
      <c r="AD738">
        <f>SUM($F738:R738)</f>
        <v>8640</v>
      </c>
    </row>
    <row r="739" spans="1:30" x14ac:dyDescent="0.35">
      <c r="A739" t="s">
        <v>143</v>
      </c>
      <c r="B739" s="328" t="str">
        <f>VLOOKUP(A739,'Web Based Remittances'!$A$2:$C$70,3,0)</f>
        <v>188b616h</v>
      </c>
      <c r="C739" t="s">
        <v>73</v>
      </c>
      <c r="D739" t="s">
        <v>74</v>
      </c>
      <c r="E739">
        <v>6116200</v>
      </c>
      <c r="F739">
        <v>3264</v>
      </c>
      <c r="G739">
        <v>69</v>
      </c>
      <c r="H739">
        <v>350</v>
      </c>
      <c r="I739">
        <v>1045</v>
      </c>
      <c r="J739">
        <v>400</v>
      </c>
      <c r="L739">
        <v>200</v>
      </c>
      <c r="M739">
        <v>200</v>
      </c>
      <c r="N739">
        <v>200</v>
      </c>
      <c r="O739">
        <v>200</v>
      </c>
      <c r="P739">
        <v>200</v>
      </c>
      <c r="Q739">
        <v>200</v>
      </c>
      <c r="R739">
        <v>200</v>
      </c>
      <c r="S739">
        <f t="shared" si="11"/>
        <v>69</v>
      </c>
      <c r="T739">
        <f>SUM($F739:H739)</f>
        <v>3683</v>
      </c>
      <c r="U739">
        <f>SUM($F739:I739)</f>
        <v>4728</v>
      </c>
      <c r="V739">
        <f>SUM($F739:J739)</f>
        <v>5128</v>
      </c>
      <c r="W739">
        <f>SUM($F739:K739)</f>
        <v>5128</v>
      </c>
      <c r="X739">
        <f>SUM($F739:L739)</f>
        <v>5328</v>
      </c>
      <c r="Y739">
        <f>SUM($F739:M739)</f>
        <v>5528</v>
      </c>
      <c r="Z739">
        <f>SUM($F739:N739)</f>
        <v>5728</v>
      </c>
      <c r="AA739">
        <f>SUM($F739:O739)</f>
        <v>5928</v>
      </c>
      <c r="AB739">
        <f>SUM($F739:P739)</f>
        <v>6128</v>
      </c>
      <c r="AC739">
        <f>SUM($F739:Q739)</f>
        <v>6328</v>
      </c>
      <c r="AD739">
        <f>SUM($F739:R739)</f>
        <v>6528</v>
      </c>
    </row>
    <row r="740" spans="1:30" x14ac:dyDescent="0.35">
      <c r="A740" t="s">
        <v>143</v>
      </c>
      <c r="B740" s="328" t="str">
        <f>VLOOKUP(A740,'Web Based Remittances'!$A$2:$C$70,3,0)</f>
        <v>188b616h</v>
      </c>
      <c r="C740" t="s">
        <v>75</v>
      </c>
      <c r="D740" t="s">
        <v>76</v>
      </c>
      <c r="E740">
        <v>6116610</v>
      </c>
      <c r="F740">
        <v>9594</v>
      </c>
      <c r="G740">
        <v>9594</v>
      </c>
      <c r="S740">
        <f t="shared" si="11"/>
        <v>9594</v>
      </c>
      <c r="T740">
        <f>SUM($F740:H740)</f>
        <v>19188</v>
      </c>
      <c r="U740">
        <f>SUM($F740:I740)</f>
        <v>19188</v>
      </c>
      <c r="V740">
        <f>SUM($F740:J740)</f>
        <v>19188</v>
      </c>
      <c r="W740">
        <f>SUM($F740:K740)</f>
        <v>19188</v>
      </c>
      <c r="X740">
        <f>SUM($F740:L740)</f>
        <v>19188</v>
      </c>
      <c r="Y740">
        <f>SUM($F740:M740)</f>
        <v>19188</v>
      </c>
      <c r="Z740">
        <f>SUM($F740:N740)</f>
        <v>19188</v>
      </c>
      <c r="AA740">
        <f>SUM($F740:O740)</f>
        <v>19188</v>
      </c>
      <c r="AB740">
        <f>SUM($F740:P740)</f>
        <v>19188</v>
      </c>
      <c r="AC740">
        <f>SUM($F740:Q740)</f>
        <v>19188</v>
      </c>
      <c r="AD740">
        <f>SUM($F740:R740)</f>
        <v>19188</v>
      </c>
    </row>
    <row r="741" spans="1:30" x14ac:dyDescent="0.35">
      <c r="A741" t="s">
        <v>143</v>
      </c>
      <c r="B741" s="328" t="str">
        <f>VLOOKUP(A741,'Web Based Remittances'!$A$2:$C$70,3,0)</f>
        <v>188b616h</v>
      </c>
      <c r="C741" t="s">
        <v>77</v>
      </c>
      <c r="D741" t="s">
        <v>78</v>
      </c>
      <c r="E741">
        <v>6116600</v>
      </c>
      <c r="F741">
        <v>339.64</v>
      </c>
      <c r="G741">
        <v>339.64</v>
      </c>
      <c r="S741">
        <f t="shared" si="11"/>
        <v>339.64</v>
      </c>
      <c r="T741">
        <f>SUM($F741:H741)</f>
        <v>679.28</v>
      </c>
      <c r="U741">
        <f>SUM($F741:I741)</f>
        <v>679.28</v>
      </c>
      <c r="V741">
        <f>SUM($F741:J741)</f>
        <v>679.28</v>
      </c>
      <c r="W741">
        <f>SUM($F741:K741)</f>
        <v>679.28</v>
      </c>
      <c r="X741">
        <f>SUM($F741:L741)</f>
        <v>679.28</v>
      </c>
      <c r="Y741">
        <f>SUM($F741:M741)</f>
        <v>679.28</v>
      </c>
      <c r="Z741">
        <f>SUM($F741:N741)</f>
        <v>679.28</v>
      </c>
      <c r="AA741">
        <f>SUM($F741:O741)</f>
        <v>679.28</v>
      </c>
      <c r="AB741">
        <f>SUM($F741:P741)</f>
        <v>679.28</v>
      </c>
      <c r="AC741">
        <f>SUM($F741:Q741)</f>
        <v>679.28</v>
      </c>
      <c r="AD741">
        <f>SUM($F741:R741)</f>
        <v>679.28</v>
      </c>
    </row>
    <row r="742" spans="1:30" x14ac:dyDescent="0.35">
      <c r="A742" t="s">
        <v>143</v>
      </c>
      <c r="B742" s="328" t="str">
        <f>VLOOKUP(A742,'Web Based Remittances'!$A$2:$C$70,3,0)</f>
        <v>188b616h</v>
      </c>
      <c r="C742" t="s">
        <v>79</v>
      </c>
      <c r="D742" t="s">
        <v>80</v>
      </c>
      <c r="E742">
        <v>6121000</v>
      </c>
      <c r="F742">
        <v>116079</v>
      </c>
      <c r="G742">
        <v>2000</v>
      </c>
      <c r="H742">
        <v>11000</v>
      </c>
      <c r="I742">
        <v>40000</v>
      </c>
      <c r="J742">
        <v>19080</v>
      </c>
      <c r="L742">
        <v>35500</v>
      </c>
      <c r="M742">
        <v>1500</v>
      </c>
      <c r="N742">
        <v>1500</v>
      </c>
      <c r="O742">
        <v>1500</v>
      </c>
      <c r="P742">
        <v>1500</v>
      </c>
      <c r="Q742">
        <v>1500</v>
      </c>
      <c r="R742">
        <v>999</v>
      </c>
      <c r="S742">
        <f t="shared" si="11"/>
        <v>2000</v>
      </c>
      <c r="T742">
        <f>SUM($F742:H742)</f>
        <v>129079</v>
      </c>
      <c r="U742">
        <f>SUM($F742:I742)</f>
        <v>169079</v>
      </c>
      <c r="V742">
        <f>SUM($F742:J742)</f>
        <v>188159</v>
      </c>
      <c r="W742">
        <f>SUM($F742:K742)</f>
        <v>188159</v>
      </c>
      <c r="X742">
        <f>SUM($F742:L742)</f>
        <v>223659</v>
      </c>
      <c r="Y742">
        <f>SUM($F742:M742)</f>
        <v>225159</v>
      </c>
      <c r="Z742">
        <f>SUM($F742:N742)</f>
        <v>226659</v>
      </c>
      <c r="AA742">
        <f>SUM($F742:O742)</f>
        <v>228159</v>
      </c>
      <c r="AB742">
        <f>SUM($F742:P742)</f>
        <v>229659</v>
      </c>
      <c r="AC742">
        <f>SUM($F742:Q742)</f>
        <v>231159</v>
      </c>
      <c r="AD742">
        <f>SUM($F742:R742)</f>
        <v>232158</v>
      </c>
    </row>
    <row r="743" spans="1:30" x14ac:dyDescent="0.35">
      <c r="A743" t="s">
        <v>143</v>
      </c>
      <c r="B743" s="328" t="str">
        <f>VLOOKUP(A743,'Web Based Remittances'!$A$2:$C$70,3,0)</f>
        <v>188b616h</v>
      </c>
      <c r="C743" t="s">
        <v>81</v>
      </c>
      <c r="D743" t="s">
        <v>82</v>
      </c>
      <c r="E743">
        <v>6122310</v>
      </c>
      <c r="F743">
        <v>6491</v>
      </c>
      <c r="G743">
        <v>411</v>
      </c>
      <c r="H743">
        <v>611</v>
      </c>
      <c r="I743">
        <v>511</v>
      </c>
      <c r="J743">
        <v>511</v>
      </c>
      <c r="K743">
        <v>311</v>
      </c>
      <c r="L743">
        <v>1572</v>
      </c>
      <c r="M743">
        <v>311</v>
      </c>
      <c r="N743">
        <v>461</v>
      </c>
      <c r="O743">
        <v>511</v>
      </c>
      <c r="P743">
        <v>509</v>
      </c>
      <c r="Q743">
        <v>461</v>
      </c>
      <c r="R743">
        <v>311</v>
      </c>
      <c r="S743">
        <f t="shared" si="11"/>
        <v>411</v>
      </c>
      <c r="T743">
        <f>SUM($F743:H743)</f>
        <v>7513</v>
      </c>
      <c r="U743">
        <f>SUM($F743:I743)</f>
        <v>8024</v>
      </c>
      <c r="V743">
        <f>SUM($F743:J743)</f>
        <v>8535</v>
      </c>
      <c r="W743">
        <f>SUM($F743:K743)</f>
        <v>8846</v>
      </c>
      <c r="X743">
        <f>SUM($F743:L743)</f>
        <v>10418</v>
      </c>
      <c r="Y743">
        <f>SUM($F743:M743)</f>
        <v>10729</v>
      </c>
      <c r="Z743">
        <f>SUM($F743:N743)</f>
        <v>11190</v>
      </c>
      <c r="AA743">
        <f>SUM($F743:O743)</f>
        <v>11701</v>
      </c>
      <c r="AB743">
        <f>SUM($F743:P743)</f>
        <v>12210</v>
      </c>
      <c r="AC743">
        <f>SUM($F743:Q743)</f>
        <v>12671</v>
      </c>
      <c r="AD743">
        <f>SUM($F743:R743)</f>
        <v>12982</v>
      </c>
    </row>
    <row r="744" spans="1:30" x14ac:dyDescent="0.35">
      <c r="A744" t="s">
        <v>143</v>
      </c>
      <c r="B744" s="328" t="str">
        <f>VLOOKUP(A744,'Web Based Remittances'!$A$2:$C$70,3,0)</f>
        <v>188b616h</v>
      </c>
      <c r="C744" t="s">
        <v>83</v>
      </c>
      <c r="D744" t="s">
        <v>84</v>
      </c>
      <c r="E744">
        <v>6122110</v>
      </c>
      <c r="F744">
        <v>3620</v>
      </c>
      <c r="G744">
        <v>100</v>
      </c>
      <c r="H744">
        <v>800</v>
      </c>
      <c r="I744">
        <v>200</v>
      </c>
      <c r="J744">
        <v>500</v>
      </c>
      <c r="L744">
        <v>800</v>
      </c>
      <c r="M744">
        <v>300</v>
      </c>
      <c r="N744">
        <v>250</v>
      </c>
      <c r="O744">
        <v>150</v>
      </c>
      <c r="P744">
        <v>120</v>
      </c>
      <c r="Q744">
        <v>200</v>
      </c>
      <c r="R744">
        <v>200</v>
      </c>
      <c r="S744">
        <f t="shared" si="11"/>
        <v>100</v>
      </c>
      <c r="T744">
        <f>SUM($F744:H744)</f>
        <v>4520</v>
      </c>
      <c r="U744">
        <f>SUM($F744:I744)</f>
        <v>4720</v>
      </c>
      <c r="V744">
        <f>SUM($F744:J744)</f>
        <v>5220</v>
      </c>
      <c r="W744">
        <f>SUM($F744:K744)</f>
        <v>5220</v>
      </c>
      <c r="X744">
        <f>SUM($F744:L744)</f>
        <v>6020</v>
      </c>
      <c r="Y744">
        <f>SUM($F744:M744)</f>
        <v>6320</v>
      </c>
      <c r="Z744">
        <f>SUM($F744:N744)</f>
        <v>6570</v>
      </c>
      <c r="AA744">
        <f>SUM($F744:O744)</f>
        <v>6720</v>
      </c>
      <c r="AB744">
        <f>SUM($F744:P744)</f>
        <v>6840</v>
      </c>
      <c r="AC744">
        <f>SUM($F744:Q744)</f>
        <v>7040</v>
      </c>
      <c r="AD744">
        <f>SUM($F744:R744)</f>
        <v>7240</v>
      </c>
    </row>
    <row r="745" spans="1:30" x14ac:dyDescent="0.35">
      <c r="A745" t="s">
        <v>143</v>
      </c>
      <c r="B745" s="328" t="str">
        <f>VLOOKUP(A745,'Web Based Remittances'!$A$2:$C$70,3,0)</f>
        <v>188b616h</v>
      </c>
      <c r="C745" t="s">
        <v>85</v>
      </c>
      <c r="D745" t="s">
        <v>86</v>
      </c>
      <c r="E745">
        <v>6120800</v>
      </c>
      <c r="F745">
        <v>3553</v>
      </c>
      <c r="I745">
        <v>888</v>
      </c>
      <c r="L745">
        <v>888</v>
      </c>
      <c r="O745">
        <v>888</v>
      </c>
      <c r="R745">
        <v>889</v>
      </c>
      <c r="S745">
        <f t="shared" si="11"/>
        <v>0</v>
      </c>
      <c r="T745">
        <f>SUM($F745:H745)</f>
        <v>3553</v>
      </c>
      <c r="U745">
        <f>SUM($F745:I745)</f>
        <v>4441</v>
      </c>
      <c r="V745">
        <f>SUM($F745:J745)</f>
        <v>4441</v>
      </c>
      <c r="W745">
        <f>SUM($F745:K745)</f>
        <v>4441</v>
      </c>
      <c r="X745">
        <f>SUM($F745:L745)</f>
        <v>5329</v>
      </c>
      <c r="Y745">
        <f>SUM($F745:M745)</f>
        <v>5329</v>
      </c>
      <c r="Z745">
        <f>SUM($F745:N745)</f>
        <v>5329</v>
      </c>
      <c r="AA745">
        <f>SUM($F745:O745)</f>
        <v>6217</v>
      </c>
      <c r="AB745">
        <f>SUM($F745:P745)</f>
        <v>6217</v>
      </c>
      <c r="AC745">
        <f>SUM($F745:Q745)</f>
        <v>6217</v>
      </c>
      <c r="AD745">
        <f>SUM($F745:R745)</f>
        <v>7106</v>
      </c>
    </row>
    <row r="746" spans="1:30" x14ac:dyDescent="0.35">
      <c r="A746" t="s">
        <v>143</v>
      </c>
      <c r="B746" s="328" t="str">
        <f>VLOOKUP(A746,'Web Based Remittances'!$A$2:$C$70,3,0)</f>
        <v>188b616h</v>
      </c>
      <c r="C746" t="s">
        <v>87</v>
      </c>
      <c r="D746" t="s">
        <v>88</v>
      </c>
      <c r="E746">
        <v>6120220</v>
      </c>
      <c r="F746">
        <v>41464</v>
      </c>
      <c r="G746">
        <v>3642</v>
      </c>
      <c r="H746">
        <v>3642</v>
      </c>
      <c r="I746">
        <v>3642</v>
      </c>
      <c r="J746">
        <v>3642</v>
      </c>
      <c r="L746">
        <v>5044</v>
      </c>
      <c r="M746">
        <v>3642</v>
      </c>
      <c r="N746">
        <v>3642</v>
      </c>
      <c r="O746">
        <v>3642</v>
      </c>
      <c r="P746">
        <v>3642</v>
      </c>
      <c r="Q746">
        <v>3642</v>
      </c>
      <c r="R746">
        <v>3642</v>
      </c>
      <c r="S746">
        <f t="shared" si="11"/>
        <v>3642</v>
      </c>
      <c r="T746">
        <f>SUM($F746:H746)</f>
        <v>48748</v>
      </c>
      <c r="U746">
        <f>SUM($F746:I746)</f>
        <v>52390</v>
      </c>
      <c r="V746">
        <f>SUM($F746:J746)</f>
        <v>56032</v>
      </c>
      <c r="W746">
        <f>SUM($F746:K746)</f>
        <v>56032</v>
      </c>
      <c r="X746">
        <f>SUM($F746:L746)</f>
        <v>61076</v>
      </c>
      <c r="Y746">
        <f>SUM($F746:M746)</f>
        <v>64718</v>
      </c>
      <c r="Z746">
        <f>SUM($F746:N746)</f>
        <v>68360</v>
      </c>
      <c r="AA746">
        <f>SUM($F746:O746)</f>
        <v>72002</v>
      </c>
      <c r="AB746">
        <f>SUM($F746:P746)</f>
        <v>75644</v>
      </c>
      <c r="AC746">
        <f>SUM($F746:Q746)</f>
        <v>79286</v>
      </c>
      <c r="AD746">
        <f>SUM($F746:R746)</f>
        <v>82928</v>
      </c>
    </row>
    <row r="747" spans="1:30" x14ac:dyDescent="0.35">
      <c r="A747" t="s">
        <v>143</v>
      </c>
      <c r="B747" s="328" t="str">
        <f>VLOOKUP(A747,'Web Based Remittances'!$A$2:$C$70,3,0)</f>
        <v>188b616h</v>
      </c>
      <c r="C747" t="s">
        <v>89</v>
      </c>
      <c r="D747" t="s">
        <v>90</v>
      </c>
      <c r="E747">
        <v>6120600</v>
      </c>
      <c r="F747">
        <v>34816</v>
      </c>
      <c r="G747">
        <v>34816</v>
      </c>
      <c r="S747">
        <f t="shared" si="11"/>
        <v>34816</v>
      </c>
      <c r="T747">
        <f>SUM($F747:H747)</f>
        <v>69632</v>
      </c>
      <c r="U747">
        <f>SUM($F747:I747)</f>
        <v>69632</v>
      </c>
      <c r="V747">
        <f>SUM($F747:J747)</f>
        <v>69632</v>
      </c>
      <c r="W747">
        <f>SUM($F747:K747)</f>
        <v>69632</v>
      </c>
      <c r="X747">
        <f>SUM($F747:L747)</f>
        <v>69632</v>
      </c>
      <c r="Y747">
        <f>SUM($F747:M747)</f>
        <v>69632</v>
      </c>
      <c r="Z747">
        <f>SUM($F747:N747)</f>
        <v>69632</v>
      </c>
      <c r="AA747">
        <f>SUM($F747:O747)</f>
        <v>69632</v>
      </c>
      <c r="AB747">
        <f>SUM($F747:P747)</f>
        <v>69632</v>
      </c>
      <c r="AC747">
        <f>SUM($F747:Q747)</f>
        <v>69632</v>
      </c>
      <c r="AD747">
        <f>SUM($F747:R747)</f>
        <v>69632</v>
      </c>
    </row>
    <row r="748" spans="1:30" x14ac:dyDescent="0.35">
      <c r="A748" t="s">
        <v>143</v>
      </c>
      <c r="B748" s="328" t="str">
        <f>VLOOKUP(A748,'Web Based Remittances'!$A$2:$C$70,3,0)</f>
        <v>188b616h</v>
      </c>
      <c r="C748" t="s">
        <v>91</v>
      </c>
      <c r="D748" t="s">
        <v>92</v>
      </c>
      <c r="E748">
        <v>6120400</v>
      </c>
      <c r="F748">
        <v>908</v>
      </c>
      <c r="L748">
        <v>908</v>
      </c>
      <c r="S748">
        <f t="shared" si="11"/>
        <v>0</v>
      </c>
      <c r="T748">
        <f>SUM($F748:H748)</f>
        <v>908</v>
      </c>
      <c r="U748">
        <f>SUM($F748:I748)</f>
        <v>908</v>
      </c>
      <c r="V748">
        <f>SUM($F748:J748)</f>
        <v>908</v>
      </c>
      <c r="W748">
        <f>SUM($F748:K748)</f>
        <v>908</v>
      </c>
      <c r="X748">
        <f>SUM($F748:L748)</f>
        <v>1816</v>
      </c>
      <c r="Y748">
        <f>SUM($F748:M748)</f>
        <v>1816</v>
      </c>
      <c r="Z748">
        <f>SUM($F748:N748)</f>
        <v>1816</v>
      </c>
      <c r="AA748">
        <f>SUM($F748:O748)</f>
        <v>1816</v>
      </c>
      <c r="AB748">
        <f>SUM($F748:P748)</f>
        <v>1816</v>
      </c>
      <c r="AC748">
        <f>SUM($F748:Q748)</f>
        <v>1816</v>
      </c>
      <c r="AD748">
        <f>SUM($F748:R748)</f>
        <v>1816</v>
      </c>
    </row>
    <row r="749" spans="1:30" x14ac:dyDescent="0.35">
      <c r="A749" t="s">
        <v>143</v>
      </c>
      <c r="B749" s="328" t="str">
        <f>VLOOKUP(A749,'Web Based Remittances'!$A$2:$C$70,3,0)</f>
        <v>188b616h</v>
      </c>
      <c r="C749" t="s">
        <v>93</v>
      </c>
      <c r="D749" t="s">
        <v>94</v>
      </c>
      <c r="E749">
        <v>6140130</v>
      </c>
      <c r="F749">
        <v>41636</v>
      </c>
      <c r="G749">
        <v>2966</v>
      </c>
      <c r="H749">
        <v>2966</v>
      </c>
      <c r="I749">
        <v>4500</v>
      </c>
      <c r="J749">
        <v>3966</v>
      </c>
      <c r="L749">
        <v>8000</v>
      </c>
      <c r="M749">
        <v>3716</v>
      </c>
      <c r="N749">
        <v>2966</v>
      </c>
      <c r="O749">
        <v>3266</v>
      </c>
      <c r="P749">
        <v>2966</v>
      </c>
      <c r="Q749">
        <v>3358</v>
      </c>
      <c r="R749">
        <v>2966</v>
      </c>
      <c r="S749">
        <f t="shared" si="11"/>
        <v>2966</v>
      </c>
      <c r="T749">
        <f>SUM($F749:H749)</f>
        <v>47568</v>
      </c>
      <c r="U749">
        <f>SUM($F749:I749)</f>
        <v>52068</v>
      </c>
      <c r="V749">
        <f>SUM($F749:J749)</f>
        <v>56034</v>
      </c>
      <c r="W749">
        <f>SUM($F749:K749)</f>
        <v>56034</v>
      </c>
      <c r="X749">
        <f>SUM($F749:L749)</f>
        <v>64034</v>
      </c>
      <c r="Y749">
        <f>SUM($F749:M749)</f>
        <v>67750</v>
      </c>
      <c r="Z749">
        <f>SUM($F749:N749)</f>
        <v>70716</v>
      </c>
      <c r="AA749">
        <f>SUM($F749:O749)</f>
        <v>73982</v>
      </c>
      <c r="AB749">
        <f>SUM($F749:P749)</f>
        <v>76948</v>
      </c>
      <c r="AC749">
        <f>SUM($F749:Q749)</f>
        <v>80306</v>
      </c>
      <c r="AD749">
        <f>SUM($F749:R749)</f>
        <v>83272</v>
      </c>
    </row>
    <row r="750" spans="1:30" x14ac:dyDescent="0.35">
      <c r="A750" t="s">
        <v>143</v>
      </c>
      <c r="B750" s="328" t="str">
        <f>VLOOKUP(A750,'Web Based Remittances'!$A$2:$C$70,3,0)</f>
        <v>188b616h</v>
      </c>
      <c r="C750" t="s">
        <v>95</v>
      </c>
      <c r="D750" t="s">
        <v>96</v>
      </c>
      <c r="E750">
        <v>6142430</v>
      </c>
      <c r="F750">
        <v>7124</v>
      </c>
      <c r="G750">
        <v>667</v>
      </c>
      <c r="H750">
        <v>667</v>
      </c>
      <c r="I750">
        <v>667</v>
      </c>
      <c r="J750">
        <v>667</v>
      </c>
      <c r="L750">
        <v>1336</v>
      </c>
      <c r="M750">
        <v>550</v>
      </c>
      <c r="N750">
        <v>920</v>
      </c>
      <c r="O750">
        <v>400</v>
      </c>
      <c r="P750">
        <v>300</v>
      </c>
      <c r="Q750">
        <v>500</v>
      </c>
      <c r="R750">
        <v>450</v>
      </c>
      <c r="S750">
        <f t="shared" si="11"/>
        <v>667</v>
      </c>
      <c r="T750">
        <f>SUM($F750:H750)</f>
        <v>8458</v>
      </c>
      <c r="U750">
        <f>SUM($F750:I750)</f>
        <v>9125</v>
      </c>
      <c r="V750">
        <f>SUM($F750:J750)</f>
        <v>9792</v>
      </c>
      <c r="W750">
        <f>SUM($F750:K750)</f>
        <v>9792</v>
      </c>
      <c r="X750">
        <f>SUM($F750:L750)</f>
        <v>11128</v>
      </c>
      <c r="Y750">
        <f>SUM($F750:M750)</f>
        <v>11678</v>
      </c>
      <c r="Z750">
        <f>SUM($F750:N750)</f>
        <v>12598</v>
      </c>
      <c r="AA750">
        <f>SUM($F750:O750)</f>
        <v>12998</v>
      </c>
      <c r="AB750">
        <f>SUM($F750:P750)</f>
        <v>13298</v>
      </c>
      <c r="AC750">
        <f>SUM($F750:Q750)</f>
        <v>13798</v>
      </c>
      <c r="AD750">
        <f>SUM($F750:R750)</f>
        <v>14248</v>
      </c>
    </row>
    <row r="751" spans="1:30" x14ac:dyDescent="0.35">
      <c r="A751" t="s">
        <v>143</v>
      </c>
      <c r="B751" s="328" t="str">
        <f>VLOOKUP(A751,'Web Based Remittances'!$A$2:$C$70,3,0)</f>
        <v>188b616h</v>
      </c>
      <c r="C751" t="s">
        <v>97</v>
      </c>
      <c r="D751" t="s">
        <v>98</v>
      </c>
      <c r="E751">
        <v>6146100</v>
      </c>
      <c r="F751">
        <v>0</v>
      </c>
      <c r="S751">
        <f t="shared" si="11"/>
        <v>0</v>
      </c>
      <c r="T751">
        <f>SUM($F751:H751)</f>
        <v>0</v>
      </c>
      <c r="U751">
        <f>SUM($F751:I751)</f>
        <v>0</v>
      </c>
      <c r="V751">
        <f>SUM($F751:J751)</f>
        <v>0</v>
      </c>
      <c r="W751">
        <f>SUM($F751:K751)</f>
        <v>0</v>
      </c>
      <c r="X751">
        <f>SUM($F751:L751)</f>
        <v>0</v>
      </c>
      <c r="Y751">
        <f>SUM($F751:M751)</f>
        <v>0</v>
      </c>
      <c r="Z751">
        <f>SUM($F751:N751)</f>
        <v>0</v>
      </c>
      <c r="AA751">
        <f>SUM($F751:O751)</f>
        <v>0</v>
      </c>
      <c r="AB751">
        <f>SUM($F751:P751)</f>
        <v>0</v>
      </c>
      <c r="AC751">
        <f>SUM($F751:Q751)</f>
        <v>0</v>
      </c>
      <c r="AD751">
        <f>SUM($F751:R751)</f>
        <v>0</v>
      </c>
    </row>
    <row r="752" spans="1:30" x14ac:dyDescent="0.35">
      <c r="A752" t="s">
        <v>143</v>
      </c>
      <c r="B752" s="328" t="str">
        <f>VLOOKUP(A752,'Web Based Remittances'!$A$2:$C$70,3,0)</f>
        <v>188b616h</v>
      </c>
      <c r="C752" t="s">
        <v>99</v>
      </c>
      <c r="D752" t="s">
        <v>100</v>
      </c>
      <c r="E752">
        <v>6140000</v>
      </c>
      <c r="F752">
        <v>23049.599999999999</v>
      </c>
      <c r="G752">
        <v>3167</v>
      </c>
      <c r="H752">
        <v>1622</v>
      </c>
      <c r="I752">
        <v>3672</v>
      </c>
      <c r="J752">
        <v>2167</v>
      </c>
      <c r="L752">
        <v>3672</v>
      </c>
      <c r="M752">
        <v>1272</v>
      </c>
      <c r="N752">
        <v>1794.6</v>
      </c>
      <c r="O752">
        <v>1172</v>
      </c>
      <c r="P752">
        <v>2172</v>
      </c>
      <c r="Q752">
        <v>672</v>
      </c>
      <c r="R752">
        <v>1667</v>
      </c>
      <c r="S752">
        <f t="shared" si="11"/>
        <v>3167</v>
      </c>
      <c r="T752">
        <f>SUM($F752:H752)</f>
        <v>27838.6</v>
      </c>
      <c r="U752">
        <f>SUM($F752:I752)</f>
        <v>31510.6</v>
      </c>
      <c r="V752">
        <f>SUM($F752:J752)</f>
        <v>33677.599999999999</v>
      </c>
      <c r="W752">
        <f>SUM($F752:K752)</f>
        <v>33677.599999999999</v>
      </c>
      <c r="X752">
        <f>SUM($F752:L752)</f>
        <v>37349.599999999999</v>
      </c>
      <c r="Y752">
        <f>SUM($F752:M752)</f>
        <v>38621.599999999999</v>
      </c>
      <c r="Z752">
        <f>SUM($F752:N752)</f>
        <v>40416.199999999997</v>
      </c>
      <c r="AA752">
        <f>SUM($F752:O752)</f>
        <v>41588.199999999997</v>
      </c>
      <c r="AB752">
        <f>SUM($F752:P752)</f>
        <v>43760.2</v>
      </c>
      <c r="AC752">
        <f>SUM($F752:Q752)</f>
        <v>44432.2</v>
      </c>
      <c r="AD752">
        <f>SUM($F752:R752)</f>
        <v>46099.199999999997</v>
      </c>
    </row>
    <row r="753" spans="1:30" x14ac:dyDescent="0.35">
      <c r="A753" t="s">
        <v>143</v>
      </c>
      <c r="B753" s="328" t="str">
        <f>VLOOKUP(A753,'Web Based Remittances'!$A$2:$C$70,3,0)</f>
        <v>188b616h</v>
      </c>
      <c r="C753" t="s">
        <v>101</v>
      </c>
      <c r="D753" t="s">
        <v>102</v>
      </c>
      <c r="E753">
        <v>6121600</v>
      </c>
      <c r="F753">
        <v>3980</v>
      </c>
      <c r="G753">
        <v>3618</v>
      </c>
      <c r="P753">
        <v>362</v>
      </c>
      <c r="S753">
        <f t="shared" si="11"/>
        <v>3618</v>
      </c>
      <c r="T753">
        <f>SUM($F753:H753)</f>
        <v>7598</v>
      </c>
      <c r="U753">
        <f>SUM($F753:I753)</f>
        <v>7598</v>
      </c>
      <c r="V753">
        <f>SUM($F753:J753)</f>
        <v>7598</v>
      </c>
      <c r="W753">
        <f>SUM($F753:K753)</f>
        <v>7598</v>
      </c>
      <c r="X753">
        <f>SUM($F753:L753)</f>
        <v>7598</v>
      </c>
      <c r="Y753">
        <f>SUM($F753:M753)</f>
        <v>7598</v>
      </c>
      <c r="Z753">
        <f>SUM($F753:N753)</f>
        <v>7598</v>
      </c>
      <c r="AA753">
        <f>SUM($F753:O753)</f>
        <v>7598</v>
      </c>
      <c r="AB753">
        <f>SUM($F753:P753)</f>
        <v>7960</v>
      </c>
      <c r="AC753">
        <f>SUM($F753:Q753)</f>
        <v>7960</v>
      </c>
      <c r="AD753">
        <f>SUM($F753:R753)</f>
        <v>7960</v>
      </c>
    </row>
    <row r="754" spans="1:30" x14ac:dyDescent="0.35">
      <c r="A754" t="s">
        <v>143</v>
      </c>
      <c r="B754" s="328" t="str">
        <f>VLOOKUP(A754,'Web Based Remittances'!$A$2:$C$70,3,0)</f>
        <v>188b616h</v>
      </c>
      <c r="C754" t="s">
        <v>103</v>
      </c>
      <c r="D754" t="s">
        <v>104</v>
      </c>
      <c r="E754">
        <v>6151110</v>
      </c>
      <c r="F754">
        <v>0</v>
      </c>
      <c r="S754">
        <f t="shared" si="11"/>
        <v>0</v>
      </c>
      <c r="T754">
        <f>SUM($F754:H754)</f>
        <v>0</v>
      </c>
      <c r="U754">
        <f>SUM($F754:I754)</f>
        <v>0</v>
      </c>
      <c r="V754">
        <f>SUM($F754:J754)</f>
        <v>0</v>
      </c>
      <c r="W754">
        <f>SUM($F754:K754)</f>
        <v>0</v>
      </c>
      <c r="X754">
        <f>SUM($F754:L754)</f>
        <v>0</v>
      </c>
      <c r="Y754">
        <f>SUM($F754:M754)</f>
        <v>0</v>
      </c>
      <c r="Z754">
        <f>SUM($F754:N754)</f>
        <v>0</v>
      </c>
      <c r="AA754">
        <f>SUM($F754:O754)</f>
        <v>0</v>
      </c>
      <c r="AB754">
        <f>SUM($F754:P754)</f>
        <v>0</v>
      </c>
      <c r="AC754">
        <f>SUM($F754:Q754)</f>
        <v>0</v>
      </c>
      <c r="AD754">
        <f>SUM($F754:R754)</f>
        <v>0</v>
      </c>
    </row>
    <row r="755" spans="1:30" x14ac:dyDescent="0.35">
      <c r="A755" t="s">
        <v>143</v>
      </c>
      <c r="B755" s="328" t="str">
        <f>VLOOKUP(A755,'Web Based Remittances'!$A$2:$C$70,3,0)</f>
        <v>188b616h</v>
      </c>
      <c r="C755" t="s">
        <v>105</v>
      </c>
      <c r="D755" t="s">
        <v>106</v>
      </c>
      <c r="E755">
        <v>6140200</v>
      </c>
      <c r="F755">
        <v>48670</v>
      </c>
      <c r="G755">
        <v>5653</v>
      </c>
      <c r="H755">
        <v>4153</v>
      </c>
      <c r="I755">
        <v>4153</v>
      </c>
      <c r="J755">
        <v>4153</v>
      </c>
      <c r="L755">
        <v>5653</v>
      </c>
      <c r="M755">
        <v>4153</v>
      </c>
      <c r="N755">
        <v>4153</v>
      </c>
      <c r="O755">
        <v>4140</v>
      </c>
      <c r="P755">
        <v>4153</v>
      </c>
      <c r="Q755">
        <v>4153</v>
      </c>
      <c r="R755">
        <v>4153</v>
      </c>
      <c r="S755">
        <f t="shared" si="11"/>
        <v>5653</v>
      </c>
      <c r="T755">
        <f>SUM($F755:H755)</f>
        <v>58476</v>
      </c>
      <c r="U755">
        <f>SUM($F755:I755)</f>
        <v>62629</v>
      </c>
      <c r="V755">
        <f>SUM($F755:J755)</f>
        <v>66782</v>
      </c>
      <c r="W755">
        <f>SUM($F755:K755)</f>
        <v>66782</v>
      </c>
      <c r="X755">
        <f>SUM($F755:L755)</f>
        <v>72435</v>
      </c>
      <c r="Y755">
        <f>SUM($F755:M755)</f>
        <v>76588</v>
      </c>
      <c r="Z755">
        <f>SUM($F755:N755)</f>
        <v>80741</v>
      </c>
      <c r="AA755">
        <f>SUM($F755:O755)</f>
        <v>84881</v>
      </c>
      <c r="AB755">
        <f>SUM($F755:P755)</f>
        <v>89034</v>
      </c>
      <c r="AC755">
        <f>SUM($F755:Q755)</f>
        <v>93187</v>
      </c>
      <c r="AD755">
        <f>SUM($F755:R755)</f>
        <v>97340</v>
      </c>
    </row>
    <row r="756" spans="1:30" x14ac:dyDescent="0.35">
      <c r="A756" t="s">
        <v>143</v>
      </c>
      <c r="B756" s="328" t="str">
        <f>VLOOKUP(A756,'Web Based Remittances'!$A$2:$C$70,3,0)</f>
        <v>188b616h</v>
      </c>
      <c r="C756" t="s">
        <v>107</v>
      </c>
      <c r="D756" t="s">
        <v>108</v>
      </c>
      <c r="E756">
        <v>6111000</v>
      </c>
      <c r="F756">
        <v>18629</v>
      </c>
      <c r="G756">
        <v>292</v>
      </c>
      <c r="H756">
        <v>5445</v>
      </c>
      <c r="I756">
        <v>5445</v>
      </c>
      <c r="J756">
        <v>5445</v>
      </c>
      <c r="L756">
        <v>286</v>
      </c>
      <c r="M756">
        <v>286</v>
      </c>
      <c r="N756">
        <v>286</v>
      </c>
      <c r="O756">
        <v>286</v>
      </c>
      <c r="P756">
        <v>286</v>
      </c>
      <c r="Q756">
        <v>286</v>
      </c>
      <c r="R756">
        <v>286</v>
      </c>
      <c r="S756">
        <f t="shared" si="11"/>
        <v>292</v>
      </c>
      <c r="T756">
        <f>SUM($F756:H756)</f>
        <v>24366</v>
      </c>
      <c r="U756">
        <f>SUM($F756:I756)</f>
        <v>29811</v>
      </c>
      <c r="V756">
        <f>SUM($F756:J756)</f>
        <v>35256</v>
      </c>
      <c r="W756">
        <f>SUM($F756:K756)</f>
        <v>35256</v>
      </c>
      <c r="X756">
        <f>SUM($F756:L756)</f>
        <v>35542</v>
      </c>
      <c r="Y756">
        <f>SUM($F756:M756)</f>
        <v>35828</v>
      </c>
      <c r="Z756">
        <f>SUM($F756:N756)</f>
        <v>36114</v>
      </c>
      <c r="AA756">
        <f>SUM($F756:O756)</f>
        <v>36400</v>
      </c>
      <c r="AB756">
        <f>SUM($F756:P756)</f>
        <v>36686</v>
      </c>
      <c r="AC756">
        <f>SUM($F756:Q756)</f>
        <v>36972</v>
      </c>
      <c r="AD756">
        <f>SUM($F756:R756)</f>
        <v>37258</v>
      </c>
    </row>
    <row r="757" spans="1:30" x14ac:dyDescent="0.35">
      <c r="A757" t="s">
        <v>143</v>
      </c>
      <c r="B757" s="328" t="str">
        <f>VLOOKUP(A757,'Web Based Remittances'!$A$2:$C$70,3,0)</f>
        <v>188b616h</v>
      </c>
      <c r="C757" t="s">
        <v>109</v>
      </c>
      <c r="D757" t="s">
        <v>110</v>
      </c>
      <c r="E757">
        <v>6170100</v>
      </c>
      <c r="F757">
        <v>31192</v>
      </c>
      <c r="G757">
        <v>10842</v>
      </c>
      <c r="L757">
        <v>9200</v>
      </c>
      <c r="M757">
        <v>1950</v>
      </c>
      <c r="P757">
        <v>9200</v>
      </c>
      <c r="S757">
        <f t="shared" si="11"/>
        <v>10842</v>
      </c>
      <c r="T757">
        <f>SUM($F757:H757)</f>
        <v>42034</v>
      </c>
      <c r="U757">
        <f>SUM($F757:I757)</f>
        <v>42034</v>
      </c>
      <c r="V757">
        <f>SUM($F757:J757)</f>
        <v>42034</v>
      </c>
      <c r="W757">
        <f>SUM($F757:K757)</f>
        <v>42034</v>
      </c>
      <c r="X757">
        <f>SUM($F757:L757)</f>
        <v>51234</v>
      </c>
      <c r="Y757">
        <f>SUM($F757:M757)</f>
        <v>53184</v>
      </c>
      <c r="Z757">
        <f>SUM($F757:N757)</f>
        <v>53184</v>
      </c>
      <c r="AA757">
        <f>SUM($F757:O757)</f>
        <v>53184</v>
      </c>
      <c r="AB757">
        <f>SUM($F757:P757)</f>
        <v>62384</v>
      </c>
      <c r="AC757">
        <f>SUM($F757:Q757)</f>
        <v>62384</v>
      </c>
      <c r="AD757">
        <f>SUM($F757:R757)</f>
        <v>62384</v>
      </c>
    </row>
    <row r="758" spans="1:30" x14ac:dyDescent="0.35">
      <c r="A758" t="s">
        <v>143</v>
      </c>
      <c r="B758" s="328" t="str">
        <f>VLOOKUP(A758,'Web Based Remittances'!$A$2:$C$70,3,0)</f>
        <v>188b616h</v>
      </c>
      <c r="C758" t="s">
        <v>111</v>
      </c>
      <c r="D758" t="s">
        <v>112</v>
      </c>
      <c r="E758">
        <v>6170110</v>
      </c>
      <c r="F758">
        <v>26221.200000000001</v>
      </c>
      <c r="G758">
        <v>4005</v>
      </c>
      <c r="H758">
        <v>9841.2000000000007</v>
      </c>
      <c r="I758">
        <v>1375</v>
      </c>
      <c r="L758">
        <v>2750</v>
      </c>
      <c r="M758">
        <v>1375</v>
      </c>
      <c r="N758">
        <v>1375</v>
      </c>
      <c r="O758">
        <v>1375</v>
      </c>
      <c r="P758">
        <v>1375</v>
      </c>
      <c r="Q758">
        <v>1375</v>
      </c>
      <c r="R758">
        <v>1375</v>
      </c>
      <c r="S758">
        <f t="shared" si="11"/>
        <v>4005</v>
      </c>
      <c r="T758">
        <f>SUM($F758:H758)</f>
        <v>40067.4</v>
      </c>
      <c r="U758">
        <f>SUM($F758:I758)</f>
        <v>41442.400000000001</v>
      </c>
      <c r="V758">
        <f>SUM($F758:J758)</f>
        <v>41442.400000000001</v>
      </c>
      <c r="W758">
        <f>SUM($F758:K758)</f>
        <v>41442.400000000001</v>
      </c>
      <c r="X758">
        <f>SUM($F758:L758)</f>
        <v>44192.4</v>
      </c>
      <c r="Y758">
        <f>SUM($F758:M758)</f>
        <v>45567.4</v>
      </c>
      <c r="Z758">
        <f>SUM($F758:N758)</f>
        <v>46942.400000000001</v>
      </c>
      <c r="AA758">
        <f>SUM($F758:O758)</f>
        <v>48317.4</v>
      </c>
      <c r="AB758">
        <f>SUM($F758:P758)</f>
        <v>49692.4</v>
      </c>
      <c r="AC758">
        <f>SUM($F758:Q758)</f>
        <v>51067.4</v>
      </c>
      <c r="AD758">
        <f>SUM($F758:R758)</f>
        <v>52442.400000000001</v>
      </c>
    </row>
    <row r="759" spans="1:30" x14ac:dyDescent="0.35">
      <c r="A759" t="s">
        <v>143</v>
      </c>
      <c r="B759" s="328" t="str">
        <f>VLOOKUP(A759,'Web Based Remittances'!$A$2:$C$70,3,0)</f>
        <v>188b616h</v>
      </c>
      <c r="C759" t="s">
        <v>113</v>
      </c>
      <c r="D759" t="s">
        <v>114</v>
      </c>
      <c r="E759">
        <v>6181400</v>
      </c>
      <c r="S759">
        <f t="shared" si="11"/>
        <v>0</v>
      </c>
      <c r="T759">
        <f>SUM($F759:H759)</f>
        <v>0</v>
      </c>
      <c r="U759">
        <f>SUM($F759:I759)</f>
        <v>0</v>
      </c>
      <c r="V759">
        <f>SUM($F759:J759)</f>
        <v>0</v>
      </c>
      <c r="W759">
        <f>SUM($F759:K759)</f>
        <v>0</v>
      </c>
      <c r="X759">
        <f>SUM($F759:L759)</f>
        <v>0</v>
      </c>
      <c r="Y759">
        <f>SUM($F759:M759)</f>
        <v>0</v>
      </c>
      <c r="Z759">
        <f>SUM($F759:N759)</f>
        <v>0</v>
      </c>
      <c r="AA759">
        <f>SUM($F759:O759)</f>
        <v>0</v>
      </c>
      <c r="AB759">
        <f>SUM($F759:P759)</f>
        <v>0</v>
      </c>
      <c r="AC759">
        <f>SUM($F759:Q759)</f>
        <v>0</v>
      </c>
      <c r="AD759">
        <f>SUM($F759:R759)</f>
        <v>0</v>
      </c>
    </row>
    <row r="760" spans="1:30" x14ac:dyDescent="0.35">
      <c r="A760" t="s">
        <v>143</v>
      </c>
      <c r="B760" s="328" t="str">
        <f>VLOOKUP(A760,'Web Based Remittances'!$A$2:$C$70,3,0)</f>
        <v>188b616h</v>
      </c>
      <c r="C760" t="s">
        <v>115</v>
      </c>
      <c r="D760" t="s">
        <v>116</v>
      </c>
      <c r="E760">
        <v>6181500</v>
      </c>
      <c r="S760">
        <f t="shared" si="11"/>
        <v>0</v>
      </c>
      <c r="T760">
        <f>SUM($F760:H760)</f>
        <v>0</v>
      </c>
      <c r="U760">
        <f>SUM($F760:I760)</f>
        <v>0</v>
      </c>
      <c r="V760">
        <f>SUM($F760:J760)</f>
        <v>0</v>
      </c>
      <c r="W760">
        <f>SUM($F760:K760)</f>
        <v>0</v>
      </c>
      <c r="X760">
        <f>SUM($F760:L760)</f>
        <v>0</v>
      </c>
      <c r="Y760">
        <f>SUM($F760:M760)</f>
        <v>0</v>
      </c>
      <c r="Z760">
        <f>SUM($F760:N760)</f>
        <v>0</v>
      </c>
      <c r="AA760">
        <f>SUM($F760:O760)</f>
        <v>0</v>
      </c>
      <c r="AB760">
        <f>SUM($F760:P760)</f>
        <v>0</v>
      </c>
      <c r="AC760">
        <f>SUM($F760:Q760)</f>
        <v>0</v>
      </c>
      <c r="AD760">
        <f>SUM($F760:R760)</f>
        <v>0</v>
      </c>
    </row>
    <row r="761" spans="1:30" x14ac:dyDescent="0.35">
      <c r="A761" t="s">
        <v>143</v>
      </c>
      <c r="B761" s="328" t="str">
        <f>VLOOKUP(A761,'Web Based Remittances'!$A$2:$C$70,3,0)</f>
        <v>188b616h</v>
      </c>
      <c r="C761" t="s">
        <v>117</v>
      </c>
      <c r="D761" t="s">
        <v>118</v>
      </c>
      <c r="E761">
        <v>6110610</v>
      </c>
      <c r="S761">
        <f t="shared" si="11"/>
        <v>0</v>
      </c>
      <c r="T761">
        <f>SUM($F761:H761)</f>
        <v>0</v>
      </c>
      <c r="U761">
        <f>SUM($F761:I761)</f>
        <v>0</v>
      </c>
      <c r="V761">
        <f>SUM($F761:J761)</f>
        <v>0</v>
      </c>
      <c r="W761">
        <f>SUM($F761:K761)</f>
        <v>0</v>
      </c>
      <c r="X761">
        <f>SUM($F761:L761)</f>
        <v>0</v>
      </c>
      <c r="Y761">
        <f>SUM($F761:M761)</f>
        <v>0</v>
      </c>
      <c r="Z761">
        <f>SUM($F761:N761)</f>
        <v>0</v>
      </c>
      <c r="AA761">
        <f>SUM($F761:O761)</f>
        <v>0</v>
      </c>
      <c r="AB761">
        <f>SUM($F761:P761)</f>
        <v>0</v>
      </c>
      <c r="AC761">
        <f>SUM($F761:Q761)</f>
        <v>0</v>
      </c>
      <c r="AD761">
        <f>SUM($F761:R761)</f>
        <v>0</v>
      </c>
    </row>
    <row r="762" spans="1:30" x14ac:dyDescent="0.35">
      <c r="A762" t="s">
        <v>143</v>
      </c>
      <c r="B762" s="328" t="str">
        <f>VLOOKUP(A762,'Web Based Remittances'!$A$2:$C$70,3,0)</f>
        <v>188b616h</v>
      </c>
      <c r="C762" t="s">
        <v>119</v>
      </c>
      <c r="D762" t="s">
        <v>120</v>
      </c>
      <c r="E762">
        <v>6122340</v>
      </c>
      <c r="S762">
        <f t="shared" si="11"/>
        <v>0</v>
      </c>
      <c r="T762">
        <f>SUM($F762:H762)</f>
        <v>0</v>
      </c>
      <c r="U762">
        <f>SUM($F762:I762)</f>
        <v>0</v>
      </c>
      <c r="V762">
        <f>SUM($F762:J762)</f>
        <v>0</v>
      </c>
      <c r="W762">
        <f>SUM($F762:K762)</f>
        <v>0</v>
      </c>
      <c r="X762">
        <f>SUM($F762:L762)</f>
        <v>0</v>
      </c>
      <c r="Y762">
        <f>SUM($F762:M762)</f>
        <v>0</v>
      </c>
      <c r="Z762">
        <f>SUM($F762:N762)</f>
        <v>0</v>
      </c>
      <c r="AA762">
        <f>SUM($F762:O762)</f>
        <v>0</v>
      </c>
      <c r="AB762">
        <f>SUM($F762:P762)</f>
        <v>0</v>
      </c>
      <c r="AC762">
        <f>SUM($F762:Q762)</f>
        <v>0</v>
      </c>
      <c r="AD762">
        <f>SUM($F762:R762)</f>
        <v>0</v>
      </c>
    </row>
    <row r="763" spans="1:30" x14ac:dyDescent="0.35">
      <c r="A763" t="s">
        <v>143</v>
      </c>
      <c r="B763" s="328" t="str">
        <f>VLOOKUP(A763,'Web Based Remittances'!$A$2:$C$70,3,0)</f>
        <v>188b616h</v>
      </c>
      <c r="C763" t="s">
        <v>121</v>
      </c>
      <c r="D763" t="s">
        <v>122</v>
      </c>
      <c r="E763">
        <v>4190170</v>
      </c>
      <c r="F763">
        <v>-6368</v>
      </c>
      <c r="K763">
        <v>-6368</v>
      </c>
      <c r="S763">
        <f t="shared" si="11"/>
        <v>0</v>
      </c>
      <c r="T763">
        <f>SUM($F763:H763)</f>
        <v>-6368</v>
      </c>
      <c r="U763">
        <f>SUM($F763:I763)</f>
        <v>-6368</v>
      </c>
      <c r="V763">
        <f>SUM($F763:J763)</f>
        <v>-6368</v>
      </c>
      <c r="W763">
        <f>SUM($F763:K763)</f>
        <v>-12736</v>
      </c>
      <c r="X763">
        <f>SUM($F763:L763)</f>
        <v>-12736</v>
      </c>
      <c r="Y763">
        <f>SUM($F763:M763)</f>
        <v>-12736</v>
      </c>
      <c r="Z763">
        <f>SUM($F763:N763)</f>
        <v>-12736</v>
      </c>
      <c r="AA763">
        <f>SUM($F763:O763)</f>
        <v>-12736</v>
      </c>
      <c r="AB763">
        <f>SUM($F763:P763)</f>
        <v>-12736</v>
      </c>
      <c r="AC763">
        <f>SUM($F763:Q763)</f>
        <v>-12736</v>
      </c>
      <c r="AD763">
        <f>SUM($F763:R763)</f>
        <v>-12736</v>
      </c>
    </row>
    <row r="764" spans="1:30" x14ac:dyDescent="0.35">
      <c r="A764" t="s">
        <v>143</v>
      </c>
      <c r="B764" s="328" t="str">
        <f>VLOOKUP(A764,'Web Based Remittances'!$A$2:$C$70,3,0)</f>
        <v>188b616h</v>
      </c>
      <c r="C764" t="s">
        <v>123</v>
      </c>
      <c r="D764" t="s">
        <v>124</v>
      </c>
      <c r="E764">
        <v>4190430</v>
      </c>
      <c r="S764">
        <f t="shared" si="11"/>
        <v>0</v>
      </c>
      <c r="T764">
        <f>SUM($F764:H764)</f>
        <v>0</v>
      </c>
      <c r="U764">
        <f>SUM($F764:I764)</f>
        <v>0</v>
      </c>
      <c r="V764">
        <f>SUM($F764:J764)</f>
        <v>0</v>
      </c>
      <c r="W764">
        <f>SUM($F764:K764)</f>
        <v>0</v>
      </c>
      <c r="X764">
        <f>SUM($F764:L764)</f>
        <v>0</v>
      </c>
      <c r="Y764">
        <f>SUM($F764:M764)</f>
        <v>0</v>
      </c>
      <c r="Z764">
        <f>SUM($F764:N764)</f>
        <v>0</v>
      </c>
      <c r="AA764">
        <f>SUM($F764:O764)</f>
        <v>0</v>
      </c>
      <c r="AB764">
        <f>SUM($F764:P764)</f>
        <v>0</v>
      </c>
      <c r="AC764">
        <f>SUM($F764:Q764)</f>
        <v>0</v>
      </c>
      <c r="AD764">
        <f>SUM($F764:R764)</f>
        <v>0</v>
      </c>
    </row>
    <row r="765" spans="1:30" x14ac:dyDescent="0.35">
      <c r="A765" t="s">
        <v>143</v>
      </c>
      <c r="B765" s="328" t="str">
        <f>VLOOKUP(A765,'Web Based Remittances'!$A$2:$C$70,3,0)</f>
        <v>188b616h</v>
      </c>
      <c r="C765" t="s">
        <v>125</v>
      </c>
      <c r="D765" t="s">
        <v>126</v>
      </c>
      <c r="E765">
        <v>6181510</v>
      </c>
      <c r="S765">
        <f t="shared" si="11"/>
        <v>0</v>
      </c>
      <c r="T765">
        <f>SUM($F765:H765)</f>
        <v>0</v>
      </c>
      <c r="U765">
        <f>SUM($F765:I765)</f>
        <v>0</v>
      </c>
      <c r="V765">
        <f>SUM($F765:J765)</f>
        <v>0</v>
      </c>
      <c r="W765">
        <f>SUM($F765:K765)</f>
        <v>0</v>
      </c>
      <c r="X765">
        <f>SUM($F765:L765)</f>
        <v>0</v>
      </c>
      <c r="Y765">
        <f>SUM($F765:M765)</f>
        <v>0</v>
      </c>
      <c r="Z765">
        <f>SUM($F765:N765)</f>
        <v>0</v>
      </c>
      <c r="AA765">
        <f>SUM($F765:O765)</f>
        <v>0</v>
      </c>
      <c r="AB765">
        <f>SUM($F765:P765)</f>
        <v>0</v>
      </c>
      <c r="AC765">
        <f>SUM($F765:Q765)</f>
        <v>0</v>
      </c>
      <c r="AD765">
        <f>SUM($F765:R765)</f>
        <v>0</v>
      </c>
    </row>
    <row r="766" spans="1:30" x14ac:dyDescent="0.35">
      <c r="A766" t="s">
        <v>143</v>
      </c>
      <c r="B766" s="328" t="str">
        <f>VLOOKUP(A766,'Web Based Remittances'!$A$2:$C$70,3,0)</f>
        <v>188b616h</v>
      </c>
      <c r="C766" t="s">
        <v>146</v>
      </c>
      <c r="D766" t="s">
        <v>147</v>
      </c>
      <c r="E766">
        <v>6180210</v>
      </c>
      <c r="S766">
        <f t="shared" si="11"/>
        <v>0</v>
      </c>
      <c r="T766">
        <f>SUM($F766:H766)</f>
        <v>0</v>
      </c>
      <c r="U766">
        <f>SUM($F766:I766)</f>
        <v>0</v>
      </c>
      <c r="V766">
        <f>SUM($F766:J766)</f>
        <v>0</v>
      </c>
      <c r="W766">
        <f>SUM($F766:K766)</f>
        <v>0</v>
      </c>
      <c r="X766">
        <f>SUM($F766:L766)</f>
        <v>0</v>
      </c>
      <c r="Y766">
        <f>SUM($F766:M766)</f>
        <v>0</v>
      </c>
      <c r="Z766">
        <f>SUM($F766:N766)</f>
        <v>0</v>
      </c>
      <c r="AA766">
        <f>SUM($F766:O766)</f>
        <v>0</v>
      </c>
      <c r="AB766">
        <f>SUM($F766:P766)</f>
        <v>0</v>
      </c>
      <c r="AC766">
        <f>SUM($F766:Q766)</f>
        <v>0</v>
      </c>
      <c r="AD766">
        <f>SUM($F766:R766)</f>
        <v>0</v>
      </c>
    </row>
    <row r="767" spans="1:30" x14ac:dyDescent="0.35">
      <c r="A767" t="s">
        <v>143</v>
      </c>
      <c r="B767" s="328" t="str">
        <f>VLOOKUP(A767,'Web Based Remittances'!$A$2:$C$70,3,0)</f>
        <v>188b616h</v>
      </c>
      <c r="C767" t="s">
        <v>127</v>
      </c>
      <c r="D767" t="s">
        <v>128</v>
      </c>
      <c r="E767">
        <v>6180200</v>
      </c>
      <c r="F767">
        <v>6368</v>
      </c>
      <c r="K767">
        <v>6368</v>
      </c>
      <c r="S767">
        <f t="shared" si="11"/>
        <v>0</v>
      </c>
      <c r="T767">
        <f>SUM($F767:H767)</f>
        <v>6368</v>
      </c>
      <c r="U767">
        <f>SUM($F767:I767)</f>
        <v>6368</v>
      </c>
      <c r="V767">
        <f>SUM($F767:J767)</f>
        <v>6368</v>
      </c>
      <c r="W767">
        <f>SUM($F767:K767)</f>
        <v>12736</v>
      </c>
      <c r="X767">
        <f>SUM($F767:L767)</f>
        <v>12736</v>
      </c>
      <c r="Y767">
        <f>SUM($F767:M767)</f>
        <v>12736</v>
      </c>
      <c r="Z767">
        <f>SUM($F767:N767)</f>
        <v>12736</v>
      </c>
      <c r="AA767">
        <f>SUM($F767:O767)</f>
        <v>12736</v>
      </c>
      <c r="AB767">
        <f>SUM($F767:P767)</f>
        <v>12736</v>
      </c>
      <c r="AC767">
        <f>SUM($F767:Q767)</f>
        <v>12736</v>
      </c>
      <c r="AD767">
        <f>SUM($F767:R767)</f>
        <v>12736</v>
      </c>
    </row>
    <row r="768" spans="1:30" x14ac:dyDescent="0.35">
      <c r="A768" t="s">
        <v>143</v>
      </c>
      <c r="B768" s="328" t="str">
        <f>VLOOKUP(A768,'Web Based Remittances'!$A$2:$C$70,3,0)</f>
        <v>188b616h</v>
      </c>
      <c r="C768" t="s">
        <v>130</v>
      </c>
      <c r="D768" t="s">
        <v>131</v>
      </c>
      <c r="E768">
        <v>6180230</v>
      </c>
      <c r="S768">
        <f t="shared" si="11"/>
        <v>0</v>
      </c>
      <c r="T768">
        <f>SUM($F768:H768)</f>
        <v>0</v>
      </c>
      <c r="U768">
        <f>SUM($F768:I768)</f>
        <v>0</v>
      </c>
      <c r="V768">
        <f>SUM($F768:J768)</f>
        <v>0</v>
      </c>
      <c r="W768">
        <f>SUM($F768:K768)</f>
        <v>0</v>
      </c>
      <c r="X768">
        <f>SUM($F768:L768)</f>
        <v>0</v>
      </c>
      <c r="Y768">
        <f>SUM($F768:M768)</f>
        <v>0</v>
      </c>
      <c r="Z768">
        <f>SUM($F768:N768)</f>
        <v>0</v>
      </c>
      <c r="AA768">
        <f>SUM($F768:O768)</f>
        <v>0</v>
      </c>
      <c r="AB768">
        <f>SUM($F768:P768)</f>
        <v>0</v>
      </c>
      <c r="AC768">
        <f>SUM($F768:Q768)</f>
        <v>0</v>
      </c>
      <c r="AD768">
        <f>SUM($F768:R768)</f>
        <v>0</v>
      </c>
    </row>
    <row r="769" spans="1:30" x14ac:dyDescent="0.35">
      <c r="A769" t="s">
        <v>143</v>
      </c>
      <c r="B769" s="328" t="str">
        <f>VLOOKUP(A769,'Web Based Remittances'!$A$2:$C$70,3,0)</f>
        <v>188b616h</v>
      </c>
      <c r="C769" t="s">
        <v>135</v>
      </c>
      <c r="D769" t="s">
        <v>136</v>
      </c>
      <c r="E769">
        <v>6180260</v>
      </c>
      <c r="S769">
        <f t="shared" si="11"/>
        <v>0</v>
      </c>
      <c r="T769">
        <f>SUM($F769:H769)</f>
        <v>0</v>
      </c>
      <c r="U769">
        <f>SUM($F769:I769)</f>
        <v>0</v>
      </c>
      <c r="V769">
        <f>SUM($F769:J769)</f>
        <v>0</v>
      </c>
      <c r="W769">
        <f>SUM($F769:K769)</f>
        <v>0</v>
      </c>
      <c r="X769">
        <f>SUM($F769:L769)</f>
        <v>0</v>
      </c>
      <c r="Y769">
        <f>SUM($F769:M769)</f>
        <v>0</v>
      </c>
      <c r="Z769">
        <f>SUM($F769:N769)</f>
        <v>0</v>
      </c>
      <c r="AA769">
        <f>SUM($F769:O769)</f>
        <v>0</v>
      </c>
      <c r="AB769">
        <f>SUM($F769:P769)</f>
        <v>0</v>
      </c>
      <c r="AC769">
        <f>SUM($F769:Q769)</f>
        <v>0</v>
      </c>
      <c r="AD769">
        <f>SUM($F769:R769)</f>
        <v>0</v>
      </c>
    </row>
    <row r="770" spans="1:30" x14ac:dyDescent="0.35">
      <c r="A770" t="s">
        <v>188</v>
      </c>
      <c r="B770" s="328" t="str">
        <f>VLOOKUP(A770,'Web Based Remittances'!$A$2:$C$70,3,0)</f>
        <v>35s874q</v>
      </c>
      <c r="C770" t="s">
        <v>19</v>
      </c>
      <c r="D770" t="s">
        <v>20</v>
      </c>
      <c r="E770">
        <v>4190105</v>
      </c>
      <c r="F770">
        <v>-551648</v>
      </c>
      <c r="G770">
        <v>-64668.6</v>
      </c>
      <c r="H770">
        <v>-55855</v>
      </c>
      <c r="I770">
        <v>-43112</v>
      </c>
      <c r="J770">
        <v>-43112</v>
      </c>
      <c r="K770">
        <v>-43112</v>
      </c>
      <c r="L770">
        <v>-43112</v>
      </c>
      <c r="M770">
        <v>-43112</v>
      </c>
      <c r="N770">
        <v>-43112</v>
      </c>
      <c r="O770">
        <v>-43112</v>
      </c>
      <c r="P770">
        <v>-43112</v>
      </c>
      <c r="Q770">
        <v>-43112</v>
      </c>
      <c r="R770">
        <v>-43116.4</v>
      </c>
      <c r="S770">
        <f t="shared" si="11"/>
        <v>-64668.6</v>
      </c>
      <c r="T770">
        <f>SUM($F770:H770)</f>
        <v>-672171.6</v>
      </c>
      <c r="U770">
        <f>SUM($F770:I770)</f>
        <v>-715283.6</v>
      </c>
      <c r="V770">
        <f>SUM($F770:J770)</f>
        <v>-758395.6</v>
      </c>
      <c r="W770">
        <f>SUM($F770:K770)</f>
        <v>-801507.6</v>
      </c>
      <c r="X770">
        <f>SUM($F770:L770)</f>
        <v>-844619.6</v>
      </c>
      <c r="Y770">
        <f>SUM($F770:M770)</f>
        <v>-887731.6</v>
      </c>
      <c r="Z770">
        <f>SUM($F770:N770)</f>
        <v>-930843.6</v>
      </c>
      <c r="AA770">
        <f>SUM($F770:O770)</f>
        <v>-973955.6</v>
      </c>
      <c r="AB770">
        <f>SUM($F770:P770)</f>
        <v>-1017067.6</v>
      </c>
      <c r="AC770">
        <f>SUM($F770:Q770)</f>
        <v>-1060179.6000000001</v>
      </c>
      <c r="AD770">
        <f>SUM($F770:R770)</f>
        <v>-1103296</v>
      </c>
    </row>
    <row r="771" spans="1:30" x14ac:dyDescent="0.35">
      <c r="A771" t="s">
        <v>188</v>
      </c>
      <c r="B771" s="328" t="str">
        <f>VLOOKUP(A771,'Web Based Remittances'!$A$2:$C$70,3,0)</f>
        <v>35s874q</v>
      </c>
      <c r="C771" t="s">
        <v>21</v>
      </c>
      <c r="D771" t="s">
        <v>22</v>
      </c>
      <c r="E771">
        <v>4190110</v>
      </c>
      <c r="S771">
        <f t="shared" si="11"/>
        <v>0</v>
      </c>
      <c r="T771">
        <f>SUM($F771:H771)</f>
        <v>0</v>
      </c>
      <c r="U771">
        <f>SUM($F771:I771)</f>
        <v>0</v>
      </c>
      <c r="V771">
        <f>SUM($F771:J771)</f>
        <v>0</v>
      </c>
      <c r="W771">
        <f>SUM($F771:K771)</f>
        <v>0</v>
      </c>
      <c r="X771">
        <f>SUM($F771:L771)</f>
        <v>0</v>
      </c>
      <c r="Y771">
        <f>SUM($F771:M771)</f>
        <v>0</v>
      </c>
      <c r="Z771">
        <f>SUM($F771:N771)</f>
        <v>0</v>
      </c>
      <c r="AA771">
        <f>SUM($F771:O771)</f>
        <v>0</v>
      </c>
      <c r="AB771">
        <f>SUM($F771:P771)</f>
        <v>0</v>
      </c>
      <c r="AC771">
        <f>SUM($F771:Q771)</f>
        <v>0</v>
      </c>
      <c r="AD771">
        <f>SUM($F771:R771)</f>
        <v>0</v>
      </c>
    </row>
    <row r="772" spans="1:30" x14ac:dyDescent="0.35">
      <c r="A772" t="s">
        <v>188</v>
      </c>
      <c r="B772" s="328" t="str">
        <f>VLOOKUP(A772,'Web Based Remittances'!$A$2:$C$70,3,0)</f>
        <v>35s874q</v>
      </c>
      <c r="C772" t="s">
        <v>23</v>
      </c>
      <c r="D772" t="s">
        <v>24</v>
      </c>
      <c r="E772">
        <v>4190120</v>
      </c>
      <c r="F772">
        <v>-17500</v>
      </c>
      <c r="G772">
        <v>-1458</v>
      </c>
      <c r="H772">
        <v>-1458</v>
      </c>
      <c r="I772">
        <v>-1458</v>
      </c>
      <c r="J772">
        <v>-1458</v>
      </c>
      <c r="K772">
        <v>-1458</v>
      </c>
      <c r="L772">
        <v>-1458</v>
      </c>
      <c r="M772">
        <v>-1458</v>
      </c>
      <c r="N772">
        <v>-1458</v>
      </c>
      <c r="O772">
        <v>-1458</v>
      </c>
      <c r="P772">
        <v>-1458</v>
      </c>
      <c r="Q772">
        <v>-1458</v>
      </c>
      <c r="R772">
        <v>-1462</v>
      </c>
      <c r="S772">
        <f t="shared" ref="S772:S835" si="12">G772</f>
        <v>-1458</v>
      </c>
      <c r="T772">
        <f>SUM($F772:H772)</f>
        <v>-20416</v>
      </c>
      <c r="U772">
        <f>SUM($F772:I772)</f>
        <v>-21874</v>
      </c>
      <c r="V772">
        <f>SUM($F772:J772)</f>
        <v>-23332</v>
      </c>
      <c r="W772">
        <f>SUM($F772:K772)</f>
        <v>-24790</v>
      </c>
      <c r="X772">
        <f>SUM($F772:L772)</f>
        <v>-26248</v>
      </c>
      <c r="Y772">
        <f>SUM($F772:M772)</f>
        <v>-27706</v>
      </c>
      <c r="Z772">
        <f>SUM($F772:N772)</f>
        <v>-29164</v>
      </c>
      <c r="AA772">
        <f>SUM($F772:O772)</f>
        <v>-30622</v>
      </c>
      <c r="AB772">
        <f>SUM($F772:P772)</f>
        <v>-32080</v>
      </c>
      <c r="AC772">
        <f>SUM($F772:Q772)</f>
        <v>-33538</v>
      </c>
      <c r="AD772">
        <f>SUM($F772:R772)</f>
        <v>-35000</v>
      </c>
    </row>
    <row r="773" spans="1:30" x14ac:dyDescent="0.35">
      <c r="A773" t="s">
        <v>188</v>
      </c>
      <c r="B773" s="328" t="str">
        <f>VLOOKUP(A773,'Web Based Remittances'!$A$2:$C$70,3,0)</f>
        <v>35s874q</v>
      </c>
      <c r="C773" t="s">
        <v>25</v>
      </c>
      <c r="D773" t="s">
        <v>26</v>
      </c>
      <c r="E773">
        <v>4190140</v>
      </c>
      <c r="F773">
        <v>-10185</v>
      </c>
      <c r="J773">
        <v>-2546</v>
      </c>
      <c r="L773">
        <v>-2546</v>
      </c>
      <c r="O773">
        <v>-2546</v>
      </c>
      <c r="R773">
        <v>-2547</v>
      </c>
      <c r="S773">
        <f t="shared" si="12"/>
        <v>0</v>
      </c>
      <c r="T773">
        <f>SUM($F773:H773)</f>
        <v>-10185</v>
      </c>
      <c r="U773">
        <f>SUM($F773:I773)</f>
        <v>-10185</v>
      </c>
      <c r="V773">
        <f>SUM($F773:J773)</f>
        <v>-12731</v>
      </c>
      <c r="W773">
        <f>SUM($F773:K773)</f>
        <v>-12731</v>
      </c>
      <c r="X773">
        <f>SUM($F773:L773)</f>
        <v>-15277</v>
      </c>
      <c r="Y773">
        <f>SUM($F773:M773)</f>
        <v>-15277</v>
      </c>
      <c r="Z773">
        <f>SUM($F773:N773)</f>
        <v>-15277</v>
      </c>
      <c r="AA773">
        <f>SUM($F773:O773)</f>
        <v>-17823</v>
      </c>
      <c r="AB773">
        <f>SUM($F773:P773)</f>
        <v>-17823</v>
      </c>
      <c r="AC773">
        <f>SUM($F773:Q773)</f>
        <v>-17823</v>
      </c>
      <c r="AD773">
        <f>SUM($F773:R773)</f>
        <v>-20370</v>
      </c>
    </row>
    <row r="774" spans="1:30" x14ac:dyDescent="0.35">
      <c r="A774" t="s">
        <v>188</v>
      </c>
      <c r="B774" s="328" t="str">
        <f>VLOOKUP(A774,'Web Based Remittances'!$A$2:$C$70,3,0)</f>
        <v>35s874q</v>
      </c>
      <c r="C774" t="s">
        <v>27</v>
      </c>
      <c r="D774" t="s">
        <v>28</v>
      </c>
      <c r="E774">
        <v>4190160</v>
      </c>
      <c r="S774">
        <f t="shared" si="12"/>
        <v>0</v>
      </c>
      <c r="T774">
        <f>SUM($F774:H774)</f>
        <v>0</v>
      </c>
      <c r="U774">
        <f>SUM($F774:I774)</f>
        <v>0</v>
      </c>
      <c r="V774">
        <f>SUM($F774:J774)</f>
        <v>0</v>
      </c>
      <c r="W774">
        <f>SUM($F774:K774)</f>
        <v>0</v>
      </c>
      <c r="X774">
        <f>SUM($F774:L774)</f>
        <v>0</v>
      </c>
      <c r="Y774">
        <f>SUM($F774:M774)</f>
        <v>0</v>
      </c>
      <c r="Z774">
        <f>SUM($F774:N774)</f>
        <v>0</v>
      </c>
      <c r="AA774">
        <f>SUM($F774:O774)</f>
        <v>0</v>
      </c>
      <c r="AB774">
        <f>SUM($F774:P774)</f>
        <v>0</v>
      </c>
      <c r="AC774">
        <f>SUM($F774:Q774)</f>
        <v>0</v>
      </c>
      <c r="AD774">
        <f>SUM($F774:R774)</f>
        <v>0</v>
      </c>
    </row>
    <row r="775" spans="1:30" x14ac:dyDescent="0.35">
      <c r="A775" t="s">
        <v>188</v>
      </c>
      <c r="B775" s="328" t="str">
        <f>VLOOKUP(A775,'Web Based Remittances'!$A$2:$C$70,3,0)</f>
        <v>35s874q</v>
      </c>
      <c r="C775" t="s">
        <v>29</v>
      </c>
      <c r="D775" t="s">
        <v>30</v>
      </c>
      <c r="E775">
        <v>4190390</v>
      </c>
      <c r="S775">
        <f t="shared" si="12"/>
        <v>0</v>
      </c>
      <c r="T775">
        <f>SUM($F775:H775)</f>
        <v>0</v>
      </c>
      <c r="U775">
        <f>SUM($F775:I775)</f>
        <v>0</v>
      </c>
      <c r="V775">
        <f>SUM($F775:J775)</f>
        <v>0</v>
      </c>
      <c r="W775">
        <f>SUM($F775:K775)</f>
        <v>0</v>
      </c>
      <c r="X775">
        <f>SUM($F775:L775)</f>
        <v>0</v>
      </c>
      <c r="Y775">
        <f>SUM($F775:M775)</f>
        <v>0</v>
      </c>
      <c r="Z775">
        <f>SUM($F775:N775)</f>
        <v>0</v>
      </c>
      <c r="AA775">
        <f>SUM($F775:O775)</f>
        <v>0</v>
      </c>
      <c r="AB775">
        <f>SUM($F775:P775)</f>
        <v>0</v>
      </c>
      <c r="AC775">
        <f>SUM($F775:Q775)</f>
        <v>0</v>
      </c>
      <c r="AD775">
        <f>SUM($F775:R775)</f>
        <v>0</v>
      </c>
    </row>
    <row r="776" spans="1:30" x14ac:dyDescent="0.35">
      <c r="A776" t="s">
        <v>188</v>
      </c>
      <c r="B776" s="328" t="str">
        <f>VLOOKUP(A776,'Web Based Remittances'!$A$2:$C$70,3,0)</f>
        <v>35s874q</v>
      </c>
      <c r="C776" t="s">
        <v>31</v>
      </c>
      <c r="D776" t="s">
        <v>32</v>
      </c>
      <c r="E776">
        <v>4191900</v>
      </c>
      <c r="F776">
        <v>-7000</v>
      </c>
      <c r="G776">
        <v>-1750</v>
      </c>
      <c r="J776">
        <v>-1750</v>
      </c>
      <c r="N776">
        <v>-1750</v>
      </c>
      <c r="R776">
        <v>-1750</v>
      </c>
      <c r="S776">
        <f t="shared" si="12"/>
        <v>-1750</v>
      </c>
      <c r="T776">
        <f>SUM($F776:H776)</f>
        <v>-8750</v>
      </c>
      <c r="U776">
        <f>SUM($F776:I776)</f>
        <v>-8750</v>
      </c>
      <c r="V776">
        <f>SUM($F776:J776)</f>
        <v>-10500</v>
      </c>
      <c r="W776">
        <f>SUM($F776:K776)</f>
        <v>-10500</v>
      </c>
      <c r="X776">
        <f>SUM($F776:L776)</f>
        <v>-10500</v>
      </c>
      <c r="Y776">
        <f>SUM($F776:M776)</f>
        <v>-10500</v>
      </c>
      <c r="Z776">
        <f>SUM($F776:N776)</f>
        <v>-12250</v>
      </c>
      <c r="AA776">
        <f>SUM($F776:O776)</f>
        <v>-12250</v>
      </c>
      <c r="AB776">
        <f>SUM($F776:P776)</f>
        <v>-12250</v>
      </c>
      <c r="AC776">
        <f>SUM($F776:Q776)</f>
        <v>-12250</v>
      </c>
      <c r="AD776">
        <f>SUM($F776:R776)</f>
        <v>-14000</v>
      </c>
    </row>
    <row r="777" spans="1:30" x14ac:dyDescent="0.35">
      <c r="A777" t="s">
        <v>188</v>
      </c>
      <c r="B777" s="328" t="str">
        <f>VLOOKUP(A777,'Web Based Remittances'!$A$2:$C$70,3,0)</f>
        <v>35s874q</v>
      </c>
      <c r="C777" t="s">
        <v>33</v>
      </c>
      <c r="D777" t="s">
        <v>34</v>
      </c>
      <c r="E777">
        <v>4191100</v>
      </c>
      <c r="S777">
        <f t="shared" si="12"/>
        <v>0</v>
      </c>
      <c r="T777">
        <f>SUM($F777:H777)</f>
        <v>0</v>
      </c>
      <c r="U777">
        <f>SUM($F777:I777)</f>
        <v>0</v>
      </c>
      <c r="V777">
        <f>SUM($F777:J777)</f>
        <v>0</v>
      </c>
      <c r="W777">
        <f>SUM($F777:K777)</f>
        <v>0</v>
      </c>
      <c r="X777">
        <f>SUM($F777:L777)</f>
        <v>0</v>
      </c>
      <c r="Y777">
        <f>SUM($F777:M777)</f>
        <v>0</v>
      </c>
      <c r="Z777">
        <f>SUM($F777:N777)</f>
        <v>0</v>
      </c>
      <c r="AA777">
        <f>SUM($F777:O777)</f>
        <v>0</v>
      </c>
      <c r="AB777">
        <f>SUM($F777:P777)</f>
        <v>0</v>
      </c>
      <c r="AC777">
        <f>SUM($F777:Q777)</f>
        <v>0</v>
      </c>
      <c r="AD777">
        <f>SUM($F777:R777)</f>
        <v>0</v>
      </c>
    </row>
    <row r="778" spans="1:30" x14ac:dyDescent="0.35">
      <c r="A778" t="s">
        <v>188</v>
      </c>
      <c r="B778" s="328" t="str">
        <f>VLOOKUP(A778,'Web Based Remittances'!$A$2:$C$70,3,0)</f>
        <v>35s874q</v>
      </c>
      <c r="C778" t="s">
        <v>35</v>
      </c>
      <c r="D778" t="s">
        <v>36</v>
      </c>
      <c r="E778">
        <v>4191110</v>
      </c>
      <c r="S778">
        <f t="shared" si="12"/>
        <v>0</v>
      </c>
      <c r="T778">
        <f>SUM($F778:H778)</f>
        <v>0</v>
      </c>
      <c r="U778">
        <f>SUM($F778:I778)</f>
        <v>0</v>
      </c>
      <c r="V778">
        <f>SUM($F778:J778)</f>
        <v>0</v>
      </c>
      <c r="W778">
        <f>SUM($F778:K778)</f>
        <v>0</v>
      </c>
      <c r="X778">
        <f>SUM($F778:L778)</f>
        <v>0</v>
      </c>
      <c r="Y778">
        <f>SUM($F778:M778)</f>
        <v>0</v>
      </c>
      <c r="Z778">
        <f>SUM($F778:N778)</f>
        <v>0</v>
      </c>
      <c r="AA778">
        <f>SUM($F778:O778)</f>
        <v>0</v>
      </c>
      <c r="AB778">
        <f>SUM($F778:P778)</f>
        <v>0</v>
      </c>
      <c r="AC778">
        <f>SUM($F778:Q778)</f>
        <v>0</v>
      </c>
      <c r="AD778">
        <f>SUM($F778:R778)</f>
        <v>0</v>
      </c>
    </row>
    <row r="779" spans="1:30" x14ac:dyDescent="0.35">
      <c r="A779" t="s">
        <v>188</v>
      </c>
      <c r="B779" s="328" t="str">
        <f>VLOOKUP(A779,'Web Based Remittances'!$A$2:$C$70,3,0)</f>
        <v>35s874q</v>
      </c>
      <c r="C779" t="s">
        <v>37</v>
      </c>
      <c r="D779" t="s">
        <v>38</v>
      </c>
      <c r="E779">
        <v>4191600</v>
      </c>
      <c r="F779">
        <v>-2500</v>
      </c>
      <c r="L779">
        <v>-2500</v>
      </c>
      <c r="S779">
        <f t="shared" si="12"/>
        <v>0</v>
      </c>
      <c r="T779">
        <f>SUM($F779:H779)</f>
        <v>-2500</v>
      </c>
      <c r="U779">
        <f>SUM($F779:I779)</f>
        <v>-2500</v>
      </c>
      <c r="V779">
        <f>SUM($F779:J779)</f>
        <v>-2500</v>
      </c>
      <c r="W779">
        <f>SUM($F779:K779)</f>
        <v>-2500</v>
      </c>
      <c r="X779">
        <f>SUM($F779:L779)</f>
        <v>-5000</v>
      </c>
      <c r="Y779">
        <f>SUM($F779:M779)</f>
        <v>-5000</v>
      </c>
      <c r="Z779">
        <f>SUM($F779:N779)</f>
        <v>-5000</v>
      </c>
      <c r="AA779">
        <f>SUM($F779:O779)</f>
        <v>-5000</v>
      </c>
      <c r="AB779">
        <f>SUM($F779:P779)</f>
        <v>-5000</v>
      </c>
      <c r="AC779">
        <f>SUM($F779:Q779)</f>
        <v>-5000</v>
      </c>
      <c r="AD779">
        <f>SUM($F779:R779)</f>
        <v>-5000</v>
      </c>
    </row>
    <row r="780" spans="1:30" x14ac:dyDescent="0.35">
      <c r="A780" t="s">
        <v>188</v>
      </c>
      <c r="B780" s="328" t="str">
        <f>VLOOKUP(A780,'Web Based Remittances'!$A$2:$C$70,3,0)</f>
        <v>35s874q</v>
      </c>
      <c r="C780" t="s">
        <v>39</v>
      </c>
      <c r="D780" t="s">
        <v>40</v>
      </c>
      <c r="E780">
        <v>4191610</v>
      </c>
      <c r="S780">
        <f t="shared" si="12"/>
        <v>0</v>
      </c>
      <c r="T780">
        <f>SUM($F780:H780)</f>
        <v>0</v>
      </c>
      <c r="U780">
        <f>SUM($F780:I780)</f>
        <v>0</v>
      </c>
      <c r="V780">
        <f>SUM($F780:J780)</f>
        <v>0</v>
      </c>
      <c r="W780">
        <f>SUM($F780:K780)</f>
        <v>0</v>
      </c>
      <c r="X780">
        <f>SUM($F780:L780)</f>
        <v>0</v>
      </c>
      <c r="Y780">
        <f>SUM($F780:M780)</f>
        <v>0</v>
      </c>
      <c r="Z780">
        <f>SUM($F780:N780)</f>
        <v>0</v>
      </c>
      <c r="AA780">
        <f>SUM($F780:O780)</f>
        <v>0</v>
      </c>
      <c r="AB780">
        <f>SUM($F780:P780)</f>
        <v>0</v>
      </c>
      <c r="AC780">
        <f>SUM($F780:Q780)</f>
        <v>0</v>
      </c>
      <c r="AD780">
        <f>SUM($F780:R780)</f>
        <v>0</v>
      </c>
    </row>
    <row r="781" spans="1:30" x14ac:dyDescent="0.35">
      <c r="A781" t="s">
        <v>188</v>
      </c>
      <c r="B781" s="328" t="str">
        <f>VLOOKUP(A781,'Web Based Remittances'!$A$2:$C$70,3,0)</f>
        <v>35s874q</v>
      </c>
      <c r="C781" t="s">
        <v>41</v>
      </c>
      <c r="D781" t="s">
        <v>42</v>
      </c>
      <c r="E781">
        <v>4190410</v>
      </c>
      <c r="S781">
        <f t="shared" si="12"/>
        <v>0</v>
      </c>
      <c r="T781">
        <f>SUM($F781:H781)</f>
        <v>0</v>
      </c>
      <c r="U781">
        <f>SUM($F781:I781)</f>
        <v>0</v>
      </c>
      <c r="V781">
        <f>SUM($F781:J781)</f>
        <v>0</v>
      </c>
      <c r="W781">
        <f>SUM($F781:K781)</f>
        <v>0</v>
      </c>
      <c r="X781">
        <f>SUM($F781:L781)</f>
        <v>0</v>
      </c>
      <c r="Y781">
        <f>SUM($F781:M781)</f>
        <v>0</v>
      </c>
      <c r="Z781">
        <f>SUM($F781:N781)</f>
        <v>0</v>
      </c>
      <c r="AA781">
        <f>SUM($F781:O781)</f>
        <v>0</v>
      </c>
      <c r="AB781">
        <f>SUM($F781:P781)</f>
        <v>0</v>
      </c>
      <c r="AC781">
        <f>SUM($F781:Q781)</f>
        <v>0</v>
      </c>
      <c r="AD781">
        <f>SUM($F781:R781)</f>
        <v>0</v>
      </c>
    </row>
    <row r="782" spans="1:30" x14ac:dyDescent="0.35">
      <c r="A782" t="s">
        <v>188</v>
      </c>
      <c r="B782" s="328" t="str">
        <f>VLOOKUP(A782,'Web Based Remittances'!$A$2:$C$70,3,0)</f>
        <v>35s874q</v>
      </c>
      <c r="C782" t="s">
        <v>43</v>
      </c>
      <c r="D782" t="s">
        <v>44</v>
      </c>
      <c r="E782">
        <v>4190420</v>
      </c>
      <c r="S782">
        <f t="shared" si="12"/>
        <v>0</v>
      </c>
      <c r="T782">
        <f>SUM($F782:H782)</f>
        <v>0</v>
      </c>
      <c r="U782">
        <f>SUM($F782:I782)</f>
        <v>0</v>
      </c>
      <c r="V782">
        <f>SUM($F782:J782)</f>
        <v>0</v>
      </c>
      <c r="W782">
        <f>SUM($F782:K782)</f>
        <v>0</v>
      </c>
      <c r="X782">
        <f>SUM($F782:L782)</f>
        <v>0</v>
      </c>
      <c r="Y782">
        <f>SUM($F782:M782)</f>
        <v>0</v>
      </c>
      <c r="Z782">
        <f>SUM($F782:N782)</f>
        <v>0</v>
      </c>
      <c r="AA782">
        <f>SUM($F782:O782)</f>
        <v>0</v>
      </c>
      <c r="AB782">
        <f>SUM($F782:P782)</f>
        <v>0</v>
      </c>
      <c r="AC782">
        <f>SUM($F782:Q782)</f>
        <v>0</v>
      </c>
      <c r="AD782">
        <f>SUM($F782:R782)</f>
        <v>0</v>
      </c>
    </row>
    <row r="783" spans="1:30" x14ac:dyDescent="0.35">
      <c r="A783" t="s">
        <v>188</v>
      </c>
      <c r="B783" s="328" t="str">
        <f>VLOOKUP(A783,'Web Based Remittances'!$A$2:$C$70,3,0)</f>
        <v>35s874q</v>
      </c>
      <c r="C783" t="s">
        <v>45</v>
      </c>
      <c r="D783" t="s">
        <v>46</v>
      </c>
      <c r="E783">
        <v>4190200</v>
      </c>
      <c r="S783">
        <f t="shared" si="12"/>
        <v>0</v>
      </c>
      <c r="T783">
        <f>SUM($F783:H783)</f>
        <v>0</v>
      </c>
      <c r="U783">
        <f>SUM($F783:I783)</f>
        <v>0</v>
      </c>
      <c r="V783">
        <f>SUM($F783:J783)</f>
        <v>0</v>
      </c>
      <c r="W783">
        <f>SUM($F783:K783)</f>
        <v>0</v>
      </c>
      <c r="X783">
        <f>SUM($F783:L783)</f>
        <v>0</v>
      </c>
      <c r="Y783">
        <f>SUM($F783:M783)</f>
        <v>0</v>
      </c>
      <c r="Z783">
        <f>SUM($F783:N783)</f>
        <v>0</v>
      </c>
      <c r="AA783">
        <f>SUM($F783:O783)</f>
        <v>0</v>
      </c>
      <c r="AB783">
        <f>SUM($F783:P783)</f>
        <v>0</v>
      </c>
      <c r="AC783">
        <f>SUM($F783:Q783)</f>
        <v>0</v>
      </c>
      <c r="AD783">
        <f>SUM($F783:R783)</f>
        <v>0</v>
      </c>
    </row>
    <row r="784" spans="1:30" x14ac:dyDescent="0.35">
      <c r="A784" t="s">
        <v>188</v>
      </c>
      <c r="B784" s="328" t="str">
        <f>VLOOKUP(A784,'Web Based Remittances'!$A$2:$C$70,3,0)</f>
        <v>35s874q</v>
      </c>
      <c r="C784" t="s">
        <v>47</v>
      </c>
      <c r="D784" t="s">
        <v>48</v>
      </c>
      <c r="E784">
        <v>4190386</v>
      </c>
      <c r="S784">
        <f t="shared" si="12"/>
        <v>0</v>
      </c>
      <c r="T784">
        <f>SUM($F784:H784)</f>
        <v>0</v>
      </c>
      <c r="U784">
        <f>SUM($F784:I784)</f>
        <v>0</v>
      </c>
      <c r="V784">
        <f>SUM($F784:J784)</f>
        <v>0</v>
      </c>
      <c r="W784">
        <f>SUM($F784:K784)</f>
        <v>0</v>
      </c>
      <c r="X784">
        <f>SUM($F784:L784)</f>
        <v>0</v>
      </c>
      <c r="Y784">
        <f>SUM($F784:M784)</f>
        <v>0</v>
      </c>
      <c r="Z784">
        <f>SUM($F784:N784)</f>
        <v>0</v>
      </c>
      <c r="AA784">
        <f>SUM($F784:O784)</f>
        <v>0</v>
      </c>
      <c r="AB784">
        <f>SUM($F784:P784)</f>
        <v>0</v>
      </c>
      <c r="AC784">
        <f>SUM($F784:Q784)</f>
        <v>0</v>
      </c>
      <c r="AD784">
        <f>SUM($F784:R784)</f>
        <v>0</v>
      </c>
    </row>
    <row r="785" spans="1:30" x14ac:dyDescent="0.35">
      <c r="A785" t="s">
        <v>188</v>
      </c>
      <c r="B785" s="328" t="str">
        <f>VLOOKUP(A785,'Web Based Remittances'!$A$2:$C$70,3,0)</f>
        <v>35s874q</v>
      </c>
      <c r="C785" t="s">
        <v>49</v>
      </c>
      <c r="D785" t="s">
        <v>50</v>
      </c>
      <c r="E785">
        <v>4190387</v>
      </c>
      <c r="S785">
        <f t="shared" si="12"/>
        <v>0</v>
      </c>
      <c r="T785">
        <f>SUM($F785:H785)</f>
        <v>0</v>
      </c>
      <c r="U785">
        <f>SUM($F785:I785)</f>
        <v>0</v>
      </c>
      <c r="V785">
        <f>SUM($F785:J785)</f>
        <v>0</v>
      </c>
      <c r="W785">
        <f>SUM($F785:K785)</f>
        <v>0</v>
      </c>
      <c r="X785">
        <f>SUM($F785:L785)</f>
        <v>0</v>
      </c>
      <c r="Y785">
        <f>SUM($F785:M785)</f>
        <v>0</v>
      </c>
      <c r="Z785">
        <f>SUM($F785:N785)</f>
        <v>0</v>
      </c>
      <c r="AA785">
        <f>SUM($F785:O785)</f>
        <v>0</v>
      </c>
      <c r="AB785">
        <f>SUM($F785:P785)</f>
        <v>0</v>
      </c>
      <c r="AC785">
        <f>SUM($F785:Q785)</f>
        <v>0</v>
      </c>
      <c r="AD785">
        <f>SUM($F785:R785)</f>
        <v>0</v>
      </c>
    </row>
    <row r="786" spans="1:30" x14ac:dyDescent="0.35">
      <c r="A786" t="s">
        <v>188</v>
      </c>
      <c r="B786" s="328" t="str">
        <f>VLOOKUP(A786,'Web Based Remittances'!$A$2:$C$70,3,0)</f>
        <v>35s874q</v>
      </c>
      <c r="C786" t="s">
        <v>51</v>
      </c>
      <c r="D786" t="s">
        <v>52</v>
      </c>
      <c r="E786">
        <v>4190388</v>
      </c>
      <c r="F786">
        <v>-1425.25</v>
      </c>
      <c r="G786">
        <v>-500</v>
      </c>
      <c r="H786">
        <v>-425.25</v>
      </c>
      <c r="I786">
        <v>-500</v>
      </c>
      <c r="S786">
        <f t="shared" si="12"/>
        <v>-500</v>
      </c>
      <c r="T786">
        <f>SUM($F786:H786)</f>
        <v>-2350.5</v>
      </c>
      <c r="U786">
        <f>SUM($F786:I786)</f>
        <v>-2850.5</v>
      </c>
      <c r="V786">
        <f>SUM($F786:J786)</f>
        <v>-2850.5</v>
      </c>
      <c r="W786">
        <f>SUM($F786:K786)</f>
        <v>-2850.5</v>
      </c>
      <c r="X786">
        <f>SUM($F786:L786)</f>
        <v>-2850.5</v>
      </c>
      <c r="Y786">
        <f>SUM($F786:M786)</f>
        <v>-2850.5</v>
      </c>
      <c r="Z786">
        <f>SUM($F786:N786)</f>
        <v>-2850.5</v>
      </c>
      <c r="AA786">
        <f>SUM($F786:O786)</f>
        <v>-2850.5</v>
      </c>
      <c r="AB786">
        <f>SUM($F786:P786)</f>
        <v>-2850.5</v>
      </c>
      <c r="AC786">
        <f>SUM($F786:Q786)</f>
        <v>-2850.5</v>
      </c>
      <c r="AD786">
        <f>SUM($F786:R786)</f>
        <v>-2850.5</v>
      </c>
    </row>
    <row r="787" spans="1:30" x14ac:dyDescent="0.35">
      <c r="A787" t="s">
        <v>188</v>
      </c>
      <c r="B787" s="328" t="str">
        <f>VLOOKUP(A787,'Web Based Remittances'!$A$2:$C$70,3,0)</f>
        <v>35s874q</v>
      </c>
      <c r="C787" t="s">
        <v>53</v>
      </c>
      <c r="D787" t="s">
        <v>54</v>
      </c>
      <c r="E787">
        <v>4190380</v>
      </c>
      <c r="F787">
        <v>-34071</v>
      </c>
      <c r="H787">
        <v>-6871</v>
      </c>
      <c r="J787">
        <v>-17171</v>
      </c>
      <c r="N787">
        <v>-10029</v>
      </c>
      <c r="S787">
        <f t="shared" si="12"/>
        <v>0</v>
      </c>
      <c r="T787">
        <f>SUM($F787:H787)</f>
        <v>-40942</v>
      </c>
      <c r="U787">
        <f>SUM($F787:I787)</f>
        <v>-40942</v>
      </c>
      <c r="V787">
        <f>SUM($F787:J787)</f>
        <v>-58113</v>
      </c>
      <c r="W787">
        <f>SUM($F787:K787)</f>
        <v>-58113</v>
      </c>
      <c r="X787">
        <f>SUM($F787:L787)</f>
        <v>-58113</v>
      </c>
      <c r="Y787">
        <f>SUM($F787:M787)</f>
        <v>-58113</v>
      </c>
      <c r="Z787">
        <f>SUM($F787:N787)</f>
        <v>-68142</v>
      </c>
      <c r="AA787">
        <f>SUM($F787:O787)</f>
        <v>-68142</v>
      </c>
      <c r="AB787">
        <f>SUM($F787:P787)</f>
        <v>-68142</v>
      </c>
      <c r="AC787">
        <f>SUM($F787:Q787)</f>
        <v>-68142</v>
      </c>
      <c r="AD787">
        <f>SUM($F787:R787)</f>
        <v>-68142</v>
      </c>
    </row>
    <row r="788" spans="1:30" x14ac:dyDescent="0.35">
      <c r="A788" t="s">
        <v>188</v>
      </c>
      <c r="B788" s="328" t="str">
        <f>VLOOKUP(A788,'Web Based Remittances'!$A$2:$C$70,3,0)</f>
        <v>35s874q</v>
      </c>
      <c r="C788" t="s">
        <v>156</v>
      </c>
      <c r="D788" t="s">
        <v>157</v>
      </c>
      <c r="E788">
        <v>4190205</v>
      </c>
      <c r="S788">
        <f t="shared" si="12"/>
        <v>0</v>
      </c>
      <c r="T788">
        <f>SUM($F788:H788)</f>
        <v>0</v>
      </c>
      <c r="U788">
        <f>SUM($F788:I788)</f>
        <v>0</v>
      </c>
      <c r="V788">
        <f>SUM($F788:J788)</f>
        <v>0</v>
      </c>
      <c r="W788">
        <f>SUM($F788:K788)</f>
        <v>0</v>
      </c>
      <c r="X788">
        <f>SUM($F788:L788)</f>
        <v>0</v>
      </c>
      <c r="Y788">
        <f>SUM($F788:M788)</f>
        <v>0</v>
      </c>
      <c r="Z788">
        <f>SUM($F788:N788)</f>
        <v>0</v>
      </c>
      <c r="AA788">
        <f>SUM($F788:O788)</f>
        <v>0</v>
      </c>
      <c r="AB788">
        <f>SUM($F788:P788)</f>
        <v>0</v>
      </c>
      <c r="AC788">
        <f>SUM($F788:Q788)</f>
        <v>0</v>
      </c>
      <c r="AD788">
        <f>SUM($F788:R788)</f>
        <v>0</v>
      </c>
    </row>
    <row r="789" spans="1:30" x14ac:dyDescent="0.35">
      <c r="A789" t="s">
        <v>188</v>
      </c>
      <c r="B789" s="328" t="str">
        <f>VLOOKUP(A789,'Web Based Remittances'!$A$2:$C$70,3,0)</f>
        <v>35s874q</v>
      </c>
      <c r="C789" t="s">
        <v>55</v>
      </c>
      <c r="D789" t="s">
        <v>56</v>
      </c>
      <c r="E789">
        <v>4190210</v>
      </c>
      <c r="S789">
        <f t="shared" si="12"/>
        <v>0</v>
      </c>
      <c r="T789">
        <f>SUM($F789:H789)</f>
        <v>0</v>
      </c>
      <c r="U789">
        <f>SUM($F789:I789)</f>
        <v>0</v>
      </c>
      <c r="V789">
        <f>SUM($F789:J789)</f>
        <v>0</v>
      </c>
      <c r="W789">
        <f>SUM($F789:K789)</f>
        <v>0</v>
      </c>
      <c r="X789">
        <f>SUM($F789:L789)</f>
        <v>0</v>
      </c>
      <c r="Y789">
        <f>SUM($F789:M789)</f>
        <v>0</v>
      </c>
      <c r="Z789">
        <f>SUM($F789:N789)</f>
        <v>0</v>
      </c>
      <c r="AA789">
        <f>SUM($F789:O789)</f>
        <v>0</v>
      </c>
      <c r="AB789">
        <f>SUM($F789:P789)</f>
        <v>0</v>
      </c>
      <c r="AC789">
        <f>SUM($F789:Q789)</f>
        <v>0</v>
      </c>
      <c r="AD789">
        <f>SUM($F789:R789)</f>
        <v>0</v>
      </c>
    </row>
    <row r="790" spans="1:30" x14ac:dyDescent="0.35">
      <c r="A790" t="s">
        <v>188</v>
      </c>
      <c r="B790" s="328" t="str">
        <f>VLOOKUP(A790,'Web Based Remittances'!$A$2:$C$70,3,0)</f>
        <v>35s874q</v>
      </c>
      <c r="C790" t="s">
        <v>57</v>
      </c>
      <c r="D790" t="s">
        <v>58</v>
      </c>
      <c r="E790">
        <v>6110000</v>
      </c>
      <c r="F790">
        <v>303013</v>
      </c>
      <c r="G790">
        <v>27421</v>
      </c>
      <c r="H790">
        <v>27421</v>
      </c>
      <c r="I790">
        <v>27421</v>
      </c>
      <c r="J790">
        <v>27421</v>
      </c>
      <c r="K790">
        <v>27421</v>
      </c>
      <c r="L790">
        <v>23700</v>
      </c>
      <c r="M790">
        <v>23700</v>
      </c>
      <c r="N790">
        <v>23700</v>
      </c>
      <c r="O790">
        <v>23700</v>
      </c>
      <c r="P790">
        <v>23700</v>
      </c>
      <c r="Q790">
        <v>23700</v>
      </c>
      <c r="R790">
        <v>23708</v>
      </c>
      <c r="S790">
        <f t="shared" si="12"/>
        <v>27421</v>
      </c>
      <c r="T790">
        <f>SUM($F790:H790)</f>
        <v>357855</v>
      </c>
      <c r="U790">
        <f>SUM($F790:I790)</f>
        <v>385276</v>
      </c>
      <c r="V790">
        <f>SUM($F790:J790)</f>
        <v>412697</v>
      </c>
      <c r="W790">
        <f>SUM($F790:K790)</f>
        <v>440118</v>
      </c>
      <c r="X790">
        <f>SUM($F790:L790)</f>
        <v>463818</v>
      </c>
      <c r="Y790">
        <f>SUM($F790:M790)</f>
        <v>487518</v>
      </c>
      <c r="Z790">
        <f>SUM($F790:N790)</f>
        <v>511218</v>
      </c>
      <c r="AA790">
        <f>SUM($F790:O790)</f>
        <v>534918</v>
      </c>
      <c r="AB790">
        <f>SUM($F790:P790)</f>
        <v>558618</v>
      </c>
      <c r="AC790">
        <f>SUM($F790:Q790)</f>
        <v>582318</v>
      </c>
      <c r="AD790">
        <f>SUM($F790:R790)</f>
        <v>606026</v>
      </c>
    </row>
    <row r="791" spans="1:30" x14ac:dyDescent="0.35">
      <c r="A791" t="s">
        <v>188</v>
      </c>
      <c r="B791" s="328" t="str">
        <f>VLOOKUP(A791,'Web Based Remittances'!$A$2:$C$70,3,0)</f>
        <v>35s874q</v>
      </c>
      <c r="C791" t="s">
        <v>59</v>
      </c>
      <c r="D791" t="s">
        <v>60</v>
      </c>
      <c r="E791">
        <v>6110020</v>
      </c>
      <c r="F791">
        <v>0</v>
      </c>
      <c r="G791">
        <v>0</v>
      </c>
      <c r="H791">
        <v>0</v>
      </c>
      <c r="I791">
        <v>0</v>
      </c>
      <c r="J791">
        <v>0</v>
      </c>
      <c r="K791">
        <v>0</v>
      </c>
      <c r="S791">
        <f t="shared" si="12"/>
        <v>0</v>
      </c>
      <c r="T791">
        <f>SUM($F791:H791)</f>
        <v>0</v>
      </c>
      <c r="U791">
        <f>SUM($F791:I791)</f>
        <v>0</v>
      </c>
      <c r="V791">
        <f>SUM($F791:J791)</f>
        <v>0</v>
      </c>
      <c r="W791">
        <f>SUM($F791:K791)</f>
        <v>0</v>
      </c>
      <c r="X791">
        <f>SUM($F791:L791)</f>
        <v>0</v>
      </c>
      <c r="Y791">
        <f>SUM($F791:M791)</f>
        <v>0</v>
      </c>
      <c r="Z791">
        <f>SUM($F791:N791)</f>
        <v>0</v>
      </c>
      <c r="AA791">
        <f>SUM($F791:O791)</f>
        <v>0</v>
      </c>
      <c r="AB791">
        <f>SUM($F791:P791)</f>
        <v>0</v>
      </c>
      <c r="AC791">
        <f>SUM($F791:Q791)</f>
        <v>0</v>
      </c>
      <c r="AD791">
        <f>SUM($F791:R791)</f>
        <v>0</v>
      </c>
    </row>
    <row r="792" spans="1:30" x14ac:dyDescent="0.35">
      <c r="A792" t="s">
        <v>188</v>
      </c>
      <c r="B792" s="328" t="str">
        <f>VLOOKUP(A792,'Web Based Remittances'!$A$2:$C$70,3,0)</f>
        <v>35s874q</v>
      </c>
      <c r="C792" t="s">
        <v>61</v>
      </c>
      <c r="D792" t="s">
        <v>62</v>
      </c>
      <c r="E792">
        <v>6110600</v>
      </c>
      <c r="F792">
        <v>125713</v>
      </c>
      <c r="G792">
        <v>11103</v>
      </c>
      <c r="H792">
        <v>11103</v>
      </c>
      <c r="I792">
        <v>11103</v>
      </c>
      <c r="J792">
        <v>11103</v>
      </c>
      <c r="K792">
        <v>11103</v>
      </c>
      <c r="L792">
        <v>10028</v>
      </c>
      <c r="M792">
        <v>10028</v>
      </c>
      <c r="N792">
        <v>10028</v>
      </c>
      <c r="O792">
        <v>10028</v>
      </c>
      <c r="P792">
        <v>10028</v>
      </c>
      <c r="Q792">
        <v>10028</v>
      </c>
      <c r="R792">
        <v>10030</v>
      </c>
      <c r="S792">
        <f t="shared" si="12"/>
        <v>11103</v>
      </c>
      <c r="T792">
        <f>SUM($F792:H792)</f>
        <v>147919</v>
      </c>
      <c r="U792">
        <f>SUM($F792:I792)</f>
        <v>159022</v>
      </c>
      <c r="V792">
        <f>SUM($F792:J792)</f>
        <v>170125</v>
      </c>
      <c r="W792">
        <f>SUM($F792:K792)</f>
        <v>181228</v>
      </c>
      <c r="X792">
        <f>SUM($F792:L792)</f>
        <v>191256</v>
      </c>
      <c r="Y792">
        <f>SUM($F792:M792)</f>
        <v>201284</v>
      </c>
      <c r="Z792">
        <f>SUM($F792:N792)</f>
        <v>211312</v>
      </c>
      <c r="AA792">
        <f>SUM($F792:O792)</f>
        <v>221340</v>
      </c>
      <c r="AB792">
        <f>SUM($F792:P792)</f>
        <v>231368</v>
      </c>
      <c r="AC792">
        <f>SUM($F792:Q792)</f>
        <v>241396</v>
      </c>
      <c r="AD792">
        <f>SUM($F792:R792)</f>
        <v>251426</v>
      </c>
    </row>
    <row r="793" spans="1:30" x14ac:dyDescent="0.35">
      <c r="A793" t="s">
        <v>188</v>
      </c>
      <c r="B793" s="328" t="str">
        <f>VLOOKUP(A793,'Web Based Remittances'!$A$2:$C$70,3,0)</f>
        <v>35s874q</v>
      </c>
      <c r="C793" t="s">
        <v>63</v>
      </c>
      <c r="D793" t="s">
        <v>64</v>
      </c>
      <c r="E793">
        <v>6110720</v>
      </c>
      <c r="F793">
        <v>31692</v>
      </c>
      <c r="G793">
        <v>2608</v>
      </c>
      <c r="H793">
        <v>2608</v>
      </c>
      <c r="I793">
        <v>2608</v>
      </c>
      <c r="J793">
        <v>2608</v>
      </c>
      <c r="K793">
        <v>2608</v>
      </c>
      <c r="L793">
        <v>2608</v>
      </c>
      <c r="M793">
        <v>2674</v>
      </c>
      <c r="N793">
        <v>2674</v>
      </c>
      <c r="O793">
        <v>2674</v>
      </c>
      <c r="P793">
        <v>2674</v>
      </c>
      <c r="Q793">
        <v>2674</v>
      </c>
      <c r="R793">
        <v>2674</v>
      </c>
      <c r="S793">
        <f t="shared" si="12"/>
        <v>2608</v>
      </c>
      <c r="T793">
        <f>SUM($F793:H793)</f>
        <v>36908</v>
      </c>
      <c r="U793">
        <f>SUM($F793:I793)</f>
        <v>39516</v>
      </c>
      <c r="V793">
        <f>SUM($F793:J793)</f>
        <v>42124</v>
      </c>
      <c r="W793">
        <f>SUM($F793:K793)</f>
        <v>44732</v>
      </c>
      <c r="X793">
        <f>SUM($F793:L793)</f>
        <v>47340</v>
      </c>
      <c r="Y793">
        <f>SUM($F793:M793)</f>
        <v>50014</v>
      </c>
      <c r="Z793">
        <f>SUM($F793:N793)</f>
        <v>52688</v>
      </c>
      <c r="AA793">
        <f>SUM($F793:O793)</f>
        <v>55362</v>
      </c>
      <c r="AB793">
        <f>SUM($F793:P793)</f>
        <v>58036</v>
      </c>
      <c r="AC793">
        <f>SUM($F793:Q793)</f>
        <v>60710</v>
      </c>
      <c r="AD793">
        <f>SUM($F793:R793)</f>
        <v>63384</v>
      </c>
    </row>
    <row r="794" spans="1:30" x14ac:dyDescent="0.35">
      <c r="A794" t="s">
        <v>188</v>
      </c>
      <c r="B794" s="328" t="str">
        <f>VLOOKUP(A794,'Web Based Remittances'!$A$2:$C$70,3,0)</f>
        <v>35s874q</v>
      </c>
      <c r="C794" t="s">
        <v>65</v>
      </c>
      <c r="D794" t="s">
        <v>66</v>
      </c>
      <c r="E794">
        <v>6110860</v>
      </c>
      <c r="F794">
        <v>29525</v>
      </c>
      <c r="G794">
        <v>2460.4166666666665</v>
      </c>
      <c r="H794">
        <v>2460.4166666666665</v>
      </c>
      <c r="I794">
        <v>2460.4166666666665</v>
      </c>
      <c r="J794">
        <v>2460.4166666666665</v>
      </c>
      <c r="K794">
        <v>2460.4166666666665</v>
      </c>
      <c r="L794">
        <v>2460.4166666666665</v>
      </c>
      <c r="M794">
        <v>2460</v>
      </c>
      <c r="N794">
        <v>2460</v>
      </c>
      <c r="O794">
        <v>2460</v>
      </c>
      <c r="P794">
        <v>2460</v>
      </c>
      <c r="Q794">
        <v>2460</v>
      </c>
      <c r="R794">
        <v>2462.5</v>
      </c>
      <c r="S794">
        <f t="shared" si="12"/>
        <v>2460.4166666666665</v>
      </c>
      <c r="T794">
        <f>SUM($F794:H794)</f>
        <v>34445.833333333336</v>
      </c>
      <c r="U794">
        <f>SUM($F794:I794)</f>
        <v>36906.25</v>
      </c>
      <c r="V794">
        <f>SUM($F794:J794)</f>
        <v>39366.666666666664</v>
      </c>
      <c r="W794">
        <f>SUM($F794:K794)</f>
        <v>41827.083333333328</v>
      </c>
      <c r="X794">
        <f>SUM($F794:L794)</f>
        <v>44287.499999999993</v>
      </c>
      <c r="Y794">
        <f>SUM($F794:M794)</f>
        <v>46747.499999999993</v>
      </c>
      <c r="Z794">
        <f>SUM($F794:N794)</f>
        <v>49207.499999999993</v>
      </c>
      <c r="AA794">
        <f>SUM($F794:O794)</f>
        <v>51667.499999999993</v>
      </c>
      <c r="AB794">
        <f>SUM($F794:P794)</f>
        <v>54127.499999999993</v>
      </c>
      <c r="AC794">
        <f>SUM($F794:Q794)</f>
        <v>56587.499999999993</v>
      </c>
      <c r="AD794">
        <f>SUM($F794:R794)</f>
        <v>59049.999999999993</v>
      </c>
    </row>
    <row r="795" spans="1:30" x14ac:dyDescent="0.35">
      <c r="A795" t="s">
        <v>188</v>
      </c>
      <c r="B795" s="328" t="str">
        <f>VLOOKUP(A795,'Web Based Remittances'!$A$2:$C$70,3,0)</f>
        <v>35s874q</v>
      </c>
      <c r="C795" t="s">
        <v>67</v>
      </c>
      <c r="D795" t="s">
        <v>68</v>
      </c>
      <c r="E795">
        <v>6110800</v>
      </c>
      <c r="G795">
        <v>0</v>
      </c>
      <c r="H795">
        <v>0</v>
      </c>
      <c r="I795">
        <v>0</v>
      </c>
      <c r="J795">
        <v>0</v>
      </c>
      <c r="K795">
        <v>0</v>
      </c>
      <c r="L795">
        <v>0</v>
      </c>
      <c r="M795">
        <v>0</v>
      </c>
      <c r="N795">
        <v>0</v>
      </c>
      <c r="O795">
        <v>0</v>
      </c>
      <c r="P795">
        <v>0</v>
      </c>
      <c r="Q795">
        <v>0</v>
      </c>
      <c r="R795">
        <v>0</v>
      </c>
      <c r="S795">
        <f t="shared" si="12"/>
        <v>0</v>
      </c>
      <c r="T795">
        <f>SUM($F795:H795)</f>
        <v>0</v>
      </c>
      <c r="U795">
        <f>SUM($F795:I795)</f>
        <v>0</v>
      </c>
      <c r="V795">
        <f>SUM($F795:J795)</f>
        <v>0</v>
      </c>
      <c r="W795">
        <f>SUM($F795:K795)</f>
        <v>0</v>
      </c>
      <c r="X795">
        <f>SUM($F795:L795)</f>
        <v>0</v>
      </c>
      <c r="Y795">
        <f>SUM($F795:M795)</f>
        <v>0</v>
      </c>
      <c r="Z795">
        <f>SUM($F795:N795)</f>
        <v>0</v>
      </c>
      <c r="AA795">
        <f>SUM($F795:O795)</f>
        <v>0</v>
      </c>
      <c r="AB795">
        <f>SUM($F795:P795)</f>
        <v>0</v>
      </c>
      <c r="AC795">
        <f>SUM($F795:Q795)</f>
        <v>0</v>
      </c>
      <c r="AD795">
        <f>SUM($F795:R795)</f>
        <v>0</v>
      </c>
    </row>
    <row r="796" spans="1:30" x14ac:dyDescent="0.35">
      <c r="A796" t="s">
        <v>188</v>
      </c>
      <c r="B796" s="328" t="str">
        <f>VLOOKUP(A796,'Web Based Remittances'!$A$2:$C$70,3,0)</f>
        <v>35s874q</v>
      </c>
      <c r="C796" t="s">
        <v>69</v>
      </c>
      <c r="D796" t="s">
        <v>70</v>
      </c>
      <c r="E796">
        <v>6110640</v>
      </c>
      <c r="F796">
        <v>19254</v>
      </c>
      <c r="G796">
        <v>1420</v>
      </c>
      <c r="H796">
        <v>1420</v>
      </c>
      <c r="I796">
        <v>1420</v>
      </c>
      <c r="J796">
        <v>1420</v>
      </c>
      <c r="K796">
        <v>1420</v>
      </c>
      <c r="L796">
        <v>1420</v>
      </c>
      <c r="M796">
        <v>1789</v>
      </c>
      <c r="N796">
        <v>1789</v>
      </c>
      <c r="O796">
        <v>1789</v>
      </c>
      <c r="P796">
        <v>1789</v>
      </c>
      <c r="Q796">
        <v>1789</v>
      </c>
      <c r="R796">
        <v>1789</v>
      </c>
      <c r="S796">
        <f t="shared" si="12"/>
        <v>1420</v>
      </c>
      <c r="T796">
        <f>SUM($F796:H796)</f>
        <v>22094</v>
      </c>
      <c r="U796">
        <f>SUM($F796:I796)</f>
        <v>23514</v>
      </c>
      <c r="V796">
        <f>SUM($F796:J796)</f>
        <v>24934</v>
      </c>
      <c r="W796">
        <f>SUM($F796:K796)</f>
        <v>26354</v>
      </c>
      <c r="X796">
        <f>SUM($F796:L796)</f>
        <v>27774</v>
      </c>
      <c r="Y796">
        <f>SUM($F796:M796)</f>
        <v>29563</v>
      </c>
      <c r="Z796">
        <f>SUM($F796:N796)</f>
        <v>31352</v>
      </c>
      <c r="AA796">
        <f>SUM($F796:O796)</f>
        <v>33141</v>
      </c>
      <c r="AB796">
        <f>SUM($F796:P796)</f>
        <v>34930</v>
      </c>
      <c r="AC796">
        <f>SUM($F796:Q796)</f>
        <v>36719</v>
      </c>
      <c r="AD796">
        <f>SUM($F796:R796)</f>
        <v>38508</v>
      </c>
    </row>
    <row r="797" spans="1:30" x14ac:dyDescent="0.35">
      <c r="A797" t="s">
        <v>188</v>
      </c>
      <c r="B797" s="328" t="str">
        <f>VLOOKUP(A797,'Web Based Remittances'!$A$2:$C$70,3,0)</f>
        <v>35s874q</v>
      </c>
      <c r="C797" t="s">
        <v>71</v>
      </c>
      <c r="D797" t="s">
        <v>72</v>
      </c>
      <c r="E797">
        <v>6116300</v>
      </c>
      <c r="F797">
        <v>2460</v>
      </c>
      <c r="G797">
        <v>166</v>
      </c>
      <c r="H797">
        <v>166</v>
      </c>
      <c r="I797">
        <v>166</v>
      </c>
      <c r="J797">
        <v>216</v>
      </c>
      <c r="K797">
        <v>166</v>
      </c>
      <c r="L797">
        <v>534</v>
      </c>
      <c r="M797">
        <v>166</v>
      </c>
      <c r="N797">
        <v>166</v>
      </c>
      <c r="O797">
        <v>216</v>
      </c>
      <c r="P797">
        <v>166</v>
      </c>
      <c r="Q797">
        <v>166</v>
      </c>
      <c r="R797">
        <v>166</v>
      </c>
      <c r="S797">
        <f t="shared" si="12"/>
        <v>166</v>
      </c>
      <c r="T797">
        <f>SUM($F797:H797)</f>
        <v>2792</v>
      </c>
      <c r="U797">
        <f>SUM($F797:I797)</f>
        <v>2958</v>
      </c>
      <c r="V797">
        <f>SUM($F797:J797)</f>
        <v>3174</v>
      </c>
      <c r="W797">
        <f>SUM($F797:K797)</f>
        <v>3340</v>
      </c>
      <c r="X797">
        <f>SUM($F797:L797)</f>
        <v>3874</v>
      </c>
      <c r="Y797">
        <f>SUM($F797:M797)</f>
        <v>4040</v>
      </c>
      <c r="Z797">
        <f>SUM($F797:N797)</f>
        <v>4206</v>
      </c>
      <c r="AA797">
        <f>SUM($F797:O797)</f>
        <v>4422</v>
      </c>
      <c r="AB797">
        <f>SUM($F797:P797)</f>
        <v>4588</v>
      </c>
      <c r="AC797">
        <f>SUM($F797:Q797)</f>
        <v>4754</v>
      </c>
      <c r="AD797">
        <f>SUM($F797:R797)</f>
        <v>4920</v>
      </c>
    </row>
    <row r="798" spans="1:30" x14ac:dyDescent="0.35">
      <c r="A798" t="s">
        <v>188</v>
      </c>
      <c r="B798" s="328" t="str">
        <f>VLOOKUP(A798,'Web Based Remittances'!$A$2:$C$70,3,0)</f>
        <v>35s874q</v>
      </c>
      <c r="C798" t="s">
        <v>73</v>
      </c>
      <c r="D798" t="s">
        <v>74</v>
      </c>
      <c r="E798">
        <v>6116200</v>
      </c>
      <c r="F798">
        <v>1655</v>
      </c>
      <c r="G798">
        <v>413</v>
      </c>
      <c r="J798">
        <v>413</v>
      </c>
      <c r="N798">
        <v>413</v>
      </c>
      <c r="R798">
        <v>416</v>
      </c>
      <c r="S798">
        <f t="shared" si="12"/>
        <v>413</v>
      </c>
      <c r="T798">
        <f>SUM($F798:H798)</f>
        <v>2068</v>
      </c>
      <c r="U798">
        <f>SUM($F798:I798)</f>
        <v>2068</v>
      </c>
      <c r="V798">
        <f>SUM($F798:J798)</f>
        <v>2481</v>
      </c>
      <c r="W798">
        <f>SUM($F798:K798)</f>
        <v>2481</v>
      </c>
      <c r="X798">
        <f>SUM($F798:L798)</f>
        <v>2481</v>
      </c>
      <c r="Y798">
        <f>SUM($F798:M798)</f>
        <v>2481</v>
      </c>
      <c r="Z798">
        <f>SUM($F798:N798)</f>
        <v>2894</v>
      </c>
      <c r="AA798">
        <f>SUM($F798:O798)</f>
        <v>2894</v>
      </c>
      <c r="AB798">
        <f>SUM($F798:P798)</f>
        <v>2894</v>
      </c>
      <c r="AC798">
        <f>SUM($F798:Q798)</f>
        <v>2894</v>
      </c>
      <c r="AD798">
        <f>SUM($F798:R798)</f>
        <v>3310</v>
      </c>
    </row>
    <row r="799" spans="1:30" x14ac:dyDescent="0.35">
      <c r="A799" t="s">
        <v>188</v>
      </c>
      <c r="B799" s="328" t="str">
        <f>VLOOKUP(A799,'Web Based Remittances'!$A$2:$C$70,3,0)</f>
        <v>35s874q</v>
      </c>
      <c r="C799" t="s">
        <v>75</v>
      </c>
      <c r="D799" t="s">
        <v>76</v>
      </c>
      <c r="E799">
        <v>6116610</v>
      </c>
      <c r="F799">
        <v>3900</v>
      </c>
      <c r="G799">
        <v>3900</v>
      </c>
      <c r="S799">
        <f t="shared" si="12"/>
        <v>3900</v>
      </c>
      <c r="T799">
        <f>SUM($F799:H799)</f>
        <v>7800</v>
      </c>
      <c r="U799">
        <f>SUM($F799:I799)</f>
        <v>7800</v>
      </c>
      <c r="V799">
        <f>SUM($F799:J799)</f>
        <v>7800</v>
      </c>
      <c r="W799">
        <f>SUM($F799:K799)</f>
        <v>7800</v>
      </c>
      <c r="X799">
        <f>SUM($F799:L799)</f>
        <v>7800</v>
      </c>
      <c r="Y799">
        <f>SUM($F799:M799)</f>
        <v>7800</v>
      </c>
      <c r="Z799">
        <f>SUM($F799:N799)</f>
        <v>7800</v>
      </c>
      <c r="AA799">
        <f>SUM($F799:O799)</f>
        <v>7800</v>
      </c>
      <c r="AB799">
        <f>SUM($F799:P799)</f>
        <v>7800</v>
      </c>
      <c r="AC799">
        <f>SUM($F799:Q799)</f>
        <v>7800</v>
      </c>
      <c r="AD799">
        <f>SUM($F799:R799)</f>
        <v>7800</v>
      </c>
    </row>
    <row r="800" spans="1:30" x14ac:dyDescent="0.35">
      <c r="A800" t="s">
        <v>188</v>
      </c>
      <c r="B800" s="328" t="str">
        <f>VLOOKUP(A800,'Web Based Remittances'!$A$2:$C$70,3,0)</f>
        <v>35s874q</v>
      </c>
      <c r="C800" t="s">
        <v>77</v>
      </c>
      <c r="D800" t="s">
        <v>78</v>
      </c>
      <c r="E800">
        <v>6116600</v>
      </c>
      <c r="F800">
        <v>101</v>
      </c>
      <c r="G800">
        <v>101</v>
      </c>
      <c r="S800">
        <f t="shared" si="12"/>
        <v>101</v>
      </c>
      <c r="T800">
        <f>SUM($F800:H800)</f>
        <v>202</v>
      </c>
      <c r="U800">
        <f>SUM($F800:I800)</f>
        <v>202</v>
      </c>
      <c r="V800">
        <f>SUM($F800:J800)</f>
        <v>202</v>
      </c>
      <c r="W800">
        <f>SUM($F800:K800)</f>
        <v>202</v>
      </c>
      <c r="X800">
        <f>SUM($F800:L800)</f>
        <v>202</v>
      </c>
      <c r="Y800">
        <f>SUM($F800:M800)</f>
        <v>202</v>
      </c>
      <c r="Z800">
        <f>SUM($F800:N800)</f>
        <v>202</v>
      </c>
      <c r="AA800">
        <f>SUM($F800:O800)</f>
        <v>202</v>
      </c>
      <c r="AB800">
        <f>SUM($F800:P800)</f>
        <v>202</v>
      </c>
      <c r="AC800">
        <f>SUM($F800:Q800)</f>
        <v>202</v>
      </c>
      <c r="AD800">
        <f>SUM($F800:R800)</f>
        <v>202</v>
      </c>
    </row>
    <row r="801" spans="1:30" x14ac:dyDescent="0.35">
      <c r="A801" t="s">
        <v>188</v>
      </c>
      <c r="B801" s="328" t="str">
        <f>VLOOKUP(A801,'Web Based Remittances'!$A$2:$C$70,3,0)</f>
        <v>35s874q</v>
      </c>
      <c r="C801" t="s">
        <v>79</v>
      </c>
      <c r="D801" t="s">
        <v>80</v>
      </c>
      <c r="E801">
        <v>6121000</v>
      </c>
      <c r="F801">
        <v>4550</v>
      </c>
      <c r="G801">
        <v>379</v>
      </c>
      <c r="H801">
        <v>379</v>
      </c>
      <c r="I801">
        <v>379</v>
      </c>
      <c r="J801">
        <v>379</v>
      </c>
      <c r="L801">
        <v>760</v>
      </c>
      <c r="M801">
        <v>379</v>
      </c>
      <c r="N801">
        <v>379</v>
      </c>
      <c r="O801">
        <v>379</v>
      </c>
      <c r="P801">
        <v>379</v>
      </c>
      <c r="Q801">
        <v>379</v>
      </c>
      <c r="R801">
        <v>379</v>
      </c>
      <c r="S801">
        <f t="shared" si="12"/>
        <v>379</v>
      </c>
      <c r="T801">
        <f>SUM($F801:H801)</f>
        <v>5308</v>
      </c>
      <c r="U801">
        <f>SUM($F801:I801)</f>
        <v>5687</v>
      </c>
      <c r="V801">
        <f>SUM($F801:J801)</f>
        <v>6066</v>
      </c>
      <c r="W801">
        <f>SUM($F801:K801)</f>
        <v>6066</v>
      </c>
      <c r="X801">
        <f>SUM($F801:L801)</f>
        <v>6826</v>
      </c>
      <c r="Y801">
        <f>SUM($F801:M801)</f>
        <v>7205</v>
      </c>
      <c r="Z801">
        <f>SUM($F801:N801)</f>
        <v>7584</v>
      </c>
      <c r="AA801">
        <f>SUM($F801:O801)</f>
        <v>7963</v>
      </c>
      <c r="AB801">
        <f>SUM($F801:P801)</f>
        <v>8342</v>
      </c>
      <c r="AC801">
        <f>SUM($F801:Q801)</f>
        <v>8721</v>
      </c>
      <c r="AD801">
        <f>SUM($F801:R801)</f>
        <v>9100</v>
      </c>
    </row>
    <row r="802" spans="1:30" x14ac:dyDescent="0.35">
      <c r="A802" t="s">
        <v>188</v>
      </c>
      <c r="B802" s="328" t="str">
        <f>VLOOKUP(A802,'Web Based Remittances'!$A$2:$C$70,3,0)</f>
        <v>35s874q</v>
      </c>
      <c r="C802" t="s">
        <v>81</v>
      </c>
      <c r="D802" t="s">
        <v>82</v>
      </c>
      <c r="E802">
        <v>6122310</v>
      </c>
      <c r="F802">
        <v>3254</v>
      </c>
      <c r="G802">
        <v>271</v>
      </c>
      <c r="H802">
        <v>271</v>
      </c>
      <c r="I802">
        <v>271</v>
      </c>
      <c r="J802">
        <v>271</v>
      </c>
      <c r="L802">
        <v>544</v>
      </c>
      <c r="M802">
        <v>271</v>
      </c>
      <c r="N802">
        <v>271</v>
      </c>
      <c r="O802">
        <v>271</v>
      </c>
      <c r="P802">
        <v>271</v>
      </c>
      <c r="Q802">
        <v>271</v>
      </c>
      <c r="R802">
        <v>271</v>
      </c>
      <c r="S802">
        <f t="shared" si="12"/>
        <v>271</v>
      </c>
      <c r="T802">
        <f>SUM($F802:H802)</f>
        <v>3796</v>
      </c>
      <c r="U802">
        <f>SUM($F802:I802)</f>
        <v>4067</v>
      </c>
      <c r="V802">
        <f>SUM($F802:J802)</f>
        <v>4338</v>
      </c>
      <c r="W802">
        <f>SUM($F802:K802)</f>
        <v>4338</v>
      </c>
      <c r="X802">
        <f>SUM($F802:L802)</f>
        <v>4882</v>
      </c>
      <c r="Y802">
        <f>SUM($F802:M802)</f>
        <v>5153</v>
      </c>
      <c r="Z802">
        <f>SUM($F802:N802)</f>
        <v>5424</v>
      </c>
      <c r="AA802">
        <f>SUM($F802:O802)</f>
        <v>5695</v>
      </c>
      <c r="AB802">
        <f>SUM($F802:P802)</f>
        <v>5966</v>
      </c>
      <c r="AC802">
        <f>SUM($F802:Q802)</f>
        <v>6237</v>
      </c>
      <c r="AD802">
        <f>SUM($F802:R802)</f>
        <v>6508</v>
      </c>
    </row>
    <row r="803" spans="1:30" x14ac:dyDescent="0.35">
      <c r="A803" t="s">
        <v>188</v>
      </c>
      <c r="B803" s="328" t="str">
        <f>VLOOKUP(A803,'Web Based Remittances'!$A$2:$C$70,3,0)</f>
        <v>35s874q</v>
      </c>
      <c r="C803" t="s">
        <v>83</v>
      </c>
      <c r="D803" t="s">
        <v>84</v>
      </c>
      <c r="E803">
        <v>6122110</v>
      </c>
      <c r="F803">
        <v>2050</v>
      </c>
      <c r="H803">
        <v>512</v>
      </c>
      <c r="J803">
        <v>512</v>
      </c>
      <c r="N803">
        <v>512</v>
      </c>
      <c r="Q803">
        <v>514</v>
      </c>
      <c r="S803">
        <f t="shared" si="12"/>
        <v>0</v>
      </c>
      <c r="T803">
        <f>SUM($F803:H803)</f>
        <v>2562</v>
      </c>
      <c r="U803">
        <f>SUM($F803:I803)</f>
        <v>2562</v>
      </c>
      <c r="V803">
        <f>SUM($F803:J803)</f>
        <v>3074</v>
      </c>
      <c r="W803">
        <f>SUM($F803:K803)</f>
        <v>3074</v>
      </c>
      <c r="X803">
        <f>SUM($F803:L803)</f>
        <v>3074</v>
      </c>
      <c r="Y803">
        <f>SUM($F803:M803)</f>
        <v>3074</v>
      </c>
      <c r="Z803">
        <f>SUM($F803:N803)</f>
        <v>3586</v>
      </c>
      <c r="AA803">
        <f>SUM($F803:O803)</f>
        <v>3586</v>
      </c>
      <c r="AB803">
        <f>SUM($F803:P803)</f>
        <v>3586</v>
      </c>
      <c r="AC803">
        <f>SUM($F803:Q803)</f>
        <v>4100</v>
      </c>
      <c r="AD803">
        <f>SUM($F803:R803)</f>
        <v>4100</v>
      </c>
    </row>
    <row r="804" spans="1:30" x14ac:dyDescent="0.35">
      <c r="A804" t="s">
        <v>188</v>
      </c>
      <c r="B804" s="328" t="str">
        <f>VLOOKUP(A804,'Web Based Remittances'!$A$2:$C$70,3,0)</f>
        <v>35s874q</v>
      </c>
      <c r="C804" t="s">
        <v>85</v>
      </c>
      <c r="D804" t="s">
        <v>86</v>
      </c>
      <c r="E804">
        <v>6120800</v>
      </c>
      <c r="F804">
        <v>1300</v>
      </c>
      <c r="J804">
        <v>650</v>
      </c>
      <c r="P804">
        <v>650</v>
      </c>
      <c r="S804">
        <f t="shared" si="12"/>
        <v>0</v>
      </c>
      <c r="T804">
        <f>SUM($F804:H804)</f>
        <v>1300</v>
      </c>
      <c r="U804">
        <f>SUM($F804:I804)</f>
        <v>1300</v>
      </c>
      <c r="V804">
        <f>SUM($F804:J804)</f>
        <v>1950</v>
      </c>
      <c r="W804">
        <f>SUM($F804:K804)</f>
        <v>1950</v>
      </c>
      <c r="X804">
        <f>SUM($F804:L804)</f>
        <v>1950</v>
      </c>
      <c r="Y804">
        <f>SUM($F804:M804)</f>
        <v>1950</v>
      </c>
      <c r="Z804">
        <f>SUM($F804:N804)</f>
        <v>1950</v>
      </c>
      <c r="AA804">
        <f>SUM($F804:O804)</f>
        <v>1950</v>
      </c>
      <c r="AB804">
        <f>SUM($F804:P804)</f>
        <v>2600</v>
      </c>
      <c r="AC804">
        <f>SUM($F804:Q804)</f>
        <v>2600</v>
      </c>
      <c r="AD804">
        <f>SUM($F804:R804)</f>
        <v>2600</v>
      </c>
    </row>
    <row r="805" spans="1:30" x14ac:dyDescent="0.35">
      <c r="A805" t="s">
        <v>188</v>
      </c>
      <c r="B805" s="328" t="str">
        <f>VLOOKUP(A805,'Web Based Remittances'!$A$2:$C$70,3,0)</f>
        <v>35s874q</v>
      </c>
      <c r="C805" t="s">
        <v>87</v>
      </c>
      <c r="D805" t="s">
        <v>88</v>
      </c>
      <c r="E805">
        <v>6120220</v>
      </c>
      <c r="F805">
        <v>14000</v>
      </c>
      <c r="G805">
        <v>1166</v>
      </c>
      <c r="H805">
        <v>1166</v>
      </c>
      <c r="I805">
        <v>1166</v>
      </c>
      <c r="J805">
        <v>1166</v>
      </c>
      <c r="L805">
        <v>2340</v>
      </c>
      <c r="M805">
        <v>1166</v>
      </c>
      <c r="N805">
        <v>1166</v>
      </c>
      <c r="O805">
        <v>1166</v>
      </c>
      <c r="P805">
        <v>1166</v>
      </c>
      <c r="Q805">
        <v>1166</v>
      </c>
      <c r="R805">
        <v>1166</v>
      </c>
      <c r="S805">
        <f t="shared" si="12"/>
        <v>1166</v>
      </c>
      <c r="T805">
        <f>SUM($F805:H805)</f>
        <v>16332</v>
      </c>
      <c r="U805">
        <f>SUM($F805:I805)</f>
        <v>17498</v>
      </c>
      <c r="V805">
        <f>SUM($F805:J805)</f>
        <v>18664</v>
      </c>
      <c r="W805">
        <f>SUM($F805:K805)</f>
        <v>18664</v>
      </c>
      <c r="X805">
        <f>SUM($F805:L805)</f>
        <v>21004</v>
      </c>
      <c r="Y805">
        <f>SUM($F805:M805)</f>
        <v>22170</v>
      </c>
      <c r="Z805">
        <f>SUM($F805:N805)</f>
        <v>23336</v>
      </c>
      <c r="AA805">
        <f>SUM($F805:O805)</f>
        <v>24502</v>
      </c>
      <c r="AB805">
        <f>SUM($F805:P805)</f>
        <v>25668</v>
      </c>
      <c r="AC805">
        <f>SUM($F805:Q805)</f>
        <v>26834</v>
      </c>
      <c r="AD805">
        <f>SUM($F805:R805)</f>
        <v>28000</v>
      </c>
    </row>
    <row r="806" spans="1:30" x14ac:dyDescent="0.35">
      <c r="A806" t="s">
        <v>188</v>
      </c>
      <c r="B806" s="328" t="str">
        <f>VLOOKUP(A806,'Web Based Remittances'!$A$2:$C$70,3,0)</f>
        <v>35s874q</v>
      </c>
      <c r="C806" t="s">
        <v>89</v>
      </c>
      <c r="D806" t="s">
        <v>90</v>
      </c>
      <c r="E806">
        <v>6120600</v>
      </c>
      <c r="F806">
        <v>18588</v>
      </c>
      <c r="R806">
        <v>18588</v>
      </c>
      <c r="S806">
        <f t="shared" si="12"/>
        <v>0</v>
      </c>
      <c r="T806">
        <f>SUM($F806:H806)</f>
        <v>18588</v>
      </c>
      <c r="U806">
        <f>SUM($F806:I806)</f>
        <v>18588</v>
      </c>
      <c r="V806">
        <f>SUM($F806:J806)</f>
        <v>18588</v>
      </c>
      <c r="W806">
        <f>SUM($F806:K806)</f>
        <v>18588</v>
      </c>
      <c r="X806">
        <f>SUM($F806:L806)</f>
        <v>18588</v>
      </c>
      <c r="Y806">
        <f>SUM($F806:M806)</f>
        <v>18588</v>
      </c>
      <c r="Z806">
        <f>SUM($F806:N806)</f>
        <v>18588</v>
      </c>
      <c r="AA806">
        <f>SUM($F806:O806)</f>
        <v>18588</v>
      </c>
      <c r="AB806">
        <f>SUM($F806:P806)</f>
        <v>18588</v>
      </c>
      <c r="AC806">
        <f>SUM($F806:Q806)</f>
        <v>18588</v>
      </c>
      <c r="AD806">
        <f>SUM($F806:R806)</f>
        <v>37176</v>
      </c>
    </row>
    <row r="807" spans="1:30" x14ac:dyDescent="0.35">
      <c r="A807" t="s">
        <v>188</v>
      </c>
      <c r="B807" s="328" t="str">
        <f>VLOOKUP(A807,'Web Based Remittances'!$A$2:$C$70,3,0)</f>
        <v>35s874q</v>
      </c>
      <c r="C807" t="s">
        <v>91</v>
      </c>
      <c r="D807" t="s">
        <v>92</v>
      </c>
      <c r="E807">
        <v>6120400</v>
      </c>
      <c r="F807">
        <v>4178</v>
      </c>
      <c r="H807">
        <v>1050</v>
      </c>
      <c r="L807">
        <v>1050</v>
      </c>
      <c r="O807">
        <v>1050</v>
      </c>
      <c r="R807">
        <v>1028</v>
      </c>
      <c r="S807">
        <f t="shared" si="12"/>
        <v>0</v>
      </c>
      <c r="T807">
        <f>SUM($F807:H807)</f>
        <v>5228</v>
      </c>
      <c r="U807">
        <f>SUM($F807:I807)</f>
        <v>5228</v>
      </c>
      <c r="V807">
        <f>SUM($F807:J807)</f>
        <v>5228</v>
      </c>
      <c r="W807">
        <f>SUM($F807:K807)</f>
        <v>5228</v>
      </c>
      <c r="X807">
        <f>SUM($F807:L807)</f>
        <v>6278</v>
      </c>
      <c r="Y807">
        <f>SUM($F807:M807)</f>
        <v>6278</v>
      </c>
      <c r="Z807">
        <f>SUM($F807:N807)</f>
        <v>6278</v>
      </c>
      <c r="AA807">
        <f>SUM($F807:O807)</f>
        <v>7328</v>
      </c>
      <c r="AB807">
        <f>SUM($F807:P807)</f>
        <v>7328</v>
      </c>
      <c r="AC807">
        <f>SUM($F807:Q807)</f>
        <v>7328</v>
      </c>
      <c r="AD807">
        <f>SUM($F807:R807)</f>
        <v>8356</v>
      </c>
    </row>
    <row r="808" spans="1:30" x14ac:dyDescent="0.35">
      <c r="A808" t="s">
        <v>188</v>
      </c>
      <c r="B808" s="328" t="str">
        <f>VLOOKUP(A808,'Web Based Remittances'!$A$2:$C$70,3,0)</f>
        <v>35s874q</v>
      </c>
      <c r="C808" t="s">
        <v>93</v>
      </c>
      <c r="D808" t="s">
        <v>94</v>
      </c>
      <c r="E808">
        <v>6140130</v>
      </c>
      <c r="F808">
        <v>22516</v>
      </c>
      <c r="G808">
        <v>460</v>
      </c>
      <c r="H808">
        <v>460</v>
      </c>
      <c r="I808">
        <v>460</v>
      </c>
      <c r="J808">
        <v>16460</v>
      </c>
      <c r="K808">
        <v>460</v>
      </c>
      <c r="L808">
        <v>460</v>
      </c>
      <c r="M808">
        <v>460</v>
      </c>
      <c r="N808">
        <v>960</v>
      </c>
      <c r="O808">
        <v>460</v>
      </c>
      <c r="P808">
        <v>460</v>
      </c>
      <c r="Q808">
        <v>460</v>
      </c>
      <c r="R808">
        <v>956</v>
      </c>
      <c r="S808">
        <f t="shared" si="12"/>
        <v>460</v>
      </c>
      <c r="T808">
        <f>SUM($F808:H808)</f>
        <v>23436</v>
      </c>
      <c r="U808">
        <f>SUM($F808:I808)</f>
        <v>23896</v>
      </c>
      <c r="V808">
        <f>SUM($F808:J808)</f>
        <v>40356</v>
      </c>
      <c r="W808">
        <f>SUM($F808:K808)</f>
        <v>40816</v>
      </c>
      <c r="X808">
        <f>SUM($F808:L808)</f>
        <v>41276</v>
      </c>
      <c r="Y808">
        <f>SUM($F808:M808)</f>
        <v>41736</v>
      </c>
      <c r="Z808">
        <f>SUM($F808:N808)</f>
        <v>42696</v>
      </c>
      <c r="AA808">
        <f>SUM($F808:O808)</f>
        <v>43156</v>
      </c>
      <c r="AB808">
        <f>SUM($F808:P808)</f>
        <v>43616</v>
      </c>
      <c r="AC808">
        <f>SUM($F808:Q808)</f>
        <v>44076</v>
      </c>
      <c r="AD808">
        <f>SUM($F808:R808)</f>
        <v>45032</v>
      </c>
    </row>
    <row r="809" spans="1:30" x14ac:dyDescent="0.35">
      <c r="A809" t="s">
        <v>188</v>
      </c>
      <c r="B809" s="328" t="str">
        <f>VLOOKUP(A809,'Web Based Remittances'!$A$2:$C$70,3,0)</f>
        <v>35s874q</v>
      </c>
      <c r="C809" t="s">
        <v>95</v>
      </c>
      <c r="D809" t="s">
        <v>96</v>
      </c>
      <c r="E809">
        <v>6142430</v>
      </c>
      <c r="F809">
        <v>5797</v>
      </c>
      <c r="G809">
        <v>660</v>
      </c>
      <c r="H809">
        <v>750</v>
      </c>
      <c r="I809">
        <v>274</v>
      </c>
      <c r="J809">
        <v>1980</v>
      </c>
      <c r="L809">
        <v>546</v>
      </c>
      <c r="M809">
        <v>15</v>
      </c>
      <c r="N809">
        <v>85</v>
      </c>
      <c r="O809">
        <v>126</v>
      </c>
      <c r="P809">
        <v>100</v>
      </c>
      <c r="R809">
        <v>1261</v>
      </c>
      <c r="S809">
        <f t="shared" si="12"/>
        <v>660</v>
      </c>
      <c r="T809">
        <f>SUM($F809:H809)</f>
        <v>7207</v>
      </c>
      <c r="U809">
        <f>SUM($F809:I809)</f>
        <v>7481</v>
      </c>
      <c r="V809">
        <f>SUM($F809:J809)</f>
        <v>9461</v>
      </c>
      <c r="W809">
        <f>SUM($F809:K809)</f>
        <v>9461</v>
      </c>
      <c r="X809">
        <f>SUM($F809:L809)</f>
        <v>10007</v>
      </c>
      <c r="Y809">
        <f>SUM($F809:M809)</f>
        <v>10022</v>
      </c>
      <c r="Z809">
        <f>SUM($F809:N809)</f>
        <v>10107</v>
      </c>
      <c r="AA809">
        <f>SUM($F809:O809)</f>
        <v>10233</v>
      </c>
      <c r="AB809">
        <f>SUM($F809:P809)</f>
        <v>10333</v>
      </c>
      <c r="AC809">
        <f>SUM($F809:Q809)</f>
        <v>10333</v>
      </c>
      <c r="AD809">
        <f>SUM($F809:R809)</f>
        <v>11594</v>
      </c>
    </row>
    <row r="810" spans="1:30" x14ac:dyDescent="0.35">
      <c r="A810" t="s">
        <v>188</v>
      </c>
      <c r="B810" s="328" t="str">
        <f>VLOOKUP(A810,'Web Based Remittances'!$A$2:$C$70,3,0)</f>
        <v>35s874q</v>
      </c>
      <c r="C810" t="s">
        <v>97</v>
      </c>
      <c r="D810" t="s">
        <v>98</v>
      </c>
      <c r="E810">
        <v>6146100</v>
      </c>
      <c r="F810">
        <v>0</v>
      </c>
      <c r="S810">
        <f t="shared" si="12"/>
        <v>0</v>
      </c>
      <c r="T810">
        <f>SUM($F810:H810)</f>
        <v>0</v>
      </c>
      <c r="U810">
        <f>SUM($F810:I810)</f>
        <v>0</v>
      </c>
      <c r="V810">
        <f>SUM($F810:J810)</f>
        <v>0</v>
      </c>
      <c r="W810">
        <f>SUM($F810:K810)</f>
        <v>0</v>
      </c>
      <c r="X810">
        <f>SUM($F810:L810)</f>
        <v>0</v>
      </c>
      <c r="Y810">
        <f>SUM($F810:M810)</f>
        <v>0</v>
      </c>
      <c r="Z810">
        <f>SUM($F810:N810)</f>
        <v>0</v>
      </c>
      <c r="AA810">
        <f>SUM($F810:O810)</f>
        <v>0</v>
      </c>
      <c r="AB810">
        <f>SUM($F810:P810)</f>
        <v>0</v>
      </c>
      <c r="AC810">
        <f>SUM($F810:Q810)</f>
        <v>0</v>
      </c>
      <c r="AD810">
        <f>SUM($F810:R810)</f>
        <v>0</v>
      </c>
    </row>
    <row r="811" spans="1:30" x14ac:dyDescent="0.35">
      <c r="A811" t="s">
        <v>188</v>
      </c>
      <c r="B811" s="328" t="str">
        <f>VLOOKUP(A811,'Web Based Remittances'!$A$2:$C$70,3,0)</f>
        <v>35s874q</v>
      </c>
      <c r="C811" t="s">
        <v>99</v>
      </c>
      <c r="D811" t="s">
        <v>100</v>
      </c>
      <c r="E811">
        <v>6140000</v>
      </c>
      <c r="F811">
        <v>5886</v>
      </c>
      <c r="G811">
        <v>535</v>
      </c>
      <c r="H811">
        <v>535</v>
      </c>
      <c r="I811">
        <v>535</v>
      </c>
      <c r="J811">
        <v>535</v>
      </c>
      <c r="L811">
        <v>535</v>
      </c>
      <c r="M811">
        <v>535</v>
      </c>
      <c r="N811">
        <v>535</v>
      </c>
      <c r="O811">
        <v>535</v>
      </c>
      <c r="P811">
        <v>535</v>
      </c>
      <c r="Q811">
        <v>535</v>
      </c>
      <c r="R811">
        <v>536</v>
      </c>
      <c r="S811">
        <f t="shared" si="12"/>
        <v>535</v>
      </c>
      <c r="T811">
        <f>SUM($F811:H811)</f>
        <v>6956</v>
      </c>
      <c r="U811">
        <f>SUM($F811:I811)</f>
        <v>7491</v>
      </c>
      <c r="V811">
        <f>SUM($F811:J811)</f>
        <v>8026</v>
      </c>
      <c r="W811">
        <f>SUM($F811:K811)</f>
        <v>8026</v>
      </c>
      <c r="X811">
        <f>SUM($F811:L811)</f>
        <v>8561</v>
      </c>
      <c r="Y811">
        <f>SUM($F811:M811)</f>
        <v>9096</v>
      </c>
      <c r="Z811">
        <f>SUM($F811:N811)</f>
        <v>9631</v>
      </c>
      <c r="AA811">
        <f>SUM($F811:O811)</f>
        <v>10166</v>
      </c>
      <c r="AB811">
        <f>SUM($F811:P811)</f>
        <v>10701</v>
      </c>
      <c r="AC811">
        <f>SUM($F811:Q811)</f>
        <v>11236</v>
      </c>
      <c r="AD811">
        <f>SUM($F811:R811)</f>
        <v>11772</v>
      </c>
    </row>
    <row r="812" spans="1:30" x14ac:dyDescent="0.35">
      <c r="A812" t="s">
        <v>188</v>
      </c>
      <c r="B812" s="328" t="str">
        <f>VLOOKUP(A812,'Web Based Remittances'!$A$2:$C$70,3,0)</f>
        <v>35s874q</v>
      </c>
      <c r="C812" t="s">
        <v>101</v>
      </c>
      <c r="D812" t="s">
        <v>102</v>
      </c>
      <c r="E812">
        <v>6121600</v>
      </c>
      <c r="F812">
        <v>1461</v>
      </c>
      <c r="G812">
        <v>1461</v>
      </c>
      <c r="S812">
        <f t="shared" si="12"/>
        <v>1461</v>
      </c>
      <c r="T812">
        <f>SUM($F812:H812)</f>
        <v>2922</v>
      </c>
      <c r="U812">
        <f>SUM($F812:I812)</f>
        <v>2922</v>
      </c>
      <c r="V812">
        <f>SUM($F812:J812)</f>
        <v>2922</v>
      </c>
      <c r="W812">
        <f>SUM($F812:K812)</f>
        <v>2922</v>
      </c>
      <c r="X812">
        <f>SUM($F812:L812)</f>
        <v>2922</v>
      </c>
      <c r="Y812">
        <f>SUM($F812:M812)</f>
        <v>2922</v>
      </c>
      <c r="Z812">
        <f>SUM($F812:N812)</f>
        <v>2922</v>
      </c>
      <c r="AA812">
        <f>SUM($F812:O812)</f>
        <v>2922</v>
      </c>
      <c r="AB812">
        <f>SUM($F812:P812)</f>
        <v>2922</v>
      </c>
      <c r="AC812">
        <f>SUM($F812:Q812)</f>
        <v>2922</v>
      </c>
      <c r="AD812">
        <f>SUM($F812:R812)</f>
        <v>2922</v>
      </c>
    </row>
    <row r="813" spans="1:30" x14ac:dyDescent="0.35">
      <c r="A813" t="s">
        <v>188</v>
      </c>
      <c r="B813" s="328" t="str">
        <f>VLOOKUP(A813,'Web Based Remittances'!$A$2:$C$70,3,0)</f>
        <v>35s874q</v>
      </c>
      <c r="C813" t="s">
        <v>103</v>
      </c>
      <c r="D813" t="s">
        <v>104</v>
      </c>
      <c r="E813">
        <v>6151110</v>
      </c>
      <c r="S813">
        <f t="shared" si="12"/>
        <v>0</v>
      </c>
      <c r="T813">
        <f>SUM($F813:H813)</f>
        <v>0</v>
      </c>
      <c r="U813">
        <f>SUM($F813:I813)</f>
        <v>0</v>
      </c>
      <c r="V813">
        <f>SUM($F813:J813)</f>
        <v>0</v>
      </c>
      <c r="W813">
        <f>SUM($F813:K813)</f>
        <v>0</v>
      </c>
      <c r="X813">
        <f>SUM($F813:L813)</f>
        <v>0</v>
      </c>
      <c r="Y813">
        <f>SUM($F813:M813)</f>
        <v>0</v>
      </c>
      <c r="Z813">
        <f>SUM($F813:N813)</f>
        <v>0</v>
      </c>
      <c r="AA813">
        <f>SUM($F813:O813)</f>
        <v>0</v>
      </c>
      <c r="AB813">
        <f>SUM($F813:P813)</f>
        <v>0</v>
      </c>
      <c r="AC813">
        <f>SUM($F813:Q813)</f>
        <v>0</v>
      </c>
      <c r="AD813">
        <f>SUM($F813:R813)</f>
        <v>0</v>
      </c>
    </row>
    <row r="814" spans="1:30" x14ac:dyDescent="0.35">
      <c r="A814" t="s">
        <v>188</v>
      </c>
      <c r="B814" s="328" t="str">
        <f>VLOOKUP(A814,'Web Based Remittances'!$A$2:$C$70,3,0)</f>
        <v>35s874q</v>
      </c>
      <c r="C814" t="s">
        <v>105</v>
      </c>
      <c r="D814" t="s">
        <v>106</v>
      </c>
      <c r="E814">
        <v>6140200</v>
      </c>
      <c r="F814">
        <v>25000</v>
      </c>
      <c r="G814">
        <v>2272</v>
      </c>
      <c r="H814">
        <v>2272</v>
      </c>
      <c r="I814">
        <v>2272</v>
      </c>
      <c r="J814">
        <v>2272</v>
      </c>
      <c r="L814">
        <v>2272</v>
      </c>
      <c r="M814">
        <v>2272</v>
      </c>
      <c r="N814">
        <v>2272</v>
      </c>
      <c r="O814">
        <v>2272</v>
      </c>
      <c r="P814">
        <v>2272</v>
      </c>
      <c r="Q814">
        <v>2272</v>
      </c>
      <c r="R814">
        <v>2280</v>
      </c>
      <c r="S814">
        <f t="shared" si="12"/>
        <v>2272</v>
      </c>
      <c r="T814">
        <f>SUM($F814:H814)</f>
        <v>29544</v>
      </c>
      <c r="U814">
        <f>SUM($F814:I814)</f>
        <v>31816</v>
      </c>
      <c r="V814">
        <f>SUM($F814:J814)</f>
        <v>34088</v>
      </c>
      <c r="W814">
        <f>SUM($F814:K814)</f>
        <v>34088</v>
      </c>
      <c r="X814">
        <f>SUM($F814:L814)</f>
        <v>36360</v>
      </c>
      <c r="Y814">
        <f>SUM($F814:M814)</f>
        <v>38632</v>
      </c>
      <c r="Z814">
        <f>SUM($F814:N814)</f>
        <v>40904</v>
      </c>
      <c r="AA814">
        <f>SUM($F814:O814)</f>
        <v>43176</v>
      </c>
      <c r="AB814">
        <f>SUM($F814:P814)</f>
        <v>45448</v>
      </c>
      <c r="AC814">
        <f>SUM($F814:Q814)</f>
        <v>47720</v>
      </c>
      <c r="AD814">
        <f>SUM($F814:R814)</f>
        <v>50000</v>
      </c>
    </row>
    <row r="815" spans="1:30" x14ac:dyDescent="0.35">
      <c r="A815" t="s">
        <v>188</v>
      </c>
      <c r="B815" s="328" t="str">
        <f>VLOOKUP(A815,'Web Based Remittances'!$A$2:$C$70,3,0)</f>
        <v>35s874q</v>
      </c>
      <c r="C815" t="s">
        <v>107</v>
      </c>
      <c r="D815" t="s">
        <v>108</v>
      </c>
      <c r="E815">
        <v>6111000</v>
      </c>
      <c r="F815">
        <v>1000</v>
      </c>
      <c r="J815">
        <v>500</v>
      </c>
      <c r="O815">
        <v>500</v>
      </c>
      <c r="S815">
        <f t="shared" si="12"/>
        <v>0</v>
      </c>
      <c r="T815">
        <f>SUM($F815:H815)</f>
        <v>1000</v>
      </c>
      <c r="U815">
        <f>SUM($F815:I815)</f>
        <v>1000</v>
      </c>
      <c r="V815">
        <f>SUM($F815:J815)</f>
        <v>1500</v>
      </c>
      <c r="W815">
        <f>SUM($F815:K815)</f>
        <v>1500</v>
      </c>
      <c r="X815">
        <f>SUM($F815:L815)</f>
        <v>1500</v>
      </c>
      <c r="Y815">
        <f>SUM($F815:M815)</f>
        <v>1500</v>
      </c>
      <c r="Z815">
        <f>SUM($F815:N815)</f>
        <v>1500</v>
      </c>
      <c r="AA815">
        <f>SUM($F815:O815)</f>
        <v>2000</v>
      </c>
      <c r="AB815">
        <f>SUM($F815:P815)</f>
        <v>2000</v>
      </c>
      <c r="AC815">
        <f>SUM($F815:Q815)</f>
        <v>2000</v>
      </c>
      <c r="AD815">
        <f>SUM($F815:R815)</f>
        <v>2000</v>
      </c>
    </row>
    <row r="816" spans="1:30" x14ac:dyDescent="0.35">
      <c r="A816" t="s">
        <v>188</v>
      </c>
      <c r="B816" s="328" t="str">
        <f>VLOOKUP(A816,'Web Based Remittances'!$A$2:$C$70,3,0)</f>
        <v>35s874q</v>
      </c>
      <c r="C816" t="s">
        <v>109</v>
      </c>
      <c r="D816" t="s">
        <v>110</v>
      </c>
      <c r="E816">
        <v>6170100</v>
      </c>
      <c r="F816">
        <v>7446</v>
      </c>
      <c r="H816">
        <v>500</v>
      </c>
      <c r="I816">
        <v>1846</v>
      </c>
      <c r="J816">
        <v>1500</v>
      </c>
      <c r="L816">
        <v>100</v>
      </c>
      <c r="M816">
        <v>500</v>
      </c>
      <c r="N816">
        <v>500</v>
      </c>
      <c r="O816">
        <v>500</v>
      </c>
      <c r="P816">
        <v>1000</v>
      </c>
      <c r="Q816">
        <v>500</v>
      </c>
      <c r="R816">
        <v>500</v>
      </c>
      <c r="S816">
        <f t="shared" si="12"/>
        <v>0</v>
      </c>
      <c r="T816">
        <f>SUM($F816:H816)</f>
        <v>7946</v>
      </c>
      <c r="U816">
        <f>SUM($F816:I816)</f>
        <v>9792</v>
      </c>
      <c r="V816">
        <f>SUM($F816:J816)</f>
        <v>11292</v>
      </c>
      <c r="W816">
        <f>SUM($F816:K816)</f>
        <v>11292</v>
      </c>
      <c r="X816">
        <f>SUM($F816:L816)</f>
        <v>11392</v>
      </c>
      <c r="Y816">
        <f>SUM($F816:M816)</f>
        <v>11892</v>
      </c>
      <c r="Z816">
        <f>SUM($F816:N816)</f>
        <v>12392</v>
      </c>
      <c r="AA816">
        <f>SUM($F816:O816)</f>
        <v>12892</v>
      </c>
      <c r="AB816">
        <f>SUM($F816:P816)</f>
        <v>13892</v>
      </c>
      <c r="AC816">
        <f>SUM($F816:Q816)</f>
        <v>14392</v>
      </c>
      <c r="AD816">
        <f>SUM($F816:R816)</f>
        <v>14892</v>
      </c>
    </row>
    <row r="817" spans="1:30" x14ac:dyDescent="0.35">
      <c r="A817" t="s">
        <v>188</v>
      </c>
      <c r="B817" s="328" t="str">
        <f>VLOOKUP(A817,'Web Based Remittances'!$A$2:$C$70,3,0)</f>
        <v>35s874q</v>
      </c>
      <c r="C817" t="s">
        <v>111</v>
      </c>
      <c r="D817" t="s">
        <v>112</v>
      </c>
      <c r="E817">
        <v>6170110</v>
      </c>
      <c r="F817">
        <v>23210</v>
      </c>
      <c r="G817">
        <v>5897</v>
      </c>
      <c r="H817">
        <v>1329</v>
      </c>
      <c r="I817">
        <v>1329</v>
      </c>
      <c r="J817">
        <v>1339</v>
      </c>
      <c r="L817">
        <v>1329</v>
      </c>
      <c r="M817">
        <v>2668</v>
      </c>
      <c r="N817">
        <v>1329</v>
      </c>
      <c r="O817">
        <v>1329</v>
      </c>
      <c r="P817">
        <v>4003</v>
      </c>
      <c r="Q817">
        <v>1329</v>
      </c>
      <c r="R817">
        <v>1329</v>
      </c>
      <c r="S817">
        <f t="shared" si="12"/>
        <v>5897</v>
      </c>
      <c r="T817">
        <f>SUM($F817:H817)</f>
        <v>30436</v>
      </c>
      <c r="U817">
        <f>SUM($F817:I817)</f>
        <v>31765</v>
      </c>
      <c r="V817">
        <f>SUM($F817:J817)</f>
        <v>33104</v>
      </c>
      <c r="W817">
        <f>SUM($F817:K817)</f>
        <v>33104</v>
      </c>
      <c r="X817">
        <f>SUM($F817:L817)</f>
        <v>34433</v>
      </c>
      <c r="Y817">
        <f>SUM($F817:M817)</f>
        <v>37101</v>
      </c>
      <c r="Z817">
        <f>SUM($F817:N817)</f>
        <v>38430</v>
      </c>
      <c r="AA817">
        <f>SUM($F817:O817)</f>
        <v>39759</v>
      </c>
      <c r="AB817">
        <f>SUM($F817:P817)</f>
        <v>43762</v>
      </c>
      <c r="AC817">
        <f>SUM($F817:Q817)</f>
        <v>45091</v>
      </c>
      <c r="AD817">
        <f>SUM($F817:R817)</f>
        <v>46420</v>
      </c>
    </row>
    <row r="818" spans="1:30" x14ac:dyDescent="0.35">
      <c r="A818" t="s">
        <v>188</v>
      </c>
      <c r="B818" s="328" t="str">
        <f>VLOOKUP(A818,'Web Based Remittances'!$A$2:$C$70,3,0)</f>
        <v>35s874q</v>
      </c>
      <c r="C818" t="s">
        <v>113</v>
      </c>
      <c r="D818" t="s">
        <v>114</v>
      </c>
      <c r="E818">
        <v>6181400</v>
      </c>
      <c r="S818">
        <f t="shared" si="12"/>
        <v>0</v>
      </c>
      <c r="T818">
        <f>SUM($F818:H818)</f>
        <v>0</v>
      </c>
      <c r="U818">
        <f>SUM($F818:I818)</f>
        <v>0</v>
      </c>
      <c r="V818">
        <f>SUM($F818:J818)</f>
        <v>0</v>
      </c>
      <c r="W818">
        <f>SUM($F818:K818)</f>
        <v>0</v>
      </c>
      <c r="X818">
        <f>SUM($F818:L818)</f>
        <v>0</v>
      </c>
      <c r="Y818">
        <f>SUM($F818:M818)</f>
        <v>0</v>
      </c>
      <c r="Z818">
        <f>SUM($F818:N818)</f>
        <v>0</v>
      </c>
      <c r="AA818">
        <f>SUM($F818:O818)</f>
        <v>0</v>
      </c>
      <c r="AB818">
        <f>SUM($F818:P818)</f>
        <v>0</v>
      </c>
      <c r="AC818">
        <f>SUM($F818:Q818)</f>
        <v>0</v>
      </c>
      <c r="AD818">
        <f>SUM($F818:R818)</f>
        <v>0</v>
      </c>
    </row>
    <row r="819" spans="1:30" x14ac:dyDescent="0.35">
      <c r="A819" t="s">
        <v>188</v>
      </c>
      <c r="B819" s="328" t="str">
        <f>VLOOKUP(A819,'Web Based Remittances'!$A$2:$C$70,3,0)</f>
        <v>35s874q</v>
      </c>
      <c r="C819" t="s">
        <v>115</v>
      </c>
      <c r="D819" t="s">
        <v>116</v>
      </c>
      <c r="E819">
        <v>6181500</v>
      </c>
      <c r="S819">
        <f t="shared" si="12"/>
        <v>0</v>
      </c>
      <c r="T819">
        <f>SUM($F819:H819)</f>
        <v>0</v>
      </c>
      <c r="U819">
        <f>SUM($F819:I819)</f>
        <v>0</v>
      </c>
      <c r="V819">
        <f>SUM($F819:J819)</f>
        <v>0</v>
      </c>
      <c r="W819">
        <f>SUM($F819:K819)</f>
        <v>0</v>
      </c>
      <c r="X819">
        <f>SUM($F819:L819)</f>
        <v>0</v>
      </c>
      <c r="Y819">
        <f>SUM($F819:M819)</f>
        <v>0</v>
      </c>
      <c r="Z819">
        <f>SUM($F819:N819)</f>
        <v>0</v>
      </c>
      <c r="AA819">
        <f>SUM($F819:O819)</f>
        <v>0</v>
      </c>
      <c r="AB819">
        <f>SUM($F819:P819)</f>
        <v>0</v>
      </c>
      <c r="AC819">
        <f>SUM($F819:Q819)</f>
        <v>0</v>
      </c>
      <c r="AD819">
        <f>SUM($F819:R819)</f>
        <v>0</v>
      </c>
    </row>
    <row r="820" spans="1:30" x14ac:dyDescent="0.35">
      <c r="A820" t="s">
        <v>188</v>
      </c>
      <c r="B820" s="328" t="str">
        <f>VLOOKUP(A820,'Web Based Remittances'!$A$2:$C$70,3,0)</f>
        <v>35s874q</v>
      </c>
      <c r="C820" t="s">
        <v>117</v>
      </c>
      <c r="D820" t="s">
        <v>118</v>
      </c>
      <c r="E820">
        <v>6110610</v>
      </c>
      <c r="S820">
        <f t="shared" si="12"/>
        <v>0</v>
      </c>
      <c r="T820">
        <f>SUM($F820:H820)</f>
        <v>0</v>
      </c>
      <c r="U820">
        <f>SUM($F820:I820)</f>
        <v>0</v>
      </c>
      <c r="V820">
        <f>SUM($F820:J820)</f>
        <v>0</v>
      </c>
      <c r="W820">
        <f>SUM($F820:K820)</f>
        <v>0</v>
      </c>
      <c r="X820">
        <f>SUM($F820:L820)</f>
        <v>0</v>
      </c>
      <c r="Y820">
        <f>SUM($F820:M820)</f>
        <v>0</v>
      </c>
      <c r="Z820">
        <f>SUM($F820:N820)</f>
        <v>0</v>
      </c>
      <c r="AA820">
        <f>SUM($F820:O820)</f>
        <v>0</v>
      </c>
      <c r="AB820">
        <f>SUM($F820:P820)</f>
        <v>0</v>
      </c>
      <c r="AC820">
        <f>SUM($F820:Q820)</f>
        <v>0</v>
      </c>
      <c r="AD820">
        <f>SUM($F820:R820)</f>
        <v>0</v>
      </c>
    </row>
    <row r="821" spans="1:30" x14ac:dyDescent="0.35">
      <c r="A821" t="s">
        <v>188</v>
      </c>
      <c r="B821" s="328" t="str">
        <f>VLOOKUP(A821,'Web Based Remittances'!$A$2:$C$70,3,0)</f>
        <v>35s874q</v>
      </c>
      <c r="C821" t="s">
        <v>119</v>
      </c>
      <c r="D821" t="s">
        <v>120</v>
      </c>
      <c r="E821">
        <v>6122340</v>
      </c>
      <c r="S821">
        <f t="shared" si="12"/>
        <v>0</v>
      </c>
      <c r="T821">
        <f>SUM($F821:H821)</f>
        <v>0</v>
      </c>
      <c r="U821">
        <f>SUM($F821:I821)</f>
        <v>0</v>
      </c>
      <c r="V821">
        <f>SUM($F821:J821)</f>
        <v>0</v>
      </c>
      <c r="W821">
        <f>SUM($F821:K821)</f>
        <v>0</v>
      </c>
      <c r="X821">
        <f>SUM($F821:L821)</f>
        <v>0</v>
      </c>
      <c r="Y821">
        <f>SUM($F821:M821)</f>
        <v>0</v>
      </c>
      <c r="Z821">
        <f>SUM($F821:N821)</f>
        <v>0</v>
      </c>
      <c r="AA821">
        <f>SUM($F821:O821)</f>
        <v>0</v>
      </c>
      <c r="AB821">
        <f>SUM($F821:P821)</f>
        <v>0</v>
      </c>
      <c r="AC821">
        <f>SUM($F821:Q821)</f>
        <v>0</v>
      </c>
      <c r="AD821">
        <f>SUM($F821:R821)</f>
        <v>0</v>
      </c>
    </row>
    <row r="822" spans="1:30" x14ac:dyDescent="0.35">
      <c r="A822" t="s">
        <v>188</v>
      </c>
      <c r="B822" s="328" t="str">
        <f>VLOOKUP(A822,'Web Based Remittances'!$A$2:$C$70,3,0)</f>
        <v>35s874q</v>
      </c>
      <c r="C822" t="s">
        <v>121</v>
      </c>
      <c r="D822" t="s">
        <v>122</v>
      </c>
      <c r="E822">
        <v>4190170</v>
      </c>
      <c r="F822">
        <v>-5006</v>
      </c>
      <c r="J822">
        <v>-5006</v>
      </c>
      <c r="S822">
        <f t="shared" si="12"/>
        <v>0</v>
      </c>
      <c r="T822">
        <f>SUM($F822:H822)</f>
        <v>-5006</v>
      </c>
      <c r="U822">
        <f>SUM($F822:I822)</f>
        <v>-5006</v>
      </c>
      <c r="V822">
        <f>SUM($F822:J822)</f>
        <v>-10012</v>
      </c>
      <c r="W822">
        <f>SUM($F822:K822)</f>
        <v>-10012</v>
      </c>
      <c r="X822">
        <f>SUM($F822:L822)</f>
        <v>-10012</v>
      </c>
      <c r="Y822">
        <f>SUM($F822:M822)</f>
        <v>-10012</v>
      </c>
      <c r="Z822">
        <f>SUM($F822:N822)</f>
        <v>-10012</v>
      </c>
      <c r="AA822">
        <f>SUM($F822:O822)</f>
        <v>-10012</v>
      </c>
      <c r="AB822">
        <f>SUM($F822:P822)</f>
        <v>-10012</v>
      </c>
      <c r="AC822">
        <f>SUM($F822:Q822)</f>
        <v>-10012</v>
      </c>
      <c r="AD822">
        <f>SUM($F822:R822)</f>
        <v>-10012</v>
      </c>
    </row>
    <row r="823" spans="1:30" x14ac:dyDescent="0.35">
      <c r="A823" t="s">
        <v>188</v>
      </c>
      <c r="B823" s="328" t="str">
        <f>VLOOKUP(A823,'Web Based Remittances'!$A$2:$C$70,3,0)</f>
        <v>35s874q</v>
      </c>
      <c r="C823" t="s">
        <v>123</v>
      </c>
      <c r="D823" t="s">
        <v>124</v>
      </c>
      <c r="E823">
        <v>4190430</v>
      </c>
      <c r="S823">
        <f t="shared" si="12"/>
        <v>0</v>
      </c>
      <c r="T823">
        <f>SUM($F823:H823)</f>
        <v>0</v>
      </c>
      <c r="U823">
        <f>SUM($F823:I823)</f>
        <v>0</v>
      </c>
      <c r="V823">
        <f>SUM($F823:J823)</f>
        <v>0</v>
      </c>
      <c r="W823">
        <f>SUM($F823:K823)</f>
        <v>0</v>
      </c>
      <c r="X823">
        <f>SUM($F823:L823)</f>
        <v>0</v>
      </c>
      <c r="Y823">
        <f>SUM($F823:M823)</f>
        <v>0</v>
      </c>
      <c r="Z823">
        <f>SUM($F823:N823)</f>
        <v>0</v>
      </c>
      <c r="AA823">
        <f>SUM($F823:O823)</f>
        <v>0</v>
      </c>
      <c r="AB823">
        <f>SUM($F823:P823)</f>
        <v>0</v>
      </c>
      <c r="AC823">
        <f>SUM($F823:Q823)</f>
        <v>0</v>
      </c>
      <c r="AD823">
        <f>SUM($F823:R823)</f>
        <v>0</v>
      </c>
    </row>
    <row r="824" spans="1:30" x14ac:dyDescent="0.35">
      <c r="A824" t="s">
        <v>188</v>
      </c>
      <c r="B824" s="328" t="str">
        <f>VLOOKUP(A824,'Web Based Remittances'!$A$2:$C$70,3,0)</f>
        <v>35s874q</v>
      </c>
      <c r="C824" t="s">
        <v>125</v>
      </c>
      <c r="D824" t="s">
        <v>126</v>
      </c>
      <c r="E824">
        <v>6181510</v>
      </c>
      <c r="S824">
        <f t="shared" si="12"/>
        <v>0</v>
      </c>
      <c r="T824">
        <f>SUM($F824:H824)</f>
        <v>0</v>
      </c>
      <c r="U824">
        <f>SUM($F824:I824)</f>
        <v>0</v>
      </c>
      <c r="V824">
        <f>SUM($F824:J824)</f>
        <v>0</v>
      </c>
      <c r="W824">
        <f>SUM($F824:K824)</f>
        <v>0</v>
      </c>
      <c r="X824">
        <f>SUM($F824:L824)</f>
        <v>0</v>
      </c>
      <c r="Y824">
        <f>SUM($F824:M824)</f>
        <v>0</v>
      </c>
      <c r="Z824">
        <f>SUM($F824:N824)</f>
        <v>0</v>
      </c>
      <c r="AA824">
        <f>SUM($F824:O824)</f>
        <v>0</v>
      </c>
      <c r="AB824">
        <f>SUM($F824:P824)</f>
        <v>0</v>
      </c>
      <c r="AC824">
        <f>SUM($F824:Q824)</f>
        <v>0</v>
      </c>
      <c r="AD824">
        <f>SUM($F824:R824)</f>
        <v>0</v>
      </c>
    </row>
    <row r="825" spans="1:30" x14ac:dyDescent="0.35">
      <c r="A825" t="s">
        <v>188</v>
      </c>
      <c r="B825" s="328" t="str">
        <f>VLOOKUP(A825,'Web Based Remittances'!$A$2:$C$70,3,0)</f>
        <v>35s874q</v>
      </c>
      <c r="C825" t="s">
        <v>146</v>
      </c>
      <c r="D825" t="s">
        <v>147</v>
      </c>
      <c r="E825">
        <v>6180210</v>
      </c>
      <c r="S825">
        <f t="shared" si="12"/>
        <v>0</v>
      </c>
      <c r="T825">
        <f>SUM($F825:H825)</f>
        <v>0</v>
      </c>
      <c r="U825">
        <f>SUM($F825:I825)</f>
        <v>0</v>
      </c>
      <c r="V825">
        <f>SUM($F825:J825)</f>
        <v>0</v>
      </c>
      <c r="W825">
        <f>SUM($F825:K825)</f>
        <v>0</v>
      </c>
      <c r="X825">
        <f>SUM($F825:L825)</f>
        <v>0</v>
      </c>
      <c r="Y825">
        <f>SUM($F825:M825)</f>
        <v>0</v>
      </c>
      <c r="Z825">
        <f>SUM($F825:N825)</f>
        <v>0</v>
      </c>
      <c r="AA825">
        <f>SUM($F825:O825)</f>
        <v>0</v>
      </c>
      <c r="AB825">
        <f>SUM($F825:P825)</f>
        <v>0</v>
      </c>
      <c r="AC825">
        <f>SUM($F825:Q825)</f>
        <v>0</v>
      </c>
      <c r="AD825">
        <f>SUM($F825:R825)</f>
        <v>0</v>
      </c>
    </row>
    <row r="826" spans="1:30" x14ac:dyDescent="0.35">
      <c r="A826" t="s">
        <v>188</v>
      </c>
      <c r="B826" s="328" t="str">
        <f>VLOOKUP(A826,'Web Based Remittances'!$A$2:$C$70,3,0)</f>
        <v>35s874q</v>
      </c>
      <c r="C826" t="s">
        <v>127</v>
      </c>
      <c r="D826" t="s">
        <v>128</v>
      </c>
      <c r="E826">
        <v>6180200</v>
      </c>
      <c r="F826">
        <v>13326.83</v>
      </c>
      <c r="L826">
        <v>13326.83</v>
      </c>
      <c r="S826">
        <f t="shared" si="12"/>
        <v>0</v>
      </c>
      <c r="T826">
        <f>SUM($F826:H826)</f>
        <v>13326.83</v>
      </c>
      <c r="U826">
        <f>SUM($F826:I826)</f>
        <v>13326.83</v>
      </c>
      <c r="V826">
        <f>SUM($F826:J826)</f>
        <v>13326.83</v>
      </c>
      <c r="W826">
        <f>SUM($F826:K826)</f>
        <v>13326.83</v>
      </c>
      <c r="X826">
        <f>SUM($F826:L826)</f>
        <v>26653.66</v>
      </c>
      <c r="Y826">
        <f>SUM($F826:M826)</f>
        <v>26653.66</v>
      </c>
      <c r="Z826">
        <f>SUM($F826:N826)</f>
        <v>26653.66</v>
      </c>
      <c r="AA826">
        <f>SUM($F826:O826)</f>
        <v>26653.66</v>
      </c>
      <c r="AB826">
        <f>SUM($F826:P826)</f>
        <v>26653.66</v>
      </c>
      <c r="AC826">
        <f>SUM($F826:Q826)</f>
        <v>26653.66</v>
      </c>
      <c r="AD826">
        <f>SUM($F826:R826)</f>
        <v>26653.66</v>
      </c>
    </row>
    <row r="827" spans="1:30" x14ac:dyDescent="0.35">
      <c r="A827" t="s">
        <v>188</v>
      </c>
      <c r="B827" s="328" t="str">
        <f>VLOOKUP(A827,'Web Based Remittances'!$A$2:$C$70,3,0)</f>
        <v>35s874q</v>
      </c>
      <c r="C827" t="s">
        <v>130</v>
      </c>
      <c r="D827" t="s">
        <v>131</v>
      </c>
      <c r="E827">
        <v>6180230</v>
      </c>
      <c r="S827">
        <f t="shared" si="12"/>
        <v>0</v>
      </c>
      <c r="T827">
        <f>SUM($F827:H827)</f>
        <v>0</v>
      </c>
      <c r="U827">
        <f>SUM($F827:I827)</f>
        <v>0</v>
      </c>
      <c r="V827">
        <f>SUM($F827:J827)</f>
        <v>0</v>
      </c>
      <c r="W827">
        <f>SUM($F827:K827)</f>
        <v>0</v>
      </c>
      <c r="X827">
        <f>SUM($F827:L827)</f>
        <v>0</v>
      </c>
      <c r="Y827">
        <f>SUM($F827:M827)</f>
        <v>0</v>
      </c>
      <c r="Z827">
        <f>SUM($F827:N827)</f>
        <v>0</v>
      </c>
      <c r="AA827">
        <f>SUM($F827:O827)</f>
        <v>0</v>
      </c>
      <c r="AB827">
        <f>SUM($F827:P827)</f>
        <v>0</v>
      </c>
      <c r="AC827">
        <f>SUM($F827:Q827)</f>
        <v>0</v>
      </c>
      <c r="AD827">
        <f>SUM($F827:R827)</f>
        <v>0</v>
      </c>
    </row>
    <row r="828" spans="1:30" x14ac:dyDescent="0.35">
      <c r="A828" t="s">
        <v>188</v>
      </c>
      <c r="B828" s="328" t="str">
        <f>VLOOKUP(A828,'Web Based Remittances'!$A$2:$C$70,3,0)</f>
        <v>35s874q</v>
      </c>
      <c r="C828" t="s">
        <v>135</v>
      </c>
      <c r="D828" t="s">
        <v>136</v>
      </c>
      <c r="E828">
        <v>6180260</v>
      </c>
      <c r="S828">
        <f t="shared" si="12"/>
        <v>0</v>
      </c>
      <c r="T828">
        <f>SUM($F828:H828)</f>
        <v>0</v>
      </c>
      <c r="U828">
        <f>SUM($F828:I828)</f>
        <v>0</v>
      </c>
      <c r="V828">
        <f>SUM($F828:J828)</f>
        <v>0</v>
      </c>
      <c r="W828">
        <f>SUM($F828:K828)</f>
        <v>0</v>
      </c>
      <c r="X828">
        <f>SUM($F828:L828)</f>
        <v>0</v>
      </c>
      <c r="Y828">
        <f>SUM($F828:M828)</f>
        <v>0</v>
      </c>
      <c r="Z828">
        <f>SUM($F828:N828)</f>
        <v>0</v>
      </c>
      <c r="AA828">
        <f>SUM($F828:O828)</f>
        <v>0</v>
      </c>
      <c r="AB828">
        <f>SUM($F828:P828)</f>
        <v>0</v>
      </c>
      <c r="AC828">
        <f>SUM($F828:Q828)</f>
        <v>0</v>
      </c>
      <c r="AD828">
        <f>SUM($F828:R828)</f>
        <v>0</v>
      </c>
    </row>
    <row r="829" spans="1:30" x14ac:dyDescent="0.35">
      <c r="A829" t="s">
        <v>144</v>
      </c>
      <c r="B829" s="328" t="str">
        <f>VLOOKUP(A829,'Web Based Remittances'!$A$2:$C$70,3,0)</f>
        <v>240u274m</v>
      </c>
      <c r="C829" t="s">
        <v>19</v>
      </c>
      <c r="D829" t="s">
        <v>20</v>
      </c>
      <c r="E829">
        <v>4190105</v>
      </c>
      <c r="F829">
        <v>-1781062</v>
      </c>
      <c r="G829">
        <v>-205674</v>
      </c>
      <c r="H829">
        <v>-157863</v>
      </c>
      <c r="I829">
        <v>-134724</v>
      </c>
      <c r="J829">
        <v>-134725</v>
      </c>
      <c r="K829">
        <v>-134724</v>
      </c>
      <c r="L829">
        <v>-134724</v>
      </c>
      <c r="M829">
        <v>-167119</v>
      </c>
      <c r="N829">
        <v>-134724</v>
      </c>
      <c r="O829">
        <v>-134725</v>
      </c>
      <c r="P829">
        <v>-134724</v>
      </c>
      <c r="Q829">
        <v>-134724</v>
      </c>
      <c r="R829">
        <v>-172612</v>
      </c>
      <c r="S829">
        <f t="shared" si="12"/>
        <v>-205674</v>
      </c>
      <c r="T829">
        <f>SUM($F829:H829)</f>
        <v>-2144599</v>
      </c>
      <c r="U829">
        <f>SUM($F829:I829)</f>
        <v>-2279323</v>
      </c>
      <c r="V829">
        <f>SUM($F829:J829)</f>
        <v>-2414048</v>
      </c>
      <c r="W829">
        <f>SUM($F829:K829)</f>
        <v>-2548772</v>
      </c>
      <c r="X829">
        <f>SUM($F829:L829)</f>
        <v>-2683496</v>
      </c>
      <c r="Y829">
        <f>SUM($F829:M829)</f>
        <v>-2850615</v>
      </c>
      <c r="Z829">
        <f>SUM($F829:N829)</f>
        <v>-2985339</v>
      </c>
      <c r="AA829">
        <f>SUM($F829:O829)</f>
        <v>-3120064</v>
      </c>
      <c r="AB829">
        <f>SUM($F829:P829)</f>
        <v>-3254788</v>
      </c>
      <c r="AC829">
        <f>SUM($F829:Q829)</f>
        <v>-3389512</v>
      </c>
      <c r="AD829">
        <f>SUM($F829:R829)</f>
        <v>-3562124</v>
      </c>
    </row>
    <row r="830" spans="1:30" x14ac:dyDescent="0.35">
      <c r="A830" t="s">
        <v>144</v>
      </c>
      <c r="B830" s="328" t="str">
        <f>VLOOKUP(A830,'Web Based Remittances'!$A$2:$C$70,3,0)</f>
        <v>240u274m</v>
      </c>
      <c r="C830" t="s">
        <v>21</v>
      </c>
      <c r="D830" t="s">
        <v>22</v>
      </c>
      <c r="E830">
        <v>4190110</v>
      </c>
      <c r="F830">
        <v>0</v>
      </c>
      <c r="S830">
        <f t="shared" si="12"/>
        <v>0</v>
      </c>
      <c r="T830">
        <f>SUM($F830:H830)</f>
        <v>0</v>
      </c>
      <c r="U830">
        <f>SUM($F830:I830)</f>
        <v>0</v>
      </c>
      <c r="V830">
        <f>SUM($F830:J830)</f>
        <v>0</v>
      </c>
      <c r="W830">
        <f>SUM($F830:K830)</f>
        <v>0</v>
      </c>
      <c r="X830">
        <f>SUM($F830:L830)</f>
        <v>0</v>
      </c>
      <c r="Y830">
        <f>SUM($F830:M830)</f>
        <v>0</v>
      </c>
      <c r="Z830">
        <f>SUM($F830:N830)</f>
        <v>0</v>
      </c>
      <c r="AA830">
        <f>SUM($F830:O830)</f>
        <v>0</v>
      </c>
      <c r="AB830">
        <f>SUM($F830:P830)</f>
        <v>0</v>
      </c>
      <c r="AC830">
        <f>SUM($F830:Q830)</f>
        <v>0</v>
      </c>
      <c r="AD830">
        <f>SUM($F830:R830)</f>
        <v>0</v>
      </c>
    </row>
    <row r="831" spans="1:30" x14ac:dyDescent="0.35">
      <c r="A831" t="s">
        <v>144</v>
      </c>
      <c r="B831" s="328" t="str">
        <f>VLOOKUP(A831,'Web Based Remittances'!$A$2:$C$70,3,0)</f>
        <v>240u274m</v>
      </c>
      <c r="C831" t="s">
        <v>23</v>
      </c>
      <c r="D831" t="s">
        <v>24</v>
      </c>
      <c r="E831">
        <v>4190120</v>
      </c>
      <c r="F831">
        <v>-21068</v>
      </c>
      <c r="G831">
        <v>-1756</v>
      </c>
      <c r="H831">
        <v>-1756</v>
      </c>
      <c r="I831">
        <v>-1756</v>
      </c>
      <c r="J831">
        <v>-1755</v>
      </c>
      <c r="K831">
        <v>-1756</v>
      </c>
      <c r="L831">
        <v>-1756</v>
      </c>
      <c r="M831">
        <v>-1755</v>
      </c>
      <c r="N831">
        <v>-1756</v>
      </c>
      <c r="O831">
        <v>-1756</v>
      </c>
      <c r="P831">
        <v>-1755</v>
      </c>
      <c r="Q831">
        <v>-1756</v>
      </c>
      <c r="R831">
        <v>-1755</v>
      </c>
      <c r="S831">
        <f t="shared" si="12"/>
        <v>-1756</v>
      </c>
      <c r="T831">
        <f>SUM($F831:H831)</f>
        <v>-24580</v>
      </c>
      <c r="U831">
        <f>SUM($F831:I831)</f>
        <v>-26336</v>
      </c>
      <c r="V831">
        <f>SUM($F831:J831)</f>
        <v>-28091</v>
      </c>
      <c r="W831">
        <f>SUM($F831:K831)</f>
        <v>-29847</v>
      </c>
      <c r="X831">
        <f>SUM($F831:L831)</f>
        <v>-31603</v>
      </c>
      <c r="Y831">
        <f>SUM($F831:M831)</f>
        <v>-33358</v>
      </c>
      <c r="Z831">
        <f>SUM($F831:N831)</f>
        <v>-35114</v>
      </c>
      <c r="AA831">
        <f>SUM($F831:O831)</f>
        <v>-36870</v>
      </c>
      <c r="AB831">
        <f>SUM($F831:P831)</f>
        <v>-38625</v>
      </c>
      <c r="AC831">
        <f>SUM($F831:Q831)</f>
        <v>-40381</v>
      </c>
      <c r="AD831">
        <f>SUM($F831:R831)</f>
        <v>-42136</v>
      </c>
    </row>
    <row r="832" spans="1:30" x14ac:dyDescent="0.35">
      <c r="A832" t="s">
        <v>144</v>
      </c>
      <c r="B832" s="328" t="str">
        <f>VLOOKUP(A832,'Web Based Remittances'!$A$2:$C$70,3,0)</f>
        <v>240u274m</v>
      </c>
      <c r="C832" t="s">
        <v>25</v>
      </c>
      <c r="D832" t="s">
        <v>26</v>
      </c>
      <c r="E832">
        <v>4190140</v>
      </c>
      <c r="F832">
        <v>-184785</v>
      </c>
      <c r="I832">
        <v>-46196</v>
      </c>
      <c r="L832">
        <v>-46196</v>
      </c>
      <c r="O832">
        <v>-46196</v>
      </c>
      <c r="R832">
        <v>-46197</v>
      </c>
      <c r="S832">
        <f t="shared" si="12"/>
        <v>0</v>
      </c>
      <c r="T832">
        <f>SUM($F832:H832)</f>
        <v>-184785</v>
      </c>
      <c r="U832">
        <f>SUM($F832:I832)</f>
        <v>-230981</v>
      </c>
      <c r="V832">
        <f>SUM($F832:J832)</f>
        <v>-230981</v>
      </c>
      <c r="W832">
        <f>SUM($F832:K832)</f>
        <v>-230981</v>
      </c>
      <c r="X832">
        <f>SUM($F832:L832)</f>
        <v>-277177</v>
      </c>
      <c r="Y832">
        <f>SUM($F832:M832)</f>
        <v>-277177</v>
      </c>
      <c r="Z832">
        <f>SUM($F832:N832)</f>
        <v>-277177</v>
      </c>
      <c r="AA832">
        <f>SUM($F832:O832)</f>
        <v>-323373</v>
      </c>
      <c r="AB832">
        <f>SUM($F832:P832)</f>
        <v>-323373</v>
      </c>
      <c r="AC832">
        <f>SUM($F832:Q832)</f>
        <v>-323373</v>
      </c>
      <c r="AD832">
        <f>SUM($F832:R832)</f>
        <v>-369570</v>
      </c>
    </row>
    <row r="833" spans="1:30" x14ac:dyDescent="0.35">
      <c r="A833" t="s">
        <v>144</v>
      </c>
      <c r="B833" s="328" t="str">
        <f>VLOOKUP(A833,'Web Based Remittances'!$A$2:$C$70,3,0)</f>
        <v>240u274m</v>
      </c>
      <c r="C833" t="s">
        <v>27</v>
      </c>
      <c r="D833" t="s">
        <v>28</v>
      </c>
      <c r="E833">
        <v>4190160</v>
      </c>
      <c r="F833">
        <v>-9375</v>
      </c>
      <c r="I833">
        <v>-9375</v>
      </c>
      <c r="S833">
        <f t="shared" si="12"/>
        <v>0</v>
      </c>
      <c r="T833">
        <f>SUM($F833:H833)</f>
        <v>-9375</v>
      </c>
      <c r="U833">
        <f>SUM($F833:I833)</f>
        <v>-18750</v>
      </c>
      <c r="V833">
        <f>SUM($F833:J833)</f>
        <v>-18750</v>
      </c>
      <c r="W833">
        <f>SUM($F833:K833)</f>
        <v>-18750</v>
      </c>
      <c r="X833">
        <f>SUM($F833:L833)</f>
        <v>-18750</v>
      </c>
      <c r="Y833">
        <f>SUM($F833:M833)</f>
        <v>-18750</v>
      </c>
      <c r="Z833">
        <f>SUM($F833:N833)</f>
        <v>-18750</v>
      </c>
      <c r="AA833">
        <f>SUM($F833:O833)</f>
        <v>-18750</v>
      </c>
      <c r="AB833">
        <f>SUM($F833:P833)</f>
        <v>-18750</v>
      </c>
      <c r="AC833">
        <f>SUM($F833:Q833)</f>
        <v>-18750</v>
      </c>
      <c r="AD833">
        <f>SUM($F833:R833)</f>
        <v>-18750</v>
      </c>
    </row>
    <row r="834" spans="1:30" x14ac:dyDescent="0.35">
      <c r="A834" t="s">
        <v>144</v>
      </c>
      <c r="B834" s="328" t="str">
        <f>VLOOKUP(A834,'Web Based Remittances'!$A$2:$C$70,3,0)</f>
        <v>240u274m</v>
      </c>
      <c r="C834" t="s">
        <v>29</v>
      </c>
      <c r="D834" t="s">
        <v>30</v>
      </c>
      <c r="E834">
        <v>4190390</v>
      </c>
      <c r="F834">
        <v>0</v>
      </c>
      <c r="S834">
        <f t="shared" si="12"/>
        <v>0</v>
      </c>
      <c r="T834">
        <f>SUM($F834:H834)</f>
        <v>0</v>
      </c>
      <c r="U834">
        <f>SUM($F834:I834)</f>
        <v>0</v>
      </c>
      <c r="V834">
        <f>SUM($F834:J834)</f>
        <v>0</v>
      </c>
      <c r="W834">
        <f>SUM($F834:K834)</f>
        <v>0</v>
      </c>
      <c r="X834">
        <f>SUM($F834:L834)</f>
        <v>0</v>
      </c>
      <c r="Y834">
        <f>SUM($F834:M834)</f>
        <v>0</v>
      </c>
      <c r="Z834">
        <f>SUM($F834:N834)</f>
        <v>0</v>
      </c>
      <c r="AA834">
        <f>SUM($F834:O834)</f>
        <v>0</v>
      </c>
      <c r="AB834">
        <f>SUM($F834:P834)</f>
        <v>0</v>
      </c>
      <c r="AC834">
        <f>SUM($F834:Q834)</f>
        <v>0</v>
      </c>
      <c r="AD834">
        <f>SUM($F834:R834)</f>
        <v>0</v>
      </c>
    </row>
    <row r="835" spans="1:30" x14ac:dyDescent="0.35">
      <c r="A835" t="s">
        <v>144</v>
      </c>
      <c r="B835" s="328" t="str">
        <f>VLOOKUP(A835,'Web Based Remittances'!$A$2:$C$70,3,0)</f>
        <v>240u274m</v>
      </c>
      <c r="C835" t="s">
        <v>31</v>
      </c>
      <c r="D835" t="s">
        <v>32</v>
      </c>
      <c r="E835">
        <v>4191900</v>
      </c>
      <c r="F835">
        <v>0</v>
      </c>
      <c r="S835">
        <f t="shared" si="12"/>
        <v>0</v>
      </c>
      <c r="T835">
        <f>SUM($F835:H835)</f>
        <v>0</v>
      </c>
      <c r="U835">
        <f>SUM($F835:I835)</f>
        <v>0</v>
      </c>
      <c r="V835">
        <f>SUM($F835:J835)</f>
        <v>0</v>
      </c>
      <c r="W835">
        <f>SUM($F835:K835)</f>
        <v>0</v>
      </c>
      <c r="X835">
        <f>SUM($F835:L835)</f>
        <v>0</v>
      </c>
      <c r="Y835">
        <f>SUM($F835:M835)</f>
        <v>0</v>
      </c>
      <c r="Z835">
        <f>SUM($F835:N835)</f>
        <v>0</v>
      </c>
      <c r="AA835">
        <f>SUM($F835:O835)</f>
        <v>0</v>
      </c>
      <c r="AB835">
        <f>SUM($F835:P835)</f>
        <v>0</v>
      </c>
      <c r="AC835">
        <f>SUM($F835:Q835)</f>
        <v>0</v>
      </c>
      <c r="AD835">
        <f>SUM($F835:R835)</f>
        <v>0</v>
      </c>
    </row>
    <row r="836" spans="1:30" x14ac:dyDescent="0.35">
      <c r="A836" t="s">
        <v>144</v>
      </c>
      <c r="B836" s="328" t="str">
        <f>VLOOKUP(A836,'Web Based Remittances'!$A$2:$C$70,3,0)</f>
        <v>240u274m</v>
      </c>
      <c r="C836" t="s">
        <v>33</v>
      </c>
      <c r="D836" t="s">
        <v>34</v>
      </c>
      <c r="E836">
        <v>4191100</v>
      </c>
      <c r="F836">
        <v>-1400</v>
      </c>
      <c r="I836">
        <v>-350</v>
      </c>
      <c r="L836">
        <v>-350</v>
      </c>
      <c r="O836">
        <v>-350</v>
      </c>
      <c r="R836">
        <v>-350</v>
      </c>
      <c r="S836">
        <f t="shared" ref="S836:S899" si="13">G836</f>
        <v>0</v>
      </c>
      <c r="T836">
        <f>SUM($F836:H836)</f>
        <v>-1400</v>
      </c>
      <c r="U836">
        <f>SUM($F836:I836)</f>
        <v>-1750</v>
      </c>
      <c r="V836">
        <f>SUM($F836:J836)</f>
        <v>-1750</v>
      </c>
      <c r="W836">
        <f>SUM($F836:K836)</f>
        <v>-1750</v>
      </c>
      <c r="X836">
        <f>SUM($F836:L836)</f>
        <v>-2100</v>
      </c>
      <c r="Y836">
        <f>SUM($F836:M836)</f>
        <v>-2100</v>
      </c>
      <c r="Z836">
        <f>SUM($F836:N836)</f>
        <v>-2100</v>
      </c>
      <c r="AA836">
        <f>SUM($F836:O836)</f>
        <v>-2450</v>
      </c>
      <c r="AB836">
        <f>SUM($F836:P836)</f>
        <v>-2450</v>
      </c>
      <c r="AC836">
        <f>SUM($F836:Q836)</f>
        <v>-2450</v>
      </c>
      <c r="AD836">
        <f>SUM($F836:R836)</f>
        <v>-2800</v>
      </c>
    </row>
    <row r="837" spans="1:30" x14ac:dyDescent="0.35">
      <c r="A837" t="s">
        <v>144</v>
      </c>
      <c r="B837" s="328" t="str">
        <f>VLOOKUP(A837,'Web Based Remittances'!$A$2:$C$70,3,0)</f>
        <v>240u274m</v>
      </c>
      <c r="C837" t="s">
        <v>35</v>
      </c>
      <c r="D837" t="s">
        <v>36</v>
      </c>
      <c r="E837">
        <v>4191110</v>
      </c>
      <c r="F837">
        <v>-23218</v>
      </c>
      <c r="H837">
        <v>-2322</v>
      </c>
      <c r="I837">
        <v>-2322</v>
      </c>
      <c r="J837">
        <v>-2322</v>
      </c>
      <c r="L837">
        <v>-2322</v>
      </c>
      <c r="M837">
        <v>-2321</v>
      </c>
      <c r="N837">
        <v>-2322</v>
      </c>
      <c r="O837">
        <v>-2322</v>
      </c>
      <c r="P837">
        <v>-2321</v>
      </c>
      <c r="Q837">
        <v>-2322</v>
      </c>
      <c r="R837">
        <v>-2322</v>
      </c>
      <c r="S837">
        <f t="shared" si="13"/>
        <v>0</v>
      </c>
      <c r="T837">
        <f>SUM($F837:H837)</f>
        <v>-25540</v>
      </c>
      <c r="U837">
        <f>SUM($F837:I837)</f>
        <v>-27862</v>
      </c>
      <c r="V837">
        <f>SUM($F837:J837)</f>
        <v>-30184</v>
      </c>
      <c r="W837">
        <f>SUM($F837:K837)</f>
        <v>-30184</v>
      </c>
      <c r="X837">
        <f>SUM($F837:L837)</f>
        <v>-32506</v>
      </c>
      <c r="Y837">
        <f>SUM($F837:M837)</f>
        <v>-34827</v>
      </c>
      <c r="Z837">
        <f>SUM($F837:N837)</f>
        <v>-37149</v>
      </c>
      <c r="AA837">
        <f>SUM($F837:O837)</f>
        <v>-39471</v>
      </c>
      <c r="AB837">
        <f>SUM($F837:P837)</f>
        <v>-41792</v>
      </c>
      <c r="AC837">
        <f>SUM($F837:Q837)</f>
        <v>-44114</v>
      </c>
      <c r="AD837">
        <f>SUM($F837:R837)</f>
        <v>-46436</v>
      </c>
    </row>
    <row r="838" spans="1:30" x14ac:dyDescent="0.35">
      <c r="A838" t="s">
        <v>144</v>
      </c>
      <c r="B838" s="328" t="str">
        <f>VLOOKUP(A838,'Web Based Remittances'!$A$2:$C$70,3,0)</f>
        <v>240u274m</v>
      </c>
      <c r="C838" t="s">
        <v>37</v>
      </c>
      <c r="D838" t="s">
        <v>38</v>
      </c>
      <c r="E838">
        <v>4191600</v>
      </c>
      <c r="F838">
        <v>0</v>
      </c>
      <c r="S838">
        <f t="shared" si="13"/>
        <v>0</v>
      </c>
      <c r="T838">
        <f>SUM($F838:H838)</f>
        <v>0</v>
      </c>
      <c r="U838">
        <f>SUM($F838:I838)</f>
        <v>0</v>
      </c>
      <c r="V838">
        <f>SUM($F838:J838)</f>
        <v>0</v>
      </c>
      <c r="W838">
        <f>SUM($F838:K838)</f>
        <v>0</v>
      </c>
      <c r="X838">
        <f>SUM($F838:L838)</f>
        <v>0</v>
      </c>
      <c r="Y838">
        <f>SUM($F838:M838)</f>
        <v>0</v>
      </c>
      <c r="Z838">
        <f>SUM($F838:N838)</f>
        <v>0</v>
      </c>
      <c r="AA838">
        <f>SUM($F838:O838)</f>
        <v>0</v>
      </c>
      <c r="AB838">
        <f>SUM($F838:P838)</f>
        <v>0</v>
      </c>
      <c r="AC838">
        <f>SUM($F838:Q838)</f>
        <v>0</v>
      </c>
      <c r="AD838">
        <f>SUM($F838:R838)</f>
        <v>0</v>
      </c>
    </row>
    <row r="839" spans="1:30" x14ac:dyDescent="0.35">
      <c r="A839" t="s">
        <v>144</v>
      </c>
      <c r="B839" s="328" t="str">
        <f>VLOOKUP(A839,'Web Based Remittances'!$A$2:$C$70,3,0)</f>
        <v>240u274m</v>
      </c>
      <c r="C839" t="s">
        <v>39</v>
      </c>
      <c r="D839" t="s">
        <v>40</v>
      </c>
      <c r="E839">
        <v>4191610</v>
      </c>
      <c r="F839">
        <v>0</v>
      </c>
      <c r="S839">
        <f t="shared" si="13"/>
        <v>0</v>
      </c>
      <c r="T839">
        <f>SUM($F839:H839)</f>
        <v>0</v>
      </c>
      <c r="U839">
        <f>SUM($F839:I839)</f>
        <v>0</v>
      </c>
      <c r="V839">
        <f>SUM($F839:J839)</f>
        <v>0</v>
      </c>
      <c r="W839">
        <f>SUM($F839:K839)</f>
        <v>0</v>
      </c>
      <c r="X839">
        <f>SUM($F839:L839)</f>
        <v>0</v>
      </c>
      <c r="Y839">
        <f>SUM($F839:M839)</f>
        <v>0</v>
      </c>
      <c r="Z839">
        <f>SUM($F839:N839)</f>
        <v>0</v>
      </c>
      <c r="AA839">
        <f>SUM($F839:O839)</f>
        <v>0</v>
      </c>
      <c r="AB839">
        <f>SUM($F839:P839)</f>
        <v>0</v>
      </c>
      <c r="AC839">
        <f>SUM($F839:Q839)</f>
        <v>0</v>
      </c>
      <c r="AD839">
        <f>SUM($F839:R839)</f>
        <v>0</v>
      </c>
    </row>
    <row r="840" spans="1:30" x14ac:dyDescent="0.35">
      <c r="A840" t="s">
        <v>144</v>
      </c>
      <c r="B840" s="328" t="str">
        <f>VLOOKUP(A840,'Web Based Remittances'!$A$2:$C$70,3,0)</f>
        <v>240u274m</v>
      </c>
      <c r="C840" t="s">
        <v>41</v>
      </c>
      <c r="D840" t="s">
        <v>42</v>
      </c>
      <c r="E840">
        <v>4190410</v>
      </c>
      <c r="F840">
        <v>-2900</v>
      </c>
      <c r="I840">
        <v>-725</v>
      </c>
      <c r="M840">
        <v>-725</v>
      </c>
      <c r="O840">
        <v>-725</v>
      </c>
      <c r="Q840">
        <v>-725</v>
      </c>
      <c r="S840">
        <f t="shared" si="13"/>
        <v>0</v>
      </c>
      <c r="T840">
        <f>SUM($F840:H840)</f>
        <v>-2900</v>
      </c>
      <c r="U840">
        <f>SUM($F840:I840)</f>
        <v>-3625</v>
      </c>
      <c r="V840">
        <f>SUM($F840:J840)</f>
        <v>-3625</v>
      </c>
      <c r="W840">
        <f>SUM($F840:K840)</f>
        <v>-3625</v>
      </c>
      <c r="X840">
        <f>SUM($F840:L840)</f>
        <v>-3625</v>
      </c>
      <c r="Y840">
        <f>SUM($F840:M840)</f>
        <v>-4350</v>
      </c>
      <c r="Z840">
        <f>SUM($F840:N840)</f>
        <v>-4350</v>
      </c>
      <c r="AA840">
        <f>SUM($F840:O840)</f>
        <v>-5075</v>
      </c>
      <c r="AB840">
        <f>SUM($F840:P840)</f>
        <v>-5075</v>
      </c>
      <c r="AC840">
        <f>SUM($F840:Q840)</f>
        <v>-5800</v>
      </c>
      <c r="AD840">
        <f>SUM($F840:R840)</f>
        <v>-5800</v>
      </c>
    </row>
    <row r="841" spans="1:30" x14ac:dyDescent="0.35">
      <c r="A841" t="s">
        <v>144</v>
      </c>
      <c r="B841" s="328" t="str">
        <f>VLOOKUP(A841,'Web Based Remittances'!$A$2:$C$70,3,0)</f>
        <v>240u274m</v>
      </c>
      <c r="C841" t="s">
        <v>43</v>
      </c>
      <c r="D841" t="s">
        <v>44</v>
      </c>
      <c r="E841">
        <v>4190420</v>
      </c>
      <c r="F841">
        <v>0</v>
      </c>
      <c r="S841">
        <f t="shared" si="13"/>
        <v>0</v>
      </c>
      <c r="T841">
        <f>SUM($F841:H841)</f>
        <v>0</v>
      </c>
      <c r="U841">
        <f>SUM($F841:I841)</f>
        <v>0</v>
      </c>
      <c r="V841">
        <f>SUM($F841:J841)</f>
        <v>0</v>
      </c>
      <c r="W841">
        <f>SUM($F841:K841)</f>
        <v>0</v>
      </c>
      <c r="X841">
        <f>SUM($F841:L841)</f>
        <v>0</v>
      </c>
      <c r="Y841">
        <f>SUM($F841:M841)</f>
        <v>0</v>
      </c>
      <c r="Z841">
        <f>SUM($F841:N841)</f>
        <v>0</v>
      </c>
      <c r="AA841">
        <f>SUM($F841:O841)</f>
        <v>0</v>
      </c>
      <c r="AB841">
        <f>SUM($F841:P841)</f>
        <v>0</v>
      </c>
      <c r="AC841">
        <f>SUM($F841:Q841)</f>
        <v>0</v>
      </c>
      <c r="AD841">
        <f>SUM($F841:R841)</f>
        <v>0</v>
      </c>
    </row>
    <row r="842" spans="1:30" x14ac:dyDescent="0.35">
      <c r="A842" t="s">
        <v>144</v>
      </c>
      <c r="B842" s="328" t="str">
        <f>VLOOKUP(A842,'Web Based Remittances'!$A$2:$C$70,3,0)</f>
        <v>240u274m</v>
      </c>
      <c r="C842" t="s">
        <v>45</v>
      </c>
      <c r="D842" t="s">
        <v>46</v>
      </c>
      <c r="E842">
        <v>4190200</v>
      </c>
      <c r="F842">
        <v>-4420</v>
      </c>
      <c r="H842">
        <v>-442</v>
      </c>
      <c r="I842">
        <v>-442</v>
      </c>
      <c r="J842">
        <v>-442</v>
      </c>
      <c r="L842">
        <v>-442</v>
      </c>
      <c r="M842">
        <v>-442</v>
      </c>
      <c r="N842">
        <v>-442</v>
      </c>
      <c r="O842">
        <v>-442</v>
      </c>
      <c r="P842">
        <v>-442</v>
      </c>
      <c r="Q842">
        <v>-442</v>
      </c>
      <c r="R842">
        <v>-442</v>
      </c>
      <c r="S842">
        <f t="shared" si="13"/>
        <v>0</v>
      </c>
      <c r="T842">
        <f>SUM($F842:H842)</f>
        <v>-4862</v>
      </c>
      <c r="U842">
        <f>SUM($F842:I842)</f>
        <v>-5304</v>
      </c>
      <c r="V842">
        <f>SUM($F842:J842)</f>
        <v>-5746</v>
      </c>
      <c r="W842">
        <f>SUM($F842:K842)</f>
        <v>-5746</v>
      </c>
      <c r="X842">
        <f>SUM($F842:L842)</f>
        <v>-6188</v>
      </c>
      <c r="Y842">
        <f>SUM($F842:M842)</f>
        <v>-6630</v>
      </c>
      <c r="Z842">
        <f>SUM($F842:N842)</f>
        <v>-7072</v>
      </c>
      <c r="AA842">
        <f>SUM($F842:O842)</f>
        <v>-7514</v>
      </c>
      <c r="AB842">
        <f>SUM($F842:P842)</f>
        <v>-7956</v>
      </c>
      <c r="AC842">
        <f>SUM($F842:Q842)</f>
        <v>-8398</v>
      </c>
      <c r="AD842">
        <f>SUM($F842:R842)</f>
        <v>-8840</v>
      </c>
    </row>
    <row r="843" spans="1:30" x14ac:dyDescent="0.35">
      <c r="A843" t="s">
        <v>144</v>
      </c>
      <c r="B843" s="328" t="str">
        <f>VLOOKUP(A843,'Web Based Remittances'!$A$2:$C$70,3,0)</f>
        <v>240u274m</v>
      </c>
      <c r="C843" t="s">
        <v>47</v>
      </c>
      <c r="D843" t="s">
        <v>48</v>
      </c>
      <c r="E843">
        <v>4190386</v>
      </c>
      <c r="F843">
        <v>0</v>
      </c>
      <c r="S843">
        <f t="shared" si="13"/>
        <v>0</v>
      </c>
      <c r="T843">
        <f>SUM($F843:H843)</f>
        <v>0</v>
      </c>
      <c r="U843">
        <f>SUM($F843:I843)</f>
        <v>0</v>
      </c>
      <c r="V843">
        <f>SUM($F843:J843)</f>
        <v>0</v>
      </c>
      <c r="W843">
        <f>SUM($F843:K843)</f>
        <v>0</v>
      </c>
      <c r="X843">
        <f>SUM($F843:L843)</f>
        <v>0</v>
      </c>
      <c r="Y843">
        <f>SUM($F843:M843)</f>
        <v>0</v>
      </c>
      <c r="Z843">
        <f>SUM($F843:N843)</f>
        <v>0</v>
      </c>
      <c r="AA843">
        <f>SUM($F843:O843)</f>
        <v>0</v>
      </c>
      <c r="AB843">
        <f>SUM($F843:P843)</f>
        <v>0</v>
      </c>
      <c r="AC843">
        <f>SUM($F843:Q843)</f>
        <v>0</v>
      </c>
      <c r="AD843">
        <f>SUM($F843:R843)</f>
        <v>0</v>
      </c>
    </row>
    <row r="844" spans="1:30" x14ac:dyDescent="0.35">
      <c r="A844" t="s">
        <v>144</v>
      </c>
      <c r="B844" s="328" t="str">
        <f>VLOOKUP(A844,'Web Based Remittances'!$A$2:$C$70,3,0)</f>
        <v>240u274m</v>
      </c>
      <c r="C844" t="s">
        <v>49</v>
      </c>
      <c r="D844" t="s">
        <v>50</v>
      </c>
      <c r="E844">
        <v>4190387</v>
      </c>
      <c r="F844">
        <v>0</v>
      </c>
      <c r="S844">
        <f t="shared" si="13"/>
        <v>0</v>
      </c>
      <c r="T844">
        <f>SUM($F844:H844)</f>
        <v>0</v>
      </c>
      <c r="U844">
        <f>SUM($F844:I844)</f>
        <v>0</v>
      </c>
      <c r="V844">
        <f>SUM($F844:J844)</f>
        <v>0</v>
      </c>
      <c r="W844">
        <f>SUM($F844:K844)</f>
        <v>0</v>
      </c>
      <c r="X844">
        <f>SUM($F844:L844)</f>
        <v>0</v>
      </c>
      <c r="Y844">
        <f>SUM($F844:M844)</f>
        <v>0</v>
      </c>
      <c r="Z844">
        <f>SUM($F844:N844)</f>
        <v>0</v>
      </c>
      <c r="AA844">
        <f>SUM($F844:O844)</f>
        <v>0</v>
      </c>
      <c r="AB844">
        <f>SUM($F844:P844)</f>
        <v>0</v>
      </c>
      <c r="AC844">
        <f>SUM($F844:Q844)</f>
        <v>0</v>
      </c>
      <c r="AD844">
        <f>SUM($F844:R844)</f>
        <v>0</v>
      </c>
    </row>
    <row r="845" spans="1:30" x14ac:dyDescent="0.35">
      <c r="A845" t="s">
        <v>144</v>
      </c>
      <c r="B845" s="328" t="str">
        <f>VLOOKUP(A845,'Web Based Remittances'!$A$2:$C$70,3,0)</f>
        <v>240u274m</v>
      </c>
      <c r="C845" t="s">
        <v>51</v>
      </c>
      <c r="D845" t="s">
        <v>52</v>
      </c>
      <c r="E845">
        <v>4190388</v>
      </c>
      <c r="F845">
        <v>-6826</v>
      </c>
      <c r="G845">
        <v>-1725</v>
      </c>
      <c r="J845">
        <v>-1724</v>
      </c>
      <c r="O845">
        <v>-1688</v>
      </c>
      <c r="R845">
        <v>-1689</v>
      </c>
      <c r="S845">
        <f t="shared" si="13"/>
        <v>-1725</v>
      </c>
      <c r="T845">
        <f>SUM($F845:H845)</f>
        <v>-8551</v>
      </c>
      <c r="U845">
        <f>SUM($F845:I845)</f>
        <v>-8551</v>
      </c>
      <c r="V845">
        <f>SUM($F845:J845)</f>
        <v>-10275</v>
      </c>
      <c r="W845">
        <f>SUM($F845:K845)</f>
        <v>-10275</v>
      </c>
      <c r="X845">
        <f>SUM($F845:L845)</f>
        <v>-10275</v>
      </c>
      <c r="Y845">
        <f>SUM($F845:M845)</f>
        <v>-10275</v>
      </c>
      <c r="Z845">
        <f>SUM($F845:N845)</f>
        <v>-10275</v>
      </c>
      <c r="AA845">
        <f>SUM($F845:O845)</f>
        <v>-11963</v>
      </c>
      <c r="AB845">
        <f>SUM($F845:P845)</f>
        <v>-11963</v>
      </c>
      <c r="AC845">
        <f>SUM($F845:Q845)</f>
        <v>-11963</v>
      </c>
      <c r="AD845">
        <f>SUM($F845:R845)</f>
        <v>-13652</v>
      </c>
    </row>
    <row r="846" spans="1:30" x14ac:dyDescent="0.35">
      <c r="A846" t="s">
        <v>144</v>
      </c>
      <c r="B846" s="328" t="str">
        <f>VLOOKUP(A846,'Web Based Remittances'!$A$2:$C$70,3,0)</f>
        <v>240u274m</v>
      </c>
      <c r="C846" t="s">
        <v>53</v>
      </c>
      <c r="D846" t="s">
        <v>54</v>
      </c>
      <c r="E846">
        <v>4190380</v>
      </c>
      <c r="F846">
        <v>-53908</v>
      </c>
      <c r="H846">
        <v>-7771</v>
      </c>
      <c r="J846">
        <v>-35258</v>
      </c>
      <c r="N846">
        <v>-10879</v>
      </c>
      <c r="S846">
        <f t="shared" si="13"/>
        <v>0</v>
      </c>
      <c r="T846">
        <f>SUM($F846:H846)</f>
        <v>-61679</v>
      </c>
      <c r="U846">
        <f>SUM($F846:I846)</f>
        <v>-61679</v>
      </c>
      <c r="V846">
        <f>SUM($F846:J846)</f>
        <v>-96937</v>
      </c>
      <c r="W846">
        <f>SUM($F846:K846)</f>
        <v>-96937</v>
      </c>
      <c r="X846">
        <f>SUM($F846:L846)</f>
        <v>-96937</v>
      </c>
      <c r="Y846">
        <f>SUM($F846:M846)</f>
        <v>-96937</v>
      </c>
      <c r="Z846">
        <f>SUM($F846:N846)</f>
        <v>-107816</v>
      </c>
      <c r="AA846">
        <f>SUM($F846:O846)</f>
        <v>-107816</v>
      </c>
      <c r="AB846">
        <f>SUM($F846:P846)</f>
        <v>-107816</v>
      </c>
      <c r="AC846">
        <f>SUM($F846:Q846)</f>
        <v>-107816</v>
      </c>
      <c r="AD846">
        <f>SUM($F846:R846)</f>
        <v>-107816</v>
      </c>
    </row>
    <row r="847" spans="1:30" x14ac:dyDescent="0.35">
      <c r="A847" t="s">
        <v>144</v>
      </c>
      <c r="B847" s="328" t="str">
        <f>VLOOKUP(A847,'Web Based Remittances'!$A$2:$C$70,3,0)</f>
        <v>240u274m</v>
      </c>
      <c r="C847" t="s">
        <v>156</v>
      </c>
      <c r="D847" t="s">
        <v>157</v>
      </c>
      <c r="E847">
        <v>4190205</v>
      </c>
      <c r="F847">
        <v>0</v>
      </c>
      <c r="S847">
        <f t="shared" si="13"/>
        <v>0</v>
      </c>
      <c r="T847">
        <f>SUM($F847:H847)</f>
        <v>0</v>
      </c>
      <c r="U847">
        <f>SUM($F847:I847)</f>
        <v>0</v>
      </c>
      <c r="V847">
        <f>SUM($F847:J847)</f>
        <v>0</v>
      </c>
      <c r="W847">
        <f>SUM($F847:K847)</f>
        <v>0</v>
      </c>
      <c r="X847">
        <f>SUM($F847:L847)</f>
        <v>0</v>
      </c>
      <c r="Y847">
        <f>SUM($F847:M847)</f>
        <v>0</v>
      </c>
      <c r="Z847">
        <f>SUM($F847:N847)</f>
        <v>0</v>
      </c>
      <c r="AA847">
        <f>SUM($F847:O847)</f>
        <v>0</v>
      </c>
      <c r="AB847">
        <f>SUM($F847:P847)</f>
        <v>0</v>
      </c>
      <c r="AC847">
        <f>SUM($F847:Q847)</f>
        <v>0</v>
      </c>
      <c r="AD847">
        <f>SUM($F847:R847)</f>
        <v>0</v>
      </c>
    </row>
    <row r="848" spans="1:30" x14ac:dyDescent="0.35">
      <c r="A848" t="s">
        <v>144</v>
      </c>
      <c r="B848" s="328" t="str">
        <f>VLOOKUP(A848,'Web Based Remittances'!$A$2:$C$70,3,0)</f>
        <v>240u274m</v>
      </c>
      <c r="C848" t="s">
        <v>55</v>
      </c>
      <c r="D848" t="s">
        <v>56</v>
      </c>
      <c r="E848">
        <v>4190210</v>
      </c>
      <c r="F848">
        <v>0</v>
      </c>
      <c r="S848">
        <f t="shared" si="13"/>
        <v>0</v>
      </c>
      <c r="T848">
        <f>SUM($F848:H848)</f>
        <v>0</v>
      </c>
      <c r="U848">
        <f>SUM($F848:I848)</f>
        <v>0</v>
      </c>
      <c r="V848">
        <f>SUM($F848:J848)</f>
        <v>0</v>
      </c>
      <c r="W848">
        <f>SUM($F848:K848)</f>
        <v>0</v>
      </c>
      <c r="X848">
        <f>SUM($F848:L848)</f>
        <v>0</v>
      </c>
      <c r="Y848">
        <f>SUM($F848:M848)</f>
        <v>0</v>
      </c>
      <c r="Z848">
        <f>SUM($F848:N848)</f>
        <v>0</v>
      </c>
      <c r="AA848">
        <f>SUM($F848:O848)</f>
        <v>0</v>
      </c>
      <c r="AB848">
        <f>SUM($F848:P848)</f>
        <v>0</v>
      </c>
      <c r="AC848">
        <f>SUM($F848:Q848)</f>
        <v>0</v>
      </c>
      <c r="AD848">
        <f>SUM($F848:R848)</f>
        <v>0</v>
      </c>
    </row>
    <row r="849" spans="1:30" x14ac:dyDescent="0.35">
      <c r="A849" t="s">
        <v>144</v>
      </c>
      <c r="B849" s="328" t="str">
        <f>VLOOKUP(A849,'Web Based Remittances'!$A$2:$C$70,3,0)</f>
        <v>240u274m</v>
      </c>
      <c r="C849" t="s">
        <v>57</v>
      </c>
      <c r="D849" t="s">
        <v>58</v>
      </c>
      <c r="E849">
        <v>6110000</v>
      </c>
      <c r="F849">
        <v>1098972</v>
      </c>
      <c r="G849">
        <v>96655</v>
      </c>
      <c r="H849">
        <v>84765</v>
      </c>
      <c r="I849">
        <v>83574</v>
      </c>
      <c r="J849">
        <v>87070</v>
      </c>
      <c r="K849">
        <v>91008</v>
      </c>
      <c r="L849">
        <v>122443</v>
      </c>
      <c r="M849">
        <v>90094</v>
      </c>
      <c r="N849">
        <v>90903</v>
      </c>
      <c r="O849">
        <v>90681</v>
      </c>
      <c r="P849">
        <v>90039</v>
      </c>
      <c r="Q849">
        <v>88596</v>
      </c>
      <c r="R849">
        <v>83144</v>
      </c>
      <c r="S849">
        <f t="shared" si="13"/>
        <v>96655</v>
      </c>
      <c r="T849">
        <f>SUM($F849:H849)</f>
        <v>1280392</v>
      </c>
      <c r="U849">
        <f>SUM($F849:I849)</f>
        <v>1363966</v>
      </c>
      <c r="V849">
        <f>SUM($F849:J849)</f>
        <v>1451036</v>
      </c>
      <c r="W849">
        <f>SUM($F849:K849)</f>
        <v>1542044</v>
      </c>
      <c r="X849">
        <f>SUM($F849:L849)</f>
        <v>1664487</v>
      </c>
      <c r="Y849">
        <f>SUM($F849:M849)</f>
        <v>1754581</v>
      </c>
      <c r="Z849">
        <f>SUM($F849:N849)</f>
        <v>1845484</v>
      </c>
      <c r="AA849">
        <f>SUM($F849:O849)</f>
        <v>1936165</v>
      </c>
      <c r="AB849">
        <f>SUM($F849:P849)</f>
        <v>2026204</v>
      </c>
      <c r="AC849">
        <f>SUM($F849:Q849)</f>
        <v>2114800</v>
      </c>
      <c r="AD849">
        <f>SUM($F849:R849)</f>
        <v>2197944</v>
      </c>
    </row>
    <row r="850" spans="1:30" x14ac:dyDescent="0.35">
      <c r="A850" t="s">
        <v>144</v>
      </c>
      <c r="B850" s="328" t="str">
        <f>VLOOKUP(A850,'Web Based Remittances'!$A$2:$C$70,3,0)</f>
        <v>240u274m</v>
      </c>
      <c r="C850" t="s">
        <v>59</v>
      </c>
      <c r="D850" t="s">
        <v>60</v>
      </c>
      <c r="E850">
        <v>6110020</v>
      </c>
      <c r="F850">
        <v>0</v>
      </c>
      <c r="S850">
        <f t="shared" si="13"/>
        <v>0</v>
      </c>
      <c r="T850">
        <f>SUM($F850:H850)</f>
        <v>0</v>
      </c>
      <c r="U850">
        <f>SUM($F850:I850)</f>
        <v>0</v>
      </c>
      <c r="V850">
        <f>SUM($F850:J850)</f>
        <v>0</v>
      </c>
      <c r="W850">
        <f>SUM($F850:K850)</f>
        <v>0</v>
      </c>
      <c r="X850">
        <f>SUM($F850:L850)</f>
        <v>0</v>
      </c>
      <c r="Y850">
        <f>SUM($F850:M850)</f>
        <v>0</v>
      </c>
      <c r="Z850">
        <f>SUM($F850:N850)</f>
        <v>0</v>
      </c>
      <c r="AA850">
        <f>SUM($F850:O850)</f>
        <v>0</v>
      </c>
      <c r="AB850">
        <f>SUM($F850:P850)</f>
        <v>0</v>
      </c>
      <c r="AC850">
        <f>SUM($F850:Q850)</f>
        <v>0</v>
      </c>
      <c r="AD850">
        <f>SUM($F850:R850)</f>
        <v>0</v>
      </c>
    </row>
    <row r="851" spans="1:30" x14ac:dyDescent="0.35">
      <c r="A851" t="s">
        <v>144</v>
      </c>
      <c r="B851" s="328" t="str">
        <f>VLOOKUP(A851,'Web Based Remittances'!$A$2:$C$70,3,0)</f>
        <v>240u274m</v>
      </c>
      <c r="C851" t="s">
        <v>61</v>
      </c>
      <c r="D851" t="s">
        <v>62</v>
      </c>
      <c r="E851">
        <v>6110600</v>
      </c>
      <c r="F851">
        <v>561154</v>
      </c>
      <c r="G851">
        <v>51060</v>
      </c>
      <c r="H851">
        <v>46042</v>
      </c>
      <c r="I851">
        <v>46042</v>
      </c>
      <c r="J851">
        <v>46042</v>
      </c>
      <c r="K851">
        <v>46567</v>
      </c>
      <c r="L851">
        <v>46452</v>
      </c>
      <c r="M851">
        <v>46452</v>
      </c>
      <c r="N851">
        <v>46452</v>
      </c>
      <c r="O851">
        <v>47313</v>
      </c>
      <c r="P851">
        <v>46452</v>
      </c>
      <c r="Q851">
        <v>46452</v>
      </c>
      <c r="R851">
        <v>45828</v>
      </c>
      <c r="S851">
        <f t="shared" si="13"/>
        <v>51060</v>
      </c>
      <c r="T851">
        <f>SUM($F851:H851)</f>
        <v>658256</v>
      </c>
      <c r="U851">
        <f>SUM($F851:I851)</f>
        <v>704298</v>
      </c>
      <c r="V851">
        <f>SUM($F851:J851)</f>
        <v>750340</v>
      </c>
      <c r="W851">
        <f>SUM($F851:K851)</f>
        <v>796907</v>
      </c>
      <c r="X851">
        <f>SUM($F851:L851)</f>
        <v>843359</v>
      </c>
      <c r="Y851">
        <f>SUM($F851:M851)</f>
        <v>889811</v>
      </c>
      <c r="Z851">
        <f>SUM($F851:N851)</f>
        <v>936263</v>
      </c>
      <c r="AA851">
        <f>SUM($F851:O851)</f>
        <v>983576</v>
      </c>
      <c r="AB851">
        <f>SUM($F851:P851)</f>
        <v>1030028</v>
      </c>
      <c r="AC851">
        <f>SUM($F851:Q851)</f>
        <v>1076480</v>
      </c>
      <c r="AD851">
        <f>SUM($F851:R851)</f>
        <v>1122308</v>
      </c>
    </row>
    <row r="852" spans="1:30" x14ac:dyDescent="0.35">
      <c r="A852" t="s">
        <v>144</v>
      </c>
      <c r="B852" s="328" t="str">
        <f>VLOOKUP(A852,'Web Based Remittances'!$A$2:$C$70,3,0)</f>
        <v>240u274m</v>
      </c>
      <c r="C852" t="s">
        <v>63</v>
      </c>
      <c r="D852" t="s">
        <v>64</v>
      </c>
      <c r="E852">
        <v>6110720</v>
      </c>
      <c r="F852">
        <v>68101</v>
      </c>
      <c r="G852">
        <v>4278</v>
      </c>
      <c r="H852">
        <v>5466</v>
      </c>
      <c r="I852">
        <v>5466</v>
      </c>
      <c r="J852">
        <v>5466</v>
      </c>
      <c r="K852">
        <v>5466</v>
      </c>
      <c r="L852">
        <v>6465</v>
      </c>
      <c r="M852">
        <v>5551</v>
      </c>
      <c r="N852">
        <v>6051</v>
      </c>
      <c r="O852">
        <v>5551</v>
      </c>
      <c r="P852">
        <v>6051</v>
      </c>
      <c r="Q852">
        <v>5551</v>
      </c>
      <c r="R852">
        <v>6739</v>
      </c>
      <c r="S852">
        <f t="shared" si="13"/>
        <v>4278</v>
      </c>
      <c r="T852">
        <f>SUM($F852:H852)</f>
        <v>77845</v>
      </c>
      <c r="U852">
        <f>SUM($F852:I852)</f>
        <v>83311</v>
      </c>
      <c r="V852">
        <f>SUM($F852:J852)</f>
        <v>88777</v>
      </c>
      <c r="W852">
        <f>SUM($F852:K852)</f>
        <v>94243</v>
      </c>
      <c r="X852">
        <f>SUM($F852:L852)</f>
        <v>100708</v>
      </c>
      <c r="Y852">
        <f>SUM($F852:M852)</f>
        <v>106259</v>
      </c>
      <c r="Z852">
        <f>SUM($F852:N852)</f>
        <v>112310</v>
      </c>
      <c r="AA852">
        <f>SUM($F852:O852)</f>
        <v>117861</v>
      </c>
      <c r="AB852">
        <f>SUM($F852:P852)</f>
        <v>123912</v>
      </c>
      <c r="AC852">
        <f>SUM($F852:Q852)</f>
        <v>129463</v>
      </c>
      <c r="AD852">
        <f>SUM($F852:R852)</f>
        <v>136202</v>
      </c>
    </row>
    <row r="853" spans="1:30" x14ac:dyDescent="0.35">
      <c r="A853" t="s">
        <v>144</v>
      </c>
      <c r="B853" s="328" t="str">
        <f>VLOOKUP(A853,'Web Based Remittances'!$A$2:$C$70,3,0)</f>
        <v>240u274m</v>
      </c>
      <c r="C853" t="s">
        <v>65</v>
      </c>
      <c r="D853" t="s">
        <v>66</v>
      </c>
      <c r="E853">
        <v>6110860</v>
      </c>
      <c r="F853">
        <v>102149</v>
      </c>
      <c r="G853">
        <v>10648</v>
      </c>
      <c r="H853">
        <v>8493</v>
      </c>
      <c r="I853">
        <v>8493</v>
      </c>
      <c r="J853">
        <v>8493</v>
      </c>
      <c r="K853">
        <v>8493</v>
      </c>
      <c r="L853">
        <v>8493</v>
      </c>
      <c r="M853">
        <v>8532</v>
      </c>
      <c r="N853">
        <v>8532</v>
      </c>
      <c r="O853">
        <v>8532</v>
      </c>
      <c r="P853">
        <v>8532</v>
      </c>
      <c r="Q853">
        <v>8532</v>
      </c>
      <c r="R853">
        <v>6376</v>
      </c>
      <c r="S853">
        <f t="shared" si="13"/>
        <v>10648</v>
      </c>
      <c r="T853">
        <f>SUM($F853:H853)</f>
        <v>121290</v>
      </c>
      <c r="U853">
        <f>SUM($F853:I853)</f>
        <v>129783</v>
      </c>
      <c r="V853">
        <f>SUM($F853:J853)</f>
        <v>138276</v>
      </c>
      <c r="W853">
        <f>SUM($F853:K853)</f>
        <v>146769</v>
      </c>
      <c r="X853">
        <f>SUM($F853:L853)</f>
        <v>155262</v>
      </c>
      <c r="Y853">
        <f>SUM($F853:M853)</f>
        <v>163794</v>
      </c>
      <c r="Z853">
        <f>SUM($F853:N853)</f>
        <v>172326</v>
      </c>
      <c r="AA853">
        <f>SUM($F853:O853)</f>
        <v>180858</v>
      </c>
      <c r="AB853">
        <f>SUM($F853:P853)</f>
        <v>189390</v>
      </c>
      <c r="AC853">
        <f>SUM($F853:Q853)</f>
        <v>197922</v>
      </c>
      <c r="AD853">
        <f>SUM($F853:R853)</f>
        <v>204298</v>
      </c>
    </row>
    <row r="854" spans="1:30" x14ac:dyDescent="0.35">
      <c r="A854" t="s">
        <v>144</v>
      </c>
      <c r="B854" s="328" t="str">
        <f>VLOOKUP(A854,'Web Based Remittances'!$A$2:$C$70,3,0)</f>
        <v>240u274m</v>
      </c>
      <c r="C854" t="s">
        <v>67</v>
      </c>
      <c r="D854" t="s">
        <v>68</v>
      </c>
      <c r="E854">
        <v>6110800</v>
      </c>
      <c r="F854">
        <v>0</v>
      </c>
      <c r="S854">
        <f t="shared" si="13"/>
        <v>0</v>
      </c>
      <c r="T854">
        <f>SUM($F854:H854)</f>
        <v>0</v>
      </c>
      <c r="U854">
        <f>SUM($F854:I854)</f>
        <v>0</v>
      </c>
      <c r="V854">
        <f>SUM($F854:J854)</f>
        <v>0</v>
      </c>
      <c r="W854">
        <f>SUM($F854:K854)</f>
        <v>0</v>
      </c>
      <c r="X854">
        <f>SUM($F854:L854)</f>
        <v>0</v>
      </c>
      <c r="Y854">
        <f>SUM($F854:M854)</f>
        <v>0</v>
      </c>
      <c r="Z854">
        <f>SUM($F854:N854)</f>
        <v>0</v>
      </c>
      <c r="AA854">
        <f>SUM($F854:O854)</f>
        <v>0</v>
      </c>
      <c r="AB854">
        <f>SUM($F854:P854)</f>
        <v>0</v>
      </c>
      <c r="AC854">
        <f>SUM($F854:Q854)</f>
        <v>0</v>
      </c>
      <c r="AD854">
        <f>SUM($F854:R854)</f>
        <v>0</v>
      </c>
    </row>
    <row r="855" spans="1:30" x14ac:dyDescent="0.35">
      <c r="A855" t="s">
        <v>144</v>
      </c>
      <c r="B855" s="328" t="str">
        <f>VLOOKUP(A855,'Web Based Remittances'!$A$2:$C$70,3,0)</f>
        <v>240u274m</v>
      </c>
      <c r="C855" t="s">
        <v>69</v>
      </c>
      <c r="D855" t="s">
        <v>70</v>
      </c>
      <c r="E855">
        <v>6110640</v>
      </c>
      <c r="F855">
        <v>32990</v>
      </c>
      <c r="G855">
        <v>2704</v>
      </c>
      <c r="H855">
        <v>2884</v>
      </c>
      <c r="I855">
        <v>2884</v>
      </c>
      <c r="J855">
        <v>2884</v>
      </c>
      <c r="K855">
        <v>2704</v>
      </c>
      <c r="L855">
        <v>2704</v>
      </c>
      <c r="M855">
        <v>2704</v>
      </c>
      <c r="N855">
        <v>2705</v>
      </c>
      <c r="O855">
        <v>2704</v>
      </c>
      <c r="P855">
        <v>2704</v>
      </c>
      <c r="Q855">
        <v>2704</v>
      </c>
      <c r="R855">
        <v>2705</v>
      </c>
      <c r="S855">
        <f t="shared" si="13"/>
        <v>2704</v>
      </c>
      <c r="T855">
        <f>SUM($F855:H855)</f>
        <v>38578</v>
      </c>
      <c r="U855">
        <f>SUM($F855:I855)</f>
        <v>41462</v>
      </c>
      <c r="V855">
        <f>SUM($F855:J855)</f>
        <v>44346</v>
      </c>
      <c r="W855">
        <f>SUM($F855:K855)</f>
        <v>47050</v>
      </c>
      <c r="X855">
        <f>SUM($F855:L855)</f>
        <v>49754</v>
      </c>
      <c r="Y855">
        <f>SUM($F855:M855)</f>
        <v>52458</v>
      </c>
      <c r="Z855">
        <f>SUM($F855:N855)</f>
        <v>55163</v>
      </c>
      <c r="AA855">
        <f>SUM($F855:O855)</f>
        <v>57867</v>
      </c>
      <c r="AB855">
        <f>SUM($F855:P855)</f>
        <v>60571</v>
      </c>
      <c r="AC855">
        <f>SUM($F855:Q855)</f>
        <v>63275</v>
      </c>
      <c r="AD855">
        <f>SUM($F855:R855)</f>
        <v>65980</v>
      </c>
    </row>
    <row r="856" spans="1:30" x14ac:dyDescent="0.35">
      <c r="A856" t="s">
        <v>144</v>
      </c>
      <c r="B856" s="328" t="str">
        <f>VLOOKUP(A856,'Web Based Remittances'!$A$2:$C$70,3,0)</f>
        <v>240u274m</v>
      </c>
      <c r="C856" t="s">
        <v>71</v>
      </c>
      <c r="D856" t="s">
        <v>72</v>
      </c>
      <c r="E856">
        <v>6116300</v>
      </c>
      <c r="F856">
        <v>10420</v>
      </c>
      <c r="G856">
        <v>837</v>
      </c>
      <c r="H856">
        <v>1217</v>
      </c>
      <c r="I856">
        <v>836</v>
      </c>
      <c r="J856">
        <v>837</v>
      </c>
      <c r="K856">
        <v>837</v>
      </c>
      <c r="L856">
        <v>836</v>
      </c>
      <c r="M856">
        <v>837</v>
      </c>
      <c r="N856">
        <v>837</v>
      </c>
      <c r="O856">
        <v>836</v>
      </c>
      <c r="P856">
        <v>837</v>
      </c>
      <c r="Q856">
        <v>837</v>
      </c>
      <c r="R856">
        <v>836</v>
      </c>
      <c r="S856">
        <f t="shared" si="13"/>
        <v>837</v>
      </c>
      <c r="T856">
        <f>SUM($F856:H856)</f>
        <v>12474</v>
      </c>
      <c r="U856">
        <f>SUM($F856:I856)</f>
        <v>13310</v>
      </c>
      <c r="V856">
        <f>SUM($F856:J856)</f>
        <v>14147</v>
      </c>
      <c r="W856">
        <f>SUM($F856:K856)</f>
        <v>14984</v>
      </c>
      <c r="X856">
        <f>SUM($F856:L856)</f>
        <v>15820</v>
      </c>
      <c r="Y856">
        <f>SUM($F856:M856)</f>
        <v>16657</v>
      </c>
      <c r="Z856">
        <f>SUM($F856:N856)</f>
        <v>17494</v>
      </c>
      <c r="AA856">
        <f>SUM($F856:O856)</f>
        <v>18330</v>
      </c>
      <c r="AB856">
        <f>SUM($F856:P856)</f>
        <v>19167</v>
      </c>
      <c r="AC856">
        <f>SUM($F856:Q856)</f>
        <v>20004</v>
      </c>
      <c r="AD856">
        <f>SUM($F856:R856)</f>
        <v>20840</v>
      </c>
    </row>
    <row r="857" spans="1:30" x14ac:dyDescent="0.35">
      <c r="A857" t="s">
        <v>144</v>
      </c>
      <c r="B857" s="328" t="str">
        <f>VLOOKUP(A857,'Web Based Remittances'!$A$2:$C$70,3,0)</f>
        <v>240u274m</v>
      </c>
      <c r="C857" t="s">
        <v>73</v>
      </c>
      <c r="D857" t="s">
        <v>74</v>
      </c>
      <c r="E857">
        <v>6116200</v>
      </c>
      <c r="F857">
        <v>10633</v>
      </c>
      <c r="G857">
        <v>967</v>
      </c>
      <c r="H857">
        <v>967</v>
      </c>
      <c r="I857">
        <v>967</v>
      </c>
      <c r="J857">
        <v>966</v>
      </c>
      <c r="L857">
        <v>967</v>
      </c>
      <c r="M857">
        <v>967</v>
      </c>
      <c r="N857">
        <v>966</v>
      </c>
      <c r="O857">
        <v>967</v>
      </c>
      <c r="P857">
        <v>966</v>
      </c>
      <c r="Q857">
        <v>967</v>
      </c>
      <c r="R857">
        <v>966</v>
      </c>
      <c r="S857">
        <f t="shared" si="13"/>
        <v>967</v>
      </c>
      <c r="T857">
        <f>SUM($F857:H857)</f>
        <v>12567</v>
      </c>
      <c r="U857">
        <f>SUM($F857:I857)</f>
        <v>13534</v>
      </c>
      <c r="V857">
        <f>SUM($F857:J857)</f>
        <v>14500</v>
      </c>
      <c r="W857">
        <f>SUM($F857:K857)</f>
        <v>14500</v>
      </c>
      <c r="X857">
        <f>SUM($F857:L857)</f>
        <v>15467</v>
      </c>
      <c r="Y857">
        <f>SUM($F857:M857)</f>
        <v>16434</v>
      </c>
      <c r="Z857">
        <f>SUM($F857:N857)</f>
        <v>17400</v>
      </c>
      <c r="AA857">
        <f>SUM($F857:O857)</f>
        <v>18367</v>
      </c>
      <c r="AB857">
        <f>SUM($F857:P857)</f>
        <v>19333</v>
      </c>
      <c r="AC857">
        <f>SUM($F857:Q857)</f>
        <v>20300</v>
      </c>
      <c r="AD857">
        <f>SUM($F857:R857)</f>
        <v>21266</v>
      </c>
    </row>
    <row r="858" spans="1:30" x14ac:dyDescent="0.35">
      <c r="A858" t="s">
        <v>144</v>
      </c>
      <c r="B858" s="328" t="str">
        <f>VLOOKUP(A858,'Web Based Remittances'!$A$2:$C$70,3,0)</f>
        <v>240u274m</v>
      </c>
      <c r="C858" t="s">
        <v>75</v>
      </c>
      <c r="D858" t="s">
        <v>76</v>
      </c>
      <c r="E858">
        <v>6116610</v>
      </c>
      <c r="F858">
        <v>0</v>
      </c>
      <c r="S858">
        <f t="shared" si="13"/>
        <v>0</v>
      </c>
      <c r="T858">
        <f>SUM($F858:H858)</f>
        <v>0</v>
      </c>
      <c r="U858">
        <f>SUM($F858:I858)</f>
        <v>0</v>
      </c>
      <c r="V858">
        <f>SUM($F858:J858)</f>
        <v>0</v>
      </c>
      <c r="W858">
        <f>SUM($F858:K858)</f>
        <v>0</v>
      </c>
      <c r="X858">
        <f>SUM($F858:L858)</f>
        <v>0</v>
      </c>
      <c r="Y858">
        <f>SUM($F858:M858)</f>
        <v>0</v>
      </c>
      <c r="Z858">
        <f>SUM($F858:N858)</f>
        <v>0</v>
      </c>
      <c r="AA858">
        <f>SUM($F858:O858)</f>
        <v>0</v>
      </c>
      <c r="AB858">
        <f>SUM($F858:P858)</f>
        <v>0</v>
      </c>
      <c r="AC858">
        <f>SUM($F858:Q858)</f>
        <v>0</v>
      </c>
      <c r="AD858">
        <f>SUM($F858:R858)</f>
        <v>0</v>
      </c>
    </row>
    <row r="859" spans="1:30" x14ac:dyDescent="0.35">
      <c r="A859" t="s">
        <v>144</v>
      </c>
      <c r="B859" s="328" t="str">
        <f>VLOOKUP(A859,'Web Based Remittances'!$A$2:$C$70,3,0)</f>
        <v>240u274m</v>
      </c>
      <c r="C859" t="s">
        <v>77</v>
      </c>
      <c r="D859" t="s">
        <v>78</v>
      </c>
      <c r="E859">
        <v>6116600</v>
      </c>
      <c r="F859">
        <v>512</v>
      </c>
      <c r="G859">
        <v>512</v>
      </c>
      <c r="S859">
        <f t="shared" si="13"/>
        <v>512</v>
      </c>
      <c r="T859">
        <f>SUM($F859:H859)</f>
        <v>1024</v>
      </c>
      <c r="U859">
        <f>SUM($F859:I859)</f>
        <v>1024</v>
      </c>
      <c r="V859">
        <f>SUM($F859:J859)</f>
        <v>1024</v>
      </c>
      <c r="W859">
        <f>SUM($F859:K859)</f>
        <v>1024</v>
      </c>
      <c r="X859">
        <f>SUM($F859:L859)</f>
        <v>1024</v>
      </c>
      <c r="Y859">
        <f>SUM($F859:M859)</f>
        <v>1024</v>
      </c>
      <c r="Z859">
        <f>SUM($F859:N859)</f>
        <v>1024</v>
      </c>
      <c r="AA859">
        <f>SUM($F859:O859)</f>
        <v>1024</v>
      </c>
      <c r="AB859">
        <f>SUM($F859:P859)</f>
        <v>1024</v>
      </c>
      <c r="AC859">
        <f>SUM($F859:Q859)</f>
        <v>1024</v>
      </c>
      <c r="AD859">
        <f>SUM($F859:R859)</f>
        <v>1024</v>
      </c>
    </row>
    <row r="860" spans="1:30" x14ac:dyDescent="0.35">
      <c r="A860" t="s">
        <v>144</v>
      </c>
      <c r="B860" s="328" t="str">
        <f>VLOOKUP(A860,'Web Based Remittances'!$A$2:$C$70,3,0)</f>
        <v>240u274m</v>
      </c>
      <c r="C860" t="s">
        <v>79</v>
      </c>
      <c r="D860" t="s">
        <v>80</v>
      </c>
      <c r="E860">
        <v>6121000</v>
      </c>
      <c r="F860">
        <v>40652</v>
      </c>
      <c r="H860">
        <v>13342</v>
      </c>
      <c r="I860">
        <v>7720</v>
      </c>
      <c r="J860">
        <v>4695</v>
      </c>
      <c r="K860">
        <v>250</v>
      </c>
      <c r="L860">
        <v>6060</v>
      </c>
      <c r="M860">
        <v>2520</v>
      </c>
      <c r="N860">
        <v>770</v>
      </c>
      <c r="O860">
        <v>745</v>
      </c>
      <c r="P860">
        <v>1120</v>
      </c>
      <c r="Q860">
        <v>2010</v>
      </c>
      <c r="R860">
        <v>1420</v>
      </c>
      <c r="S860">
        <f t="shared" si="13"/>
        <v>0</v>
      </c>
      <c r="T860">
        <f>SUM($F860:H860)</f>
        <v>53994</v>
      </c>
      <c r="U860">
        <f>SUM($F860:I860)</f>
        <v>61714</v>
      </c>
      <c r="V860">
        <f>SUM($F860:J860)</f>
        <v>66409</v>
      </c>
      <c r="W860">
        <f>SUM($F860:K860)</f>
        <v>66659</v>
      </c>
      <c r="X860">
        <f>SUM($F860:L860)</f>
        <v>72719</v>
      </c>
      <c r="Y860">
        <f>SUM($F860:M860)</f>
        <v>75239</v>
      </c>
      <c r="Z860">
        <f>SUM($F860:N860)</f>
        <v>76009</v>
      </c>
      <c r="AA860">
        <f>SUM($F860:O860)</f>
        <v>76754</v>
      </c>
      <c r="AB860">
        <f>SUM($F860:P860)</f>
        <v>77874</v>
      </c>
      <c r="AC860">
        <f>SUM($F860:Q860)</f>
        <v>79884</v>
      </c>
      <c r="AD860">
        <f>SUM($F860:R860)</f>
        <v>81304</v>
      </c>
    </row>
    <row r="861" spans="1:30" x14ac:dyDescent="0.35">
      <c r="A861" t="s">
        <v>144</v>
      </c>
      <c r="B861" s="328" t="str">
        <f>VLOOKUP(A861,'Web Based Remittances'!$A$2:$C$70,3,0)</f>
        <v>240u274m</v>
      </c>
      <c r="C861" t="s">
        <v>81</v>
      </c>
      <c r="D861" t="s">
        <v>82</v>
      </c>
      <c r="E861">
        <v>6122310</v>
      </c>
      <c r="F861">
        <v>15038</v>
      </c>
      <c r="G861">
        <v>394</v>
      </c>
      <c r="H861">
        <v>2047</v>
      </c>
      <c r="I861">
        <v>8901</v>
      </c>
      <c r="J861">
        <v>394</v>
      </c>
      <c r="K861">
        <v>394</v>
      </c>
      <c r="L861">
        <v>544</v>
      </c>
      <c r="M861">
        <v>394</v>
      </c>
      <c r="N861">
        <v>394</v>
      </c>
      <c r="O861">
        <v>394</v>
      </c>
      <c r="P861">
        <v>394</v>
      </c>
      <c r="Q861">
        <v>394</v>
      </c>
      <c r="R861">
        <v>394</v>
      </c>
      <c r="S861">
        <f t="shared" si="13"/>
        <v>394</v>
      </c>
      <c r="T861">
        <f>SUM($F861:H861)</f>
        <v>17479</v>
      </c>
      <c r="U861">
        <f>SUM($F861:I861)</f>
        <v>26380</v>
      </c>
      <c r="V861">
        <f>SUM($F861:J861)</f>
        <v>26774</v>
      </c>
      <c r="W861">
        <f>SUM($F861:K861)</f>
        <v>27168</v>
      </c>
      <c r="X861">
        <f>SUM($F861:L861)</f>
        <v>27712</v>
      </c>
      <c r="Y861">
        <f>SUM($F861:M861)</f>
        <v>28106</v>
      </c>
      <c r="Z861">
        <f>SUM($F861:N861)</f>
        <v>28500</v>
      </c>
      <c r="AA861">
        <f>SUM($F861:O861)</f>
        <v>28894</v>
      </c>
      <c r="AB861">
        <f>SUM($F861:P861)</f>
        <v>29288</v>
      </c>
      <c r="AC861">
        <f>SUM($F861:Q861)</f>
        <v>29682</v>
      </c>
      <c r="AD861">
        <f>SUM($F861:R861)</f>
        <v>30076</v>
      </c>
    </row>
    <row r="862" spans="1:30" x14ac:dyDescent="0.35">
      <c r="A862" t="s">
        <v>144</v>
      </c>
      <c r="B862" s="328" t="str">
        <f>VLOOKUP(A862,'Web Based Remittances'!$A$2:$C$70,3,0)</f>
        <v>240u274m</v>
      </c>
      <c r="C862" t="s">
        <v>83</v>
      </c>
      <c r="D862" t="s">
        <v>84</v>
      </c>
      <c r="E862">
        <v>6122110</v>
      </c>
      <c r="F862">
        <v>4000</v>
      </c>
      <c r="G862">
        <v>400</v>
      </c>
      <c r="H862">
        <v>400</v>
      </c>
      <c r="I862">
        <v>400</v>
      </c>
      <c r="J862">
        <v>400</v>
      </c>
      <c r="L862">
        <v>400</v>
      </c>
      <c r="M862">
        <v>400</v>
      </c>
      <c r="N862">
        <v>400</v>
      </c>
      <c r="O862">
        <v>400</v>
      </c>
      <c r="P862">
        <v>200</v>
      </c>
      <c r="Q862">
        <v>200</v>
      </c>
      <c r="R862">
        <v>400</v>
      </c>
      <c r="S862">
        <f t="shared" si="13"/>
        <v>400</v>
      </c>
      <c r="T862">
        <f>SUM($F862:H862)</f>
        <v>4800</v>
      </c>
      <c r="U862">
        <f>SUM($F862:I862)</f>
        <v>5200</v>
      </c>
      <c r="V862">
        <f>SUM($F862:J862)</f>
        <v>5600</v>
      </c>
      <c r="W862">
        <f>SUM($F862:K862)</f>
        <v>5600</v>
      </c>
      <c r="X862">
        <f>SUM($F862:L862)</f>
        <v>6000</v>
      </c>
      <c r="Y862">
        <f>SUM($F862:M862)</f>
        <v>6400</v>
      </c>
      <c r="Z862">
        <f>SUM($F862:N862)</f>
        <v>6800</v>
      </c>
      <c r="AA862">
        <f>SUM($F862:O862)</f>
        <v>7200</v>
      </c>
      <c r="AB862">
        <f>SUM($F862:P862)</f>
        <v>7400</v>
      </c>
      <c r="AC862">
        <f>SUM($F862:Q862)</f>
        <v>7600</v>
      </c>
      <c r="AD862">
        <f>SUM($F862:R862)</f>
        <v>8000</v>
      </c>
    </row>
    <row r="863" spans="1:30" x14ac:dyDescent="0.35">
      <c r="A863" t="s">
        <v>144</v>
      </c>
      <c r="B863" s="328" t="str">
        <f>VLOOKUP(A863,'Web Based Remittances'!$A$2:$C$70,3,0)</f>
        <v>240u274m</v>
      </c>
      <c r="C863" t="s">
        <v>85</v>
      </c>
      <c r="D863" t="s">
        <v>86</v>
      </c>
      <c r="E863">
        <v>6120800</v>
      </c>
      <c r="F863">
        <v>9223</v>
      </c>
      <c r="H863">
        <v>2305</v>
      </c>
      <c r="K863">
        <v>2306</v>
      </c>
      <c r="N863">
        <v>2305</v>
      </c>
      <c r="R863">
        <v>2307</v>
      </c>
      <c r="S863">
        <f t="shared" si="13"/>
        <v>0</v>
      </c>
      <c r="T863">
        <f>SUM($F863:H863)</f>
        <v>11528</v>
      </c>
      <c r="U863">
        <f>SUM($F863:I863)</f>
        <v>11528</v>
      </c>
      <c r="V863">
        <f>SUM($F863:J863)</f>
        <v>11528</v>
      </c>
      <c r="W863">
        <f>SUM($F863:K863)</f>
        <v>13834</v>
      </c>
      <c r="X863">
        <f>SUM($F863:L863)</f>
        <v>13834</v>
      </c>
      <c r="Y863">
        <f>SUM($F863:M863)</f>
        <v>13834</v>
      </c>
      <c r="Z863">
        <f>SUM($F863:N863)</f>
        <v>16139</v>
      </c>
      <c r="AA863">
        <f>SUM($F863:O863)</f>
        <v>16139</v>
      </c>
      <c r="AB863">
        <f>SUM($F863:P863)</f>
        <v>16139</v>
      </c>
      <c r="AC863">
        <f>SUM($F863:Q863)</f>
        <v>16139</v>
      </c>
      <c r="AD863">
        <f>SUM($F863:R863)</f>
        <v>18446</v>
      </c>
    </row>
    <row r="864" spans="1:30" x14ac:dyDescent="0.35">
      <c r="A864" t="s">
        <v>144</v>
      </c>
      <c r="B864" s="328" t="str">
        <f>VLOOKUP(A864,'Web Based Remittances'!$A$2:$C$70,3,0)</f>
        <v>240u274m</v>
      </c>
      <c r="C864" t="s">
        <v>87</v>
      </c>
      <c r="D864" t="s">
        <v>88</v>
      </c>
      <c r="E864">
        <v>6120220</v>
      </c>
      <c r="F864">
        <v>61980</v>
      </c>
      <c r="G864">
        <v>5165</v>
      </c>
      <c r="H864">
        <v>5165</v>
      </c>
      <c r="I864">
        <v>5165</v>
      </c>
      <c r="J864">
        <v>5165</v>
      </c>
      <c r="K864">
        <v>5165</v>
      </c>
      <c r="L864">
        <v>5165</v>
      </c>
      <c r="M864">
        <v>5165</v>
      </c>
      <c r="N864">
        <v>5165</v>
      </c>
      <c r="O864">
        <v>5165</v>
      </c>
      <c r="P864">
        <v>5165</v>
      </c>
      <c r="Q864">
        <v>5165</v>
      </c>
      <c r="R864">
        <v>5165</v>
      </c>
      <c r="S864">
        <f t="shared" si="13"/>
        <v>5165</v>
      </c>
      <c r="T864">
        <f>SUM($F864:H864)</f>
        <v>72310</v>
      </c>
      <c r="U864">
        <f>SUM($F864:I864)</f>
        <v>77475</v>
      </c>
      <c r="V864">
        <f>SUM($F864:J864)</f>
        <v>82640</v>
      </c>
      <c r="W864">
        <f>SUM($F864:K864)</f>
        <v>87805</v>
      </c>
      <c r="X864">
        <f>SUM($F864:L864)</f>
        <v>92970</v>
      </c>
      <c r="Y864">
        <f>SUM($F864:M864)</f>
        <v>98135</v>
      </c>
      <c r="Z864">
        <f>SUM($F864:N864)</f>
        <v>103300</v>
      </c>
      <c r="AA864">
        <f>SUM($F864:O864)</f>
        <v>108465</v>
      </c>
      <c r="AB864">
        <f>SUM($F864:P864)</f>
        <v>113630</v>
      </c>
      <c r="AC864">
        <f>SUM($F864:Q864)</f>
        <v>118795</v>
      </c>
      <c r="AD864">
        <f>SUM($F864:R864)</f>
        <v>123960</v>
      </c>
    </row>
    <row r="865" spans="1:30" x14ac:dyDescent="0.35">
      <c r="A865" t="s">
        <v>144</v>
      </c>
      <c r="B865" s="328" t="str">
        <f>VLOOKUP(A865,'Web Based Remittances'!$A$2:$C$70,3,0)</f>
        <v>240u274m</v>
      </c>
      <c r="C865" t="s">
        <v>89</v>
      </c>
      <c r="D865" t="s">
        <v>90</v>
      </c>
      <c r="E865">
        <v>6120600</v>
      </c>
      <c r="F865">
        <v>37888</v>
      </c>
      <c r="R865">
        <v>37888</v>
      </c>
      <c r="S865">
        <f t="shared" si="13"/>
        <v>0</v>
      </c>
      <c r="T865">
        <f>SUM($F865:H865)</f>
        <v>37888</v>
      </c>
      <c r="U865">
        <f>SUM($F865:I865)</f>
        <v>37888</v>
      </c>
      <c r="V865">
        <f>SUM($F865:J865)</f>
        <v>37888</v>
      </c>
      <c r="W865">
        <f>SUM($F865:K865)</f>
        <v>37888</v>
      </c>
      <c r="X865">
        <f>SUM($F865:L865)</f>
        <v>37888</v>
      </c>
      <c r="Y865">
        <f>SUM($F865:M865)</f>
        <v>37888</v>
      </c>
      <c r="Z865">
        <f>SUM($F865:N865)</f>
        <v>37888</v>
      </c>
      <c r="AA865">
        <f>SUM($F865:O865)</f>
        <v>37888</v>
      </c>
      <c r="AB865">
        <f>SUM($F865:P865)</f>
        <v>37888</v>
      </c>
      <c r="AC865">
        <f>SUM($F865:Q865)</f>
        <v>37888</v>
      </c>
      <c r="AD865">
        <f>SUM($F865:R865)</f>
        <v>75776</v>
      </c>
    </row>
    <row r="866" spans="1:30" x14ac:dyDescent="0.35">
      <c r="A866" t="s">
        <v>144</v>
      </c>
      <c r="B866" s="328" t="str">
        <f>VLOOKUP(A866,'Web Based Remittances'!$A$2:$C$70,3,0)</f>
        <v>240u274m</v>
      </c>
      <c r="C866" t="s">
        <v>91</v>
      </c>
      <c r="D866" t="s">
        <v>92</v>
      </c>
      <c r="E866">
        <v>6120400</v>
      </c>
      <c r="F866">
        <v>15432</v>
      </c>
      <c r="G866">
        <v>1290</v>
      </c>
      <c r="H866">
        <v>900</v>
      </c>
      <c r="I866">
        <v>900</v>
      </c>
      <c r="J866">
        <v>2000</v>
      </c>
      <c r="L866">
        <v>2600</v>
      </c>
      <c r="M866">
        <v>900</v>
      </c>
      <c r="N866">
        <v>900</v>
      </c>
      <c r="O866">
        <v>900</v>
      </c>
      <c r="P866">
        <v>900</v>
      </c>
      <c r="Q866">
        <v>2242</v>
      </c>
      <c r="R866">
        <v>1900</v>
      </c>
      <c r="S866">
        <f t="shared" si="13"/>
        <v>1290</v>
      </c>
      <c r="T866">
        <f>SUM($F866:H866)</f>
        <v>17622</v>
      </c>
      <c r="U866">
        <f>SUM($F866:I866)</f>
        <v>18522</v>
      </c>
      <c r="V866">
        <f>SUM($F866:J866)</f>
        <v>20522</v>
      </c>
      <c r="W866">
        <f>SUM($F866:K866)</f>
        <v>20522</v>
      </c>
      <c r="X866">
        <f>SUM($F866:L866)</f>
        <v>23122</v>
      </c>
      <c r="Y866">
        <f>SUM($F866:M866)</f>
        <v>24022</v>
      </c>
      <c r="Z866">
        <f>SUM($F866:N866)</f>
        <v>24922</v>
      </c>
      <c r="AA866">
        <f>SUM($F866:O866)</f>
        <v>25822</v>
      </c>
      <c r="AB866">
        <f>SUM($F866:P866)</f>
        <v>26722</v>
      </c>
      <c r="AC866">
        <f>SUM($F866:Q866)</f>
        <v>28964</v>
      </c>
      <c r="AD866">
        <f>SUM($F866:R866)</f>
        <v>30864</v>
      </c>
    </row>
    <row r="867" spans="1:30" x14ac:dyDescent="0.35">
      <c r="A867" t="s">
        <v>144</v>
      </c>
      <c r="B867" s="328" t="str">
        <f>VLOOKUP(A867,'Web Based Remittances'!$A$2:$C$70,3,0)</f>
        <v>240u274m</v>
      </c>
      <c r="C867" t="s">
        <v>93</v>
      </c>
      <c r="D867" t="s">
        <v>94</v>
      </c>
      <c r="E867">
        <v>6140130</v>
      </c>
      <c r="F867">
        <v>42678</v>
      </c>
      <c r="G867">
        <v>1000</v>
      </c>
      <c r="H867">
        <v>4268</v>
      </c>
      <c r="I867">
        <v>4267</v>
      </c>
      <c r="J867">
        <v>4268</v>
      </c>
      <c r="L867">
        <v>4267</v>
      </c>
      <c r="M867">
        <v>4267</v>
      </c>
      <c r="N867">
        <v>4267</v>
      </c>
      <c r="O867">
        <v>4267</v>
      </c>
      <c r="P867">
        <v>4268</v>
      </c>
      <c r="Q867">
        <v>4267</v>
      </c>
      <c r="R867">
        <v>3272</v>
      </c>
      <c r="S867">
        <f t="shared" si="13"/>
        <v>1000</v>
      </c>
      <c r="T867">
        <f>SUM($F867:H867)</f>
        <v>47946</v>
      </c>
      <c r="U867">
        <f>SUM($F867:I867)</f>
        <v>52213</v>
      </c>
      <c r="V867">
        <f>SUM($F867:J867)</f>
        <v>56481</v>
      </c>
      <c r="W867">
        <f>SUM($F867:K867)</f>
        <v>56481</v>
      </c>
      <c r="X867">
        <f>SUM($F867:L867)</f>
        <v>60748</v>
      </c>
      <c r="Y867">
        <f>SUM($F867:M867)</f>
        <v>65015</v>
      </c>
      <c r="Z867">
        <f>SUM($F867:N867)</f>
        <v>69282</v>
      </c>
      <c r="AA867">
        <f>SUM($F867:O867)</f>
        <v>73549</v>
      </c>
      <c r="AB867">
        <f>SUM($F867:P867)</f>
        <v>77817</v>
      </c>
      <c r="AC867">
        <f>SUM($F867:Q867)</f>
        <v>82084</v>
      </c>
      <c r="AD867">
        <f>SUM($F867:R867)</f>
        <v>85356</v>
      </c>
    </row>
    <row r="868" spans="1:30" x14ac:dyDescent="0.35">
      <c r="A868" t="s">
        <v>144</v>
      </c>
      <c r="B868" s="328" t="str">
        <f>VLOOKUP(A868,'Web Based Remittances'!$A$2:$C$70,3,0)</f>
        <v>240u274m</v>
      </c>
      <c r="C868" t="s">
        <v>95</v>
      </c>
      <c r="D868" t="s">
        <v>96</v>
      </c>
      <c r="E868">
        <v>6142430</v>
      </c>
      <c r="F868">
        <v>16765</v>
      </c>
      <c r="G868">
        <v>2228</v>
      </c>
      <c r="H868">
        <v>3250</v>
      </c>
      <c r="J868">
        <v>2500</v>
      </c>
      <c r="L868">
        <v>5065</v>
      </c>
      <c r="M868">
        <v>200</v>
      </c>
      <c r="N868">
        <v>900</v>
      </c>
      <c r="O868">
        <v>135</v>
      </c>
      <c r="P868">
        <v>880</v>
      </c>
      <c r="Q868">
        <v>1607</v>
      </c>
      <c r="S868">
        <f t="shared" si="13"/>
        <v>2228</v>
      </c>
      <c r="T868">
        <f>SUM($F868:H868)</f>
        <v>22243</v>
      </c>
      <c r="U868">
        <f>SUM($F868:I868)</f>
        <v>22243</v>
      </c>
      <c r="V868">
        <f>SUM($F868:J868)</f>
        <v>24743</v>
      </c>
      <c r="W868">
        <f>SUM($F868:K868)</f>
        <v>24743</v>
      </c>
      <c r="X868">
        <f>SUM($F868:L868)</f>
        <v>29808</v>
      </c>
      <c r="Y868">
        <f>SUM($F868:M868)</f>
        <v>30008</v>
      </c>
      <c r="Z868">
        <f>SUM($F868:N868)</f>
        <v>30908</v>
      </c>
      <c r="AA868">
        <f>SUM($F868:O868)</f>
        <v>31043</v>
      </c>
      <c r="AB868">
        <f>SUM($F868:P868)</f>
        <v>31923</v>
      </c>
      <c r="AC868">
        <f>SUM($F868:Q868)</f>
        <v>33530</v>
      </c>
      <c r="AD868">
        <f>SUM($F868:R868)</f>
        <v>33530</v>
      </c>
    </row>
    <row r="869" spans="1:30" x14ac:dyDescent="0.35">
      <c r="A869" t="s">
        <v>144</v>
      </c>
      <c r="B869" s="328" t="str">
        <f>VLOOKUP(A869,'Web Based Remittances'!$A$2:$C$70,3,0)</f>
        <v>240u274m</v>
      </c>
      <c r="C869" t="s">
        <v>97</v>
      </c>
      <c r="D869" t="s">
        <v>98</v>
      </c>
      <c r="E869">
        <v>6146100</v>
      </c>
      <c r="F869">
        <v>0</v>
      </c>
      <c r="S869">
        <f t="shared" si="13"/>
        <v>0</v>
      </c>
      <c r="T869">
        <f>SUM($F869:H869)</f>
        <v>0</v>
      </c>
      <c r="U869">
        <f>SUM($F869:I869)</f>
        <v>0</v>
      </c>
      <c r="V869">
        <f>SUM($F869:J869)</f>
        <v>0</v>
      </c>
      <c r="W869">
        <f>SUM($F869:K869)</f>
        <v>0</v>
      </c>
      <c r="X869">
        <f>SUM($F869:L869)</f>
        <v>0</v>
      </c>
      <c r="Y869">
        <f>SUM($F869:M869)</f>
        <v>0</v>
      </c>
      <c r="Z869">
        <f>SUM($F869:N869)</f>
        <v>0</v>
      </c>
      <c r="AA869">
        <f>SUM($F869:O869)</f>
        <v>0</v>
      </c>
      <c r="AB869">
        <f>SUM($F869:P869)</f>
        <v>0</v>
      </c>
      <c r="AC869">
        <f>SUM($F869:Q869)</f>
        <v>0</v>
      </c>
      <c r="AD869">
        <f>SUM($F869:R869)</f>
        <v>0</v>
      </c>
    </row>
    <row r="870" spans="1:30" x14ac:dyDescent="0.35">
      <c r="A870" t="s">
        <v>144</v>
      </c>
      <c r="B870" s="328" t="str">
        <f>VLOOKUP(A870,'Web Based Remittances'!$A$2:$C$70,3,0)</f>
        <v>240u274m</v>
      </c>
      <c r="C870" t="s">
        <v>99</v>
      </c>
      <c r="D870" t="s">
        <v>100</v>
      </c>
      <c r="E870">
        <v>6140000</v>
      </c>
      <c r="F870">
        <v>11414</v>
      </c>
      <c r="G870">
        <v>150</v>
      </c>
      <c r="H870">
        <v>1415</v>
      </c>
      <c r="I870">
        <v>2449</v>
      </c>
      <c r="J870">
        <v>250</v>
      </c>
      <c r="L870">
        <v>2148</v>
      </c>
      <c r="M870">
        <v>750</v>
      </c>
      <c r="N870">
        <v>550</v>
      </c>
      <c r="O870">
        <v>1649</v>
      </c>
      <c r="P870">
        <v>250</v>
      </c>
      <c r="Q870">
        <v>305</v>
      </c>
      <c r="R870">
        <v>1498</v>
      </c>
      <c r="S870">
        <f t="shared" si="13"/>
        <v>150</v>
      </c>
      <c r="T870">
        <f>SUM($F870:H870)</f>
        <v>12979</v>
      </c>
      <c r="U870">
        <f>SUM($F870:I870)</f>
        <v>15428</v>
      </c>
      <c r="V870">
        <f>SUM($F870:J870)</f>
        <v>15678</v>
      </c>
      <c r="W870">
        <f>SUM($F870:K870)</f>
        <v>15678</v>
      </c>
      <c r="X870">
        <f>SUM($F870:L870)</f>
        <v>17826</v>
      </c>
      <c r="Y870">
        <f>SUM($F870:M870)</f>
        <v>18576</v>
      </c>
      <c r="Z870">
        <f>SUM($F870:N870)</f>
        <v>19126</v>
      </c>
      <c r="AA870">
        <f>SUM($F870:O870)</f>
        <v>20775</v>
      </c>
      <c r="AB870">
        <f>SUM($F870:P870)</f>
        <v>21025</v>
      </c>
      <c r="AC870">
        <f>SUM($F870:Q870)</f>
        <v>21330</v>
      </c>
      <c r="AD870">
        <f>SUM($F870:R870)</f>
        <v>22828</v>
      </c>
    </row>
    <row r="871" spans="1:30" x14ac:dyDescent="0.35">
      <c r="A871" t="s">
        <v>144</v>
      </c>
      <c r="B871" s="328" t="str">
        <f>VLOOKUP(A871,'Web Based Remittances'!$A$2:$C$70,3,0)</f>
        <v>240u274m</v>
      </c>
      <c r="C871" t="s">
        <v>101</v>
      </c>
      <c r="D871" t="s">
        <v>102</v>
      </c>
      <c r="E871">
        <v>6121600</v>
      </c>
      <c r="F871">
        <v>5879</v>
      </c>
      <c r="G871">
        <v>5454</v>
      </c>
      <c r="R871">
        <v>425</v>
      </c>
      <c r="S871">
        <f t="shared" si="13"/>
        <v>5454</v>
      </c>
      <c r="T871">
        <f>SUM($F871:H871)</f>
        <v>11333</v>
      </c>
      <c r="U871">
        <f>SUM($F871:I871)</f>
        <v>11333</v>
      </c>
      <c r="V871">
        <f>SUM($F871:J871)</f>
        <v>11333</v>
      </c>
      <c r="W871">
        <f>SUM($F871:K871)</f>
        <v>11333</v>
      </c>
      <c r="X871">
        <f>SUM($F871:L871)</f>
        <v>11333</v>
      </c>
      <c r="Y871">
        <f>SUM($F871:M871)</f>
        <v>11333</v>
      </c>
      <c r="Z871">
        <f>SUM($F871:N871)</f>
        <v>11333</v>
      </c>
      <c r="AA871">
        <f>SUM($F871:O871)</f>
        <v>11333</v>
      </c>
      <c r="AB871">
        <f>SUM($F871:P871)</f>
        <v>11333</v>
      </c>
      <c r="AC871">
        <f>SUM($F871:Q871)</f>
        <v>11333</v>
      </c>
      <c r="AD871">
        <f>SUM($F871:R871)</f>
        <v>11758</v>
      </c>
    </row>
    <row r="872" spans="1:30" x14ac:dyDescent="0.35">
      <c r="A872" t="s">
        <v>144</v>
      </c>
      <c r="B872" s="328" t="str">
        <f>VLOOKUP(A872,'Web Based Remittances'!$A$2:$C$70,3,0)</f>
        <v>240u274m</v>
      </c>
      <c r="C872" t="s">
        <v>103</v>
      </c>
      <c r="D872" t="s">
        <v>104</v>
      </c>
      <c r="E872">
        <v>6151110</v>
      </c>
      <c r="F872">
        <v>0</v>
      </c>
      <c r="S872">
        <f t="shared" si="13"/>
        <v>0</v>
      </c>
      <c r="T872">
        <f>SUM($F872:H872)</f>
        <v>0</v>
      </c>
      <c r="U872">
        <f>SUM($F872:I872)</f>
        <v>0</v>
      </c>
      <c r="V872">
        <f>SUM($F872:J872)</f>
        <v>0</v>
      </c>
      <c r="W872">
        <f>SUM($F872:K872)</f>
        <v>0</v>
      </c>
      <c r="X872">
        <f>SUM($F872:L872)</f>
        <v>0</v>
      </c>
      <c r="Y872">
        <f>SUM($F872:M872)</f>
        <v>0</v>
      </c>
      <c r="Z872">
        <f>SUM($F872:N872)</f>
        <v>0</v>
      </c>
      <c r="AA872">
        <f>SUM($F872:O872)</f>
        <v>0</v>
      </c>
      <c r="AB872">
        <f>SUM($F872:P872)</f>
        <v>0</v>
      </c>
      <c r="AC872">
        <f>SUM($F872:Q872)</f>
        <v>0</v>
      </c>
      <c r="AD872">
        <f>SUM($F872:R872)</f>
        <v>0</v>
      </c>
    </row>
    <row r="873" spans="1:30" x14ac:dyDescent="0.35">
      <c r="A873" t="s">
        <v>144</v>
      </c>
      <c r="B873" s="328" t="str">
        <f>VLOOKUP(A873,'Web Based Remittances'!$A$2:$C$70,3,0)</f>
        <v>240u274m</v>
      </c>
      <c r="C873" t="s">
        <v>105</v>
      </c>
      <c r="D873" t="s">
        <v>106</v>
      </c>
      <c r="E873">
        <v>6140200</v>
      </c>
      <c r="F873">
        <v>108561</v>
      </c>
      <c r="G873">
        <v>8685</v>
      </c>
      <c r="H873">
        <v>8709</v>
      </c>
      <c r="I873">
        <v>8269</v>
      </c>
      <c r="J873">
        <v>9384</v>
      </c>
      <c r="K873">
        <v>8209</v>
      </c>
      <c r="L873">
        <v>2010</v>
      </c>
      <c r="M873">
        <v>10269</v>
      </c>
      <c r="N873">
        <v>10219</v>
      </c>
      <c r="O873">
        <v>10869</v>
      </c>
      <c r="P873">
        <v>10519</v>
      </c>
      <c r="Q873">
        <v>10569</v>
      </c>
      <c r="R873">
        <v>10850</v>
      </c>
      <c r="S873">
        <f t="shared" si="13"/>
        <v>8685</v>
      </c>
      <c r="T873">
        <f>SUM($F873:H873)</f>
        <v>125955</v>
      </c>
      <c r="U873">
        <f>SUM($F873:I873)</f>
        <v>134224</v>
      </c>
      <c r="V873">
        <f>SUM($F873:J873)</f>
        <v>143608</v>
      </c>
      <c r="W873">
        <f>SUM($F873:K873)</f>
        <v>151817</v>
      </c>
      <c r="X873">
        <f>SUM($F873:L873)</f>
        <v>153827</v>
      </c>
      <c r="Y873">
        <f>SUM($F873:M873)</f>
        <v>164096</v>
      </c>
      <c r="Z873">
        <f>SUM($F873:N873)</f>
        <v>174315</v>
      </c>
      <c r="AA873">
        <f>SUM($F873:O873)</f>
        <v>185184</v>
      </c>
      <c r="AB873">
        <f>SUM($F873:P873)</f>
        <v>195703</v>
      </c>
      <c r="AC873">
        <f>SUM($F873:Q873)</f>
        <v>206272</v>
      </c>
      <c r="AD873">
        <f>SUM($F873:R873)</f>
        <v>217122</v>
      </c>
    </row>
    <row r="874" spans="1:30" x14ac:dyDescent="0.35">
      <c r="A874" t="s">
        <v>144</v>
      </c>
      <c r="B874" s="328" t="str">
        <f>VLOOKUP(A874,'Web Based Remittances'!$A$2:$C$70,3,0)</f>
        <v>240u274m</v>
      </c>
      <c r="C874" t="s">
        <v>107</v>
      </c>
      <c r="D874" t="s">
        <v>108</v>
      </c>
      <c r="E874">
        <v>6111000</v>
      </c>
      <c r="F874">
        <v>5785</v>
      </c>
      <c r="G874">
        <v>890</v>
      </c>
      <c r="H874">
        <v>1335</v>
      </c>
      <c r="I874">
        <v>1780</v>
      </c>
      <c r="J874">
        <v>1780</v>
      </c>
      <c r="S874">
        <f t="shared" si="13"/>
        <v>890</v>
      </c>
      <c r="T874">
        <f>SUM($F874:H874)</f>
        <v>8010</v>
      </c>
      <c r="U874">
        <f>SUM($F874:I874)</f>
        <v>9790</v>
      </c>
      <c r="V874">
        <f>SUM($F874:J874)</f>
        <v>11570</v>
      </c>
      <c r="W874">
        <f>SUM($F874:K874)</f>
        <v>11570</v>
      </c>
      <c r="X874">
        <f>SUM($F874:L874)</f>
        <v>11570</v>
      </c>
      <c r="Y874">
        <f>SUM($F874:M874)</f>
        <v>11570</v>
      </c>
      <c r="Z874">
        <f>SUM($F874:N874)</f>
        <v>11570</v>
      </c>
      <c r="AA874">
        <f>SUM($F874:O874)</f>
        <v>11570</v>
      </c>
      <c r="AB874">
        <f>SUM($F874:P874)</f>
        <v>11570</v>
      </c>
      <c r="AC874">
        <f>SUM($F874:Q874)</f>
        <v>11570</v>
      </c>
      <c r="AD874">
        <f>SUM($F874:R874)</f>
        <v>11570</v>
      </c>
    </row>
    <row r="875" spans="1:30" x14ac:dyDescent="0.35">
      <c r="A875" t="s">
        <v>144</v>
      </c>
      <c r="B875" s="328" t="str">
        <f>VLOOKUP(A875,'Web Based Remittances'!$A$2:$C$70,3,0)</f>
        <v>240u274m</v>
      </c>
      <c r="C875" t="s">
        <v>109</v>
      </c>
      <c r="D875" t="s">
        <v>110</v>
      </c>
      <c r="E875">
        <v>6170100</v>
      </c>
      <c r="F875">
        <v>6575</v>
      </c>
      <c r="G875">
        <v>700</v>
      </c>
      <c r="H875">
        <v>2378</v>
      </c>
      <c r="I875">
        <v>700</v>
      </c>
      <c r="J875">
        <v>595</v>
      </c>
      <c r="L875">
        <v>1381</v>
      </c>
      <c r="Q875">
        <v>821</v>
      </c>
      <c r="S875">
        <f t="shared" si="13"/>
        <v>700</v>
      </c>
      <c r="T875">
        <f>SUM($F875:H875)</f>
        <v>9653</v>
      </c>
      <c r="U875">
        <f>SUM($F875:I875)</f>
        <v>10353</v>
      </c>
      <c r="V875">
        <f>SUM($F875:J875)</f>
        <v>10948</v>
      </c>
      <c r="W875">
        <f>SUM($F875:K875)</f>
        <v>10948</v>
      </c>
      <c r="X875">
        <f>SUM($F875:L875)</f>
        <v>12329</v>
      </c>
      <c r="Y875">
        <f>SUM($F875:M875)</f>
        <v>12329</v>
      </c>
      <c r="Z875">
        <f>SUM($F875:N875)</f>
        <v>12329</v>
      </c>
      <c r="AA875">
        <f>SUM($F875:O875)</f>
        <v>12329</v>
      </c>
      <c r="AB875">
        <f>SUM($F875:P875)</f>
        <v>12329</v>
      </c>
      <c r="AC875">
        <f>SUM($F875:Q875)</f>
        <v>13150</v>
      </c>
      <c r="AD875">
        <f>SUM($F875:R875)</f>
        <v>13150</v>
      </c>
    </row>
    <row r="876" spans="1:30" x14ac:dyDescent="0.35">
      <c r="A876" t="s">
        <v>144</v>
      </c>
      <c r="B876" s="328" t="str">
        <f>VLOOKUP(A876,'Web Based Remittances'!$A$2:$C$70,3,0)</f>
        <v>240u274m</v>
      </c>
      <c r="C876" t="s">
        <v>111</v>
      </c>
      <c r="D876" t="s">
        <v>112</v>
      </c>
      <c r="E876">
        <v>6170110</v>
      </c>
      <c r="F876">
        <v>38816</v>
      </c>
      <c r="G876">
        <v>7367</v>
      </c>
      <c r="H876">
        <v>8388</v>
      </c>
      <c r="I876">
        <v>1883</v>
      </c>
      <c r="J876">
        <v>1733</v>
      </c>
      <c r="L876">
        <v>6182</v>
      </c>
      <c r="M876">
        <v>1733</v>
      </c>
      <c r="N876">
        <v>1883</v>
      </c>
      <c r="O876">
        <v>1928</v>
      </c>
      <c r="P876">
        <v>3933</v>
      </c>
      <c r="Q876">
        <v>1583</v>
      </c>
      <c r="R876">
        <v>2203</v>
      </c>
      <c r="S876">
        <f t="shared" si="13"/>
        <v>7367</v>
      </c>
      <c r="T876">
        <f>SUM($F876:H876)</f>
        <v>54571</v>
      </c>
      <c r="U876">
        <f>SUM($F876:I876)</f>
        <v>56454</v>
      </c>
      <c r="V876">
        <f>SUM($F876:J876)</f>
        <v>58187</v>
      </c>
      <c r="W876">
        <f>SUM($F876:K876)</f>
        <v>58187</v>
      </c>
      <c r="X876">
        <f>SUM($F876:L876)</f>
        <v>64369</v>
      </c>
      <c r="Y876">
        <f>SUM($F876:M876)</f>
        <v>66102</v>
      </c>
      <c r="Z876">
        <f>SUM($F876:N876)</f>
        <v>67985</v>
      </c>
      <c r="AA876">
        <f>SUM($F876:O876)</f>
        <v>69913</v>
      </c>
      <c r="AB876">
        <f>SUM($F876:P876)</f>
        <v>73846</v>
      </c>
      <c r="AC876">
        <f>SUM($F876:Q876)</f>
        <v>75429</v>
      </c>
      <c r="AD876">
        <f>SUM($F876:R876)</f>
        <v>77632</v>
      </c>
    </row>
    <row r="877" spans="1:30" x14ac:dyDescent="0.35">
      <c r="A877" t="s">
        <v>144</v>
      </c>
      <c r="B877" s="328" t="str">
        <f>VLOOKUP(A877,'Web Based Remittances'!$A$2:$C$70,3,0)</f>
        <v>240u274m</v>
      </c>
      <c r="C877" t="s">
        <v>113</v>
      </c>
      <c r="D877" t="s">
        <v>114</v>
      </c>
      <c r="E877">
        <v>6181400</v>
      </c>
      <c r="F877">
        <v>0</v>
      </c>
      <c r="S877">
        <f t="shared" si="13"/>
        <v>0</v>
      </c>
      <c r="T877">
        <f>SUM($F877:H877)</f>
        <v>0</v>
      </c>
      <c r="U877">
        <f>SUM($F877:I877)</f>
        <v>0</v>
      </c>
      <c r="V877">
        <f>SUM($F877:J877)</f>
        <v>0</v>
      </c>
      <c r="W877">
        <f>SUM($F877:K877)</f>
        <v>0</v>
      </c>
      <c r="X877">
        <f>SUM($F877:L877)</f>
        <v>0</v>
      </c>
      <c r="Y877">
        <f>SUM($F877:M877)</f>
        <v>0</v>
      </c>
      <c r="Z877">
        <f>SUM($F877:N877)</f>
        <v>0</v>
      </c>
      <c r="AA877">
        <f>SUM($F877:O877)</f>
        <v>0</v>
      </c>
      <c r="AB877">
        <f>SUM($F877:P877)</f>
        <v>0</v>
      </c>
      <c r="AC877">
        <f>SUM($F877:Q877)</f>
        <v>0</v>
      </c>
      <c r="AD877">
        <f>SUM($F877:R877)</f>
        <v>0</v>
      </c>
    </row>
    <row r="878" spans="1:30" x14ac:dyDescent="0.35">
      <c r="A878" t="s">
        <v>144</v>
      </c>
      <c r="B878" s="328" t="str">
        <f>VLOOKUP(A878,'Web Based Remittances'!$A$2:$C$70,3,0)</f>
        <v>240u274m</v>
      </c>
      <c r="C878" t="s">
        <v>115</v>
      </c>
      <c r="D878" t="s">
        <v>116</v>
      </c>
      <c r="E878">
        <v>6181500</v>
      </c>
      <c r="F878">
        <v>0</v>
      </c>
      <c r="S878">
        <f t="shared" si="13"/>
        <v>0</v>
      </c>
      <c r="T878">
        <f>SUM($F878:H878)</f>
        <v>0</v>
      </c>
      <c r="U878">
        <f>SUM($F878:I878)</f>
        <v>0</v>
      </c>
      <c r="V878">
        <f>SUM($F878:J878)</f>
        <v>0</v>
      </c>
      <c r="W878">
        <f>SUM($F878:K878)</f>
        <v>0</v>
      </c>
      <c r="X878">
        <f>SUM($F878:L878)</f>
        <v>0</v>
      </c>
      <c r="Y878">
        <f>SUM($F878:M878)</f>
        <v>0</v>
      </c>
      <c r="Z878">
        <f>SUM($F878:N878)</f>
        <v>0</v>
      </c>
      <c r="AA878">
        <f>SUM($F878:O878)</f>
        <v>0</v>
      </c>
      <c r="AB878">
        <f>SUM($F878:P878)</f>
        <v>0</v>
      </c>
      <c r="AC878">
        <f>SUM($F878:Q878)</f>
        <v>0</v>
      </c>
      <c r="AD878">
        <f>SUM($F878:R878)</f>
        <v>0</v>
      </c>
    </row>
    <row r="879" spans="1:30" x14ac:dyDescent="0.35">
      <c r="A879" t="s">
        <v>144</v>
      </c>
      <c r="B879" s="328" t="str">
        <f>VLOOKUP(A879,'Web Based Remittances'!$A$2:$C$70,3,0)</f>
        <v>240u274m</v>
      </c>
      <c r="C879" t="s">
        <v>117</v>
      </c>
      <c r="D879" t="s">
        <v>118</v>
      </c>
      <c r="E879">
        <v>6110610</v>
      </c>
      <c r="S879">
        <f t="shared" si="13"/>
        <v>0</v>
      </c>
      <c r="T879">
        <f>SUM($F879:H879)</f>
        <v>0</v>
      </c>
      <c r="U879">
        <f>SUM($F879:I879)</f>
        <v>0</v>
      </c>
      <c r="V879">
        <f>SUM($F879:J879)</f>
        <v>0</v>
      </c>
      <c r="W879">
        <f>SUM($F879:K879)</f>
        <v>0</v>
      </c>
      <c r="X879">
        <f>SUM($F879:L879)</f>
        <v>0</v>
      </c>
      <c r="Y879">
        <f>SUM($F879:M879)</f>
        <v>0</v>
      </c>
      <c r="Z879">
        <f>SUM($F879:N879)</f>
        <v>0</v>
      </c>
      <c r="AA879">
        <f>SUM($F879:O879)</f>
        <v>0</v>
      </c>
      <c r="AB879">
        <f>SUM($F879:P879)</f>
        <v>0</v>
      </c>
      <c r="AC879">
        <f>SUM($F879:Q879)</f>
        <v>0</v>
      </c>
      <c r="AD879">
        <f>SUM($F879:R879)</f>
        <v>0</v>
      </c>
    </row>
    <row r="880" spans="1:30" x14ac:dyDescent="0.35">
      <c r="A880" t="s">
        <v>144</v>
      </c>
      <c r="B880" s="328" t="str">
        <f>VLOOKUP(A880,'Web Based Remittances'!$A$2:$C$70,3,0)</f>
        <v>240u274m</v>
      </c>
      <c r="C880" t="s">
        <v>119</v>
      </c>
      <c r="D880" t="s">
        <v>120</v>
      </c>
      <c r="E880">
        <v>6122340</v>
      </c>
      <c r="S880">
        <f t="shared" si="13"/>
        <v>0</v>
      </c>
      <c r="T880">
        <f>SUM($F880:H880)</f>
        <v>0</v>
      </c>
      <c r="U880">
        <f>SUM($F880:I880)</f>
        <v>0</v>
      </c>
      <c r="V880">
        <f>SUM($F880:J880)</f>
        <v>0</v>
      </c>
      <c r="W880">
        <f>SUM($F880:K880)</f>
        <v>0</v>
      </c>
      <c r="X880">
        <f>SUM($F880:L880)</f>
        <v>0</v>
      </c>
      <c r="Y880">
        <f>SUM($F880:M880)</f>
        <v>0</v>
      </c>
      <c r="Z880">
        <f>SUM($F880:N880)</f>
        <v>0</v>
      </c>
      <c r="AA880">
        <f>SUM($F880:O880)</f>
        <v>0</v>
      </c>
      <c r="AB880">
        <f>SUM($F880:P880)</f>
        <v>0</v>
      </c>
      <c r="AC880">
        <f>SUM($F880:Q880)</f>
        <v>0</v>
      </c>
      <c r="AD880">
        <f>SUM($F880:R880)</f>
        <v>0</v>
      </c>
    </row>
    <row r="881" spans="1:30" x14ac:dyDescent="0.35">
      <c r="A881" t="s">
        <v>144</v>
      </c>
      <c r="B881" s="328" t="str">
        <f>VLOOKUP(A881,'Web Based Remittances'!$A$2:$C$70,3,0)</f>
        <v>240u274m</v>
      </c>
      <c r="C881" t="s">
        <v>121</v>
      </c>
      <c r="D881" t="s">
        <v>122</v>
      </c>
      <c r="E881">
        <v>4190170</v>
      </c>
      <c r="F881">
        <v>-7598</v>
      </c>
      <c r="J881">
        <v>-7598</v>
      </c>
      <c r="S881">
        <f t="shared" si="13"/>
        <v>0</v>
      </c>
      <c r="T881">
        <f>SUM($F881:H881)</f>
        <v>-7598</v>
      </c>
      <c r="U881">
        <f>SUM($F881:I881)</f>
        <v>-7598</v>
      </c>
      <c r="V881">
        <f>SUM($F881:J881)</f>
        <v>-15196</v>
      </c>
      <c r="W881">
        <f>SUM($F881:K881)</f>
        <v>-15196</v>
      </c>
      <c r="X881">
        <f>SUM($F881:L881)</f>
        <v>-15196</v>
      </c>
      <c r="Y881">
        <f>SUM($F881:M881)</f>
        <v>-15196</v>
      </c>
      <c r="Z881">
        <f>SUM($F881:N881)</f>
        <v>-15196</v>
      </c>
      <c r="AA881">
        <f>SUM($F881:O881)</f>
        <v>-15196</v>
      </c>
      <c r="AB881">
        <f>SUM($F881:P881)</f>
        <v>-15196</v>
      </c>
      <c r="AC881">
        <f>SUM($F881:Q881)</f>
        <v>-15196</v>
      </c>
      <c r="AD881">
        <f>SUM($F881:R881)</f>
        <v>-15196</v>
      </c>
    </row>
    <row r="882" spans="1:30" x14ac:dyDescent="0.35">
      <c r="A882" t="s">
        <v>144</v>
      </c>
      <c r="B882" s="328" t="str">
        <f>VLOOKUP(A882,'Web Based Remittances'!$A$2:$C$70,3,0)</f>
        <v>240u274m</v>
      </c>
      <c r="C882" t="s">
        <v>123</v>
      </c>
      <c r="D882" t="s">
        <v>124</v>
      </c>
      <c r="E882">
        <v>4190430</v>
      </c>
      <c r="F882">
        <v>0</v>
      </c>
      <c r="S882">
        <f t="shared" si="13"/>
        <v>0</v>
      </c>
      <c r="T882">
        <f>SUM($F882:H882)</f>
        <v>0</v>
      </c>
      <c r="U882">
        <f>SUM($F882:I882)</f>
        <v>0</v>
      </c>
      <c r="V882">
        <f>SUM($F882:J882)</f>
        <v>0</v>
      </c>
      <c r="W882">
        <f>SUM($F882:K882)</f>
        <v>0</v>
      </c>
      <c r="X882">
        <f>SUM($F882:L882)</f>
        <v>0</v>
      </c>
      <c r="Y882">
        <f>SUM($F882:M882)</f>
        <v>0</v>
      </c>
      <c r="Z882">
        <f>SUM($F882:N882)</f>
        <v>0</v>
      </c>
      <c r="AA882">
        <f>SUM($F882:O882)</f>
        <v>0</v>
      </c>
      <c r="AB882">
        <f>SUM($F882:P882)</f>
        <v>0</v>
      </c>
      <c r="AC882">
        <f>SUM($F882:Q882)</f>
        <v>0</v>
      </c>
      <c r="AD882">
        <f>SUM($F882:R882)</f>
        <v>0</v>
      </c>
    </row>
    <row r="883" spans="1:30" x14ac:dyDescent="0.35">
      <c r="A883" t="s">
        <v>144</v>
      </c>
      <c r="B883" s="328" t="str">
        <f>VLOOKUP(A883,'Web Based Remittances'!$A$2:$C$70,3,0)</f>
        <v>240u274m</v>
      </c>
      <c r="C883" t="s">
        <v>125</v>
      </c>
      <c r="D883" t="s">
        <v>126</v>
      </c>
      <c r="E883">
        <v>6181510</v>
      </c>
      <c r="F883">
        <v>0</v>
      </c>
      <c r="S883">
        <f t="shared" si="13"/>
        <v>0</v>
      </c>
      <c r="T883">
        <f>SUM($F883:H883)</f>
        <v>0</v>
      </c>
      <c r="U883">
        <f>SUM($F883:I883)</f>
        <v>0</v>
      </c>
      <c r="V883">
        <f>SUM($F883:J883)</f>
        <v>0</v>
      </c>
      <c r="W883">
        <f>SUM($F883:K883)</f>
        <v>0</v>
      </c>
      <c r="X883">
        <f>SUM($F883:L883)</f>
        <v>0</v>
      </c>
      <c r="Y883">
        <f>SUM($F883:M883)</f>
        <v>0</v>
      </c>
      <c r="Z883">
        <f>SUM($F883:N883)</f>
        <v>0</v>
      </c>
      <c r="AA883">
        <f>SUM($F883:O883)</f>
        <v>0</v>
      </c>
      <c r="AB883">
        <f>SUM($F883:P883)</f>
        <v>0</v>
      </c>
      <c r="AC883">
        <f>SUM($F883:Q883)</f>
        <v>0</v>
      </c>
      <c r="AD883">
        <f>SUM($F883:R883)</f>
        <v>0</v>
      </c>
    </row>
    <row r="884" spans="1:30" x14ac:dyDescent="0.35">
      <c r="A884" t="s">
        <v>144</v>
      </c>
      <c r="B884" s="328" t="str">
        <f>VLOOKUP(A884,'Web Based Remittances'!$A$2:$C$70,3,0)</f>
        <v>240u274m</v>
      </c>
      <c r="C884" t="s">
        <v>146</v>
      </c>
      <c r="D884" t="s">
        <v>147</v>
      </c>
      <c r="E884">
        <v>6180210</v>
      </c>
      <c r="F884">
        <v>0</v>
      </c>
      <c r="S884">
        <f t="shared" si="13"/>
        <v>0</v>
      </c>
      <c r="T884">
        <f>SUM($F884:H884)</f>
        <v>0</v>
      </c>
      <c r="U884">
        <f>SUM($F884:I884)</f>
        <v>0</v>
      </c>
      <c r="V884">
        <f>SUM($F884:J884)</f>
        <v>0</v>
      </c>
      <c r="W884">
        <f>SUM($F884:K884)</f>
        <v>0</v>
      </c>
      <c r="X884">
        <f>SUM($F884:L884)</f>
        <v>0</v>
      </c>
      <c r="Y884">
        <f>SUM($F884:M884)</f>
        <v>0</v>
      </c>
      <c r="Z884">
        <f>SUM($F884:N884)</f>
        <v>0</v>
      </c>
      <c r="AA884">
        <f>SUM($F884:O884)</f>
        <v>0</v>
      </c>
      <c r="AB884">
        <f>SUM($F884:P884)</f>
        <v>0</v>
      </c>
      <c r="AC884">
        <f>SUM($F884:Q884)</f>
        <v>0</v>
      </c>
      <c r="AD884">
        <f>SUM($F884:R884)</f>
        <v>0</v>
      </c>
    </row>
    <row r="885" spans="1:30" x14ac:dyDescent="0.35">
      <c r="A885" t="s">
        <v>144</v>
      </c>
      <c r="B885" s="328" t="str">
        <f>VLOOKUP(A885,'Web Based Remittances'!$A$2:$C$70,3,0)</f>
        <v>240u274m</v>
      </c>
      <c r="C885" t="s">
        <v>127</v>
      </c>
      <c r="D885" t="s">
        <v>128</v>
      </c>
      <c r="E885">
        <v>6180200</v>
      </c>
      <c r="F885">
        <v>17240.3</v>
      </c>
      <c r="I885">
        <v>4310</v>
      </c>
      <c r="L885">
        <v>4310</v>
      </c>
      <c r="O885">
        <v>4310</v>
      </c>
      <c r="R885">
        <v>4310.3</v>
      </c>
      <c r="S885">
        <f t="shared" si="13"/>
        <v>0</v>
      </c>
      <c r="T885">
        <f>SUM($F885:H885)</f>
        <v>17240.3</v>
      </c>
      <c r="U885">
        <f>SUM($F885:I885)</f>
        <v>21550.3</v>
      </c>
      <c r="V885">
        <f>SUM($F885:J885)</f>
        <v>21550.3</v>
      </c>
      <c r="W885">
        <f>SUM($F885:K885)</f>
        <v>21550.3</v>
      </c>
      <c r="X885">
        <f>SUM($F885:L885)</f>
        <v>25860.3</v>
      </c>
      <c r="Y885">
        <f>SUM($F885:M885)</f>
        <v>25860.3</v>
      </c>
      <c r="Z885">
        <f>SUM($F885:N885)</f>
        <v>25860.3</v>
      </c>
      <c r="AA885">
        <f>SUM($F885:O885)</f>
        <v>30170.3</v>
      </c>
      <c r="AB885">
        <f>SUM($F885:P885)</f>
        <v>30170.3</v>
      </c>
      <c r="AC885">
        <f>SUM($F885:Q885)</f>
        <v>30170.3</v>
      </c>
      <c r="AD885">
        <f>SUM($F885:R885)</f>
        <v>34480.6</v>
      </c>
    </row>
    <row r="886" spans="1:30" x14ac:dyDescent="0.35">
      <c r="A886" t="s">
        <v>144</v>
      </c>
      <c r="B886" s="328" t="str">
        <f>VLOOKUP(A886,'Web Based Remittances'!$A$2:$C$70,3,0)</f>
        <v>240u274m</v>
      </c>
      <c r="C886" t="s">
        <v>130</v>
      </c>
      <c r="D886" t="s">
        <v>131</v>
      </c>
      <c r="E886">
        <v>6180230</v>
      </c>
      <c r="F886">
        <v>0</v>
      </c>
      <c r="S886">
        <f t="shared" si="13"/>
        <v>0</v>
      </c>
      <c r="T886">
        <f>SUM($F886:H886)</f>
        <v>0</v>
      </c>
      <c r="U886">
        <f>SUM($F886:I886)</f>
        <v>0</v>
      </c>
      <c r="V886">
        <f>SUM($F886:J886)</f>
        <v>0</v>
      </c>
      <c r="W886">
        <f>SUM($F886:K886)</f>
        <v>0</v>
      </c>
      <c r="X886">
        <f>SUM($F886:L886)</f>
        <v>0</v>
      </c>
      <c r="Y886">
        <f>SUM($F886:M886)</f>
        <v>0</v>
      </c>
      <c r="Z886">
        <f>SUM($F886:N886)</f>
        <v>0</v>
      </c>
      <c r="AA886">
        <f>SUM($F886:O886)</f>
        <v>0</v>
      </c>
      <c r="AB886">
        <f>SUM($F886:P886)</f>
        <v>0</v>
      </c>
      <c r="AC886">
        <f>SUM($F886:Q886)</f>
        <v>0</v>
      </c>
      <c r="AD886">
        <f>SUM($F886:R886)</f>
        <v>0</v>
      </c>
    </row>
    <row r="887" spans="1:30" x14ac:dyDescent="0.35">
      <c r="A887" t="s">
        <v>144</v>
      </c>
      <c r="B887" s="328" t="str">
        <f>VLOOKUP(A887,'Web Based Remittances'!$A$2:$C$70,3,0)</f>
        <v>240u274m</v>
      </c>
      <c r="C887" t="s">
        <v>135</v>
      </c>
      <c r="D887" t="s">
        <v>136</v>
      </c>
      <c r="E887">
        <v>6180260</v>
      </c>
      <c r="F887">
        <v>7598</v>
      </c>
      <c r="J887">
        <v>7598</v>
      </c>
      <c r="S887">
        <f t="shared" si="13"/>
        <v>0</v>
      </c>
      <c r="T887">
        <f>SUM($F887:H887)</f>
        <v>7598</v>
      </c>
      <c r="U887">
        <f>SUM($F887:I887)</f>
        <v>7598</v>
      </c>
      <c r="V887">
        <f>SUM($F887:J887)</f>
        <v>15196</v>
      </c>
      <c r="W887">
        <f>SUM($F887:K887)</f>
        <v>15196</v>
      </c>
      <c r="X887">
        <f>SUM($F887:L887)</f>
        <v>15196</v>
      </c>
      <c r="Y887">
        <f>SUM($F887:M887)</f>
        <v>15196</v>
      </c>
      <c r="Z887">
        <f>SUM($F887:N887)</f>
        <v>15196</v>
      </c>
      <c r="AA887">
        <f>SUM($F887:O887)</f>
        <v>15196</v>
      </c>
      <c r="AB887">
        <f>SUM($F887:P887)</f>
        <v>15196</v>
      </c>
      <c r="AC887">
        <f>SUM($F887:Q887)</f>
        <v>15196</v>
      </c>
      <c r="AD887">
        <f>SUM($F887:R887)</f>
        <v>15196</v>
      </c>
    </row>
    <row r="888" spans="1:30" x14ac:dyDescent="0.35">
      <c r="A888" t="s">
        <v>145</v>
      </c>
      <c r="B888" s="328" t="str">
        <f>VLOOKUP(A888,'Web Based Remittances'!$A$2:$C$70,3,0)</f>
        <v>37x334e</v>
      </c>
      <c r="C888" t="s">
        <v>19</v>
      </c>
      <c r="D888" t="s">
        <v>20</v>
      </c>
      <c r="E888">
        <v>4190105</v>
      </c>
      <c r="F888">
        <v>-2115906.16</v>
      </c>
      <c r="G888">
        <v>-253908.74</v>
      </c>
      <c r="H888">
        <v>-169272.49</v>
      </c>
      <c r="I888">
        <v>-169272.49</v>
      </c>
      <c r="J888">
        <v>-169272.49</v>
      </c>
      <c r="K888">
        <v>-169272.49</v>
      </c>
      <c r="L888">
        <v>-169272.49</v>
      </c>
      <c r="M888">
        <v>-169272.49</v>
      </c>
      <c r="N888">
        <v>-169272.49</v>
      </c>
      <c r="O888">
        <v>-169272.49</v>
      </c>
      <c r="P888">
        <v>-169272.49</v>
      </c>
      <c r="Q888">
        <v>-169272.49</v>
      </c>
      <c r="R888">
        <v>-169272.52</v>
      </c>
      <c r="S888">
        <f t="shared" si="13"/>
        <v>-253908.74</v>
      </c>
      <c r="T888">
        <f>SUM($F888:H888)</f>
        <v>-2539087.3900000006</v>
      </c>
      <c r="U888">
        <f>SUM($F888:I888)</f>
        <v>-2708359.8800000008</v>
      </c>
      <c r="V888">
        <f>SUM($F888:J888)</f>
        <v>-2877632.370000001</v>
      </c>
      <c r="W888">
        <f>SUM($F888:K888)</f>
        <v>-3046904.8600000013</v>
      </c>
      <c r="X888">
        <f>SUM($F888:L888)</f>
        <v>-3216177.3500000015</v>
      </c>
      <c r="Y888">
        <f>SUM($F888:M888)</f>
        <v>-3385449.8400000017</v>
      </c>
      <c r="Z888">
        <f>SUM($F888:N888)</f>
        <v>-3554722.3300000019</v>
      </c>
      <c r="AA888">
        <f>SUM($F888:O888)</f>
        <v>-3723994.8200000022</v>
      </c>
      <c r="AB888">
        <f>SUM($F888:P888)</f>
        <v>-3893267.3100000024</v>
      </c>
      <c r="AC888">
        <f>SUM($F888:Q888)</f>
        <v>-4062539.8000000026</v>
      </c>
      <c r="AD888">
        <f>SUM($F888:R888)</f>
        <v>-4231812.3200000022</v>
      </c>
    </row>
    <row r="889" spans="1:30" x14ac:dyDescent="0.35">
      <c r="A889" t="s">
        <v>145</v>
      </c>
      <c r="B889" s="328" t="str">
        <f>VLOOKUP(A889,'Web Based Remittances'!$A$2:$C$70,3,0)</f>
        <v>37x334e</v>
      </c>
      <c r="C889" t="s">
        <v>21</v>
      </c>
      <c r="D889" t="s">
        <v>22</v>
      </c>
      <c r="E889">
        <v>4190110</v>
      </c>
      <c r="F889">
        <v>0</v>
      </c>
      <c r="G889">
        <v>0</v>
      </c>
      <c r="H889">
        <v>0</v>
      </c>
      <c r="I889">
        <v>0</v>
      </c>
      <c r="J889">
        <v>0</v>
      </c>
      <c r="K889">
        <v>0</v>
      </c>
      <c r="L889">
        <v>0</v>
      </c>
      <c r="M889">
        <v>0</v>
      </c>
      <c r="N889">
        <v>0</v>
      </c>
      <c r="O889">
        <v>0</v>
      </c>
      <c r="P889">
        <v>0</v>
      </c>
      <c r="Q889">
        <v>0</v>
      </c>
      <c r="R889">
        <v>0</v>
      </c>
      <c r="S889">
        <f t="shared" si="13"/>
        <v>0</v>
      </c>
      <c r="T889">
        <f>SUM($F889:H889)</f>
        <v>0</v>
      </c>
      <c r="U889">
        <f>SUM($F889:I889)</f>
        <v>0</v>
      </c>
      <c r="V889">
        <f>SUM($F889:J889)</f>
        <v>0</v>
      </c>
      <c r="W889">
        <f>SUM($F889:K889)</f>
        <v>0</v>
      </c>
      <c r="X889">
        <f>SUM($F889:L889)</f>
        <v>0</v>
      </c>
      <c r="Y889">
        <f>SUM($F889:M889)</f>
        <v>0</v>
      </c>
      <c r="Z889">
        <f>SUM($F889:N889)</f>
        <v>0</v>
      </c>
      <c r="AA889">
        <f>SUM($F889:O889)</f>
        <v>0</v>
      </c>
      <c r="AB889">
        <f>SUM($F889:P889)</f>
        <v>0</v>
      </c>
      <c r="AC889">
        <f>SUM($F889:Q889)</f>
        <v>0</v>
      </c>
      <c r="AD889">
        <f>SUM($F889:R889)</f>
        <v>0</v>
      </c>
    </row>
    <row r="890" spans="1:30" x14ac:dyDescent="0.35">
      <c r="A890" t="s">
        <v>145</v>
      </c>
      <c r="B890" s="328" t="str">
        <f>VLOOKUP(A890,'Web Based Remittances'!$A$2:$C$70,3,0)</f>
        <v>37x334e</v>
      </c>
      <c r="C890" t="s">
        <v>23</v>
      </c>
      <c r="D890" t="s">
        <v>24</v>
      </c>
      <c r="E890">
        <v>4190120</v>
      </c>
      <c r="F890">
        <v>-47085</v>
      </c>
      <c r="G890">
        <v>-3923.75</v>
      </c>
      <c r="H890">
        <v>-3923.75</v>
      </c>
      <c r="I890">
        <v>-3923.75</v>
      </c>
      <c r="J890">
        <v>-3923.75</v>
      </c>
      <c r="K890">
        <v>-3923.75</v>
      </c>
      <c r="L890">
        <v>-3923.75</v>
      </c>
      <c r="M890">
        <v>-3923.75</v>
      </c>
      <c r="N890">
        <v>-3923.75</v>
      </c>
      <c r="O890">
        <v>-3923.75</v>
      </c>
      <c r="P890">
        <v>-3923.75</v>
      </c>
      <c r="Q890">
        <v>-3923.75</v>
      </c>
      <c r="R890">
        <v>-3923.75</v>
      </c>
      <c r="S890">
        <f t="shared" si="13"/>
        <v>-3923.75</v>
      </c>
      <c r="T890">
        <f>SUM($F890:H890)</f>
        <v>-54932.5</v>
      </c>
      <c r="U890">
        <f>SUM($F890:I890)</f>
        <v>-58856.25</v>
      </c>
      <c r="V890">
        <f>SUM($F890:J890)</f>
        <v>-62780</v>
      </c>
      <c r="W890">
        <f>SUM($F890:K890)</f>
        <v>-66703.75</v>
      </c>
      <c r="X890">
        <f>SUM($F890:L890)</f>
        <v>-70627.5</v>
      </c>
      <c r="Y890">
        <f>SUM($F890:M890)</f>
        <v>-74551.25</v>
      </c>
      <c r="Z890">
        <f>SUM($F890:N890)</f>
        <v>-78475</v>
      </c>
      <c r="AA890">
        <f>SUM($F890:O890)</f>
        <v>-82398.75</v>
      </c>
      <c r="AB890">
        <f>SUM($F890:P890)</f>
        <v>-86322.5</v>
      </c>
      <c r="AC890">
        <f>SUM($F890:Q890)</f>
        <v>-90246.25</v>
      </c>
      <c r="AD890">
        <f>SUM($F890:R890)</f>
        <v>-94170</v>
      </c>
    </row>
    <row r="891" spans="1:30" x14ac:dyDescent="0.35">
      <c r="A891" t="s">
        <v>145</v>
      </c>
      <c r="B891" s="328" t="str">
        <f>VLOOKUP(A891,'Web Based Remittances'!$A$2:$C$70,3,0)</f>
        <v>37x334e</v>
      </c>
      <c r="C891" t="s">
        <v>25</v>
      </c>
      <c r="D891" t="s">
        <v>26</v>
      </c>
      <c r="E891">
        <v>4190140</v>
      </c>
      <c r="F891">
        <v>-151725</v>
      </c>
      <c r="G891">
        <v>0</v>
      </c>
      <c r="H891">
        <v>0</v>
      </c>
      <c r="I891">
        <v>-37931.25</v>
      </c>
      <c r="J891">
        <v>0</v>
      </c>
      <c r="K891">
        <v>0</v>
      </c>
      <c r="L891">
        <v>-37931.25</v>
      </c>
      <c r="M891">
        <v>0</v>
      </c>
      <c r="N891">
        <v>0</v>
      </c>
      <c r="O891">
        <v>-37931.25</v>
      </c>
      <c r="P891">
        <v>0</v>
      </c>
      <c r="Q891">
        <v>0</v>
      </c>
      <c r="R891">
        <v>-37931.25</v>
      </c>
      <c r="S891">
        <f t="shared" si="13"/>
        <v>0</v>
      </c>
      <c r="T891">
        <f>SUM($F891:H891)</f>
        <v>-151725</v>
      </c>
      <c r="U891">
        <f>SUM($F891:I891)</f>
        <v>-189656.25</v>
      </c>
      <c r="V891">
        <f>SUM($F891:J891)</f>
        <v>-189656.25</v>
      </c>
      <c r="W891">
        <f>SUM($F891:K891)</f>
        <v>-189656.25</v>
      </c>
      <c r="X891">
        <f>SUM($F891:L891)</f>
        <v>-227587.5</v>
      </c>
      <c r="Y891">
        <f>SUM($F891:M891)</f>
        <v>-227587.5</v>
      </c>
      <c r="Z891">
        <f>SUM($F891:N891)</f>
        <v>-227587.5</v>
      </c>
      <c r="AA891">
        <f>SUM($F891:O891)</f>
        <v>-265518.75</v>
      </c>
      <c r="AB891">
        <f>SUM($F891:P891)</f>
        <v>-265518.75</v>
      </c>
      <c r="AC891">
        <f>SUM($F891:Q891)</f>
        <v>-265518.75</v>
      </c>
      <c r="AD891">
        <f>SUM($F891:R891)</f>
        <v>-303450</v>
      </c>
    </row>
    <row r="892" spans="1:30" x14ac:dyDescent="0.35">
      <c r="A892" t="s">
        <v>145</v>
      </c>
      <c r="B892" s="328" t="str">
        <f>VLOOKUP(A892,'Web Based Remittances'!$A$2:$C$70,3,0)</f>
        <v>37x334e</v>
      </c>
      <c r="C892" t="s">
        <v>27</v>
      </c>
      <c r="D892" t="s">
        <v>28</v>
      </c>
      <c r="E892">
        <v>4190160</v>
      </c>
      <c r="F892">
        <v>0</v>
      </c>
      <c r="G892">
        <v>0</v>
      </c>
      <c r="H892">
        <v>0</v>
      </c>
      <c r="I892">
        <v>0</v>
      </c>
      <c r="J892">
        <v>0</v>
      </c>
      <c r="K892">
        <v>0</v>
      </c>
      <c r="L892">
        <v>0</v>
      </c>
      <c r="M892">
        <v>0</v>
      </c>
      <c r="N892">
        <v>0</v>
      </c>
      <c r="O892">
        <v>0</v>
      </c>
      <c r="P892">
        <v>0</v>
      </c>
      <c r="Q892">
        <v>0</v>
      </c>
      <c r="R892">
        <v>0</v>
      </c>
      <c r="S892">
        <f t="shared" si="13"/>
        <v>0</v>
      </c>
      <c r="T892">
        <f>SUM($F892:H892)</f>
        <v>0</v>
      </c>
      <c r="U892">
        <f>SUM($F892:I892)</f>
        <v>0</v>
      </c>
      <c r="V892">
        <f>SUM($F892:J892)</f>
        <v>0</v>
      </c>
      <c r="W892">
        <f>SUM($F892:K892)</f>
        <v>0</v>
      </c>
      <c r="X892">
        <f>SUM($F892:L892)</f>
        <v>0</v>
      </c>
      <c r="Y892">
        <f>SUM($F892:M892)</f>
        <v>0</v>
      </c>
      <c r="Z892">
        <f>SUM($F892:N892)</f>
        <v>0</v>
      </c>
      <c r="AA892">
        <f>SUM($F892:O892)</f>
        <v>0</v>
      </c>
      <c r="AB892">
        <f>SUM($F892:P892)</f>
        <v>0</v>
      </c>
      <c r="AC892">
        <f>SUM($F892:Q892)</f>
        <v>0</v>
      </c>
      <c r="AD892">
        <f>SUM($F892:R892)</f>
        <v>0</v>
      </c>
    </row>
    <row r="893" spans="1:30" x14ac:dyDescent="0.35">
      <c r="A893" t="s">
        <v>145</v>
      </c>
      <c r="B893" s="328" t="str">
        <f>VLOOKUP(A893,'Web Based Remittances'!$A$2:$C$70,3,0)</f>
        <v>37x334e</v>
      </c>
      <c r="C893" t="s">
        <v>29</v>
      </c>
      <c r="D893" t="s">
        <v>30</v>
      </c>
      <c r="E893">
        <v>4190390</v>
      </c>
      <c r="F893">
        <v>0</v>
      </c>
      <c r="G893">
        <v>0</v>
      </c>
      <c r="H893">
        <v>0</v>
      </c>
      <c r="I893">
        <v>0</v>
      </c>
      <c r="J893">
        <v>0</v>
      </c>
      <c r="K893">
        <v>0</v>
      </c>
      <c r="L893">
        <v>0</v>
      </c>
      <c r="M893">
        <v>0</v>
      </c>
      <c r="N893">
        <v>0</v>
      </c>
      <c r="O893">
        <v>0</v>
      </c>
      <c r="P893">
        <v>0</v>
      </c>
      <c r="Q893">
        <v>0</v>
      </c>
      <c r="R893">
        <v>0</v>
      </c>
      <c r="S893">
        <f t="shared" si="13"/>
        <v>0</v>
      </c>
      <c r="T893">
        <f>SUM($F893:H893)</f>
        <v>0</v>
      </c>
      <c r="U893">
        <f>SUM($F893:I893)</f>
        <v>0</v>
      </c>
      <c r="V893">
        <f>SUM($F893:J893)</f>
        <v>0</v>
      </c>
      <c r="W893">
        <f>SUM($F893:K893)</f>
        <v>0</v>
      </c>
      <c r="X893">
        <f>SUM($F893:L893)</f>
        <v>0</v>
      </c>
      <c r="Y893">
        <f>SUM($F893:M893)</f>
        <v>0</v>
      </c>
      <c r="Z893">
        <f>SUM($F893:N893)</f>
        <v>0</v>
      </c>
      <c r="AA893">
        <f>SUM($F893:O893)</f>
        <v>0</v>
      </c>
      <c r="AB893">
        <f>SUM($F893:P893)</f>
        <v>0</v>
      </c>
      <c r="AC893">
        <f>SUM($F893:Q893)</f>
        <v>0</v>
      </c>
      <c r="AD893">
        <f>SUM($F893:R893)</f>
        <v>0</v>
      </c>
    </row>
    <row r="894" spans="1:30" x14ac:dyDescent="0.35">
      <c r="A894" t="s">
        <v>145</v>
      </c>
      <c r="B894" s="328" t="str">
        <f>VLOOKUP(A894,'Web Based Remittances'!$A$2:$C$70,3,0)</f>
        <v>37x334e</v>
      </c>
      <c r="C894" t="s">
        <v>31</v>
      </c>
      <c r="D894" t="s">
        <v>32</v>
      </c>
      <c r="E894">
        <v>4191900</v>
      </c>
      <c r="F894">
        <v>-4000</v>
      </c>
      <c r="G894">
        <v>-300</v>
      </c>
      <c r="H894">
        <v>-300</v>
      </c>
      <c r="I894">
        <v>-300</v>
      </c>
      <c r="J894">
        <v>-300</v>
      </c>
      <c r="K894">
        <v>-700</v>
      </c>
      <c r="L894">
        <v>-300</v>
      </c>
      <c r="M894">
        <v>-300</v>
      </c>
      <c r="N894">
        <v>-300</v>
      </c>
      <c r="O894">
        <v>-300</v>
      </c>
      <c r="P894">
        <v>-300</v>
      </c>
      <c r="Q894">
        <v>-300</v>
      </c>
      <c r="R894">
        <v>-300</v>
      </c>
      <c r="S894">
        <f t="shared" si="13"/>
        <v>-300</v>
      </c>
      <c r="T894">
        <f>SUM($F894:H894)</f>
        <v>-4600</v>
      </c>
      <c r="U894">
        <f>SUM($F894:I894)</f>
        <v>-4900</v>
      </c>
      <c r="V894">
        <f>SUM($F894:J894)</f>
        <v>-5200</v>
      </c>
      <c r="W894">
        <f>SUM($F894:K894)</f>
        <v>-5900</v>
      </c>
      <c r="X894">
        <f>SUM($F894:L894)</f>
        <v>-6200</v>
      </c>
      <c r="Y894">
        <f>SUM($F894:M894)</f>
        <v>-6500</v>
      </c>
      <c r="Z894">
        <f>SUM($F894:N894)</f>
        <v>-6800</v>
      </c>
      <c r="AA894">
        <f>SUM($F894:O894)</f>
        <v>-7100</v>
      </c>
      <c r="AB894">
        <f>SUM($F894:P894)</f>
        <v>-7400</v>
      </c>
      <c r="AC894">
        <f>SUM($F894:Q894)</f>
        <v>-7700</v>
      </c>
      <c r="AD894">
        <f>SUM($F894:R894)</f>
        <v>-8000</v>
      </c>
    </row>
    <row r="895" spans="1:30" x14ac:dyDescent="0.35">
      <c r="A895" t="s">
        <v>145</v>
      </c>
      <c r="B895" s="328" t="str">
        <f>VLOOKUP(A895,'Web Based Remittances'!$A$2:$C$70,3,0)</f>
        <v>37x334e</v>
      </c>
      <c r="C895" t="s">
        <v>33</v>
      </c>
      <c r="D895" t="s">
        <v>34</v>
      </c>
      <c r="E895">
        <v>4191100</v>
      </c>
      <c r="F895">
        <v>-50000</v>
      </c>
      <c r="G895">
        <v>-4000</v>
      </c>
      <c r="H895">
        <v>-4000</v>
      </c>
      <c r="I895">
        <v>-6000</v>
      </c>
      <c r="J895">
        <v>-2500</v>
      </c>
      <c r="K895">
        <v>-2000</v>
      </c>
      <c r="L895">
        <v>-5000</v>
      </c>
      <c r="M895">
        <v>-5000</v>
      </c>
      <c r="N895">
        <v>-4500</v>
      </c>
      <c r="O895">
        <v>-3500</v>
      </c>
      <c r="P895">
        <v>-3800</v>
      </c>
      <c r="Q895">
        <v>-4900</v>
      </c>
      <c r="R895">
        <v>-4800</v>
      </c>
      <c r="S895">
        <f t="shared" si="13"/>
        <v>-4000</v>
      </c>
      <c r="T895">
        <f>SUM($F895:H895)</f>
        <v>-58000</v>
      </c>
      <c r="U895">
        <f>SUM($F895:I895)</f>
        <v>-64000</v>
      </c>
      <c r="V895">
        <f>SUM($F895:J895)</f>
        <v>-66500</v>
      </c>
      <c r="W895">
        <f>SUM($F895:K895)</f>
        <v>-68500</v>
      </c>
      <c r="X895">
        <f>SUM($F895:L895)</f>
        <v>-73500</v>
      </c>
      <c r="Y895">
        <f>SUM($F895:M895)</f>
        <v>-78500</v>
      </c>
      <c r="Z895">
        <f>SUM($F895:N895)</f>
        <v>-83000</v>
      </c>
      <c r="AA895">
        <f>SUM($F895:O895)</f>
        <v>-86500</v>
      </c>
      <c r="AB895">
        <f>SUM($F895:P895)</f>
        <v>-90300</v>
      </c>
      <c r="AC895">
        <f>SUM($F895:Q895)</f>
        <v>-95200</v>
      </c>
      <c r="AD895">
        <f>SUM($F895:R895)</f>
        <v>-100000</v>
      </c>
    </row>
    <row r="896" spans="1:30" x14ac:dyDescent="0.35">
      <c r="A896" t="s">
        <v>145</v>
      </c>
      <c r="B896" s="328" t="str">
        <f>VLOOKUP(A896,'Web Based Remittances'!$A$2:$C$70,3,0)</f>
        <v>37x334e</v>
      </c>
      <c r="C896" t="s">
        <v>35</v>
      </c>
      <c r="D896" t="s">
        <v>36</v>
      </c>
      <c r="E896">
        <v>4191110</v>
      </c>
      <c r="F896">
        <v>0</v>
      </c>
      <c r="G896">
        <v>0</v>
      </c>
      <c r="H896">
        <v>0</v>
      </c>
      <c r="I896">
        <v>0</v>
      </c>
      <c r="J896">
        <v>0</v>
      </c>
      <c r="K896">
        <v>0</v>
      </c>
      <c r="L896">
        <v>0</v>
      </c>
      <c r="M896">
        <v>0</v>
      </c>
      <c r="N896">
        <v>0</v>
      </c>
      <c r="O896">
        <v>0</v>
      </c>
      <c r="P896">
        <v>0</v>
      </c>
      <c r="Q896">
        <v>0</v>
      </c>
      <c r="R896">
        <v>0</v>
      </c>
      <c r="S896">
        <f t="shared" si="13"/>
        <v>0</v>
      </c>
      <c r="T896">
        <f>SUM($F896:H896)</f>
        <v>0</v>
      </c>
      <c r="U896">
        <f>SUM($F896:I896)</f>
        <v>0</v>
      </c>
      <c r="V896">
        <f>SUM($F896:J896)</f>
        <v>0</v>
      </c>
      <c r="W896">
        <f>SUM($F896:K896)</f>
        <v>0</v>
      </c>
      <c r="X896">
        <f>SUM($F896:L896)</f>
        <v>0</v>
      </c>
      <c r="Y896">
        <f>SUM($F896:M896)</f>
        <v>0</v>
      </c>
      <c r="Z896">
        <f>SUM($F896:N896)</f>
        <v>0</v>
      </c>
      <c r="AA896">
        <f>SUM($F896:O896)</f>
        <v>0</v>
      </c>
      <c r="AB896">
        <f>SUM($F896:P896)</f>
        <v>0</v>
      </c>
      <c r="AC896">
        <f>SUM($F896:Q896)</f>
        <v>0</v>
      </c>
      <c r="AD896">
        <f>SUM($F896:R896)</f>
        <v>0</v>
      </c>
    </row>
    <row r="897" spans="1:30" x14ac:dyDescent="0.35">
      <c r="A897" t="s">
        <v>145</v>
      </c>
      <c r="B897" s="328" t="str">
        <f>VLOOKUP(A897,'Web Based Remittances'!$A$2:$C$70,3,0)</f>
        <v>37x334e</v>
      </c>
      <c r="C897" t="s">
        <v>37</v>
      </c>
      <c r="D897" t="s">
        <v>38</v>
      </c>
      <c r="E897">
        <v>4191600</v>
      </c>
      <c r="F897">
        <v>-9000</v>
      </c>
      <c r="G897">
        <v>-1000</v>
      </c>
      <c r="H897">
        <v>-650</v>
      </c>
      <c r="I897">
        <v>-500</v>
      </c>
      <c r="J897">
        <v>-500</v>
      </c>
      <c r="K897">
        <v>0</v>
      </c>
      <c r="L897">
        <v>-1500</v>
      </c>
      <c r="M897">
        <v>-1000</v>
      </c>
      <c r="N897">
        <v>-850</v>
      </c>
      <c r="O897">
        <v>-500</v>
      </c>
      <c r="P897">
        <v>-400</v>
      </c>
      <c r="Q897">
        <v>-1300</v>
      </c>
      <c r="R897">
        <v>-800</v>
      </c>
      <c r="S897">
        <f t="shared" si="13"/>
        <v>-1000</v>
      </c>
      <c r="T897">
        <f>SUM($F897:H897)</f>
        <v>-10650</v>
      </c>
      <c r="U897">
        <f>SUM($F897:I897)</f>
        <v>-11150</v>
      </c>
      <c r="V897">
        <f>SUM($F897:J897)</f>
        <v>-11650</v>
      </c>
      <c r="W897">
        <f>SUM($F897:K897)</f>
        <v>-11650</v>
      </c>
      <c r="X897">
        <f>SUM($F897:L897)</f>
        <v>-13150</v>
      </c>
      <c r="Y897">
        <f>SUM($F897:M897)</f>
        <v>-14150</v>
      </c>
      <c r="Z897">
        <f>SUM($F897:N897)</f>
        <v>-15000</v>
      </c>
      <c r="AA897">
        <f>SUM($F897:O897)</f>
        <v>-15500</v>
      </c>
      <c r="AB897">
        <f>SUM($F897:P897)</f>
        <v>-15900</v>
      </c>
      <c r="AC897">
        <f>SUM($F897:Q897)</f>
        <v>-17200</v>
      </c>
      <c r="AD897">
        <f>SUM($F897:R897)</f>
        <v>-18000</v>
      </c>
    </row>
    <row r="898" spans="1:30" x14ac:dyDescent="0.35">
      <c r="A898" t="s">
        <v>145</v>
      </c>
      <c r="B898" s="328" t="str">
        <f>VLOOKUP(A898,'Web Based Remittances'!$A$2:$C$70,3,0)</f>
        <v>37x334e</v>
      </c>
      <c r="C898" t="s">
        <v>39</v>
      </c>
      <c r="D898" t="s">
        <v>40</v>
      </c>
      <c r="E898">
        <v>4191610</v>
      </c>
      <c r="F898">
        <v>-4000</v>
      </c>
      <c r="G898">
        <v>0</v>
      </c>
      <c r="H898">
        <v>0</v>
      </c>
      <c r="I898">
        <v>-500</v>
      </c>
      <c r="J898">
        <v>0</v>
      </c>
      <c r="K898">
        <v>0</v>
      </c>
      <c r="L898">
        <v>-500</v>
      </c>
      <c r="M898">
        <v>-500</v>
      </c>
      <c r="N898">
        <v>-1500</v>
      </c>
      <c r="O898">
        <v>-500</v>
      </c>
      <c r="P898">
        <v>0</v>
      </c>
      <c r="Q898">
        <v>-500</v>
      </c>
      <c r="R898">
        <v>0</v>
      </c>
      <c r="S898">
        <f t="shared" si="13"/>
        <v>0</v>
      </c>
      <c r="T898">
        <f>SUM($F898:H898)</f>
        <v>-4000</v>
      </c>
      <c r="U898">
        <f>SUM($F898:I898)</f>
        <v>-4500</v>
      </c>
      <c r="V898">
        <f>SUM($F898:J898)</f>
        <v>-4500</v>
      </c>
      <c r="W898">
        <f>SUM($F898:K898)</f>
        <v>-4500</v>
      </c>
      <c r="X898">
        <f>SUM($F898:L898)</f>
        <v>-5000</v>
      </c>
      <c r="Y898">
        <f>SUM($F898:M898)</f>
        <v>-5500</v>
      </c>
      <c r="Z898">
        <f>SUM($F898:N898)</f>
        <v>-7000</v>
      </c>
      <c r="AA898">
        <f>SUM($F898:O898)</f>
        <v>-7500</v>
      </c>
      <c r="AB898">
        <f>SUM($F898:P898)</f>
        <v>-7500</v>
      </c>
      <c r="AC898">
        <f>SUM($F898:Q898)</f>
        <v>-8000</v>
      </c>
      <c r="AD898">
        <f>SUM($F898:R898)</f>
        <v>-8000</v>
      </c>
    </row>
    <row r="899" spans="1:30" x14ac:dyDescent="0.35">
      <c r="A899" t="s">
        <v>145</v>
      </c>
      <c r="B899" s="328" t="str">
        <f>VLOOKUP(A899,'Web Based Remittances'!$A$2:$C$70,3,0)</f>
        <v>37x334e</v>
      </c>
      <c r="C899" t="s">
        <v>41</v>
      </c>
      <c r="D899" t="s">
        <v>42</v>
      </c>
      <c r="E899">
        <v>4190410</v>
      </c>
      <c r="F899">
        <v>-10200</v>
      </c>
      <c r="G899">
        <v>-500</v>
      </c>
      <c r="H899">
        <v>-500</v>
      </c>
      <c r="I899">
        <v>-5000</v>
      </c>
      <c r="J899">
        <v>-1200</v>
      </c>
      <c r="K899">
        <v>0</v>
      </c>
      <c r="L899">
        <v>0</v>
      </c>
      <c r="M899">
        <v>-750</v>
      </c>
      <c r="N899">
        <v>-750</v>
      </c>
      <c r="O899">
        <v>0</v>
      </c>
      <c r="P899">
        <v>-750</v>
      </c>
      <c r="Q899">
        <v>-750</v>
      </c>
      <c r="S899">
        <f t="shared" si="13"/>
        <v>-500</v>
      </c>
      <c r="T899">
        <f>SUM($F899:H899)</f>
        <v>-11200</v>
      </c>
      <c r="U899">
        <f>SUM($F899:I899)</f>
        <v>-16200</v>
      </c>
      <c r="V899">
        <f>SUM($F899:J899)</f>
        <v>-17400</v>
      </c>
      <c r="W899">
        <f>SUM($F899:K899)</f>
        <v>-17400</v>
      </c>
      <c r="X899">
        <f>SUM($F899:L899)</f>
        <v>-17400</v>
      </c>
      <c r="Y899">
        <f>SUM($F899:M899)</f>
        <v>-18150</v>
      </c>
      <c r="Z899">
        <f>SUM($F899:N899)</f>
        <v>-18900</v>
      </c>
      <c r="AA899">
        <f>SUM($F899:O899)</f>
        <v>-18900</v>
      </c>
      <c r="AB899">
        <f>SUM($F899:P899)</f>
        <v>-19650</v>
      </c>
      <c r="AC899">
        <f>SUM($F899:Q899)</f>
        <v>-20400</v>
      </c>
      <c r="AD899">
        <f>SUM($F899:R899)</f>
        <v>-20400</v>
      </c>
    </row>
    <row r="900" spans="1:30" x14ac:dyDescent="0.35">
      <c r="A900" t="s">
        <v>145</v>
      </c>
      <c r="B900" s="328" t="str">
        <f>VLOOKUP(A900,'Web Based Remittances'!$A$2:$C$70,3,0)</f>
        <v>37x334e</v>
      </c>
      <c r="C900" t="s">
        <v>43</v>
      </c>
      <c r="D900" t="s">
        <v>44</v>
      </c>
      <c r="E900">
        <v>4190420</v>
      </c>
      <c r="F900">
        <v>0</v>
      </c>
      <c r="G900">
        <v>0</v>
      </c>
      <c r="H900">
        <v>0</v>
      </c>
      <c r="I900">
        <v>0</v>
      </c>
      <c r="J900">
        <v>0</v>
      </c>
      <c r="K900">
        <v>0</v>
      </c>
      <c r="L900">
        <v>0</v>
      </c>
      <c r="M900">
        <v>0</v>
      </c>
      <c r="N900">
        <v>0</v>
      </c>
      <c r="O900">
        <v>0</v>
      </c>
      <c r="P900">
        <v>0</v>
      </c>
      <c r="Q900">
        <v>0</v>
      </c>
      <c r="R900">
        <v>0</v>
      </c>
      <c r="S900">
        <f t="shared" ref="S900:S963" si="14">G900</f>
        <v>0</v>
      </c>
      <c r="T900">
        <f>SUM($F900:H900)</f>
        <v>0</v>
      </c>
      <c r="U900">
        <f>SUM($F900:I900)</f>
        <v>0</v>
      </c>
      <c r="V900">
        <f>SUM($F900:J900)</f>
        <v>0</v>
      </c>
      <c r="W900">
        <f>SUM($F900:K900)</f>
        <v>0</v>
      </c>
      <c r="X900">
        <f>SUM($F900:L900)</f>
        <v>0</v>
      </c>
      <c r="Y900">
        <f>SUM($F900:M900)</f>
        <v>0</v>
      </c>
      <c r="Z900">
        <f>SUM($F900:N900)</f>
        <v>0</v>
      </c>
      <c r="AA900">
        <f>SUM($F900:O900)</f>
        <v>0</v>
      </c>
      <c r="AB900">
        <f>SUM($F900:P900)</f>
        <v>0</v>
      </c>
      <c r="AC900">
        <f>SUM($F900:Q900)</f>
        <v>0</v>
      </c>
      <c r="AD900">
        <f>SUM($F900:R900)</f>
        <v>0</v>
      </c>
    </row>
    <row r="901" spans="1:30" x14ac:dyDescent="0.35">
      <c r="A901" t="s">
        <v>145</v>
      </c>
      <c r="B901" s="328" t="str">
        <f>VLOOKUP(A901,'Web Based Remittances'!$A$2:$C$70,3,0)</f>
        <v>37x334e</v>
      </c>
      <c r="C901" t="s">
        <v>45</v>
      </c>
      <c r="D901" t="s">
        <v>46</v>
      </c>
      <c r="E901">
        <v>4190200</v>
      </c>
      <c r="F901">
        <v>0</v>
      </c>
      <c r="G901">
        <v>0</v>
      </c>
      <c r="H901">
        <v>0</v>
      </c>
      <c r="I901">
        <v>0</v>
      </c>
      <c r="J901">
        <v>0</v>
      </c>
      <c r="K901">
        <v>0</v>
      </c>
      <c r="L901">
        <v>0</v>
      </c>
      <c r="M901">
        <v>0</v>
      </c>
      <c r="N901">
        <v>0</v>
      </c>
      <c r="O901">
        <v>0</v>
      </c>
      <c r="P901">
        <v>0</v>
      </c>
      <c r="Q901">
        <v>0</v>
      </c>
      <c r="R901">
        <v>0</v>
      </c>
      <c r="S901">
        <f t="shared" si="14"/>
        <v>0</v>
      </c>
      <c r="T901">
        <f>SUM($F901:H901)</f>
        <v>0</v>
      </c>
      <c r="U901">
        <f>SUM($F901:I901)</f>
        <v>0</v>
      </c>
      <c r="V901">
        <f>SUM($F901:J901)</f>
        <v>0</v>
      </c>
      <c r="W901">
        <f>SUM($F901:K901)</f>
        <v>0</v>
      </c>
      <c r="X901">
        <f>SUM($F901:L901)</f>
        <v>0</v>
      </c>
      <c r="Y901">
        <f>SUM($F901:M901)</f>
        <v>0</v>
      </c>
      <c r="Z901">
        <f>SUM($F901:N901)</f>
        <v>0</v>
      </c>
      <c r="AA901">
        <f>SUM($F901:O901)</f>
        <v>0</v>
      </c>
      <c r="AB901">
        <f>SUM($F901:P901)</f>
        <v>0</v>
      </c>
      <c r="AC901">
        <f>SUM($F901:Q901)</f>
        <v>0</v>
      </c>
      <c r="AD901">
        <f>SUM($F901:R901)</f>
        <v>0</v>
      </c>
    </row>
    <row r="902" spans="1:30" x14ac:dyDescent="0.35">
      <c r="A902" t="s">
        <v>145</v>
      </c>
      <c r="B902" s="328" t="str">
        <f>VLOOKUP(A902,'Web Based Remittances'!$A$2:$C$70,3,0)</f>
        <v>37x334e</v>
      </c>
      <c r="C902" t="s">
        <v>47</v>
      </c>
      <c r="D902" t="s">
        <v>48</v>
      </c>
      <c r="E902">
        <v>4190386</v>
      </c>
      <c r="F902">
        <v>0</v>
      </c>
      <c r="G902">
        <v>0</v>
      </c>
      <c r="H902">
        <v>0</v>
      </c>
      <c r="I902">
        <v>0</v>
      </c>
      <c r="J902">
        <v>0</v>
      </c>
      <c r="K902">
        <v>0</v>
      </c>
      <c r="L902">
        <v>0</v>
      </c>
      <c r="M902">
        <v>0</v>
      </c>
      <c r="N902">
        <v>0</v>
      </c>
      <c r="O902">
        <v>0</v>
      </c>
      <c r="P902">
        <v>0</v>
      </c>
      <c r="Q902">
        <v>0</v>
      </c>
      <c r="R902">
        <v>0</v>
      </c>
      <c r="S902">
        <f t="shared" si="14"/>
        <v>0</v>
      </c>
      <c r="T902">
        <f>SUM($F902:H902)</f>
        <v>0</v>
      </c>
      <c r="U902">
        <f>SUM($F902:I902)</f>
        <v>0</v>
      </c>
      <c r="V902">
        <f>SUM($F902:J902)</f>
        <v>0</v>
      </c>
      <c r="W902">
        <f>SUM($F902:K902)</f>
        <v>0</v>
      </c>
      <c r="X902">
        <f>SUM($F902:L902)</f>
        <v>0</v>
      </c>
      <c r="Y902">
        <f>SUM($F902:M902)</f>
        <v>0</v>
      </c>
      <c r="Z902">
        <f>SUM($F902:N902)</f>
        <v>0</v>
      </c>
      <c r="AA902">
        <f>SUM($F902:O902)</f>
        <v>0</v>
      </c>
      <c r="AB902">
        <f>SUM($F902:P902)</f>
        <v>0</v>
      </c>
      <c r="AC902">
        <f>SUM($F902:Q902)</f>
        <v>0</v>
      </c>
      <c r="AD902">
        <f>SUM($F902:R902)</f>
        <v>0</v>
      </c>
    </row>
    <row r="903" spans="1:30" x14ac:dyDescent="0.35">
      <c r="A903" t="s">
        <v>145</v>
      </c>
      <c r="B903" s="328" t="str">
        <f>VLOOKUP(A903,'Web Based Remittances'!$A$2:$C$70,3,0)</f>
        <v>37x334e</v>
      </c>
      <c r="C903" t="s">
        <v>49</v>
      </c>
      <c r="D903" t="s">
        <v>50</v>
      </c>
      <c r="E903">
        <v>4190387</v>
      </c>
      <c r="F903">
        <v>0</v>
      </c>
      <c r="G903">
        <v>0</v>
      </c>
      <c r="H903">
        <v>0</v>
      </c>
      <c r="I903">
        <v>0</v>
      </c>
      <c r="J903">
        <v>0</v>
      </c>
      <c r="K903">
        <v>0</v>
      </c>
      <c r="L903">
        <v>0</v>
      </c>
      <c r="M903">
        <v>0</v>
      </c>
      <c r="N903">
        <v>0</v>
      </c>
      <c r="O903">
        <v>0</v>
      </c>
      <c r="P903">
        <v>0</v>
      </c>
      <c r="Q903">
        <v>0</v>
      </c>
      <c r="R903">
        <v>0</v>
      </c>
      <c r="S903">
        <f t="shared" si="14"/>
        <v>0</v>
      </c>
      <c r="T903">
        <f>SUM($F903:H903)</f>
        <v>0</v>
      </c>
      <c r="U903">
        <f>SUM($F903:I903)</f>
        <v>0</v>
      </c>
      <c r="V903">
        <f>SUM($F903:J903)</f>
        <v>0</v>
      </c>
      <c r="W903">
        <f>SUM($F903:K903)</f>
        <v>0</v>
      </c>
      <c r="X903">
        <f>SUM($F903:L903)</f>
        <v>0</v>
      </c>
      <c r="Y903">
        <f>SUM($F903:M903)</f>
        <v>0</v>
      </c>
      <c r="Z903">
        <f>SUM($F903:N903)</f>
        <v>0</v>
      </c>
      <c r="AA903">
        <f>SUM($F903:O903)</f>
        <v>0</v>
      </c>
      <c r="AB903">
        <f>SUM($F903:P903)</f>
        <v>0</v>
      </c>
      <c r="AC903">
        <f>SUM($F903:Q903)</f>
        <v>0</v>
      </c>
      <c r="AD903">
        <f>SUM($F903:R903)</f>
        <v>0</v>
      </c>
    </row>
    <row r="904" spans="1:30" x14ac:dyDescent="0.35">
      <c r="A904" t="s">
        <v>145</v>
      </c>
      <c r="B904" s="328" t="str">
        <f>VLOOKUP(A904,'Web Based Remittances'!$A$2:$C$70,3,0)</f>
        <v>37x334e</v>
      </c>
      <c r="C904" t="s">
        <v>51</v>
      </c>
      <c r="D904" t="s">
        <v>52</v>
      </c>
      <c r="E904">
        <v>4190388</v>
      </c>
      <c r="F904">
        <v>0</v>
      </c>
      <c r="G904">
        <v>0</v>
      </c>
      <c r="H904">
        <v>0</v>
      </c>
      <c r="I904">
        <v>0</v>
      </c>
      <c r="J904">
        <v>0</v>
      </c>
      <c r="K904">
        <v>0</v>
      </c>
      <c r="L904">
        <v>0</v>
      </c>
      <c r="M904">
        <v>0</v>
      </c>
      <c r="N904">
        <v>0</v>
      </c>
      <c r="O904">
        <v>0</v>
      </c>
      <c r="P904">
        <v>0</v>
      </c>
      <c r="Q904">
        <v>0</v>
      </c>
      <c r="R904">
        <v>0</v>
      </c>
      <c r="S904">
        <f t="shared" si="14"/>
        <v>0</v>
      </c>
      <c r="T904">
        <f>SUM($F904:H904)</f>
        <v>0</v>
      </c>
      <c r="U904">
        <f>SUM($F904:I904)</f>
        <v>0</v>
      </c>
      <c r="V904">
        <f>SUM($F904:J904)</f>
        <v>0</v>
      </c>
      <c r="W904">
        <f>SUM($F904:K904)</f>
        <v>0</v>
      </c>
      <c r="X904">
        <f>SUM($F904:L904)</f>
        <v>0</v>
      </c>
      <c r="Y904">
        <f>SUM($F904:M904)</f>
        <v>0</v>
      </c>
      <c r="Z904">
        <f>SUM($F904:N904)</f>
        <v>0</v>
      </c>
      <c r="AA904">
        <f>SUM($F904:O904)</f>
        <v>0</v>
      </c>
      <c r="AB904">
        <f>SUM($F904:P904)</f>
        <v>0</v>
      </c>
      <c r="AC904">
        <f>SUM($F904:Q904)</f>
        <v>0</v>
      </c>
      <c r="AD904">
        <f>SUM($F904:R904)</f>
        <v>0</v>
      </c>
    </row>
    <row r="905" spans="1:30" x14ac:dyDescent="0.35">
      <c r="A905" t="s">
        <v>145</v>
      </c>
      <c r="B905" s="328" t="str">
        <f>VLOOKUP(A905,'Web Based Remittances'!$A$2:$C$70,3,0)</f>
        <v>37x334e</v>
      </c>
      <c r="C905" t="s">
        <v>53</v>
      </c>
      <c r="D905" t="s">
        <v>54</v>
      </c>
      <c r="E905">
        <v>4190380</v>
      </c>
      <c r="F905">
        <v>-36998</v>
      </c>
      <c r="G905">
        <v>0</v>
      </c>
      <c r="H905">
        <v>-8550</v>
      </c>
      <c r="I905">
        <v>0</v>
      </c>
      <c r="J905">
        <v>-3516.25</v>
      </c>
      <c r="K905">
        <v>0</v>
      </c>
      <c r="L905">
        <v>0</v>
      </c>
      <c r="M905">
        <v>-8194</v>
      </c>
      <c r="N905">
        <v>-12060</v>
      </c>
      <c r="O905">
        <v>0</v>
      </c>
      <c r="P905">
        <v>-4677.75</v>
      </c>
      <c r="Q905">
        <v>0</v>
      </c>
      <c r="R905">
        <v>0</v>
      </c>
      <c r="S905">
        <f t="shared" si="14"/>
        <v>0</v>
      </c>
      <c r="T905">
        <f>SUM($F905:H905)</f>
        <v>-45548</v>
      </c>
      <c r="U905">
        <f>SUM($F905:I905)</f>
        <v>-45548</v>
      </c>
      <c r="V905">
        <f>SUM($F905:J905)</f>
        <v>-49064.25</v>
      </c>
      <c r="W905">
        <f>SUM($F905:K905)</f>
        <v>-49064.25</v>
      </c>
      <c r="X905">
        <f>SUM($F905:L905)</f>
        <v>-49064.25</v>
      </c>
      <c r="Y905">
        <f>SUM($F905:M905)</f>
        <v>-57258.25</v>
      </c>
      <c r="Z905">
        <f>SUM($F905:N905)</f>
        <v>-69318.25</v>
      </c>
      <c r="AA905">
        <f>SUM($F905:O905)</f>
        <v>-69318.25</v>
      </c>
      <c r="AB905">
        <f>SUM($F905:P905)</f>
        <v>-73996</v>
      </c>
      <c r="AC905">
        <f>SUM($F905:Q905)</f>
        <v>-73996</v>
      </c>
      <c r="AD905">
        <f>SUM($F905:R905)</f>
        <v>-73996</v>
      </c>
    </row>
    <row r="906" spans="1:30" x14ac:dyDescent="0.35">
      <c r="A906" t="s">
        <v>145</v>
      </c>
      <c r="B906" s="328" t="str">
        <f>VLOOKUP(A906,'Web Based Remittances'!$A$2:$C$70,3,0)</f>
        <v>37x334e</v>
      </c>
      <c r="C906" t="s">
        <v>156</v>
      </c>
      <c r="D906" t="s">
        <v>157</v>
      </c>
      <c r="E906">
        <v>4190205</v>
      </c>
      <c r="F906">
        <v>0</v>
      </c>
      <c r="G906">
        <v>0</v>
      </c>
      <c r="H906">
        <v>0</v>
      </c>
      <c r="I906">
        <v>0</v>
      </c>
      <c r="J906">
        <v>0</v>
      </c>
      <c r="K906">
        <v>0</v>
      </c>
      <c r="L906">
        <v>0</v>
      </c>
      <c r="M906">
        <v>0</v>
      </c>
      <c r="N906">
        <v>0</v>
      </c>
      <c r="O906">
        <v>0</v>
      </c>
      <c r="P906">
        <v>0</v>
      </c>
      <c r="Q906">
        <v>0</v>
      </c>
      <c r="R906">
        <v>0</v>
      </c>
      <c r="S906">
        <f t="shared" si="14"/>
        <v>0</v>
      </c>
      <c r="T906">
        <f>SUM($F906:H906)</f>
        <v>0</v>
      </c>
      <c r="U906">
        <f>SUM($F906:I906)</f>
        <v>0</v>
      </c>
      <c r="V906">
        <f>SUM($F906:J906)</f>
        <v>0</v>
      </c>
      <c r="W906">
        <f>SUM($F906:K906)</f>
        <v>0</v>
      </c>
      <c r="X906">
        <f>SUM($F906:L906)</f>
        <v>0</v>
      </c>
      <c r="Y906">
        <f>SUM($F906:M906)</f>
        <v>0</v>
      </c>
      <c r="Z906">
        <f>SUM($F906:N906)</f>
        <v>0</v>
      </c>
      <c r="AA906">
        <f>SUM($F906:O906)</f>
        <v>0</v>
      </c>
      <c r="AB906">
        <f>SUM($F906:P906)</f>
        <v>0</v>
      </c>
      <c r="AC906">
        <f>SUM($F906:Q906)</f>
        <v>0</v>
      </c>
      <c r="AD906">
        <f>SUM($F906:R906)</f>
        <v>0</v>
      </c>
    </row>
    <row r="907" spans="1:30" x14ac:dyDescent="0.35">
      <c r="A907" t="s">
        <v>145</v>
      </c>
      <c r="B907" s="328" t="str">
        <f>VLOOKUP(A907,'Web Based Remittances'!$A$2:$C$70,3,0)</f>
        <v>37x334e</v>
      </c>
      <c r="C907" t="s">
        <v>55</v>
      </c>
      <c r="D907" t="s">
        <v>56</v>
      </c>
      <c r="E907">
        <v>4190210</v>
      </c>
      <c r="F907">
        <v>0</v>
      </c>
      <c r="G907">
        <v>0</v>
      </c>
      <c r="H907">
        <v>0</v>
      </c>
      <c r="I907">
        <v>0</v>
      </c>
      <c r="J907">
        <v>0</v>
      </c>
      <c r="K907">
        <v>0</v>
      </c>
      <c r="L907">
        <v>0</v>
      </c>
      <c r="M907">
        <v>0</v>
      </c>
      <c r="N907">
        <v>0</v>
      </c>
      <c r="O907">
        <v>0</v>
      </c>
      <c r="P907">
        <v>0</v>
      </c>
      <c r="Q907">
        <v>0</v>
      </c>
      <c r="R907">
        <v>0</v>
      </c>
      <c r="S907">
        <f t="shared" si="14"/>
        <v>0</v>
      </c>
      <c r="T907">
        <f>SUM($F907:H907)</f>
        <v>0</v>
      </c>
      <c r="U907">
        <f>SUM($F907:I907)</f>
        <v>0</v>
      </c>
      <c r="V907">
        <f>SUM($F907:J907)</f>
        <v>0</v>
      </c>
      <c r="W907">
        <f>SUM($F907:K907)</f>
        <v>0</v>
      </c>
      <c r="X907">
        <f>SUM($F907:L907)</f>
        <v>0</v>
      </c>
      <c r="Y907">
        <f>SUM($F907:M907)</f>
        <v>0</v>
      </c>
      <c r="Z907">
        <f>SUM($F907:N907)</f>
        <v>0</v>
      </c>
      <c r="AA907">
        <f>SUM($F907:O907)</f>
        <v>0</v>
      </c>
      <c r="AB907">
        <f>SUM($F907:P907)</f>
        <v>0</v>
      </c>
      <c r="AC907">
        <f>SUM($F907:Q907)</f>
        <v>0</v>
      </c>
      <c r="AD907">
        <f>SUM($F907:R907)</f>
        <v>0</v>
      </c>
    </row>
    <row r="908" spans="1:30" x14ac:dyDescent="0.35">
      <c r="A908" t="s">
        <v>145</v>
      </c>
      <c r="B908" s="328" t="str">
        <f>VLOOKUP(A908,'Web Based Remittances'!$A$2:$C$70,3,0)</f>
        <v>37x334e</v>
      </c>
      <c r="C908" t="s">
        <v>57</v>
      </c>
      <c r="D908" t="s">
        <v>58</v>
      </c>
      <c r="E908">
        <v>6110000</v>
      </c>
      <c r="F908">
        <v>1202668.69</v>
      </c>
      <c r="G908">
        <v>96549.55</v>
      </c>
      <c r="H908">
        <v>96549.55</v>
      </c>
      <c r="I908">
        <v>96549.55</v>
      </c>
      <c r="J908">
        <v>96549.55</v>
      </c>
      <c r="K908">
        <v>96549.55</v>
      </c>
      <c r="L908">
        <v>102845.85</v>
      </c>
      <c r="M908">
        <v>102845.85</v>
      </c>
      <c r="N908">
        <v>102845.85</v>
      </c>
      <c r="O908">
        <v>102845.85</v>
      </c>
      <c r="P908">
        <v>102845.85</v>
      </c>
      <c r="Q908">
        <v>102845.85</v>
      </c>
      <c r="R908">
        <v>102845.84</v>
      </c>
      <c r="S908">
        <f t="shared" si="14"/>
        <v>96549.55</v>
      </c>
      <c r="T908">
        <f>SUM($F908:H908)</f>
        <v>1395767.79</v>
      </c>
      <c r="U908">
        <f>SUM($F908:I908)</f>
        <v>1492317.34</v>
      </c>
      <c r="V908">
        <f>SUM($F908:J908)</f>
        <v>1588866.8900000001</v>
      </c>
      <c r="W908">
        <f>SUM($F908:K908)</f>
        <v>1685416.4400000002</v>
      </c>
      <c r="X908">
        <f>SUM($F908:L908)</f>
        <v>1788262.2900000003</v>
      </c>
      <c r="Y908">
        <f>SUM($F908:M908)</f>
        <v>1891108.1400000004</v>
      </c>
      <c r="Z908">
        <f>SUM($F908:N908)</f>
        <v>1993953.9900000005</v>
      </c>
      <c r="AA908">
        <f>SUM($F908:O908)</f>
        <v>2096799.8400000005</v>
      </c>
      <c r="AB908">
        <f>SUM($F908:P908)</f>
        <v>2199645.6900000004</v>
      </c>
      <c r="AC908">
        <f>SUM($F908:Q908)</f>
        <v>2302491.5400000005</v>
      </c>
      <c r="AD908">
        <f>SUM($F908:R908)</f>
        <v>2405337.3800000004</v>
      </c>
    </row>
    <row r="909" spans="1:30" x14ac:dyDescent="0.35">
      <c r="A909" t="s">
        <v>145</v>
      </c>
      <c r="B909" s="328" t="str">
        <f>VLOOKUP(A909,'Web Based Remittances'!$A$2:$C$70,3,0)</f>
        <v>37x334e</v>
      </c>
      <c r="C909" t="s">
        <v>59</v>
      </c>
      <c r="D909" t="s">
        <v>60</v>
      </c>
      <c r="E909">
        <v>6110020</v>
      </c>
      <c r="F909">
        <v>35100</v>
      </c>
      <c r="G909">
        <v>6210</v>
      </c>
      <c r="H909">
        <v>4050</v>
      </c>
      <c r="I909">
        <v>6210</v>
      </c>
      <c r="J909">
        <v>3240</v>
      </c>
      <c r="K909">
        <v>0</v>
      </c>
      <c r="L909">
        <v>4050</v>
      </c>
      <c r="M909">
        <v>5400</v>
      </c>
      <c r="N909">
        <v>2160</v>
      </c>
      <c r="O909">
        <v>1350</v>
      </c>
      <c r="P909">
        <v>1350</v>
      </c>
      <c r="Q909">
        <v>540</v>
      </c>
      <c r="R909">
        <v>540</v>
      </c>
      <c r="S909">
        <f t="shared" si="14"/>
        <v>6210</v>
      </c>
      <c r="T909">
        <f>SUM($F909:H909)</f>
        <v>45360</v>
      </c>
      <c r="U909">
        <f>SUM($F909:I909)</f>
        <v>51570</v>
      </c>
      <c r="V909">
        <f>SUM($F909:J909)</f>
        <v>54810</v>
      </c>
      <c r="W909">
        <f>SUM($F909:K909)</f>
        <v>54810</v>
      </c>
      <c r="X909">
        <f>SUM($F909:L909)</f>
        <v>58860</v>
      </c>
      <c r="Y909">
        <f>SUM($F909:M909)</f>
        <v>64260</v>
      </c>
      <c r="Z909">
        <f>SUM($F909:N909)</f>
        <v>66420</v>
      </c>
      <c r="AA909">
        <f>SUM($F909:O909)</f>
        <v>67770</v>
      </c>
      <c r="AB909">
        <f>SUM($F909:P909)</f>
        <v>69120</v>
      </c>
      <c r="AC909">
        <f>SUM($F909:Q909)</f>
        <v>69660</v>
      </c>
      <c r="AD909">
        <f>SUM($F909:R909)</f>
        <v>70200</v>
      </c>
    </row>
    <row r="910" spans="1:30" x14ac:dyDescent="0.35">
      <c r="A910" t="s">
        <v>145</v>
      </c>
      <c r="B910" s="328" t="str">
        <f>VLOOKUP(A910,'Web Based Remittances'!$A$2:$C$70,3,0)</f>
        <v>37x334e</v>
      </c>
      <c r="C910" t="s">
        <v>61</v>
      </c>
      <c r="D910" t="s">
        <v>62</v>
      </c>
      <c r="E910">
        <v>6110600</v>
      </c>
      <c r="F910">
        <v>603321.68999999994</v>
      </c>
      <c r="G910">
        <v>49663.24</v>
      </c>
      <c r="H910">
        <v>49663.24</v>
      </c>
      <c r="I910">
        <v>49663.24</v>
      </c>
      <c r="J910">
        <v>49663.24</v>
      </c>
      <c r="K910">
        <v>49663.24</v>
      </c>
      <c r="L910">
        <v>49663.24</v>
      </c>
      <c r="M910">
        <v>50890.38</v>
      </c>
      <c r="N910">
        <v>50890.38</v>
      </c>
      <c r="O910">
        <v>50890.38</v>
      </c>
      <c r="P910">
        <v>50890.38</v>
      </c>
      <c r="Q910">
        <v>50890.38</v>
      </c>
      <c r="R910">
        <v>50890.35</v>
      </c>
      <c r="S910">
        <f t="shared" si="14"/>
        <v>49663.24</v>
      </c>
      <c r="T910">
        <f>SUM($F910:H910)</f>
        <v>702648.16999999993</v>
      </c>
      <c r="U910">
        <f>SUM($F910:I910)</f>
        <v>752311.40999999992</v>
      </c>
      <c r="V910">
        <f>SUM($F910:J910)</f>
        <v>801974.64999999991</v>
      </c>
      <c r="W910">
        <f>SUM($F910:K910)</f>
        <v>851637.8899999999</v>
      </c>
      <c r="X910">
        <f>SUM($F910:L910)</f>
        <v>901301.12999999989</v>
      </c>
      <c r="Y910">
        <f>SUM($F910:M910)</f>
        <v>952191.50999999989</v>
      </c>
      <c r="Z910">
        <f>SUM($F910:N910)</f>
        <v>1003081.8899999999</v>
      </c>
      <c r="AA910">
        <f>SUM($F910:O910)</f>
        <v>1053972.2699999998</v>
      </c>
      <c r="AB910">
        <f>SUM($F910:P910)</f>
        <v>1104862.6499999997</v>
      </c>
      <c r="AC910">
        <f>SUM($F910:Q910)</f>
        <v>1155753.0299999996</v>
      </c>
      <c r="AD910">
        <f>SUM($F910:R910)</f>
        <v>1206643.3799999997</v>
      </c>
    </row>
    <row r="911" spans="1:30" x14ac:dyDescent="0.35">
      <c r="A911" t="s">
        <v>145</v>
      </c>
      <c r="B911" s="328" t="str">
        <f>VLOOKUP(A911,'Web Based Remittances'!$A$2:$C$70,3,0)</f>
        <v>37x334e</v>
      </c>
      <c r="C911" t="s">
        <v>63</v>
      </c>
      <c r="D911" t="s">
        <v>64</v>
      </c>
      <c r="E911">
        <v>6110720</v>
      </c>
      <c r="F911">
        <v>72588.59</v>
      </c>
      <c r="G911">
        <v>6049.05</v>
      </c>
      <c r="H911">
        <v>6049.05</v>
      </c>
      <c r="I911">
        <v>6049.05</v>
      </c>
      <c r="J911">
        <v>6049.05</v>
      </c>
      <c r="K911">
        <v>6049.05</v>
      </c>
      <c r="L911">
        <v>6049.05</v>
      </c>
      <c r="M911">
        <v>6049.05</v>
      </c>
      <c r="N911">
        <v>6049.05</v>
      </c>
      <c r="O911">
        <v>6049.05</v>
      </c>
      <c r="P911">
        <v>6049.05</v>
      </c>
      <c r="Q911">
        <v>6049.05</v>
      </c>
      <c r="R911">
        <v>6049.04</v>
      </c>
      <c r="S911">
        <f t="shared" si="14"/>
        <v>6049.05</v>
      </c>
      <c r="T911">
        <f>SUM($F911:H911)</f>
        <v>84686.69</v>
      </c>
      <c r="U911">
        <f>SUM($F911:I911)</f>
        <v>90735.74</v>
      </c>
      <c r="V911">
        <f>SUM($F911:J911)</f>
        <v>96784.790000000008</v>
      </c>
      <c r="W911">
        <f>SUM($F911:K911)</f>
        <v>102833.84000000001</v>
      </c>
      <c r="X911">
        <f>SUM($F911:L911)</f>
        <v>108882.89000000001</v>
      </c>
      <c r="Y911">
        <f>SUM($F911:M911)</f>
        <v>114931.94000000002</v>
      </c>
      <c r="Z911">
        <f>SUM($F911:N911)</f>
        <v>120980.99000000002</v>
      </c>
      <c r="AA911">
        <f>SUM($F911:O911)</f>
        <v>127030.04000000002</v>
      </c>
      <c r="AB911">
        <f>SUM($F911:P911)</f>
        <v>133079.09000000003</v>
      </c>
      <c r="AC911">
        <f>SUM($F911:Q911)</f>
        <v>139128.14000000001</v>
      </c>
      <c r="AD911">
        <f>SUM($F911:R911)</f>
        <v>145177.18000000002</v>
      </c>
    </row>
    <row r="912" spans="1:30" x14ac:dyDescent="0.35">
      <c r="A912" t="s">
        <v>145</v>
      </c>
      <c r="B912" s="328" t="str">
        <f>VLOOKUP(A912,'Web Based Remittances'!$A$2:$C$70,3,0)</f>
        <v>37x334e</v>
      </c>
      <c r="C912" t="s">
        <v>65</v>
      </c>
      <c r="D912" t="s">
        <v>66</v>
      </c>
      <c r="E912">
        <v>6110860</v>
      </c>
      <c r="F912">
        <v>95600.99</v>
      </c>
      <c r="G912">
        <v>7966.75</v>
      </c>
      <c r="H912">
        <v>7966.75</v>
      </c>
      <c r="I912">
        <v>7966.75</v>
      </c>
      <c r="J912">
        <v>7966.75</v>
      </c>
      <c r="K912">
        <v>7966.75</v>
      </c>
      <c r="L912">
        <v>7966.75</v>
      </c>
      <c r="M912">
        <v>7966.75</v>
      </c>
      <c r="N912">
        <v>7966.75</v>
      </c>
      <c r="O912">
        <v>7966.75</v>
      </c>
      <c r="P912">
        <v>7966.75</v>
      </c>
      <c r="Q912">
        <v>7966.75</v>
      </c>
      <c r="R912">
        <v>7966.74</v>
      </c>
      <c r="S912">
        <f t="shared" si="14"/>
        <v>7966.75</v>
      </c>
      <c r="T912">
        <f>SUM($F912:H912)</f>
        <v>111534.49</v>
      </c>
      <c r="U912">
        <f>SUM($F912:I912)</f>
        <v>119501.24</v>
      </c>
      <c r="V912">
        <f>SUM($F912:J912)</f>
        <v>127467.99</v>
      </c>
      <c r="W912">
        <f>SUM($F912:K912)</f>
        <v>135434.74</v>
      </c>
      <c r="X912">
        <f>SUM($F912:L912)</f>
        <v>143401.49</v>
      </c>
      <c r="Y912">
        <f>SUM($F912:M912)</f>
        <v>151368.24</v>
      </c>
      <c r="Z912">
        <f>SUM($F912:N912)</f>
        <v>159334.99</v>
      </c>
      <c r="AA912">
        <f>SUM($F912:O912)</f>
        <v>167301.74</v>
      </c>
      <c r="AB912">
        <f>SUM($F912:P912)</f>
        <v>175268.49</v>
      </c>
      <c r="AC912">
        <f>SUM($F912:Q912)</f>
        <v>183235.24</v>
      </c>
      <c r="AD912">
        <f>SUM($F912:R912)</f>
        <v>191201.97999999998</v>
      </c>
    </row>
    <row r="913" spans="1:30" x14ac:dyDescent="0.35">
      <c r="A913" t="s">
        <v>145</v>
      </c>
      <c r="B913" s="328" t="str">
        <f>VLOOKUP(A913,'Web Based Remittances'!$A$2:$C$70,3,0)</f>
        <v>37x334e</v>
      </c>
      <c r="C913" t="s">
        <v>67</v>
      </c>
      <c r="D913" t="s">
        <v>68</v>
      </c>
      <c r="E913">
        <v>6110800</v>
      </c>
      <c r="F913">
        <v>0</v>
      </c>
      <c r="G913">
        <v>0</v>
      </c>
      <c r="H913">
        <v>0</v>
      </c>
      <c r="I913">
        <v>0</v>
      </c>
      <c r="J913">
        <v>0</v>
      </c>
      <c r="K913">
        <v>0</v>
      </c>
      <c r="L913">
        <v>0</v>
      </c>
      <c r="M913">
        <v>0</v>
      </c>
      <c r="N913">
        <v>0</v>
      </c>
      <c r="O913">
        <v>0</v>
      </c>
      <c r="P913">
        <v>0</v>
      </c>
      <c r="Q913">
        <v>0</v>
      </c>
      <c r="R913">
        <v>0</v>
      </c>
      <c r="S913">
        <f t="shared" si="14"/>
        <v>0</v>
      </c>
      <c r="T913">
        <f>SUM($F913:H913)</f>
        <v>0</v>
      </c>
      <c r="U913">
        <f>SUM($F913:I913)</f>
        <v>0</v>
      </c>
      <c r="V913">
        <f>SUM($F913:J913)</f>
        <v>0</v>
      </c>
      <c r="W913">
        <f>SUM($F913:K913)</f>
        <v>0</v>
      </c>
      <c r="X913">
        <f>SUM($F913:L913)</f>
        <v>0</v>
      </c>
      <c r="Y913">
        <f>SUM($F913:M913)</f>
        <v>0</v>
      </c>
      <c r="Z913">
        <f>SUM($F913:N913)</f>
        <v>0</v>
      </c>
      <c r="AA913">
        <f>SUM($F913:O913)</f>
        <v>0</v>
      </c>
      <c r="AB913">
        <f>SUM($F913:P913)</f>
        <v>0</v>
      </c>
      <c r="AC913">
        <f>SUM($F913:Q913)</f>
        <v>0</v>
      </c>
      <c r="AD913">
        <f>SUM($F913:R913)</f>
        <v>0</v>
      </c>
    </row>
    <row r="914" spans="1:30" x14ac:dyDescent="0.35">
      <c r="A914" t="s">
        <v>145</v>
      </c>
      <c r="B914" s="328" t="str">
        <f>VLOOKUP(A914,'Web Based Remittances'!$A$2:$C$70,3,0)</f>
        <v>37x334e</v>
      </c>
      <c r="C914" t="s">
        <v>69</v>
      </c>
      <c r="D914" t="s">
        <v>70</v>
      </c>
      <c r="E914">
        <v>6110640</v>
      </c>
      <c r="F914">
        <v>18120.259999999998</v>
      </c>
      <c r="G914">
        <v>1510.02</v>
      </c>
      <c r="H914">
        <v>1510.02</v>
      </c>
      <c r="I914">
        <v>1510.02</v>
      </c>
      <c r="J914">
        <v>1510.02</v>
      </c>
      <c r="K914">
        <v>1510.02</v>
      </c>
      <c r="L914">
        <v>1510.02</v>
      </c>
      <c r="M914">
        <v>1510.02</v>
      </c>
      <c r="N914">
        <v>1510.02</v>
      </c>
      <c r="O914">
        <v>1510.02</v>
      </c>
      <c r="P914">
        <v>1510.02</v>
      </c>
      <c r="Q914">
        <v>1510.02</v>
      </c>
      <c r="R914">
        <v>1510.04</v>
      </c>
      <c r="S914">
        <f t="shared" si="14"/>
        <v>1510.02</v>
      </c>
      <c r="T914">
        <f>SUM($F914:H914)</f>
        <v>21140.3</v>
      </c>
      <c r="U914">
        <f>SUM($F914:I914)</f>
        <v>22650.32</v>
      </c>
      <c r="V914">
        <f>SUM($F914:J914)</f>
        <v>24160.34</v>
      </c>
      <c r="W914">
        <f>SUM($F914:K914)</f>
        <v>25670.36</v>
      </c>
      <c r="X914">
        <f>SUM($F914:L914)</f>
        <v>27180.38</v>
      </c>
      <c r="Y914">
        <f>SUM($F914:M914)</f>
        <v>28690.400000000001</v>
      </c>
      <c r="Z914">
        <f>SUM($F914:N914)</f>
        <v>30200.420000000002</v>
      </c>
      <c r="AA914">
        <f>SUM($F914:O914)</f>
        <v>31710.440000000002</v>
      </c>
      <c r="AB914">
        <f>SUM($F914:P914)</f>
        <v>33220.46</v>
      </c>
      <c r="AC914">
        <f>SUM($F914:Q914)</f>
        <v>34730.479999999996</v>
      </c>
      <c r="AD914">
        <f>SUM($F914:R914)</f>
        <v>36240.519999999997</v>
      </c>
    </row>
    <row r="915" spans="1:30" x14ac:dyDescent="0.35">
      <c r="A915" t="s">
        <v>145</v>
      </c>
      <c r="B915" s="328" t="str">
        <f>VLOOKUP(A915,'Web Based Remittances'!$A$2:$C$70,3,0)</f>
        <v>37x334e</v>
      </c>
      <c r="C915" t="s">
        <v>71</v>
      </c>
      <c r="D915" t="s">
        <v>72</v>
      </c>
      <c r="E915">
        <v>6116300</v>
      </c>
      <c r="F915">
        <v>9110</v>
      </c>
      <c r="G915">
        <v>650</v>
      </c>
      <c r="H915">
        <v>650</v>
      </c>
      <c r="I915">
        <v>800</v>
      </c>
      <c r="J915">
        <v>650</v>
      </c>
      <c r="K915">
        <v>600</v>
      </c>
      <c r="L915">
        <v>800</v>
      </c>
      <c r="M915">
        <v>650</v>
      </c>
      <c r="N915">
        <v>650</v>
      </c>
      <c r="O915">
        <v>800</v>
      </c>
      <c r="P915">
        <v>650</v>
      </c>
      <c r="Q915">
        <v>1610</v>
      </c>
      <c r="R915">
        <v>600</v>
      </c>
      <c r="S915">
        <f t="shared" si="14"/>
        <v>650</v>
      </c>
      <c r="T915">
        <f>SUM($F915:H915)</f>
        <v>10410</v>
      </c>
      <c r="U915">
        <f>SUM($F915:I915)</f>
        <v>11210</v>
      </c>
      <c r="V915">
        <f>SUM($F915:J915)</f>
        <v>11860</v>
      </c>
      <c r="W915">
        <f>SUM($F915:K915)</f>
        <v>12460</v>
      </c>
      <c r="X915">
        <f>SUM($F915:L915)</f>
        <v>13260</v>
      </c>
      <c r="Y915">
        <f>SUM($F915:M915)</f>
        <v>13910</v>
      </c>
      <c r="Z915">
        <f>SUM($F915:N915)</f>
        <v>14560</v>
      </c>
      <c r="AA915">
        <f>SUM($F915:O915)</f>
        <v>15360</v>
      </c>
      <c r="AB915">
        <f>SUM($F915:P915)</f>
        <v>16010</v>
      </c>
      <c r="AC915">
        <f>SUM($F915:Q915)</f>
        <v>17620</v>
      </c>
      <c r="AD915">
        <f>SUM($F915:R915)</f>
        <v>18220</v>
      </c>
    </row>
    <row r="916" spans="1:30" x14ac:dyDescent="0.35">
      <c r="A916" t="s">
        <v>145</v>
      </c>
      <c r="B916" s="328" t="str">
        <f>VLOOKUP(A916,'Web Based Remittances'!$A$2:$C$70,3,0)</f>
        <v>37x334e</v>
      </c>
      <c r="C916" t="s">
        <v>73</v>
      </c>
      <c r="D916" t="s">
        <v>74</v>
      </c>
      <c r="E916">
        <v>6116200</v>
      </c>
      <c r="F916">
        <v>9500</v>
      </c>
      <c r="G916">
        <v>450</v>
      </c>
      <c r="H916">
        <v>500</v>
      </c>
      <c r="I916">
        <v>600</v>
      </c>
      <c r="J916">
        <v>800</v>
      </c>
      <c r="K916">
        <v>0</v>
      </c>
      <c r="L916">
        <v>675</v>
      </c>
      <c r="M916">
        <v>775</v>
      </c>
      <c r="N916">
        <v>850</v>
      </c>
      <c r="O916">
        <v>2500</v>
      </c>
      <c r="P916">
        <v>1500</v>
      </c>
      <c r="Q916">
        <v>550</v>
      </c>
      <c r="R916">
        <v>300</v>
      </c>
      <c r="S916">
        <f t="shared" si="14"/>
        <v>450</v>
      </c>
      <c r="T916">
        <f>SUM($F916:H916)</f>
        <v>10450</v>
      </c>
      <c r="U916">
        <f>SUM($F916:I916)</f>
        <v>11050</v>
      </c>
      <c r="V916">
        <f>SUM($F916:J916)</f>
        <v>11850</v>
      </c>
      <c r="W916">
        <f>SUM($F916:K916)</f>
        <v>11850</v>
      </c>
      <c r="X916">
        <f>SUM($F916:L916)</f>
        <v>12525</v>
      </c>
      <c r="Y916">
        <f>SUM($F916:M916)</f>
        <v>13300</v>
      </c>
      <c r="Z916">
        <f>SUM($F916:N916)</f>
        <v>14150</v>
      </c>
      <c r="AA916">
        <f>SUM($F916:O916)</f>
        <v>16650</v>
      </c>
      <c r="AB916">
        <f>SUM($F916:P916)</f>
        <v>18150</v>
      </c>
      <c r="AC916">
        <f>SUM($F916:Q916)</f>
        <v>18700</v>
      </c>
      <c r="AD916">
        <f>SUM($F916:R916)</f>
        <v>19000</v>
      </c>
    </row>
    <row r="917" spans="1:30" x14ac:dyDescent="0.35">
      <c r="A917" t="s">
        <v>145</v>
      </c>
      <c r="B917" s="328" t="str">
        <f>VLOOKUP(A917,'Web Based Remittances'!$A$2:$C$70,3,0)</f>
        <v>37x334e</v>
      </c>
      <c r="C917" t="s">
        <v>75</v>
      </c>
      <c r="D917" t="s">
        <v>76</v>
      </c>
      <c r="E917">
        <v>6116610</v>
      </c>
      <c r="F917">
        <v>13600</v>
      </c>
      <c r="G917">
        <v>13600</v>
      </c>
      <c r="H917">
        <v>0</v>
      </c>
      <c r="I917">
        <v>0</v>
      </c>
      <c r="J917">
        <v>0</v>
      </c>
      <c r="K917">
        <v>0</v>
      </c>
      <c r="L917">
        <v>0</v>
      </c>
      <c r="M917">
        <v>0</v>
      </c>
      <c r="N917">
        <v>0</v>
      </c>
      <c r="O917">
        <v>0</v>
      </c>
      <c r="P917">
        <v>0</v>
      </c>
      <c r="Q917">
        <v>0</v>
      </c>
      <c r="R917">
        <v>0</v>
      </c>
      <c r="S917">
        <f t="shared" si="14"/>
        <v>13600</v>
      </c>
      <c r="T917">
        <f>SUM($F917:H917)</f>
        <v>27200</v>
      </c>
      <c r="U917">
        <f>SUM($F917:I917)</f>
        <v>27200</v>
      </c>
      <c r="V917">
        <f>SUM($F917:J917)</f>
        <v>27200</v>
      </c>
      <c r="W917">
        <f>SUM($F917:K917)</f>
        <v>27200</v>
      </c>
      <c r="X917">
        <f>SUM($F917:L917)</f>
        <v>27200</v>
      </c>
      <c r="Y917">
        <f>SUM($F917:M917)</f>
        <v>27200</v>
      </c>
      <c r="Z917">
        <f>SUM($F917:N917)</f>
        <v>27200</v>
      </c>
      <c r="AA917">
        <f>SUM($F917:O917)</f>
        <v>27200</v>
      </c>
      <c r="AB917">
        <f>SUM($F917:P917)</f>
        <v>27200</v>
      </c>
      <c r="AC917">
        <f>SUM($F917:Q917)</f>
        <v>27200</v>
      </c>
      <c r="AD917">
        <f>SUM($F917:R917)</f>
        <v>27200</v>
      </c>
    </row>
    <row r="918" spans="1:30" x14ac:dyDescent="0.35">
      <c r="A918" t="s">
        <v>145</v>
      </c>
      <c r="B918" s="328" t="str">
        <f>VLOOKUP(A918,'Web Based Remittances'!$A$2:$C$70,3,0)</f>
        <v>37x334e</v>
      </c>
      <c r="C918" t="s">
        <v>77</v>
      </c>
      <c r="D918" t="s">
        <v>78</v>
      </c>
      <c r="E918">
        <v>6116600</v>
      </c>
      <c r="F918">
        <v>763.76</v>
      </c>
      <c r="G918">
        <v>763.76</v>
      </c>
      <c r="H918">
        <v>0</v>
      </c>
      <c r="I918">
        <v>0</v>
      </c>
      <c r="J918">
        <v>0</v>
      </c>
      <c r="K918">
        <v>0</v>
      </c>
      <c r="L918">
        <v>0</v>
      </c>
      <c r="M918">
        <v>0</v>
      </c>
      <c r="N918">
        <v>0</v>
      </c>
      <c r="O918">
        <v>0</v>
      </c>
      <c r="P918">
        <v>0</v>
      </c>
      <c r="Q918">
        <v>0</v>
      </c>
      <c r="R918">
        <v>0</v>
      </c>
      <c r="S918">
        <f t="shared" si="14"/>
        <v>763.76</v>
      </c>
      <c r="T918">
        <f>SUM($F918:H918)</f>
        <v>1527.52</v>
      </c>
      <c r="U918">
        <f>SUM($F918:I918)</f>
        <v>1527.52</v>
      </c>
      <c r="V918">
        <f>SUM($F918:J918)</f>
        <v>1527.52</v>
      </c>
      <c r="W918">
        <f>SUM($F918:K918)</f>
        <v>1527.52</v>
      </c>
      <c r="X918">
        <f>SUM($F918:L918)</f>
        <v>1527.52</v>
      </c>
      <c r="Y918">
        <f>SUM($F918:M918)</f>
        <v>1527.52</v>
      </c>
      <c r="Z918">
        <f>SUM($F918:N918)</f>
        <v>1527.52</v>
      </c>
      <c r="AA918">
        <f>SUM($F918:O918)</f>
        <v>1527.52</v>
      </c>
      <c r="AB918">
        <f>SUM($F918:P918)</f>
        <v>1527.52</v>
      </c>
      <c r="AC918">
        <f>SUM($F918:Q918)</f>
        <v>1527.52</v>
      </c>
      <c r="AD918">
        <f>SUM($F918:R918)</f>
        <v>1527.52</v>
      </c>
    </row>
    <row r="919" spans="1:30" x14ac:dyDescent="0.35">
      <c r="A919" t="s">
        <v>145</v>
      </c>
      <c r="B919" s="328" t="str">
        <f>VLOOKUP(A919,'Web Based Remittances'!$A$2:$C$70,3,0)</f>
        <v>37x334e</v>
      </c>
      <c r="C919" t="s">
        <v>79</v>
      </c>
      <c r="D919" t="s">
        <v>80</v>
      </c>
      <c r="E919">
        <v>6121000</v>
      </c>
      <c r="F919">
        <v>47733.47</v>
      </c>
      <c r="G919">
        <v>9515.8799999999992</v>
      </c>
      <c r="H919">
        <v>2750</v>
      </c>
      <c r="I919">
        <v>15065</v>
      </c>
      <c r="J919">
        <v>700</v>
      </c>
      <c r="K919">
        <v>650</v>
      </c>
      <c r="L919">
        <v>5000</v>
      </c>
      <c r="M919">
        <v>2668.47</v>
      </c>
      <c r="N919">
        <v>2500</v>
      </c>
      <c r="O919">
        <v>3500</v>
      </c>
      <c r="P919">
        <v>1250</v>
      </c>
      <c r="Q919">
        <v>600</v>
      </c>
      <c r="R919">
        <v>3534.12</v>
      </c>
      <c r="S919">
        <f t="shared" si="14"/>
        <v>9515.8799999999992</v>
      </c>
      <c r="T919">
        <f>SUM($F919:H919)</f>
        <v>59999.35</v>
      </c>
      <c r="U919">
        <f>SUM($F919:I919)</f>
        <v>75064.350000000006</v>
      </c>
      <c r="V919">
        <f>SUM($F919:J919)</f>
        <v>75764.350000000006</v>
      </c>
      <c r="W919">
        <f>SUM($F919:K919)</f>
        <v>76414.350000000006</v>
      </c>
      <c r="X919">
        <f>SUM($F919:L919)</f>
        <v>81414.350000000006</v>
      </c>
      <c r="Y919">
        <f>SUM($F919:M919)</f>
        <v>84082.82</v>
      </c>
      <c r="Z919">
        <f>SUM($F919:N919)</f>
        <v>86582.82</v>
      </c>
      <c r="AA919">
        <f>SUM($F919:O919)</f>
        <v>90082.82</v>
      </c>
      <c r="AB919">
        <f>SUM($F919:P919)</f>
        <v>91332.82</v>
      </c>
      <c r="AC919">
        <f>SUM($F919:Q919)</f>
        <v>91932.82</v>
      </c>
      <c r="AD919">
        <f>SUM($F919:R919)</f>
        <v>95466.94</v>
      </c>
    </row>
    <row r="920" spans="1:30" x14ac:dyDescent="0.35">
      <c r="A920" t="s">
        <v>145</v>
      </c>
      <c r="B920" s="328" t="str">
        <f>VLOOKUP(A920,'Web Based Remittances'!$A$2:$C$70,3,0)</f>
        <v>37x334e</v>
      </c>
      <c r="C920" t="s">
        <v>81</v>
      </c>
      <c r="D920" t="s">
        <v>82</v>
      </c>
      <c r="E920">
        <v>6122310</v>
      </c>
      <c r="F920">
        <v>8400</v>
      </c>
      <c r="G920">
        <v>700</v>
      </c>
      <c r="H920">
        <v>700</v>
      </c>
      <c r="I920">
        <v>700</v>
      </c>
      <c r="J920">
        <v>700</v>
      </c>
      <c r="K920">
        <v>700</v>
      </c>
      <c r="L920">
        <v>700</v>
      </c>
      <c r="M920">
        <v>700</v>
      </c>
      <c r="N920">
        <v>700</v>
      </c>
      <c r="O920">
        <v>700</v>
      </c>
      <c r="P920">
        <v>700</v>
      </c>
      <c r="Q920">
        <v>700</v>
      </c>
      <c r="R920">
        <v>700</v>
      </c>
      <c r="S920">
        <f t="shared" si="14"/>
        <v>700</v>
      </c>
      <c r="T920">
        <f>SUM($F920:H920)</f>
        <v>9800</v>
      </c>
      <c r="U920">
        <f>SUM($F920:I920)</f>
        <v>10500</v>
      </c>
      <c r="V920">
        <f>SUM($F920:J920)</f>
        <v>11200</v>
      </c>
      <c r="W920">
        <f>SUM($F920:K920)</f>
        <v>11900</v>
      </c>
      <c r="X920">
        <f>SUM($F920:L920)</f>
        <v>12600</v>
      </c>
      <c r="Y920">
        <f>SUM($F920:M920)</f>
        <v>13300</v>
      </c>
      <c r="Z920">
        <f>SUM($F920:N920)</f>
        <v>14000</v>
      </c>
      <c r="AA920">
        <f>SUM($F920:O920)</f>
        <v>14700</v>
      </c>
      <c r="AB920">
        <f>SUM($F920:P920)</f>
        <v>15400</v>
      </c>
      <c r="AC920">
        <f>SUM($F920:Q920)</f>
        <v>16100</v>
      </c>
      <c r="AD920">
        <f>SUM($F920:R920)</f>
        <v>16800</v>
      </c>
    </row>
    <row r="921" spans="1:30" x14ac:dyDescent="0.35">
      <c r="A921" t="s">
        <v>145</v>
      </c>
      <c r="B921" s="328" t="str">
        <f>VLOOKUP(A921,'Web Based Remittances'!$A$2:$C$70,3,0)</f>
        <v>37x334e</v>
      </c>
      <c r="C921" t="s">
        <v>83</v>
      </c>
      <c r="D921" t="s">
        <v>84</v>
      </c>
      <c r="E921">
        <v>6122110</v>
      </c>
      <c r="F921">
        <v>8000</v>
      </c>
      <c r="G921">
        <v>700</v>
      </c>
      <c r="H921">
        <v>500</v>
      </c>
      <c r="I921">
        <v>886.16</v>
      </c>
      <c r="J921">
        <v>1000</v>
      </c>
      <c r="K921">
        <v>0</v>
      </c>
      <c r="L921">
        <v>886.16</v>
      </c>
      <c r="M921">
        <v>300</v>
      </c>
      <c r="N921">
        <v>400</v>
      </c>
      <c r="O921">
        <v>586.16</v>
      </c>
      <c r="P921">
        <v>550</v>
      </c>
      <c r="Q921">
        <v>805.36</v>
      </c>
      <c r="R921">
        <v>1386.1599999999999</v>
      </c>
      <c r="S921">
        <f t="shared" si="14"/>
        <v>700</v>
      </c>
      <c r="T921">
        <f>SUM($F921:H921)</f>
        <v>9200</v>
      </c>
      <c r="U921">
        <f>SUM($F921:I921)</f>
        <v>10086.16</v>
      </c>
      <c r="V921">
        <f>SUM($F921:J921)</f>
        <v>11086.16</v>
      </c>
      <c r="W921">
        <f>SUM($F921:K921)</f>
        <v>11086.16</v>
      </c>
      <c r="X921">
        <f>SUM($F921:L921)</f>
        <v>11972.32</v>
      </c>
      <c r="Y921">
        <f>SUM($F921:M921)</f>
        <v>12272.32</v>
      </c>
      <c r="Z921">
        <f>SUM($F921:N921)</f>
        <v>12672.32</v>
      </c>
      <c r="AA921">
        <f>SUM($F921:O921)</f>
        <v>13258.48</v>
      </c>
      <c r="AB921">
        <f>SUM($F921:P921)</f>
        <v>13808.48</v>
      </c>
      <c r="AC921">
        <f>SUM($F921:Q921)</f>
        <v>14613.84</v>
      </c>
      <c r="AD921">
        <f>SUM($F921:R921)</f>
        <v>16000</v>
      </c>
    </row>
    <row r="922" spans="1:30" x14ac:dyDescent="0.35">
      <c r="A922" t="s">
        <v>145</v>
      </c>
      <c r="B922" s="328" t="str">
        <f>VLOOKUP(A922,'Web Based Remittances'!$A$2:$C$70,3,0)</f>
        <v>37x334e</v>
      </c>
      <c r="C922" t="s">
        <v>85</v>
      </c>
      <c r="D922" t="s">
        <v>86</v>
      </c>
      <c r="E922">
        <v>6120800</v>
      </c>
      <c r="F922">
        <v>4514.22</v>
      </c>
      <c r="G922">
        <v>0</v>
      </c>
      <c r="H922">
        <v>1200</v>
      </c>
      <c r="I922">
        <v>0</v>
      </c>
      <c r="J922">
        <v>0</v>
      </c>
      <c r="K922">
        <v>1200</v>
      </c>
      <c r="L922">
        <v>0</v>
      </c>
      <c r="M922">
        <v>0</v>
      </c>
      <c r="N922">
        <v>1000</v>
      </c>
      <c r="O922">
        <v>0</v>
      </c>
      <c r="P922">
        <v>0</v>
      </c>
      <c r="Q922">
        <v>1114.22</v>
      </c>
      <c r="R922">
        <v>0</v>
      </c>
      <c r="S922">
        <f t="shared" si="14"/>
        <v>0</v>
      </c>
      <c r="T922">
        <f>SUM($F922:H922)</f>
        <v>5714.22</v>
      </c>
      <c r="U922">
        <f>SUM($F922:I922)</f>
        <v>5714.22</v>
      </c>
      <c r="V922">
        <f>SUM($F922:J922)</f>
        <v>5714.22</v>
      </c>
      <c r="W922">
        <f>SUM($F922:K922)</f>
        <v>6914.22</v>
      </c>
      <c r="X922">
        <f>SUM($F922:L922)</f>
        <v>6914.22</v>
      </c>
      <c r="Y922">
        <f>SUM($F922:M922)</f>
        <v>6914.22</v>
      </c>
      <c r="Z922">
        <f>SUM($F922:N922)</f>
        <v>7914.22</v>
      </c>
      <c r="AA922">
        <f>SUM($F922:O922)</f>
        <v>7914.22</v>
      </c>
      <c r="AB922">
        <f>SUM($F922:P922)</f>
        <v>7914.22</v>
      </c>
      <c r="AC922">
        <f>SUM($F922:Q922)</f>
        <v>9028.44</v>
      </c>
      <c r="AD922">
        <f>SUM($F922:R922)</f>
        <v>9028.44</v>
      </c>
    </row>
    <row r="923" spans="1:30" x14ac:dyDescent="0.35">
      <c r="A923" t="s">
        <v>145</v>
      </c>
      <c r="B923" s="328" t="str">
        <f>VLOOKUP(A923,'Web Based Remittances'!$A$2:$C$70,3,0)</f>
        <v>37x334e</v>
      </c>
      <c r="C923" t="s">
        <v>87</v>
      </c>
      <c r="D923" t="s">
        <v>88</v>
      </c>
      <c r="E923">
        <v>6120220</v>
      </c>
      <c r="F923">
        <v>30357.32</v>
      </c>
      <c r="G923">
        <v>4000</v>
      </c>
      <c r="H923">
        <v>2500</v>
      </c>
      <c r="I923">
        <v>1500</v>
      </c>
      <c r="J923">
        <v>750</v>
      </c>
      <c r="K923">
        <v>500</v>
      </c>
      <c r="L923">
        <v>800</v>
      </c>
      <c r="M923">
        <v>1000</v>
      </c>
      <c r="N923">
        <v>3000</v>
      </c>
      <c r="O923">
        <v>4000</v>
      </c>
      <c r="P923">
        <v>4250</v>
      </c>
      <c r="Q923">
        <v>4500</v>
      </c>
      <c r="R923">
        <v>3557.32</v>
      </c>
      <c r="S923">
        <f t="shared" si="14"/>
        <v>4000</v>
      </c>
      <c r="T923">
        <f>SUM($F923:H923)</f>
        <v>36857.32</v>
      </c>
      <c r="U923">
        <f>SUM($F923:I923)</f>
        <v>38357.32</v>
      </c>
      <c r="V923">
        <f>SUM($F923:J923)</f>
        <v>39107.32</v>
      </c>
      <c r="W923">
        <f>SUM($F923:K923)</f>
        <v>39607.32</v>
      </c>
      <c r="X923">
        <f>SUM($F923:L923)</f>
        <v>40407.32</v>
      </c>
      <c r="Y923">
        <f>SUM($F923:M923)</f>
        <v>41407.32</v>
      </c>
      <c r="Z923">
        <f>SUM($F923:N923)</f>
        <v>44407.32</v>
      </c>
      <c r="AA923">
        <f>SUM($F923:O923)</f>
        <v>48407.32</v>
      </c>
      <c r="AB923">
        <f>SUM($F923:P923)</f>
        <v>52657.32</v>
      </c>
      <c r="AC923">
        <f>SUM($F923:Q923)</f>
        <v>57157.32</v>
      </c>
      <c r="AD923">
        <f>SUM($F923:R923)</f>
        <v>60714.64</v>
      </c>
    </row>
    <row r="924" spans="1:30" x14ac:dyDescent="0.35">
      <c r="A924" t="s">
        <v>145</v>
      </c>
      <c r="B924" s="328" t="str">
        <f>VLOOKUP(A924,'Web Based Remittances'!$A$2:$C$70,3,0)</f>
        <v>37x334e</v>
      </c>
      <c r="C924" t="s">
        <v>89</v>
      </c>
      <c r="D924" t="s">
        <v>90</v>
      </c>
      <c r="E924">
        <v>6120600</v>
      </c>
      <c r="F924">
        <v>0</v>
      </c>
      <c r="G924">
        <v>0</v>
      </c>
      <c r="H924">
        <v>0</v>
      </c>
      <c r="I924">
        <v>0</v>
      </c>
      <c r="J924">
        <v>0</v>
      </c>
      <c r="K924">
        <v>0</v>
      </c>
      <c r="L924">
        <v>0</v>
      </c>
      <c r="M924">
        <v>0</v>
      </c>
      <c r="N924">
        <v>0</v>
      </c>
      <c r="O924">
        <v>0</v>
      </c>
      <c r="P924">
        <v>0</v>
      </c>
      <c r="Q924">
        <v>0</v>
      </c>
      <c r="R924">
        <v>0</v>
      </c>
      <c r="S924">
        <f t="shared" si="14"/>
        <v>0</v>
      </c>
      <c r="T924">
        <f>SUM($F924:H924)</f>
        <v>0</v>
      </c>
      <c r="U924">
        <f>SUM($F924:I924)</f>
        <v>0</v>
      </c>
      <c r="V924">
        <f>SUM($F924:J924)</f>
        <v>0</v>
      </c>
      <c r="W924">
        <f>SUM($F924:K924)</f>
        <v>0</v>
      </c>
      <c r="X924">
        <f>SUM($F924:L924)</f>
        <v>0</v>
      </c>
      <c r="Y924">
        <f>SUM($F924:M924)</f>
        <v>0</v>
      </c>
      <c r="Z924">
        <f>SUM($F924:N924)</f>
        <v>0</v>
      </c>
      <c r="AA924">
        <f>SUM($F924:O924)</f>
        <v>0</v>
      </c>
      <c r="AB924">
        <f>SUM($F924:P924)</f>
        <v>0</v>
      </c>
      <c r="AC924">
        <f>SUM($F924:Q924)</f>
        <v>0</v>
      </c>
      <c r="AD924">
        <f>SUM($F924:R924)</f>
        <v>0</v>
      </c>
    </row>
    <row r="925" spans="1:30" x14ac:dyDescent="0.35">
      <c r="A925" t="s">
        <v>145</v>
      </c>
      <c r="B925" s="328" t="str">
        <f>VLOOKUP(A925,'Web Based Remittances'!$A$2:$C$70,3,0)</f>
        <v>37x334e</v>
      </c>
      <c r="C925" t="s">
        <v>91</v>
      </c>
      <c r="D925" t="s">
        <v>92</v>
      </c>
      <c r="E925">
        <v>6120400</v>
      </c>
      <c r="F925">
        <v>6390</v>
      </c>
      <c r="G925">
        <v>740</v>
      </c>
      <c r="H925">
        <v>140</v>
      </c>
      <c r="I925">
        <v>140</v>
      </c>
      <c r="J925">
        <v>1640</v>
      </c>
      <c r="K925">
        <v>140</v>
      </c>
      <c r="L925">
        <v>840</v>
      </c>
      <c r="M925">
        <v>375</v>
      </c>
      <c r="N925">
        <v>640</v>
      </c>
      <c r="O925">
        <v>515</v>
      </c>
      <c r="P925">
        <v>140</v>
      </c>
      <c r="Q925">
        <v>140</v>
      </c>
      <c r="R925">
        <v>940</v>
      </c>
      <c r="S925">
        <f t="shared" si="14"/>
        <v>740</v>
      </c>
      <c r="T925">
        <f>SUM($F925:H925)</f>
        <v>7270</v>
      </c>
      <c r="U925">
        <f>SUM($F925:I925)</f>
        <v>7410</v>
      </c>
      <c r="V925">
        <f>SUM($F925:J925)</f>
        <v>9050</v>
      </c>
      <c r="W925">
        <f>SUM($F925:K925)</f>
        <v>9190</v>
      </c>
      <c r="X925">
        <f>SUM($F925:L925)</f>
        <v>10030</v>
      </c>
      <c r="Y925">
        <f>SUM($F925:M925)</f>
        <v>10405</v>
      </c>
      <c r="Z925">
        <f>SUM($F925:N925)</f>
        <v>11045</v>
      </c>
      <c r="AA925">
        <f>SUM($F925:O925)</f>
        <v>11560</v>
      </c>
      <c r="AB925">
        <f>SUM($F925:P925)</f>
        <v>11700</v>
      </c>
      <c r="AC925">
        <f>SUM($F925:Q925)</f>
        <v>11840</v>
      </c>
      <c r="AD925">
        <f>SUM($F925:R925)</f>
        <v>12780</v>
      </c>
    </row>
    <row r="926" spans="1:30" x14ac:dyDescent="0.35">
      <c r="A926" t="s">
        <v>145</v>
      </c>
      <c r="B926" s="328" t="str">
        <f>VLOOKUP(A926,'Web Based Remittances'!$A$2:$C$70,3,0)</f>
        <v>37x334e</v>
      </c>
      <c r="C926" t="s">
        <v>93</v>
      </c>
      <c r="D926" t="s">
        <v>94</v>
      </c>
      <c r="E926">
        <v>6140130</v>
      </c>
      <c r="F926">
        <v>194920.47</v>
      </c>
      <c r="G926">
        <v>13679.16</v>
      </c>
      <c r="H926">
        <v>22216.26</v>
      </c>
      <c r="I926">
        <v>39978.730000000003</v>
      </c>
      <c r="J926">
        <v>35701.230000000003</v>
      </c>
      <c r="K926">
        <v>2800.01</v>
      </c>
      <c r="L926">
        <v>21184.23</v>
      </c>
      <c r="M926">
        <v>13875.86</v>
      </c>
      <c r="N926">
        <v>10030.01</v>
      </c>
      <c r="O926">
        <v>7200.98</v>
      </c>
      <c r="P926">
        <v>10755.86</v>
      </c>
      <c r="Q926">
        <v>9456.7100000000009</v>
      </c>
      <c r="R926">
        <v>8041.4299999999994</v>
      </c>
      <c r="S926">
        <f t="shared" si="14"/>
        <v>13679.16</v>
      </c>
      <c r="T926">
        <f>SUM($F926:H926)</f>
        <v>230815.89</v>
      </c>
      <c r="U926">
        <f>SUM($F926:I926)</f>
        <v>270794.62</v>
      </c>
      <c r="V926">
        <f>SUM($F926:J926)</f>
        <v>306495.84999999998</v>
      </c>
      <c r="W926">
        <f>SUM($F926:K926)</f>
        <v>309295.86</v>
      </c>
      <c r="X926">
        <f>SUM($F926:L926)</f>
        <v>330480.08999999997</v>
      </c>
      <c r="Y926">
        <f>SUM($F926:M926)</f>
        <v>344355.94999999995</v>
      </c>
      <c r="Z926">
        <f>SUM($F926:N926)</f>
        <v>354385.95999999996</v>
      </c>
      <c r="AA926">
        <f>SUM($F926:O926)</f>
        <v>361586.93999999994</v>
      </c>
      <c r="AB926">
        <f>SUM($F926:P926)</f>
        <v>372342.79999999993</v>
      </c>
      <c r="AC926">
        <f>SUM($F926:Q926)</f>
        <v>381799.50999999995</v>
      </c>
      <c r="AD926">
        <f>SUM($F926:R926)</f>
        <v>389840.93999999994</v>
      </c>
    </row>
    <row r="927" spans="1:30" x14ac:dyDescent="0.35">
      <c r="A927" t="s">
        <v>145</v>
      </c>
      <c r="B927" s="328" t="str">
        <f>VLOOKUP(A927,'Web Based Remittances'!$A$2:$C$70,3,0)</f>
        <v>37x334e</v>
      </c>
      <c r="C927" t="s">
        <v>95</v>
      </c>
      <c r="D927" t="s">
        <v>96</v>
      </c>
      <c r="E927">
        <v>6142430</v>
      </c>
      <c r="F927">
        <v>11000</v>
      </c>
      <c r="G927">
        <v>8398.4599999999991</v>
      </c>
      <c r="H927">
        <v>150</v>
      </c>
      <c r="I927">
        <v>350</v>
      </c>
      <c r="J927">
        <v>200</v>
      </c>
      <c r="K927">
        <v>0</v>
      </c>
      <c r="L927">
        <v>950</v>
      </c>
      <c r="M927">
        <v>150</v>
      </c>
      <c r="N927">
        <v>200</v>
      </c>
      <c r="O927">
        <v>100</v>
      </c>
      <c r="P927">
        <v>250</v>
      </c>
      <c r="Q927">
        <v>151</v>
      </c>
      <c r="R927">
        <v>100.54</v>
      </c>
      <c r="S927">
        <f t="shared" si="14"/>
        <v>8398.4599999999991</v>
      </c>
      <c r="T927">
        <f>SUM($F927:H927)</f>
        <v>19548.46</v>
      </c>
      <c r="U927">
        <f>SUM($F927:I927)</f>
        <v>19898.46</v>
      </c>
      <c r="V927">
        <f>SUM($F927:J927)</f>
        <v>20098.46</v>
      </c>
      <c r="W927">
        <f>SUM($F927:K927)</f>
        <v>20098.46</v>
      </c>
      <c r="X927">
        <f>SUM($F927:L927)</f>
        <v>21048.46</v>
      </c>
      <c r="Y927">
        <f>SUM($F927:M927)</f>
        <v>21198.46</v>
      </c>
      <c r="Z927">
        <f>SUM($F927:N927)</f>
        <v>21398.46</v>
      </c>
      <c r="AA927">
        <f>SUM($F927:O927)</f>
        <v>21498.46</v>
      </c>
      <c r="AB927">
        <f>SUM($F927:P927)</f>
        <v>21748.46</v>
      </c>
      <c r="AC927">
        <f>SUM($F927:Q927)</f>
        <v>21899.46</v>
      </c>
      <c r="AD927">
        <f>SUM($F927:R927)</f>
        <v>22000</v>
      </c>
    </row>
    <row r="928" spans="1:30" x14ac:dyDescent="0.35">
      <c r="A928" t="s">
        <v>145</v>
      </c>
      <c r="B928" s="328" t="str">
        <f>VLOOKUP(A928,'Web Based Remittances'!$A$2:$C$70,3,0)</f>
        <v>37x334e</v>
      </c>
      <c r="C928" t="s">
        <v>97</v>
      </c>
      <c r="D928" t="s">
        <v>98</v>
      </c>
      <c r="E928">
        <v>6146100</v>
      </c>
      <c r="F928">
        <v>0</v>
      </c>
      <c r="G928">
        <v>0</v>
      </c>
      <c r="H928">
        <v>0</v>
      </c>
      <c r="I928">
        <v>0</v>
      </c>
      <c r="J928">
        <v>0</v>
      </c>
      <c r="K928">
        <v>0</v>
      </c>
      <c r="L928">
        <v>0</v>
      </c>
      <c r="M928">
        <v>0</v>
      </c>
      <c r="N928">
        <v>0</v>
      </c>
      <c r="O928">
        <v>0</v>
      </c>
      <c r="P928">
        <v>0</v>
      </c>
      <c r="Q928">
        <v>0</v>
      </c>
      <c r="R928">
        <v>0</v>
      </c>
      <c r="S928">
        <f t="shared" si="14"/>
        <v>0</v>
      </c>
      <c r="T928">
        <f>SUM($F928:H928)</f>
        <v>0</v>
      </c>
      <c r="U928">
        <f>SUM($F928:I928)</f>
        <v>0</v>
      </c>
      <c r="V928">
        <f>SUM($F928:J928)</f>
        <v>0</v>
      </c>
      <c r="W928">
        <f>SUM($F928:K928)</f>
        <v>0</v>
      </c>
      <c r="X928">
        <f>SUM($F928:L928)</f>
        <v>0</v>
      </c>
      <c r="Y928">
        <f>SUM($F928:M928)</f>
        <v>0</v>
      </c>
      <c r="Z928">
        <f>SUM($F928:N928)</f>
        <v>0</v>
      </c>
      <c r="AA928">
        <f>SUM($F928:O928)</f>
        <v>0</v>
      </c>
      <c r="AB928">
        <f>SUM($F928:P928)</f>
        <v>0</v>
      </c>
      <c r="AC928">
        <f>SUM($F928:Q928)</f>
        <v>0</v>
      </c>
      <c r="AD928">
        <f>SUM($F928:R928)</f>
        <v>0</v>
      </c>
    </row>
    <row r="929" spans="1:30" x14ac:dyDescent="0.35">
      <c r="A929" t="s">
        <v>145</v>
      </c>
      <c r="B929" s="328" t="str">
        <f>VLOOKUP(A929,'Web Based Remittances'!$A$2:$C$70,3,0)</f>
        <v>37x334e</v>
      </c>
      <c r="C929" t="s">
        <v>99</v>
      </c>
      <c r="D929" t="s">
        <v>100</v>
      </c>
      <c r="E929">
        <v>6140000</v>
      </c>
      <c r="F929">
        <v>31802</v>
      </c>
      <c r="G929">
        <v>3796.89</v>
      </c>
      <c r="H929">
        <v>5904.64</v>
      </c>
      <c r="I929">
        <v>2275</v>
      </c>
      <c r="J929">
        <v>1374.0099999999998</v>
      </c>
      <c r="K929">
        <v>3434.6400000000003</v>
      </c>
      <c r="L929">
        <v>1030</v>
      </c>
      <c r="M929">
        <v>974.89</v>
      </c>
      <c r="N929">
        <v>4244.6400000000003</v>
      </c>
      <c r="O929">
        <v>920</v>
      </c>
      <c r="P929">
        <v>1234.8899999999999</v>
      </c>
      <c r="Q929">
        <v>4239.6400000000003</v>
      </c>
      <c r="R929">
        <v>2372.7600000000002</v>
      </c>
      <c r="S929">
        <f t="shared" si="14"/>
        <v>3796.89</v>
      </c>
      <c r="T929">
        <f>SUM($F929:H929)</f>
        <v>41503.53</v>
      </c>
      <c r="U929">
        <f>SUM($F929:I929)</f>
        <v>43778.53</v>
      </c>
      <c r="V929">
        <f>SUM($F929:J929)</f>
        <v>45152.54</v>
      </c>
      <c r="W929">
        <f>SUM($F929:K929)</f>
        <v>48587.18</v>
      </c>
      <c r="X929">
        <f>SUM($F929:L929)</f>
        <v>49617.18</v>
      </c>
      <c r="Y929">
        <f>SUM($F929:M929)</f>
        <v>50592.07</v>
      </c>
      <c r="Z929">
        <f>SUM($F929:N929)</f>
        <v>54836.71</v>
      </c>
      <c r="AA929">
        <f>SUM($F929:O929)</f>
        <v>55756.71</v>
      </c>
      <c r="AB929">
        <f>SUM($F929:P929)</f>
        <v>56991.6</v>
      </c>
      <c r="AC929">
        <f>SUM($F929:Q929)</f>
        <v>61231.24</v>
      </c>
      <c r="AD929">
        <f>SUM($F929:R929)</f>
        <v>63604</v>
      </c>
    </row>
    <row r="930" spans="1:30" x14ac:dyDescent="0.35">
      <c r="A930" t="s">
        <v>145</v>
      </c>
      <c r="B930" s="328" t="str">
        <f>VLOOKUP(A930,'Web Based Remittances'!$A$2:$C$70,3,0)</f>
        <v>37x334e</v>
      </c>
      <c r="C930" t="s">
        <v>101</v>
      </c>
      <c r="D930" t="s">
        <v>102</v>
      </c>
      <c r="E930">
        <v>6121600</v>
      </c>
      <c r="F930">
        <v>8416</v>
      </c>
      <c r="G930">
        <v>8136</v>
      </c>
      <c r="H930">
        <v>0</v>
      </c>
      <c r="I930">
        <v>0</v>
      </c>
      <c r="J930">
        <v>0</v>
      </c>
      <c r="K930">
        <v>0</v>
      </c>
      <c r="L930">
        <v>0</v>
      </c>
      <c r="M930">
        <v>0</v>
      </c>
      <c r="N930">
        <v>0</v>
      </c>
      <c r="O930">
        <v>0</v>
      </c>
      <c r="P930">
        <v>0</v>
      </c>
      <c r="Q930">
        <v>0</v>
      </c>
      <c r="R930">
        <v>280</v>
      </c>
      <c r="S930">
        <f t="shared" si="14"/>
        <v>8136</v>
      </c>
      <c r="T930">
        <f>SUM($F930:H930)</f>
        <v>16552</v>
      </c>
      <c r="U930">
        <f>SUM($F930:I930)</f>
        <v>16552</v>
      </c>
      <c r="V930">
        <f>SUM($F930:J930)</f>
        <v>16552</v>
      </c>
      <c r="W930">
        <f>SUM($F930:K930)</f>
        <v>16552</v>
      </c>
      <c r="X930">
        <f>SUM($F930:L930)</f>
        <v>16552</v>
      </c>
      <c r="Y930">
        <f>SUM($F930:M930)</f>
        <v>16552</v>
      </c>
      <c r="Z930">
        <f>SUM($F930:N930)</f>
        <v>16552</v>
      </c>
      <c r="AA930">
        <f>SUM($F930:O930)</f>
        <v>16552</v>
      </c>
      <c r="AB930">
        <f>SUM($F930:P930)</f>
        <v>16552</v>
      </c>
      <c r="AC930">
        <f>SUM($F930:Q930)</f>
        <v>16552</v>
      </c>
      <c r="AD930">
        <f>SUM($F930:R930)</f>
        <v>16832</v>
      </c>
    </row>
    <row r="931" spans="1:30" x14ac:dyDescent="0.35">
      <c r="A931" t="s">
        <v>145</v>
      </c>
      <c r="B931" s="328" t="str">
        <f>VLOOKUP(A931,'Web Based Remittances'!$A$2:$C$70,3,0)</f>
        <v>37x334e</v>
      </c>
      <c r="C931" t="s">
        <v>103</v>
      </c>
      <c r="D931" t="s">
        <v>104</v>
      </c>
      <c r="E931">
        <v>6151110</v>
      </c>
      <c r="F931">
        <v>0</v>
      </c>
      <c r="G931">
        <v>0</v>
      </c>
      <c r="H931">
        <v>0</v>
      </c>
      <c r="I931">
        <v>0</v>
      </c>
      <c r="J931">
        <v>0</v>
      </c>
      <c r="K931">
        <v>0</v>
      </c>
      <c r="L931">
        <v>0</v>
      </c>
      <c r="M931">
        <v>0</v>
      </c>
      <c r="N931">
        <v>0</v>
      </c>
      <c r="O931">
        <v>0</v>
      </c>
      <c r="P931">
        <v>0</v>
      </c>
      <c r="Q931">
        <v>0</v>
      </c>
      <c r="R931">
        <v>0</v>
      </c>
      <c r="S931">
        <f t="shared" si="14"/>
        <v>0</v>
      </c>
      <c r="T931">
        <f>SUM($F931:H931)</f>
        <v>0</v>
      </c>
      <c r="U931">
        <f>SUM($F931:I931)</f>
        <v>0</v>
      </c>
      <c r="V931">
        <f>SUM($F931:J931)</f>
        <v>0</v>
      </c>
      <c r="W931">
        <f>SUM($F931:K931)</f>
        <v>0</v>
      </c>
      <c r="X931">
        <f>SUM($F931:L931)</f>
        <v>0</v>
      </c>
      <c r="Y931">
        <f>SUM($F931:M931)</f>
        <v>0</v>
      </c>
      <c r="Z931">
        <f>SUM($F931:N931)</f>
        <v>0</v>
      </c>
      <c r="AA931">
        <f>SUM($F931:O931)</f>
        <v>0</v>
      </c>
      <c r="AB931">
        <f>SUM($F931:P931)</f>
        <v>0</v>
      </c>
      <c r="AC931">
        <f>SUM($F931:Q931)</f>
        <v>0</v>
      </c>
      <c r="AD931">
        <f>SUM($F931:R931)</f>
        <v>0</v>
      </c>
    </row>
    <row r="932" spans="1:30" x14ac:dyDescent="0.35">
      <c r="A932" t="s">
        <v>145</v>
      </c>
      <c r="B932" s="328" t="str">
        <f>VLOOKUP(A932,'Web Based Remittances'!$A$2:$C$70,3,0)</f>
        <v>37x334e</v>
      </c>
      <c r="C932" t="s">
        <v>105</v>
      </c>
      <c r="D932" t="s">
        <v>106</v>
      </c>
      <c r="E932">
        <v>6140200</v>
      </c>
      <c r="F932">
        <v>33000</v>
      </c>
      <c r="G932">
        <v>1500</v>
      </c>
      <c r="H932">
        <v>2000</v>
      </c>
      <c r="I932">
        <v>3000</v>
      </c>
      <c r="J932">
        <v>3000</v>
      </c>
      <c r="K932">
        <v>3000</v>
      </c>
      <c r="L932">
        <v>3000</v>
      </c>
      <c r="M932">
        <v>2500</v>
      </c>
      <c r="N932">
        <v>3000</v>
      </c>
      <c r="O932">
        <v>2500</v>
      </c>
      <c r="P932">
        <v>4000</v>
      </c>
      <c r="Q932">
        <v>2500</v>
      </c>
      <c r="R932">
        <v>3000</v>
      </c>
      <c r="S932">
        <f t="shared" si="14"/>
        <v>1500</v>
      </c>
      <c r="T932">
        <f>SUM($F932:H932)</f>
        <v>36500</v>
      </c>
      <c r="U932">
        <f>SUM($F932:I932)</f>
        <v>39500</v>
      </c>
      <c r="V932">
        <f>SUM($F932:J932)</f>
        <v>42500</v>
      </c>
      <c r="W932">
        <f>SUM($F932:K932)</f>
        <v>45500</v>
      </c>
      <c r="X932">
        <f>SUM($F932:L932)</f>
        <v>48500</v>
      </c>
      <c r="Y932">
        <f>SUM($F932:M932)</f>
        <v>51000</v>
      </c>
      <c r="Z932">
        <f>SUM($F932:N932)</f>
        <v>54000</v>
      </c>
      <c r="AA932">
        <f>SUM($F932:O932)</f>
        <v>56500</v>
      </c>
      <c r="AB932">
        <f>SUM($F932:P932)</f>
        <v>60500</v>
      </c>
      <c r="AC932">
        <f>SUM($F932:Q932)</f>
        <v>63000</v>
      </c>
      <c r="AD932">
        <f>SUM($F932:R932)</f>
        <v>66000</v>
      </c>
    </row>
    <row r="933" spans="1:30" x14ac:dyDescent="0.35">
      <c r="A933" t="s">
        <v>145</v>
      </c>
      <c r="B933" s="328" t="str">
        <f>VLOOKUP(A933,'Web Based Remittances'!$A$2:$C$70,3,0)</f>
        <v>37x334e</v>
      </c>
      <c r="C933" t="s">
        <v>107</v>
      </c>
      <c r="D933" t="s">
        <v>108</v>
      </c>
      <c r="E933">
        <v>6111000</v>
      </c>
      <c r="F933">
        <v>0</v>
      </c>
      <c r="G933">
        <v>0</v>
      </c>
      <c r="H933">
        <v>0</v>
      </c>
      <c r="I933">
        <v>0</v>
      </c>
      <c r="J933">
        <v>0</v>
      </c>
      <c r="K933">
        <v>0</v>
      </c>
      <c r="L933">
        <v>0</v>
      </c>
      <c r="M933">
        <v>0</v>
      </c>
      <c r="N933">
        <v>0</v>
      </c>
      <c r="O933">
        <v>0</v>
      </c>
      <c r="P933">
        <v>0</v>
      </c>
      <c r="Q933">
        <v>0</v>
      </c>
      <c r="R933">
        <v>0</v>
      </c>
      <c r="S933">
        <f t="shared" si="14"/>
        <v>0</v>
      </c>
      <c r="T933">
        <f>SUM($F933:H933)</f>
        <v>0</v>
      </c>
      <c r="U933">
        <f>SUM($F933:I933)</f>
        <v>0</v>
      </c>
      <c r="V933">
        <f>SUM($F933:J933)</f>
        <v>0</v>
      </c>
      <c r="W933">
        <f>SUM($F933:K933)</f>
        <v>0</v>
      </c>
      <c r="X933">
        <f>SUM($F933:L933)</f>
        <v>0</v>
      </c>
      <c r="Y933">
        <f>SUM($F933:M933)</f>
        <v>0</v>
      </c>
      <c r="Z933">
        <f>SUM($F933:N933)</f>
        <v>0</v>
      </c>
      <c r="AA933">
        <f>SUM($F933:O933)</f>
        <v>0</v>
      </c>
      <c r="AB933">
        <f>SUM($F933:P933)</f>
        <v>0</v>
      </c>
      <c r="AC933">
        <f>SUM($F933:Q933)</f>
        <v>0</v>
      </c>
      <c r="AD933">
        <f>SUM($F933:R933)</f>
        <v>0</v>
      </c>
    </row>
    <row r="934" spans="1:30" x14ac:dyDescent="0.35">
      <c r="A934" t="s">
        <v>145</v>
      </c>
      <c r="B934" s="328" t="str">
        <f>VLOOKUP(A934,'Web Based Remittances'!$A$2:$C$70,3,0)</f>
        <v>37x334e</v>
      </c>
      <c r="C934" t="s">
        <v>109</v>
      </c>
      <c r="D934" t="s">
        <v>110</v>
      </c>
      <c r="E934">
        <v>6170100</v>
      </c>
      <c r="F934">
        <v>0</v>
      </c>
      <c r="G934">
        <v>0</v>
      </c>
      <c r="H934">
        <v>0</v>
      </c>
      <c r="I934">
        <v>0</v>
      </c>
      <c r="J934">
        <v>0</v>
      </c>
      <c r="K934">
        <v>0</v>
      </c>
      <c r="L934">
        <v>0</v>
      </c>
      <c r="M934">
        <v>0</v>
      </c>
      <c r="N934">
        <v>0</v>
      </c>
      <c r="O934">
        <v>0</v>
      </c>
      <c r="P934">
        <v>0</v>
      </c>
      <c r="Q934">
        <v>0</v>
      </c>
      <c r="R934">
        <v>0</v>
      </c>
      <c r="S934">
        <f t="shared" si="14"/>
        <v>0</v>
      </c>
      <c r="T934">
        <f>SUM($F934:H934)</f>
        <v>0</v>
      </c>
      <c r="U934">
        <f>SUM($F934:I934)</f>
        <v>0</v>
      </c>
      <c r="V934">
        <f>SUM($F934:J934)</f>
        <v>0</v>
      </c>
      <c r="W934">
        <f>SUM($F934:K934)</f>
        <v>0</v>
      </c>
      <c r="X934">
        <f>SUM($F934:L934)</f>
        <v>0</v>
      </c>
      <c r="Y934">
        <f>SUM($F934:M934)</f>
        <v>0</v>
      </c>
      <c r="Z934">
        <f>SUM($F934:N934)</f>
        <v>0</v>
      </c>
      <c r="AA934">
        <f>SUM($F934:O934)</f>
        <v>0</v>
      </c>
      <c r="AB934">
        <f>SUM($F934:P934)</f>
        <v>0</v>
      </c>
      <c r="AC934">
        <f>SUM($F934:Q934)</f>
        <v>0</v>
      </c>
      <c r="AD934">
        <f>SUM($F934:R934)</f>
        <v>0</v>
      </c>
    </row>
    <row r="935" spans="1:30" x14ac:dyDescent="0.35">
      <c r="A935" t="s">
        <v>145</v>
      </c>
      <c r="B935" s="328" t="str">
        <f>VLOOKUP(A935,'Web Based Remittances'!$A$2:$C$70,3,0)</f>
        <v>37x334e</v>
      </c>
      <c r="C935" t="s">
        <v>111</v>
      </c>
      <c r="D935" t="s">
        <v>112</v>
      </c>
      <c r="E935">
        <v>6170110</v>
      </c>
      <c r="F935">
        <v>54229.86</v>
      </c>
      <c r="G935">
        <v>8230.7199999999993</v>
      </c>
      <c r="H935">
        <v>6474.15</v>
      </c>
      <c r="I935">
        <v>477.39</v>
      </c>
      <c r="J935">
        <v>9962.39</v>
      </c>
      <c r="K935">
        <v>477.39</v>
      </c>
      <c r="L935">
        <v>3260.72</v>
      </c>
      <c r="M935">
        <v>6197.39</v>
      </c>
      <c r="N935">
        <v>2531.8000000000002</v>
      </c>
      <c r="O935">
        <v>4310.7199999999993</v>
      </c>
      <c r="P935">
        <v>6197.39</v>
      </c>
      <c r="Q935">
        <v>477.39</v>
      </c>
      <c r="R935">
        <v>5632.4100000000008</v>
      </c>
      <c r="S935">
        <f t="shared" si="14"/>
        <v>8230.7199999999993</v>
      </c>
      <c r="T935">
        <f>SUM($F935:H935)</f>
        <v>68934.73</v>
      </c>
      <c r="U935">
        <f>SUM($F935:I935)</f>
        <v>69412.12</v>
      </c>
      <c r="V935">
        <f>SUM($F935:J935)</f>
        <v>79374.509999999995</v>
      </c>
      <c r="W935">
        <f>SUM($F935:K935)</f>
        <v>79851.899999999994</v>
      </c>
      <c r="X935">
        <f>SUM($F935:L935)</f>
        <v>83112.62</v>
      </c>
      <c r="Y935">
        <f>SUM($F935:M935)</f>
        <v>89310.01</v>
      </c>
      <c r="Z935">
        <f>SUM($F935:N935)</f>
        <v>91841.81</v>
      </c>
      <c r="AA935">
        <f>SUM($F935:O935)</f>
        <v>96152.53</v>
      </c>
      <c r="AB935">
        <f>SUM($F935:P935)</f>
        <v>102349.92</v>
      </c>
      <c r="AC935">
        <f>SUM($F935:Q935)</f>
        <v>102827.31</v>
      </c>
      <c r="AD935">
        <f>SUM($F935:R935)</f>
        <v>108459.72</v>
      </c>
    </row>
    <row r="936" spans="1:30" x14ac:dyDescent="0.35">
      <c r="A936" t="s">
        <v>145</v>
      </c>
      <c r="B936" s="328" t="str">
        <f>VLOOKUP(A936,'Web Based Remittances'!$A$2:$C$70,3,0)</f>
        <v>37x334e</v>
      </c>
      <c r="C936" t="s">
        <v>113</v>
      </c>
      <c r="D936" t="s">
        <v>114</v>
      </c>
      <c r="E936">
        <v>6181400</v>
      </c>
      <c r="F936">
        <v>0</v>
      </c>
      <c r="G936">
        <v>0</v>
      </c>
      <c r="H936">
        <v>0</v>
      </c>
      <c r="I936">
        <v>0</v>
      </c>
      <c r="J936">
        <v>0</v>
      </c>
      <c r="K936">
        <v>0</v>
      </c>
      <c r="L936">
        <v>0</v>
      </c>
      <c r="M936">
        <v>0</v>
      </c>
      <c r="N936">
        <v>0</v>
      </c>
      <c r="O936">
        <v>0</v>
      </c>
      <c r="P936">
        <v>0</v>
      </c>
      <c r="Q936">
        <v>0</v>
      </c>
      <c r="R936">
        <v>0</v>
      </c>
      <c r="S936">
        <f t="shared" si="14"/>
        <v>0</v>
      </c>
      <c r="T936">
        <f>SUM($F936:H936)</f>
        <v>0</v>
      </c>
      <c r="U936">
        <f>SUM($F936:I936)</f>
        <v>0</v>
      </c>
      <c r="V936">
        <f>SUM($F936:J936)</f>
        <v>0</v>
      </c>
      <c r="W936">
        <f>SUM($F936:K936)</f>
        <v>0</v>
      </c>
      <c r="X936">
        <f>SUM($F936:L936)</f>
        <v>0</v>
      </c>
      <c r="Y936">
        <f>SUM($F936:M936)</f>
        <v>0</v>
      </c>
      <c r="Z936">
        <f>SUM($F936:N936)</f>
        <v>0</v>
      </c>
      <c r="AA936">
        <f>SUM($F936:O936)</f>
        <v>0</v>
      </c>
      <c r="AB936">
        <f>SUM($F936:P936)</f>
        <v>0</v>
      </c>
      <c r="AC936">
        <f>SUM($F936:Q936)</f>
        <v>0</v>
      </c>
      <c r="AD936">
        <f>SUM($F936:R936)</f>
        <v>0</v>
      </c>
    </row>
    <row r="937" spans="1:30" x14ac:dyDescent="0.35">
      <c r="A937" t="s">
        <v>145</v>
      </c>
      <c r="B937" s="328" t="str">
        <f>VLOOKUP(A937,'Web Based Remittances'!$A$2:$C$70,3,0)</f>
        <v>37x334e</v>
      </c>
      <c r="C937" t="s">
        <v>115</v>
      </c>
      <c r="D937" t="s">
        <v>116</v>
      </c>
      <c r="E937">
        <v>6181500</v>
      </c>
      <c r="F937">
        <v>0</v>
      </c>
      <c r="G937">
        <v>0</v>
      </c>
      <c r="H937">
        <v>0</v>
      </c>
      <c r="I937">
        <v>0</v>
      </c>
      <c r="J937">
        <v>0</v>
      </c>
      <c r="K937">
        <v>0</v>
      </c>
      <c r="L937">
        <v>0</v>
      </c>
      <c r="M937">
        <v>0</v>
      </c>
      <c r="N937">
        <v>0</v>
      </c>
      <c r="O937">
        <v>0</v>
      </c>
      <c r="P937">
        <v>0</v>
      </c>
      <c r="Q937">
        <v>0</v>
      </c>
      <c r="R937">
        <v>0</v>
      </c>
      <c r="S937">
        <f t="shared" si="14"/>
        <v>0</v>
      </c>
      <c r="T937">
        <f>SUM($F937:H937)</f>
        <v>0</v>
      </c>
      <c r="U937">
        <f>SUM($F937:I937)</f>
        <v>0</v>
      </c>
      <c r="V937">
        <f>SUM($F937:J937)</f>
        <v>0</v>
      </c>
      <c r="W937">
        <f>SUM($F937:K937)</f>
        <v>0</v>
      </c>
      <c r="X937">
        <f>SUM($F937:L937)</f>
        <v>0</v>
      </c>
      <c r="Y937">
        <f>SUM($F937:M937)</f>
        <v>0</v>
      </c>
      <c r="Z937">
        <f>SUM($F937:N937)</f>
        <v>0</v>
      </c>
      <c r="AA937">
        <f>SUM($F937:O937)</f>
        <v>0</v>
      </c>
      <c r="AB937">
        <f>SUM($F937:P937)</f>
        <v>0</v>
      </c>
      <c r="AC937">
        <f>SUM($F937:Q937)</f>
        <v>0</v>
      </c>
      <c r="AD937">
        <f>SUM($F937:R937)</f>
        <v>0</v>
      </c>
    </row>
    <row r="938" spans="1:30" x14ac:dyDescent="0.35">
      <c r="A938" t="s">
        <v>145</v>
      </c>
      <c r="B938" s="328" t="str">
        <f>VLOOKUP(A938,'Web Based Remittances'!$A$2:$C$70,3,0)</f>
        <v>37x334e</v>
      </c>
      <c r="C938" t="s">
        <v>117</v>
      </c>
      <c r="D938" t="s">
        <v>118</v>
      </c>
      <c r="E938">
        <v>6110610</v>
      </c>
      <c r="F938">
        <v>0</v>
      </c>
      <c r="G938">
        <v>0</v>
      </c>
      <c r="H938">
        <v>0</v>
      </c>
      <c r="I938">
        <v>0</v>
      </c>
      <c r="J938">
        <v>0</v>
      </c>
      <c r="K938">
        <v>0</v>
      </c>
      <c r="L938">
        <v>0</v>
      </c>
      <c r="M938">
        <v>0</v>
      </c>
      <c r="N938">
        <v>0</v>
      </c>
      <c r="O938">
        <v>0</v>
      </c>
      <c r="P938">
        <v>0</v>
      </c>
      <c r="Q938">
        <v>0</v>
      </c>
      <c r="R938">
        <v>0</v>
      </c>
      <c r="S938">
        <f t="shared" si="14"/>
        <v>0</v>
      </c>
      <c r="T938">
        <f>SUM($F938:H938)</f>
        <v>0</v>
      </c>
      <c r="U938">
        <f>SUM($F938:I938)</f>
        <v>0</v>
      </c>
      <c r="V938">
        <f>SUM($F938:J938)</f>
        <v>0</v>
      </c>
      <c r="W938">
        <f>SUM($F938:K938)</f>
        <v>0</v>
      </c>
      <c r="X938">
        <f>SUM($F938:L938)</f>
        <v>0</v>
      </c>
      <c r="Y938">
        <f>SUM($F938:M938)</f>
        <v>0</v>
      </c>
      <c r="Z938">
        <f>SUM($F938:N938)</f>
        <v>0</v>
      </c>
      <c r="AA938">
        <f>SUM($F938:O938)</f>
        <v>0</v>
      </c>
      <c r="AB938">
        <f>SUM($F938:P938)</f>
        <v>0</v>
      </c>
      <c r="AC938">
        <f>SUM($F938:Q938)</f>
        <v>0</v>
      </c>
      <c r="AD938">
        <f>SUM($F938:R938)</f>
        <v>0</v>
      </c>
    </row>
    <row r="939" spans="1:30" x14ac:dyDescent="0.35">
      <c r="A939" t="s">
        <v>145</v>
      </c>
      <c r="B939" s="328" t="str">
        <f>VLOOKUP(A939,'Web Based Remittances'!$A$2:$C$70,3,0)</f>
        <v>37x334e</v>
      </c>
      <c r="C939" t="s">
        <v>119</v>
      </c>
      <c r="D939" t="s">
        <v>120</v>
      </c>
      <c r="E939">
        <v>6122340</v>
      </c>
      <c r="F939">
        <v>0</v>
      </c>
      <c r="G939">
        <v>0</v>
      </c>
      <c r="H939">
        <v>0</v>
      </c>
      <c r="I939">
        <v>0</v>
      </c>
      <c r="J939">
        <v>0</v>
      </c>
      <c r="K939">
        <v>0</v>
      </c>
      <c r="L939">
        <v>0</v>
      </c>
      <c r="M939">
        <v>0</v>
      </c>
      <c r="N939">
        <v>0</v>
      </c>
      <c r="O939">
        <v>0</v>
      </c>
      <c r="P939">
        <v>0</v>
      </c>
      <c r="Q939">
        <v>0</v>
      </c>
      <c r="R939">
        <v>0</v>
      </c>
      <c r="S939">
        <f t="shared" si="14"/>
        <v>0</v>
      </c>
      <c r="T939">
        <f>SUM($F939:H939)</f>
        <v>0</v>
      </c>
      <c r="U939">
        <f>SUM($F939:I939)</f>
        <v>0</v>
      </c>
      <c r="V939">
        <f>SUM($F939:J939)</f>
        <v>0</v>
      </c>
      <c r="W939">
        <f>SUM($F939:K939)</f>
        <v>0</v>
      </c>
      <c r="X939">
        <f>SUM($F939:L939)</f>
        <v>0</v>
      </c>
      <c r="Y939">
        <f>SUM($F939:M939)</f>
        <v>0</v>
      </c>
      <c r="Z939">
        <f>SUM($F939:N939)</f>
        <v>0</v>
      </c>
      <c r="AA939">
        <f>SUM($F939:O939)</f>
        <v>0</v>
      </c>
      <c r="AB939">
        <f>SUM($F939:P939)</f>
        <v>0</v>
      </c>
      <c r="AC939">
        <f>SUM($F939:Q939)</f>
        <v>0</v>
      </c>
      <c r="AD939">
        <f>SUM($F939:R939)</f>
        <v>0</v>
      </c>
    </row>
    <row r="940" spans="1:30" x14ac:dyDescent="0.35">
      <c r="A940" t="s">
        <v>145</v>
      </c>
      <c r="B940" s="328" t="str">
        <f>VLOOKUP(A940,'Web Based Remittances'!$A$2:$C$70,3,0)</f>
        <v>37x334e</v>
      </c>
      <c r="C940" t="s">
        <v>121</v>
      </c>
      <c r="D940" t="s">
        <v>122</v>
      </c>
      <c r="E940">
        <v>4190170</v>
      </c>
      <c r="F940">
        <v>-9006</v>
      </c>
      <c r="G940">
        <v>0</v>
      </c>
      <c r="H940">
        <v>0</v>
      </c>
      <c r="I940">
        <v>0</v>
      </c>
      <c r="J940">
        <v>-9006</v>
      </c>
      <c r="K940">
        <v>0</v>
      </c>
      <c r="L940">
        <v>0</v>
      </c>
      <c r="M940">
        <v>0</v>
      </c>
      <c r="N940">
        <v>0</v>
      </c>
      <c r="O940">
        <v>0</v>
      </c>
      <c r="P940">
        <v>0</v>
      </c>
      <c r="Q940">
        <v>0</v>
      </c>
      <c r="R940">
        <v>0</v>
      </c>
      <c r="S940">
        <f t="shared" si="14"/>
        <v>0</v>
      </c>
      <c r="T940">
        <f>SUM($F940:H940)</f>
        <v>-9006</v>
      </c>
      <c r="U940">
        <f>SUM($F940:I940)</f>
        <v>-9006</v>
      </c>
      <c r="V940">
        <f>SUM($F940:J940)</f>
        <v>-18012</v>
      </c>
      <c r="W940">
        <f>SUM($F940:K940)</f>
        <v>-18012</v>
      </c>
      <c r="X940">
        <f>SUM($F940:L940)</f>
        <v>-18012</v>
      </c>
      <c r="Y940">
        <f>SUM($F940:M940)</f>
        <v>-18012</v>
      </c>
      <c r="Z940">
        <f>SUM($F940:N940)</f>
        <v>-18012</v>
      </c>
      <c r="AA940">
        <f>SUM($F940:O940)</f>
        <v>-18012</v>
      </c>
      <c r="AB940">
        <f>SUM($F940:P940)</f>
        <v>-18012</v>
      </c>
      <c r="AC940">
        <f>SUM($F940:Q940)</f>
        <v>-18012</v>
      </c>
      <c r="AD940">
        <f>SUM($F940:R940)</f>
        <v>-18012</v>
      </c>
    </row>
    <row r="941" spans="1:30" x14ac:dyDescent="0.35">
      <c r="A941" t="s">
        <v>145</v>
      </c>
      <c r="B941" s="328" t="str">
        <f>VLOOKUP(A941,'Web Based Remittances'!$A$2:$C$70,3,0)</f>
        <v>37x334e</v>
      </c>
      <c r="C941" t="s">
        <v>123</v>
      </c>
      <c r="D941" t="s">
        <v>124</v>
      </c>
      <c r="E941">
        <v>4190430</v>
      </c>
      <c r="F941">
        <v>0</v>
      </c>
      <c r="G941">
        <v>0</v>
      </c>
      <c r="H941">
        <v>0</v>
      </c>
      <c r="I941">
        <v>0</v>
      </c>
      <c r="J941">
        <v>0</v>
      </c>
      <c r="K941">
        <v>0</v>
      </c>
      <c r="L941">
        <v>0</v>
      </c>
      <c r="M941">
        <v>0</v>
      </c>
      <c r="N941">
        <v>0</v>
      </c>
      <c r="O941">
        <v>0</v>
      </c>
      <c r="P941">
        <v>0</v>
      </c>
      <c r="Q941">
        <v>0</v>
      </c>
      <c r="R941">
        <v>0</v>
      </c>
      <c r="S941">
        <f t="shared" si="14"/>
        <v>0</v>
      </c>
      <c r="T941">
        <f>SUM($F941:H941)</f>
        <v>0</v>
      </c>
      <c r="U941">
        <f>SUM($F941:I941)</f>
        <v>0</v>
      </c>
      <c r="V941">
        <f>SUM($F941:J941)</f>
        <v>0</v>
      </c>
      <c r="W941">
        <f>SUM($F941:K941)</f>
        <v>0</v>
      </c>
      <c r="X941">
        <f>SUM($F941:L941)</f>
        <v>0</v>
      </c>
      <c r="Y941">
        <f>SUM($F941:M941)</f>
        <v>0</v>
      </c>
      <c r="Z941">
        <f>SUM($F941:N941)</f>
        <v>0</v>
      </c>
      <c r="AA941">
        <f>SUM($F941:O941)</f>
        <v>0</v>
      </c>
      <c r="AB941">
        <f>SUM($F941:P941)</f>
        <v>0</v>
      </c>
      <c r="AC941">
        <f>SUM($F941:Q941)</f>
        <v>0</v>
      </c>
      <c r="AD941">
        <f>SUM($F941:R941)</f>
        <v>0</v>
      </c>
    </row>
    <row r="942" spans="1:30" x14ac:dyDescent="0.35">
      <c r="A942" t="s">
        <v>145</v>
      </c>
      <c r="B942" s="328" t="str">
        <f>VLOOKUP(A942,'Web Based Remittances'!$A$2:$C$70,3,0)</f>
        <v>37x334e</v>
      </c>
      <c r="C942" t="s">
        <v>125</v>
      </c>
      <c r="D942" t="s">
        <v>126</v>
      </c>
      <c r="E942">
        <v>6181510</v>
      </c>
      <c r="F942">
        <v>0</v>
      </c>
      <c r="G942">
        <v>0</v>
      </c>
      <c r="H942">
        <v>0</v>
      </c>
      <c r="I942">
        <v>0</v>
      </c>
      <c r="J942">
        <v>0</v>
      </c>
      <c r="K942">
        <v>0</v>
      </c>
      <c r="L942">
        <v>0</v>
      </c>
      <c r="M942">
        <v>0</v>
      </c>
      <c r="N942">
        <v>0</v>
      </c>
      <c r="O942">
        <v>0</v>
      </c>
      <c r="P942">
        <v>0</v>
      </c>
      <c r="Q942">
        <v>0</v>
      </c>
      <c r="R942">
        <v>0</v>
      </c>
      <c r="S942">
        <f t="shared" si="14"/>
        <v>0</v>
      </c>
      <c r="T942">
        <f>SUM($F942:H942)</f>
        <v>0</v>
      </c>
      <c r="U942">
        <f>SUM($F942:I942)</f>
        <v>0</v>
      </c>
      <c r="V942">
        <f>SUM($F942:J942)</f>
        <v>0</v>
      </c>
      <c r="W942">
        <f>SUM($F942:K942)</f>
        <v>0</v>
      </c>
      <c r="X942">
        <f>SUM($F942:L942)</f>
        <v>0</v>
      </c>
      <c r="Y942">
        <f>SUM($F942:M942)</f>
        <v>0</v>
      </c>
      <c r="Z942">
        <f>SUM($F942:N942)</f>
        <v>0</v>
      </c>
      <c r="AA942">
        <f>SUM($F942:O942)</f>
        <v>0</v>
      </c>
      <c r="AB942">
        <f>SUM($F942:P942)</f>
        <v>0</v>
      </c>
      <c r="AC942">
        <f>SUM($F942:Q942)</f>
        <v>0</v>
      </c>
      <c r="AD942">
        <f>SUM($F942:R942)</f>
        <v>0</v>
      </c>
    </row>
    <row r="943" spans="1:30" x14ac:dyDescent="0.35">
      <c r="A943" t="s">
        <v>145</v>
      </c>
      <c r="B943" s="328" t="str">
        <f>VLOOKUP(A943,'Web Based Remittances'!$A$2:$C$70,3,0)</f>
        <v>37x334e</v>
      </c>
      <c r="C943" t="s">
        <v>146</v>
      </c>
      <c r="D943" t="s">
        <v>147</v>
      </c>
      <c r="E943">
        <v>6180210</v>
      </c>
      <c r="F943">
        <v>0</v>
      </c>
      <c r="G943">
        <v>0</v>
      </c>
      <c r="H943">
        <v>0</v>
      </c>
      <c r="I943">
        <v>0</v>
      </c>
      <c r="J943">
        <v>0</v>
      </c>
      <c r="K943">
        <v>0</v>
      </c>
      <c r="L943">
        <v>0</v>
      </c>
      <c r="M943">
        <v>0</v>
      </c>
      <c r="N943">
        <v>0</v>
      </c>
      <c r="O943">
        <v>0</v>
      </c>
      <c r="P943">
        <v>0</v>
      </c>
      <c r="Q943">
        <v>0</v>
      </c>
      <c r="R943">
        <v>0</v>
      </c>
      <c r="S943">
        <f t="shared" si="14"/>
        <v>0</v>
      </c>
      <c r="T943">
        <f>SUM($F943:H943)</f>
        <v>0</v>
      </c>
      <c r="U943">
        <f>SUM($F943:I943)</f>
        <v>0</v>
      </c>
      <c r="V943">
        <f>SUM($F943:J943)</f>
        <v>0</v>
      </c>
      <c r="W943">
        <f>SUM($F943:K943)</f>
        <v>0</v>
      </c>
      <c r="X943">
        <f>SUM($F943:L943)</f>
        <v>0</v>
      </c>
      <c r="Y943">
        <f>SUM($F943:M943)</f>
        <v>0</v>
      </c>
      <c r="Z943">
        <f>SUM($F943:N943)</f>
        <v>0</v>
      </c>
      <c r="AA943">
        <f>SUM($F943:O943)</f>
        <v>0</v>
      </c>
      <c r="AB943">
        <f>SUM($F943:P943)</f>
        <v>0</v>
      </c>
      <c r="AC943">
        <f>SUM($F943:Q943)</f>
        <v>0</v>
      </c>
      <c r="AD943">
        <f>SUM($F943:R943)</f>
        <v>0</v>
      </c>
    </row>
    <row r="944" spans="1:30" x14ac:dyDescent="0.35">
      <c r="A944" t="s">
        <v>145</v>
      </c>
      <c r="B944" s="328" t="str">
        <f>VLOOKUP(A944,'Web Based Remittances'!$A$2:$C$70,3,0)</f>
        <v>37x334e</v>
      </c>
      <c r="C944" t="s">
        <v>127</v>
      </c>
      <c r="D944" t="s">
        <v>128</v>
      </c>
      <c r="E944">
        <v>6180200</v>
      </c>
      <c r="F944">
        <v>5000</v>
      </c>
      <c r="G944">
        <v>2500</v>
      </c>
      <c r="H944">
        <v>0</v>
      </c>
      <c r="I944">
        <v>0</v>
      </c>
      <c r="J944">
        <v>0</v>
      </c>
      <c r="K944">
        <v>0</v>
      </c>
      <c r="L944">
        <v>2500</v>
      </c>
      <c r="M944">
        <v>0</v>
      </c>
      <c r="N944">
        <v>0</v>
      </c>
      <c r="O944">
        <v>0</v>
      </c>
      <c r="P944">
        <v>0</v>
      </c>
      <c r="Q944">
        <v>0</v>
      </c>
      <c r="R944">
        <v>0</v>
      </c>
      <c r="S944">
        <f t="shared" si="14"/>
        <v>2500</v>
      </c>
      <c r="T944">
        <f>SUM($F944:H944)</f>
        <v>7500</v>
      </c>
      <c r="U944">
        <f>SUM($F944:I944)</f>
        <v>7500</v>
      </c>
      <c r="V944">
        <f>SUM($F944:J944)</f>
        <v>7500</v>
      </c>
      <c r="W944">
        <f>SUM($F944:K944)</f>
        <v>7500</v>
      </c>
      <c r="X944">
        <f>SUM($F944:L944)</f>
        <v>10000</v>
      </c>
      <c r="Y944">
        <f>SUM($F944:M944)</f>
        <v>10000</v>
      </c>
      <c r="Z944">
        <f>SUM($F944:N944)</f>
        <v>10000</v>
      </c>
      <c r="AA944">
        <f>SUM($F944:O944)</f>
        <v>10000</v>
      </c>
      <c r="AB944">
        <f>SUM($F944:P944)</f>
        <v>10000</v>
      </c>
      <c r="AC944">
        <f>SUM($F944:Q944)</f>
        <v>10000</v>
      </c>
      <c r="AD944">
        <f>SUM($F944:R944)</f>
        <v>10000</v>
      </c>
    </row>
    <row r="945" spans="1:30" x14ac:dyDescent="0.35">
      <c r="A945" t="s">
        <v>145</v>
      </c>
      <c r="B945" s="328" t="str">
        <f>VLOOKUP(A945,'Web Based Remittances'!$A$2:$C$70,3,0)</f>
        <v>37x334e</v>
      </c>
      <c r="C945" t="s">
        <v>130</v>
      </c>
      <c r="D945" t="s">
        <v>131</v>
      </c>
      <c r="E945">
        <v>6180230</v>
      </c>
      <c r="F945">
        <v>2500</v>
      </c>
      <c r="G945">
        <v>0</v>
      </c>
      <c r="H945">
        <v>0</v>
      </c>
      <c r="I945">
        <v>2500</v>
      </c>
      <c r="J945">
        <v>0</v>
      </c>
      <c r="K945">
        <v>0</v>
      </c>
      <c r="L945">
        <v>0</v>
      </c>
      <c r="M945">
        <v>0</v>
      </c>
      <c r="N945">
        <v>0</v>
      </c>
      <c r="O945">
        <v>0</v>
      </c>
      <c r="P945">
        <v>0</v>
      </c>
      <c r="Q945">
        <v>0</v>
      </c>
      <c r="R945">
        <v>0</v>
      </c>
      <c r="S945">
        <f t="shared" si="14"/>
        <v>0</v>
      </c>
      <c r="T945">
        <f>SUM($F945:H945)</f>
        <v>2500</v>
      </c>
      <c r="U945">
        <f>SUM($F945:I945)</f>
        <v>5000</v>
      </c>
      <c r="V945">
        <f>SUM($F945:J945)</f>
        <v>5000</v>
      </c>
      <c r="W945">
        <f>SUM($F945:K945)</f>
        <v>5000</v>
      </c>
      <c r="X945">
        <f>SUM($F945:L945)</f>
        <v>5000</v>
      </c>
      <c r="Y945">
        <f>SUM($F945:M945)</f>
        <v>5000</v>
      </c>
      <c r="Z945">
        <f>SUM($F945:N945)</f>
        <v>5000</v>
      </c>
      <c r="AA945">
        <f>SUM($F945:O945)</f>
        <v>5000</v>
      </c>
      <c r="AB945">
        <f>SUM($F945:P945)</f>
        <v>5000</v>
      </c>
      <c r="AC945">
        <f>SUM($F945:Q945)</f>
        <v>5000</v>
      </c>
      <c r="AD945">
        <f>SUM($F945:R945)</f>
        <v>5000</v>
      </c>
    </row>
    <row r="946" spans="1:30" x14ac:dyDescent="0.35">
      <c r="A946" t="s">
        <v>145</v>
      </c>
      <c r="B946" s="328" t="str">
        <f>VLOOKUP(A946,'Web Based Remittances'!$A$2:$C$70,3,0)</f>
        <v>37x334e</v>
      </c>
      <c r="C946" t="s">
        <v>135</v>
      </c>
      <c r="D946" t="s">
        <v>136</v>
      </c>
      <c r="E946">
        <v>6180260</v>
      </c>
      <c r="F946">
        <v>2500</v>
      </c>
      <c r="G946">
        <v>0</v>
      </c>
      <c r="H946">
        <v>0</v>
      </c>
      <c r="I946">
        <v>0</v>
      </c>
      <c r="J946">
        <v>0</v>
      </c>
      <c r="K946">
        <v>0</v>
      </c>
      <c r="L946">
        <v>0</v>
      </c>
      <c r="M946">
        <v>0</v>
      </c>
      <c r="N946">
        <v>2500</v>
      </c>
      <c r="O946">
        <v>0</v>
      </c>
      <c r="P946">
        <v>0</v>
      </c>
      <c r="Q946">
        <v>0</v>
      </c>
      <c r="R946">
        <v>0</v>
      </c>
      <c r="S946">
        <f t="shared" si="14"/>
        <v>0</v>
      </c>
      <c r="T946">
        <f>SUM($F946:H946)</f>
        <v>2500</v>
      </c>
      <c r="U946">
        <f>SUM($F946:I946)</f>
        <v>2500</v>
      </c>
      <c r="V946">
        <f>SUM($F946:J946)</f>
        <v>2500</v>
      </c>
      <c r="W946">
        <f>SUM($F946:K946)</f>
        <v>2500</v>
      </c>
      <c r="X946">
        <f>SUM($F946:L946)</f>
        <v>2500</v>
      </c>
      <c r="Y946">
        <f>SUM($F946:M946)</f>
        <v>2500</v>
      </c>
      <c r="Z946">
        <f>SUM($F946:N946)</f>
        <v>5000</v>
      </c>
      <c r="AA946">
        <f>SUM($F946:O946)</f>
        <v>5000</v>
      </c>
      <c r="AB946">
        <f>SUM($F946:P946)</f>
        <v>5000</v>
      </c>
      <c r="AC946">
        <f>SUM($F946:Q946)</f>
        <v>5000</v>
      </c>
      <c r="AD946">
        <f>SUM($F946:R946)</f>
        <v>5000</v>
      </c>
    </row>
    <row r="947" spans="1:30" x14ac:dyDescent="0.35">
      <c r="A947" t="s">
        <v>189</v>
      </c>
      <c r="B947" s="328" t="str">
        <f>VLOOKUP(A947,'Web Based Remittances'!$A$2:$C$70,3,0)</f>
        <v>64d48c</v>
      </c>
      <c r="C947" t="s">
        <v>19</v>
      </c>
      <c r="D947" t="s">
        <v>20</v>
      </c>
      <c r="E947">
        <v>4190105</v>
      </c>
      <c r="F947">
        <v>-1770789</v>
      </c>
      <c r="G947">
        <v>-201981.36</v>
      </c>
      <c r="H947">
        <v>-133142.24</v>
      </c>
      <c r="I947">
        <v>-155350.24</v>
      </c>
      <c r="J947">
        <v>-133142.24</v>
      </c>
      <c r="K947">
        <v>-133142.24</v>
      </c>
      <c r="L947">
        <v>-133142.24</v>
      </c>
      <c r="M947">
        <v>-133142.24</v>
      </c>
      <c r="N947">
        <v>-164233.24</v>
      </c>
      <c r="O947">
        <v>-133142.24</v>
      </c>
      <c r="P947">
        <v>-133142.24</v>
      </c>
      <c r="Q947">
        <v>-184086.24</v>
      </c>
      <c r="R947">
        <v>-133142.24</v>
      </c>
      <c r="S947">
        <f t="shared" si="14"/>
        <v>-201981.36</v>
      </c>
      <c r="T947">
        <f>SUM($F947:H947)</f>
        <v>-2105912.5999999996</v>
      </c>
      <c r="U947">
        <f>SUM($F947:I947)</f>
        <v>-2261262.84</v>
      </c>
      <c r="V947">
        <f>SUM($F947:J947)</f>
        <v>-2394405.08</v>
      </c>
      <c r="W947">
        <f>SUM($F947:K947)</f>
        <v>-2527547.3200000003</v>
      </c>
      <c r="X947">
        <f>SUM($F947:L947)</f>
        <v>-2660689.5600000005</v>
      </c>
      <c r="Y947">
        <f>SUM($F947:M947)</f>
        <v>-2793831.8000000007</v>
      </c>
      <c r="Z947">
        <f>SUM($F947:N947)</f>
        <v>-2958065.040000001</v>
      </c>
      <c r="AA947">
        <f>SUM($F947:O947)</f>
        <v>-3091207.2800000012</v>
      </c>
      <c r="AB947">
        <f>SUM($F947:P947)</f>
        <v>-3224349.5200000014</v>
      </c>
      <c r="AC947">
        <f>SUM($F947:Q947)</f>
        <v>-3408435.7600000016</v>
      </c>
      <c r="AD947">
        <f>SUM($F947:R947)</f>
        <v>-3541578.0000000019</v>
      </c>
    </row>
    <row r="948" spans="1:30" x14ac:dyDescent="0.35">
      <c r="A948" t="s">
        <v>189</v>
      </c>
      <c r="B948" s="328" t="str">
        <f>VLOOKUP(A948,'Web Based Remittances'!$A$2:$C$70,3,0)</f>
        <v>64d48c</v>
      </c>
      <c r="C948" t="s">
        <v>21</v>
      </c>
      <c r="D948" t="s">
        <v>22</v>
      </c>
      <c r="E948">
        <v>4190110</v>
      </c>
      <c r="F948">
        <v>0</v>
      </c>
      <c r="S948">
        <f t="shared" si="14"/>
        <v>0</v>
      </c>
      <c r="T948">
        <f>SUM($F948:H948)</f>
        <v>0</v>
      </c>
      <c r="U948">
        <f>SUM($F948:I948)</f>
        <v>0</v>
      </c>
      <c r="V948">
        <f>SUM($F948:J948)</f>
        <v>0</v>
      </c>
      <c r="W948">
        <f>SUM($F948:K948)</f>
        <v>0</v>
      </c>
      <c r="X948">
        <f>SUM($F948:L948)</f>
        <v>0</v>
      </c>
      <c r="Y948">
        <f>SUM($F948:M948)</f>
        <v>0</v>
      </c>
      <c r="Z948">
        <f>SUM($F948:N948)</f>
        <v>0</v>
      </c>
      <c r="AA948">
        <f>SUM($F948:O948)</f>
        <v>0</v>
      </c>
      <c r="AB948">
        <f>SUM($F948:P948)</f>
        <v>0</v>
      </c>
      <c r="AC948">
        <f>SUM($F948:Q948)</f>
        <v>0</v>
      </c>
      <c r="AD948">
        <f>SUM($F948:R948)</f>
        <v>0</v>
      </c>
    </row>
    <row r="949" spans="1:30" x14ac:dyDescent="0.35">
      <c r="A949" t="s">
        <v>189</v>
      </c>
      <c r="B949" s="328" t="str">
        <f>VLOOKUP(A949,'Web Based Remittances'!$A$2:$C$70,3,0)</f>
        <v>64d48c</v>
      </c>
      <c r="C949" t="s">
        <v>23</v>
      </c>
      <c r="D949" t="s">
        <v>24</v>
      </c>
      <c r="E949">
        <v>4190120</v>
      </c>
      <c r="F949">
        <v>-87000</v>
      </c>
      <c r="G949">
        <v>-7250</v>
      </c>
      <c r="H949">
        <v>-7250</v>
      </c>
      <c r="I949">
        <v>-7250</v>
      </c>
      <c r="J949">
        <v>-7250</v>
      </c>
      <c r="K949">
        <v>-7250</v>
      </c>
      <c r="L949">
        <v>-7250</v>
      </c>
      <c r="M949">
        <v>-7250</v>
      </c>
      <c r="N949">
        <v>-7250</v>
      </c>
      <c r="O949">
        <v>-7250</v>
      </c>
      <c r="P949">
        <v>-7250</v>
      </c>
      <c r="Q949">
        <v>-7250</v>
      </c>
      <c r="R949">
        <v>-7250</v>
      </c>
      <c r="S949">
        <f t="shared" si="14"/>
        <v>-7250</v>
      </c>
      <c r="T949">
        <f>SUM($F949:H949)</f>
        <v>-101500</v>
      </c>
      <c r="U949">
        <f>SUM($F949:I949)</f>
        <v>-108750</v>
      </c>
      <c r="V949">
        <f>SUM($F949:J949)</f>
        <v>-116000</v>
      </c>
      <c r="W949">
        <f>SUM($F949:K949)</f>
        <v>-123250</v>
      </c>
      <c r="X949">
        <f>SUM($F949:L949)</f>
        <v>-130500</v>
      </c>
      <c r="Y949">
        <f>SUM($F949:M949)</f>
        <v>-137750</v>
      </c>
      <c r="Z949">
        <f>SUM($F949:N949)</f>
        <v>-145000</v>
      </c>
      <c r="AA949">
        <f>SUM($F949:O949)</f>
        <v>-152250</v>
      </c>
      <c r="AB949">
        <f>SUM($F949:P949)</f>
        <v>-159500</v>
      </c>
      <c r="AC949">
        <f>SUM($F949:Q949)</f>
        <v>-166750</v>
      </c>
      <c r="AD949">
        <f>SUM($F949:R949)</f>
        <v>-174000</v>
      </c>
    </row>
    <row r="950" spans="1:30" x14ac:dyDescent="0.35">
      <c r="A950" t="s">
        <v>189</v>
      </c>
      <c r="B950" s="328" t="str">
        <f>VLOOKUP(A950,'Web Based Remittances'!$A$2:$C$70,3,0)</f>
        <v>64d48c</v>
      </c>
      <c r="C950" t="s">
        <v>25</v>
      </c>
      <c r="D950" t="s">
        <v>26</v>
      </c>
      <c r="E950">
        <v>4190140</v>
      </c>
      <c r="F950">
        <v>-189765</v>
      </c>
      <c r="G950">
        <v>-1700</v>
      </c>
      <c r="I950">
        <v>-250</v>
      </c>
      <c r="J950">
        <v>-46828.75</v>
      </c>
      <c r="L950">
        <v>-46828.75</v>
      </c>
      <c r="N950">
        <v>-250</v>
      </c>
      <c r="O950">
        <v>-46828.75</v>
      </c>
      <c r="R950">
        <v>-47078.75</v>
      </c>
      <c r="S950">
        <f t="shared" si="14"/>
        <v>-1700</v>
      </c>
      <c r="T950">
        <f>SUM($F950:H950)</f>
        <v>-191465</v>
      </c>
      <c r="U950">
        <f>SUM($F950:I950)</f>
        <v>-191715</v>
      </c>
      <c r="V950">
        <f>SUM($F950:J950)</f>
        <v>-238543.75</v>
      </c>
      <c r="W950">
        <f>SUM($F950:K950)</f>
        <v>-238543.75</v>
      </c>
      <c r="X950">
        <f>SUM($F950:L950)</f>
        <v>-285372.5</v>
      </c>
      <c r="Y950">
        <f>SUM($F950:M950)</f>
        <v>-285372.5</v>
      </c>
      <c r="Z950">
        <f>SUM($F950:N950)</f>
        <v>-285622.5</v>
      </c>
      <c r="AA950">
        <f>SUM($F950:O950)</f>
        <v>-332451.25</v>
      </c>
      <c r="AB950">
        <f>SUM($F950:P950)</f>
        <v>-332451.25</v>
      </c>
      <c r="AC950">
        <f>SUM($F950:Q950)</f>
        <v>-332451.25</v>
      </c>
      <c r="AD950">
        <f>SUM($F950:R950)</f>
        <v>-379530</v>
      </c>
    </row>
    <row r="951" spans="1:30" x14ac:dyDescent="0.35">
      <c r="A951" t="s">
        <v>189</v>
      </c>
      <c r="B951" s="328" t="str">
        <f>VLOOKUP(A951,'Web Based Remittances'!$A$2:$C$70,3,0)</f>
        <v>64d48c</v>
      </c>
      <c r="C951" t="s">
        <v>27</v>
      </c>
      <c r="D951" t="s">
        <v>28</v>
      </c>
      <c r="E951">
        <v>4190160</v>
      </c>
      <c r="F951">
        <v>-10000</v>
      </c>
      <c r="G951">
        <v>-4000</v>
      </c>
      <c r="L951">
        <v>-3000</v>
      </c>
      <c r="P951">
        <v>-3000</v>
      </c>
      <c r="S951">
        <f t="shared" si="14"/>
        <v>-4000</v>
      </c>
      <c r="T951">
        <f>SUM($F951:H951)</f>
        <v>-14000</v>
      </c>
      <c r="U951">
        <f>SUM($F951:I951)</f>
        <v>-14000</v>
      </c>
      <c r="V951">
        <f>SUM($F951:J951)</f>
        <v>-14000</v>
      </c>
      <c r="W951">
        <f>SUM($F951:K951)</f>
        <v>-14000</v>
      </c>
      <c r="X951">
        <f>SUM($F951:L951)</f>
        <v>-17000</v>
      </c>
      <c r="Y951">
        <f>SUM($F951:M951)</f>
        <v>-17000</v>
      </c>
      <c r="Z951">
        <f>SUM($F951:N951)</f>
        <v>-17000</v>
      </c>
      <c r="AA951">
        <f>SUM($F951:O951)</f>
        <v>-17000</v>
      </c>
      <c r="AB951">
        <f>SUM($F951:P951)</f>
        <v>-20000</v>
      </c>
      <c r="AC951">
        <f>SUM($F951:Q951)</f>
        <v>-20000</v>
      </c>
      <c r="AD951">
        <f>SUM($F951:R951)</f>
        <v>-20000</v>
      </c>
    </row>
    <row r="952" spans="1:30" x14ac:dyDescent="0.35">
      <c r="A952" t="s">
        <v>189</v>
      </c>
      <c r="B952" s="328" t="str">
        <f>VLOOKUP(A952,'Web Based Remittances'!$A$2:$C$70,3,0)</f>
        <v>64d48c</v>
      </c>
      <c r="C952" t="s">
        <v>29</v>
      </c>
      <c r="D952" t="s">
        <v>30</v>
      </c>
      <c r="E952">
        <v>4190390</v>
      </c>
      <c r="F952">
        <v>-1170</v>
      </c>
      <c r="H952">
        <v>-234</v>
      </c>
      <c r="J952">
        <v>-234</v>
      </c>
      <c r="M952">
        <v>-234</v>
      </c>
      <c r="P952">
        <v>-234</v>
      </c>
      <c r="R952">
        <v>-234</v>
      </c>
      <c r="S952">
        <f t="shared" si="14"/>
        <v>0</v>
      </c>
      <c r="T952">
        <f>SUM($F952:H952)</f>
        <v>-1404</v>
      </c>
      <c r="U952">
        <f>SUM($F952:I952)</f>
        <v>-1404</v>
      </c>
      <c r="V952">
        <f>SUM($F952:J952)</f>
        <v>-1638</v>
      </c>
      <c r="W952">
        <f>SUM($F952:K952)</f>
        <v>-1638</v>
      </c>
      <c r="X952">
        <f>SUM($F952:L952)</f>
        <v>-1638</v>
      </c>
      <c r="Y952">
        <f>SUM($F952:M952)</f>
        <v>-1872</v>
      </c>
      <c r="Z952">
        <f>SUM($F952:N952)</f>
        <v>-1872</v>
      </c>
      <c r="AA952">
        <f>SUM($F952:O952)</f>
        <v>-1872</v>
      </c>
      <c r="AB952">
        <f>SUM($F952:P952)</f>
        <v>-2106</v>
      </c>
      <c r="AC952">
        <f>SUM($F952:Q952)</f>
        <v>-2106</v>
      </c>
      <c r="AD952">
        <f>SUM($F952:R952)</f>
        <v>-2340</v>
      </c>
    </row>
    <row r="953" spans="1:30" x14ac:dyDescent="0.35">
      <c r="A953" t="s">
        <v>189</v>
      </c>
      <c r="B953" s="328" t="str">
        <f>VLOOKUP(A953,'Web Based Remittances'!$A$2:$C$70,3,0)</f>
        <v>64d48c</v>
      </c>
      <c r="C953" t="s">
        <v>31</v>
      </c>
      <c r="D953" t="s">
        <v>32</v>
      </c>
      <c r="E953">
        <v>4191900</v>
      </c>
      <c r="F953">
        <v>0</v>
      </c>
      <c r="S953">
        <f t="shared" si="14"/>
        <v>0</v>
      </c>
      <c r="T953">
        <f>SUM($F953:H953)</f>
        <v>0</v>
      </c>
      <c r="U953">
        <f>SUM($F953:I953)</f>
        <v>0</v>
      </c>
      <c r="V953">
        <f>SUM($F953:J953)</f>
        <v>0</v>
      </c>
      <c r="W953">
        <f>SUM($F953:K953)</f>
        <v>0</v>
      </c>
      <c r="X953">
        <f>SUM($F953:L953)</f>
        <v>0</v>
      </c>
      <c r="Y953">
        <f>SUM($F953:M953)</f>
        <v>0</v>
      </c>
      <c r="Z953">
        <f>SUM($F953:N953)</f>
        <v>0</v>
      </c>
      <c r="AA953">
        <f>SUM($F953:O953)</f>
        <v>0</v>
      </c>
      <c r="AB953">
        <f>SUM($F953:P953)</f>
        <v>0</v>
      </c>
      <c r="AC953">
        <f>SUM($F953:Q953)</f>
        <v>0</v>
      </c>
      <c r="AD953">
        <f>SUM($F953:R953)</f>
        <v>0</v>
      </c>
    </row>
    <row r="954" spans="1:30" x14ac:dyDescent="0.35">
      <c r="A954" t="s">
        <v>189</v>
      </c>
      <c r="B954" s="328" t="str">
        <f>VLOOKUP(A954,'Web Based Remittances'!$A$2:$C$70,3,0)</f>
        <v>64d48c</v>
      </c>
      <c r="C954" t="s">
        <v>33</v>
      </c>
      <c r="D954" t="s">
        <v>34</v>
      </c>
      <c r="E954">
        <v>4191100</v>
      </c>
      <c r="F954">
        <v>-8125</v>
      </c>
      <c r="G954">
        <v>-850</v>
      </c>
      <c r="H954">
        <v>-850</v>
      </c>
      <c r="I954">
        <v>-850</v>
      </c>
      <c r="J954">
        <v>-850</v>
      </c>
      <c r="K954">
        <v>0</v>
      </c>
      <c r="L954">
        <v>-675</v>
      </c>
      <c r="M954">
        <v>-675</v>
      </c>
      <c r="N954">
        <v>-675</v>
      </c>
      <c r="O954">
        <v>-675</v>
      </c>
      <c r="P954">
        <v>-675</v>
      </c>
      <c r="Q954">
        <v>-675</v>
      </c>
      <c r="R954">
        <v>-675</v>
      </c>
      <c r="S954">
        <f t="shared" si="14"/>
        <v>-850</v>
      </c>
      <c r="T954">
        <f>SUM($F954:H954)</f>
        <v>-9825</v>
      </c>
      <c r="U954">
        <f>SUM($F954:I954)</f>
        <v>-10675</v>
      </c>
      <c r="V954">
        <f>SUM($F954:J954)</f>
        <v>-11525</v>
      </c>
      <c r="W954">
        <f>SUM($F954:K954)</f>
        <v>-11525</v>
      </c>
      <c r="X954">
        <f>SUM($F954:L954)</f>
        <v>-12200</v>
      </c>
      <c r="Y954">
        <f>SUM($F954:M954)</f>
        <v>-12875</v>
      </c>
      <c r="Z954">
        <f>SUM($F954:N954)</f>
        <v>-13550</v>
      </c>
      <c r="AA954">
        <f>SUM($F954:O954)</f>
        <v>-14225</v>
      </c>
      <c r="AB954">
        <f>SUM($F954:P954)</f>
        <v>-14900</v>
      </c>
      <c r="AC954">
        <f>SUM($F954:Q954)</f>
        <v>-15575</v>
      </c>
      <c r="AD954">
        <f>SUM($F954:R954)</f>
        <v>-16250</v>
      </c>
    </row>
    <row r="955" spans="1:30" x14ac:dyDescent="0.35">
      <c r="A955" t="s">
        <v>189</v>
      </c>
      <c r="B955" s="328" t="str">
        <f>VLOOKUP(A955,'Web Based Remittances'!$A$2:$C$70,3,0)</f>
        <v>64d48c</v>
      </c>
      <c r="C955" t="s">
        <v>35</v>
      </c>
      <c r="D955" t="s">
        <v>36</v>
      </c>
      <c r="E955">
        <v>4191110</v>
      </c>
      <c r="F955">
        <v>-2750</v>
      </c>
      <c r="G955">
        <v>-250</v>
      </c>
      <c r="H955">
        <v>-250</v>
      </c>
      <c r="I955">
        <v>-250</v>
      </c>
      <c r="J955">
        <v>-250</v>
      </c>
      <c r="L955">
        <v>-250</v>
      </c>
      <c r="M955">
        <v>-250</v>
      </c>
      <c r="N955">
        <v>-250</v>
      </c>
      <c r="O955">
        <v>-250</v>
      </c>
      <c r="P955">
        <v>-250</v>
      </c>
      <c r="Q955">
        <v>-250</v>
      </c>
      <c r="R955">
        <v>-250</v>
      </c>
      <c r="S955">
        <f t="shared" si="14"/>
        <v>-250</v>
      </c>
      <c r="T955">
        <f>SUM($F955:H955)</f>
        <v>-3250</v>
      </c>
      <c r="U955">
        <f>SUM($F955:I955)</f>
        <v>-3500</v>
      </c>
      <c r="V955">
        <f>SUM($F955:J955)</f>
        <v>-3750</v>
      </c>
      <c r="W955">
        <f>SUM($F955:K955)</f>
        <v>-3750</v>
      </c>
      <c r="X955">
        <f>SUM($F955:L955)</f>
        <v>-4000</v>
      </c>
      <c r="Y955">
        <f>SUM($F955:M955)</f>
        <v>-4250</v>
      </c>
      <c r="Z955">
        <f>SUM($F955:N955)</f>
        <v>-4500</v>
      </c>
      <c r="AA955">
        <f>SUM($F955:O955)</f>
        <v>-4750</v>
      </c>
      <c r="AB955">
        <f>SUM($F955:P955)</f>
        <v>-5000</v>
      </c>
      <c r="AC955">
        <f>SUM($F955:Q955)</f>
        <v>-5250</v>
      </c>
      <c r="AD955">
        <f>SUM($F955:R955)</f>
        <v>-5500</v>
      </c>
    </row>
    <row r="956" spans="1:30" x14ac:dyDescent="0.35">
      <c r="A956" t="s">
        <v>189</v>
      </c>
      <c r="B956" s="328" t="str">
        <f>VLOOKUP(A956,'Web Based Remittances'!$A$2:$C$70,3,0)</f>
        <v>64d48c</v>
      </c>
      <c r="C956" t="s">
        <v>37</v>
      </c>
      <c r="D956" t="s">
        <v>38</v>
      </c>
      <c r="E956">
        <v>4191600</v>
      </c>
      <c r="F956">
        <v>-3420</v>
      </c>
      <c r="H956">
        <v>-3420</v>
      </c>
      <c r="S956">
        <f t="shared" si="14"/>
        <v>0</v>
      </c>
      <c r="T956">
        <f>SUM($F956:H956)</f>
        <v>-6840</v>
      </c>
      <c r="U956">
        <f>SUM($F956:I956)</f>
        <v>-6840</v>
      </c>
      <c r="V956">
        <f>SUM($F956:J956)</f>
        <v>-6840</v>
      </c>
      <c r="W956">
        <f>SUM($F956:K956)</f>
        <v>-6840</v>
      </c>
      <c r="X956">
        <f>SUM($F956:L956)</f>
        <v>-6840</v>
      </c>
      <c r="Y956">
        <f>SUM($F956:M956)</f>
        <v>-6840</v>
      </c>
      <c r="Z956">
        <f>SUM($F956:N956)</f>
        <v>-6840</v>
      </c>
      <c r="AA956">
        <f>SUM($F956:O956)</f>
        <v>-6840</v>
      </c>
      <c r="AB956">
        <f>SUM($F956:P956)</f>
        <v>-6840</v>
      </c>
      <c r="AC956">
        <f>SUM($F956:Q956)</f>
        <v>-6840</v>
      </c>
      <c r="AD956">
        <f>SUM($F956:R956)</f>
        <v>-6840</v>
      </c>
    </row>
    <row r="957" spans="1:30" x14ac:dyDescent="0.35">
      <c r="A957" t="s">
        <v>189</v>
      </c>
      <c r="B957" s="328" t="str">
        <f>VLOOKUP(A957,'Web Based Remittances'!$A$2:$C$70,3,0)</f>
        <v>64d48c</v>
      </c>
      <c r="C957" t="s">
        <v>39</v>
      </c>
      <c r="D957" t="s">
        <v>40</v>
      </c>
      <c r="E957">
        <v>4191610</v>
      </c>
      <c r="F957">
        <v>0</v>
      </c>
      <c r="S957">
        <f t="shared" si="14"/>
        <v>0</v>
      </c>
      <c r="T957">
        <f>SUM($F957:H957)</f>
        <v>0</v>
      </c>
      <c r="U957">
        <f>SUM($F957:I957)</f>
        <v>0</v>
      </c>
      <c r="V957">
        <f>SUM($F957:J957)</f>
        <v>0</v>
      </c>
      <c r="W957">
        <f>SUM($F957:K957)</f>
        <v>0</v>
      </c>
      <c r="X957">
        <f>SUM($F957:L957)</f>
        <v>0</v>
      </c>
      <c r="Y957">
        <f>SUM($F957:M957)</f>
        <v>0</v>
      </c>
      <c r="Z957">
        <f>SUM($F957:N957)</f>
        <v>0</v>
      </c>
      <c r="AA957">
        <f>SUM($F957:O957)</f>
        <v>0</v>
      </c>
      <c r="AB957">
        <f>SUM($F957:P957)</f>
        <v>0</v>
      </c>
      <c r="AC957">
        <f>SUM($F957:Q957)</f>
        <v>0</v>
      </c>
      <c r="AD957">
        <f>SUM($F957:R957)</f>
        <v>0</v>
      </c>
    </row>
    <row r="958" spans="1:30" x14ac:dyDescent="0.35">
      <c r="A958" t="s">
        <v>189</v>
      </c>
      <c r="B958" s="328" t="str">
        <f>VLOOKUP(A958,'Web Based Remittances'!$A$2:$C$70,3,0)</f>
        <v>64d48c</v>
      </c>
      <c r="C958" t="s">
        <v>41</v>
      </c>
      <c r="D958" t="s">
        <v>42</v>
      </c>
      <c r="E958">
        <v>4190410</v>
      </c>
      <c r="F958">
        <v>0</v>
      </c>
      <c r="S958">
        <f t="shared" si="14"/>
        <v>0</v>
      </c>
      <c r="T958">
        <f>SUM($F958:H958)</f>
        <v>0</v>
      </c>
      <c r="U958">
        <f>SUM($F958:I958)</f>
        <v>0</v>
      </c>
      <c r="V958">
        <f>SUM($F958:J958)</f>
        <v>0</v>
      </c>
      <c r="W958">
        <f>SUM($F958:K958)</f>
        <v>0</v>
      </c>
      <c r="X958">
        <f>SUM($F958:L958)</f>
        <v>0</v>
      </c>
      <c r="Y958">
        <f>SUM($F958:M958)</f>
        <v>0</v>
      </c>
      <c r="Z958">
        <f>SUM($F958:N958)</f>
        <v>0</v>
      </c>
      <c r="AA958">
        <f>SUM($F958:O958)</f>
        <v>0</v>
      </c>
      <c r="AB958">
        <f>SUM($F958:P958)</f>
        <v>0</v>
      </c>
      <c r="AC958">
        <f>SUM($F958:Q958)</f>
        <v>0</v>
      </c>
      <c r="AD958">
        <f>SUM($F958:R958)</f>
        <v>0</v>
      </c>
    </row>
    <row r="959" spans="1:30" x14ac:dyDescent="0.35">
      <c r="A959" t="s">
        <v>189</v>
      </c>
      <c r="B959" s="328" t="str">
        <f>VLOOKUP(A959,'Web Based Remittances'!$A$2:$C$70,3,0)</f>
        <v>64d48c</v>
      </c>
      <c r="C959" t="s">
        <v>43</v>
      </c>
      <c r="D959" t="s">
        <v>44</v>
      </c>
      <c r="E959">
        <v>4190420</v>
      </c>
      <c r="F959">
        <v>-500</v>
      </c>
      <c r="P959">
        <v>-500</v>
      </c>
      <c r="S959">
        <f t="shared" si="14"/>
        <v>0</v>
      </c>
      <c r="T959">
        <f>SUM($F959:H959)</f>
        <v>-500</v>
      </c>
      <c r="U959">
        <f>SUM($F959:I959)</f>
        <v>-500</v>
      </c>
      <c r="V959">
        <f>SUM($F959:J959)</f>
        <v>-500</v>
      </c>
      <c r="W959">
        <f>SUM($F959:K959)</f>
        <v>-500</v>
      </c>
      <c r="X959">
        <f>SUM($F959:L959)</f>
        <v>-500</v>
      </c>
      <c r="Y959">
        <f>SUM($F959:M959)</f>
        <v>-500</v>
      </c>
      <c r="Z959">
        <f>SUM($F959:N959)</f>
        <v>-500</v>
      </c>
      <c r="AA959">
        <f>SUM($F959:O959)</f>
        <v>-500</v>
      </c>
      <c r="AB959">
        <f>SUM($F959:P959)</f>
        <v>-1000</v>
      </c>
      <c r="AC959">
        <f>SUM($F959:Q959)</f>
        <v>-1000</v>
      </c>
      <c r="AD959">
        <f>SUM($F959:R959)</f>
        <v>-1000</v>
      </c>
    </row>
    <row r="960" spans="1:30" x14ac:dyDescent="0.35">
      <c r="A960" t="s">
        <v>189</v>
      </c>
      <c r="B960" s="328" t="str">
        <f>VLOOKUP(A960,'Web Based Remittances'!$A$2:$C$70,3,0)</f>
        <v>64d48c</v>
      </c>
      <c r="C960" t="s">
        <v>45</v>
      </c>
      <c r="D960" t="s">
        <v>46</v>
      </c>
      <c r="E960">
        <v>4190200</v>
      </c>
      <c r="F960">
        <v>0</v>
      </c>
      <c r="S960">
        <f t="shared" si="14"/>
        <v>0</v>
      </c>
      <c r="T960">
        <f>SUM($F960:H960)</f>
        <v>0</v>
      </c>
      <c r="U960">
        <f>SUM($F960:I960)</f>
        <v>0</v>
      </c>
      <c r="V960">
        <f>SUM($F960:J960)</f>
        <v>0</v>
      </c>
      <c r="W960">
        <f>SUM($F960:K960)</f>
        <v>0</v>
      </c>
      <c r="X960">
        <f>SUM($F960:L960)</f>
        <v>0</v>
      </c>
      <c r="Y960">
        <f>SUM($F960:M960)</f>
        <v>0</v>
      </c>
      <c r="Z960">
        <f>SUM($F960:N960)</f>
        <v>0</v>
      </c>
      <c r="AA960">
        <f>SUM($F960:O960)</f>
        <v>0</v>
      </c>
      <c r="AB960">
        <f>SUM($F960:P960)</f>
        <v>0</v>
      </c>
      <c r="AC960">
        <f>SUM($F960:Q960)</f>
        <v>0</v>
      </c>
      <c r="AD960">
        <f>SUM($F960:R960)</f>
        <v>0</v>
      </c>
    </row>
    <row r="961" spans="1:30" x14ac:dyDescent="0.35">
      <c r="A961" t="s">
        <v>189</v>
      </c>
      <c r="B961" s="328" t="str">
        <f>VLOOKUP(A961,'Web Based Remittances'!$A$2:$C$70,3,0)</f>
        <v>64d48c</v>
      </c>
      <c r="C961" t="s">
        <v>47</v>
      </c>
      <c r="D961" t="s">
        <v>48</v>
      </c>
      <c r="E961">
        <v>4190386</v>
      </c>
      <c r="F961">
        <v>0</v>
      </c>
      <c r="S961">
        <f t="shared" si="14"/>
        <v>0</v>
      </c>
      <c r="T961">
        <f>SUM($F961:H961)</f>
        <v>0</v>
      </c>
      <c r="U961">
        <f>SUM($F961:I961)</f>
        <v>0</v>
      </c>
      <c r="V961">
        <f>SUM($F961:J961)</f>
        <v>0</v>
      </c>
      <c r="W961">
        <f>SUM($F961:K961)</f>
        <v>0</v>
      </c>
      <c r="X961">
        <f>SUM($F961:L961)</f>
        <v>0</v>
      </c>
      <c r="Y961">
        <f>SUM($F961:M961)</f>
        <v>0</v>
      </c>
      <c r="Z961">
        <f>SUM($F961:N961)</f>
        <v>0</v>
      </c>
      <c r="AA961">
        <f>SUM($F961:O961)</f>
        <v>0</v>
      </c>
      <c r="AB961">
        <f>SUM($F961:P961)</f>
        <v>0</v>
      </c>
      <c r="AC961">
        <f>SUM($F961:Q961)</f>
        <v>0</v>
      </c>
      <c r="AD961">
        <f>SUM($F961:R961)</f>
        <v>0</v>
      </c>
    </row>
    <row r="962" spans="1:30" x14ac:dyDescent="0.35">
      <c r="A962" t="s">
        <v>189</v>
      </c>
      <c r="B962" s="328" t="str">
        <f>VLOOKUP(A962,'Web Based Remittances'!$A$2:$C$70,3,0)</f>
        <v>64d48c</v>
      </c>
      <c r="C962" t="s">
        <v>49</v>
      </c>
      <c r="D962" t="s">
        <v>50</v>
      </c>
      <c r="E962">
        <v>4190387</v>
      </c>
      <c r="F962">
        <v>0</v>
      </c>
      <c r="S962">
        <f t="shared" si="14"/>
        <v>0</v>
      </c>
      <c r="T962">
        <f>SUM($F962:H962)</f>
        <v>0</v>
      </c>
      <c r="U962">
        <f>SUM($F962:I962)</f>
        <v>0</v>
      </c>
      <c r="V962">
        <f>SUM($F962:J962)</f>
        <v>0</v>
      </c>
      <c r="W962">
        <f>SUM($F962:K962)</f>
        <v>0</v>
      </c>
      <c r="X962">
        <f>SUM($F962:L962)</f>
        <v>0</v>
      </c>
      <c r="Y962">
        <f>SUM($F962:M962)</f>
        <v>0</v>
      </c>
      <c r="Z962">
        <f>SUM($F962:N962)</f>
        <v>0</v>
      </c>
      <c r="AA962">
        <f>SUM($F962:O962)</f>
        <v>0</v>
      </c>
      <c r="AB962">
        <f>SUM($F962:P962)</f>
        <v>0</v>
      </c>
      <c r="AC962">
        <f>SUM($F962:Q962)</f>
        <v>0</v>
      </c>
      <c r="AD962">
        <f>SUM($F962:R962)</f>
        <v>0</v>
      </c>
    </row>
    <row r="963" spans="1:30" x14ac:dyDescent="0.35">
      <c r="A963" t="s">
        <v>189</v>
      </c>
      <c r="B963" s="328" t="str">
        <f>VLOOKUP(A963,'Web Based Remittances'!$A$2:$C$70,3,0)</f>
        <v>64d48c</v>
      </c>
      <c r="C963" t="s">
        <v>51</v>
      </c>
      <c r="D963" t="s">
        <v>52</v>
      </c>
      <c r="E963">
        <v>4190388</v>
      </c>
      <c r="F963">
        <v>-17400</v>
      </c>
      <c r="G963">
        <v>-4350</v>
      </c>
      <c r="J963">
        <v>-4350</v>
      </c>
      <c r="M963">
        <v>-4350</v>
      </c>
      <c r="P963">
        <v>-4350</v>
      </c>
      <c r="S963">
        <f t="shared" si="14"/>
        <v>-4350</v>
      </c>
      <c r="T963">
        <f>SUM($F963:H963)</f>
        <v>-21750</v>
      </c>
      <c r="U963">
        <f>SUM($F963:I963)</f>
        <v>-21750</v>
      </c>
      <c r="V963">
        <f>SUM($F963:J963)</f>
        <v>-26100</v>
      </c>
      <c r="W963">
        <f>SUM($F963:K963)</f>
        <v>-26100</v>
      </c>
      <c r="X963">
        <f>SUM($F963:L963)</f>
        <v>-26100</v>
      </c>
      <c r="Y963">
        <f>SUM($F963:M963)</f>
        <v>-30450</v>
      </c>
      <c r="Z963">
        <f>SUM($F963:N963)</f>
        <v>-30450</v>
      </c>
      <c r="AA963">
        <f>SUM($F963:O963)</f>
        <v>-30450</v>
      </c>
      <c r="AB963">
        <f>SUM($F963:P963)</f>
        <v>-34800</v>
      </c>
      <c r="AC963">
        <f>SUM($F963:Q963)</f>
        <v>-34800</v>
      </c>
      <c r="AD963">
        <f>SUM($F963:R963)</f>
        <v>-34800</v>
      </c>
    </row>
    <row r="964" spans="1:30" x14ac:dyDescent="0.35">
      <c r="A964" t="s">
        <v>189</v>
      </c>
      <c r="B964" s="328" t="str">
        <f>VLOOKUP(A964,'Web Based Remittances'!$A$2:$C$70,3,0)</f>
        <v>64d48c</v>
      </c>
      <c r="C964" t="s">
        <v>53</v>
      </c>
      <c r="D964" t="s">
        <v>54</v>
      </c>
      <c r="E964">
        <v>4190380</v>
      </c>
      <c r="F964">
        <v>-42984.5</v>
      </c>
      <c r="G964">
        <v>-3187</v>
      </c>
      <c r="I964">
        <v>-7800</v>
      </c>
      <c r="J964">
        <v>-21997.5</v>
      </c>
      <c r="N964">
        <v>-10000</v>
      </c>
      <c r="S964">
        <f t="shared" ref="S964:S1027" si="15">G964</f>
        <v>-3187</v>
      </c>
      <c r="T964">
        <f>SUM($F964:H964)</f>
        <v>-46171.5</v>
      </c>
      <c r="U964">
        <f>SUM($F964:I964)</f>
        <v>-53971.5</v>
      </c>
      <c r="V964">
        <f>SUM($F964:J964)</f>
        <v>-75969</v>
      </c>
      <c r="W964">
        <f>SUM($F964:K964)</f>
        <v>-75969</v>
      </c>
      <c r="X964">
        <f>SUM($F964:L964)</f>
        <v>-75969</v>
      </c>
      <c r="Y964">
        <f>SUM($F964:M964)</f>
        <v>-75969</v>
      </c>
      <c r="Z964">
        <f>SUM($F964:N964)</f>
        <v>-85969</v>
      </c>
      <c r="AA964">
        <f>SUM($F964:O964)</f>
        <v>-85969</v>
      </c>
      <c r="AB964">
        <f>SUM($F964:P964)</f>
        <v>-85969</v>
      </c>
      <c r="AC964">
        <f>SUM($F964:Q964)</f>
        <v>-85969</v>
      </c>
      <c r="AD964">
        <f>SUM($F964:R964)</f>
        <v>-85969</v>
      </c>
    </row>
    <row r="965" spans="1:30" x14ac:dyDescent="0.35">
      <c r="A965" t="s">
        <v>189</v>
      </c>
      <c r="B965" s="328" t="str">
        <f>VLOOKUP(A965,'Web Based Remittances'!$A$2:$C$70,3,0)</f>
        <v>64d48c</v>
      </c>
      <c r="C965" t="s">
        <v>156</v>
      </c>
      <c r="D965" t="s">
        <v>157</v>
      </c>
      <c r="E965">
        <v>4190205</v>
      </c>
      <c r="S965">
        <f t="shared" si="15"/>
        <v>0</v>
      </c>
      <c r="T965">
        <f>SUM($F965:H965)</f>
        <v>0</v>
      </c>
      <c r="U965">
        <f>SUM($F965:I965)</f>
        <v>0</v>
      </c>
      <c r="V965">
        <f>SUM($F965:J965)</f>
        <v>0</v>
      </c>
      <c r="W965">
        <f>SUM($F965:K965)</f>
        <v>0</v>
      </c>
      <c r="X965">
        <f>SUM($F965:L965)</f>
        <v>0</v>
      </c>
      <c r="Y965">
        <f>SUM($F965:M965)</f>
        <v>0</v>
      </c>
      <c r="Z965">
        <f>SUM($F965:N965)</f>
        <v>0</v>
      </c>
      <c r="AA965">
        <f>SUM($F965:O965)</f>
        <v>0</v>
      </c>
      <c r="AB965">
        <f>SUM($F965:P965)</f>
        <v>0</v>
      </c>
      <c r="AC965">
        <f>SUM($F965:Q965)</f>
        <v>0</v>
      </c>
      <c r="AD965">
        <f>SUM($F965:R965)</f>
        <v>0</v>
      </c>
    </row>
    <row r="966" spans="1:30" x14ac:dyDescent="0.35">
      <c r="A966" t="s">
        <v>189</v>
      </c>
      <c r="B966" s="328" t="str">
        <f>VLOOKUP(A966,'Web Based Remittances'!$A$2:$C$70,3,0)</f>
        <v>64d48c</v>
      </c>
      <c r="C966" t="s">
        <v>55</v>
      </c>
      <c r="D966" t="s">
        <v>56</v>
      </c>
      <c r="E966">
        <v>4190210</v>
      </c>
      <c r="S966">
        <f t="shared" si="15"/>
        <v>0</v>
      </c>
      <c r="T966">
        <f>SUM($F966:H966)</f>
        <v>0</v>
      </c>
      <c r="U966">
        <f>SUM($F966:I966)</f>
        <v>0</v>
      </c>
      <c r="V966">
        <f>SUM($F966:J966)</f>
        <v>0</v>
      </c>
      <c r="W966">
        <f>SUM($F966:K966)</f>
        <v>0</v>
      </c>
      <c r="X966">
        <f>SUM($F966:L966)</f>
        <v>0</v>
      </c>
      <c r="Y966">
        <f>SUM($F966:M966)</f>
        <v>0</v>
      </c>
      <c r="Z966">
        <f>SUM($F966:N966)</f>
        <v>0</v>
      </c>
      <c r="AA966">
        <f>SUM($F966:O966)</f>
        <v>0</v>
      </c>
      <c r="AB966">
        <f>SUM($F966:P966)</f>
        <v>0</v>
      </c>
      <c r="AC966">
        <f>SUM($F966:Q966)</f>
        <v>0</v>
      </c>
      <c r="AD966">
        <f>SUM($F966:R966)</f>
        <v>0</v>
      </c>
    </row>
    <row r="967" spans="1:30" x14ac:dyDescent="0.35">
      <c r="A967" t="s">
        <v>189</v>
      </c>
      <c r="B967" s="328" t="str">
        <f>VLOOKUP(A967,'Web Based Remittances'!$A$2:$C$70,3,0)</f>
        <v>64d48c</v>
      </c>
      <c r="C967" t="s">
        <v>57</v>
      </c>
      <c r="D967" t="s">
        <v>58</v>
      </c>
      <c r="E967">
        <v>6110000</v>
      </c>
      <c r="F967">
        <v>1102071</v>
      </c>
      <c r="G967">
        <v>88815</v>
      </c>
      <c r="H967">
        <v>88015</v>
      </c>
      <c r="I967">
        <v>88015</v>
      </c>
      <c r="J967">
        <v>88015</v>
      </c>
      <c r="K967">
        <v>88015</v>
      </c>
      <c r="L967">
        <v>95028</v>
      </c>
      <c r="M967">
        <v>94228</v>
      </c>
      <c r="N967">
        <v>94228</v>
      </c>
      <c r="O967">
        <v>94228</v>
      </c>
      <c r="P967">
        <v>95028</v>
      </c>
      <c r="Q967">
        <v>94228</v>
      </c>
      <c r="R967">
        <v>94228</v>
      </c>
      <c r="S967">
        <f t="shared" si="15"/>
        <v>88815</v>
      </c>
      <c r="T967">
        <f>SUM($F967:H967)</f>
        <v>1278901</v>
      </c>
      <c r="U967">
        <f>SUM($F967:I967)</f>
        <v>1366916</v>
      </c>
      <c r="V967">
        <f>SUM($F967:J967)</f>
        <v>1454931</v>
      </c>
      <c r="W967">
        <f>SUM($F967:K967)</f>
        <v>1542946</v>
      </c>
      <c r="X967">
        <f>SUM($F967:L967)</f>
        <v>1637974</v>
      </c>
      <c r="Y967">
        <f>SUM($F967:M967)</f>
        <v>1732202</v>
      </c>
      <c r="Z967">
        <f>SUM($F967:N967)</f>
        <v>1826430</v>
      </c>
      <c r="AA967">
        <f>SUM($F967:O967)</f>
        <v>1920658</v>
      </c>
      <c r="AB967">
        <f>SUM($F967:P967)</f>
        <v>2015686</v>
      </c>
      <c r="AC967">
        <f>SUM($F967:Q967)</f>
        <v>2109914</v>
      </c>
      <c r="AD967">
        <f>SUM($F967:R967)</f>
        <v>2204142</v>
      </c>
    </row>
    <row r="968" spans="1:30" x14ac:dyDescent="0.35">
      <c r="A968" t="s">
        <v>189</v>
      </c>
      <c r="B968" s="328" t="str">
        <f>VLOOKUP(A968,'Web Based Remittances'!$A$2:$C$70,3,0)</f>
        <v>64d48c</v>
      </c>
      <c r="C968" t="s">
        <v>59</v>
      </c>
      <c r="D968" t="s">
        <v>60</v>
      </c>
      <c r="E968">
        <v>6110020</v>
      </c>
      <c r="F968">
        <v>0</v>
      </c>
      <c r="S968">
        <f t="shared" si="15"/>
        <v>0</v>
      </c>
      <c r="T968">
        <f>SUM($F968:H968)</f>
        <v>0</v>
      </c>
      <c r="U968">
        <f>SUM($F968:I968)</f>
        <v>0</v>
      </c>
      <c r="V968">
        <f>SUM($F968:J968)</f>
        <v>0</v>
      </c>
      <c r="W968">
        <f>SUM($F968:K968)</f>
        <v>0</v>
      </c>
      <c r="X968">
        <f>SUM($F968:L968)</f>
        <v>0</v>
      </c>
      <c r="Y968">
        <f>SUM($F968:M968)</f>
        <v>0</v>
      </c>
      <c r="Z968">
        <f>SUM($F968:N968)</f>
        <v>0</v>
      </c>
      <c r="AA968">
        <f>SUM($F968:O968)</f>
        <v>0</v>
      </c>
      <c r="AB968">
        <f>SUM($F968:P968)</f>
        <v>0</v>
      </c>
      <c r="AC968">
        <f>SUM($F968:Q968)</f>
        <v>0</v>
      </c>
      <c r="AD968">
        <f>SUM($F968:R968)</f>
        <v>0</v>
      </c>
    </row>
    <row r="969" spans="1:30" x14ac:dyDescent="0.35">
      <c r="A969" t="s">
        <v>189</v>
      </c>
      <c r="B969" s="328" t="str">
        <f>VLOOKUP(A969,'Web Based Remittances'!$A$2:$C$70,3,0)</f>
        <v>64d48c</v>
      </c>
      <c r="C969" t="s">
        <v>61</v>
      </c>
      <c r="D969" t="s">
        <v>62</v>
      </c>
      <c r="E969">
        <v>6110600</v>
      </c>
      <c r="F969">
        <v>495100</v>
      </c>
      <c r="G969">
        <v>41000</v>
      </c>
      <c r="H969">
        <v>41000</v>
      </c>
      <c r="I969">
        <v>41000</v>
      </c>
      <c r="J969">
        <v>41000</v>
      </c>
      <c r="K969">
        <v>41000</v>
      </c>
      <c r="L969">
        <v>41100</v>
      </c>
      <c r="M969">
        <v>41500</v>
      </c>
      <c r="N969">
        <v>41500</v>
      </c>
      <c r="O969">
        <v>41500</v>
      </c>
      <c r="P969">
        <v>41500</v>
      </c>
      <c r="Q969">
        <v>41500</v>
      </c>
      <c r="R969">
        <v>41500</v>
      </c>
      <c r="S969">
        <f t="shared" si="15"/>
        <v>41000</v>
      </c>
      <c r="T969">
        <f>SUM($F969:H969)</f>
        <v>577100</v>
      </c>
      <c r="U969">
        <f>SUM($F969:I969)</f>
        <v>618100</v>
      </c>
      <c r="V969">
        <f>SUM($F969:J969)</f>
        <v>659100</v>
      </c>
      <c r="W969">
        <f>SUM($F969:K969)</f>
        <v>700100</v>
      </c>
      <c r="X969">
        <f>SUM($F969:L969)</f>
        <v>741200</v>
      </c>
      <c r="Y969">
        <f>SUM($F969:M969)</f>
        <v>782700</v>
      </c>
      <c r="Z969">
        <f>SUM($F969:N969)</f>
        <v>824200</v>
      </c>
      <c r="AA969">
        <f>SUM($F969:O969)</f>
        <v>865700</v>
      </c>
      <c r="AB969">
        <f>SUM($F969:P969)</f>
        <v>907200</v>
      </c>
      <c r="AC969">
        <f>SUM($F969:Q969)</f>
        <v>948700</v>
      </c>
      <c r="AD969">
        <f>SUM($F969:R969)</f>
        <v>990200</v>
      </c>
    </row>
    <row r="970" spans="1:30" x14ac:dyDescent="0.35">
      <c r="A970" t="s">
        <v>189</v>
      </c>
      <c r="B970" s="328" t="str">
        <f>VLOOKUP(A970,'Web Based Remittances'!$A$2:$C$70,3,0)</f>
        <v>64d48c</v>
      </c>
      <c r="C970" t="s">
        <v>63</v>
      </c>
      <c r="D970" t="s">
        <v>64</v>
      </c>
      <c r="E970">
        <v>6110720</v>
      </c>
      <c r="F970">
        <v>41400</v>
      </c>
      <c r="G970">
        <v>3450</v>
      </c>
      <c r="H970">
        <v>3450</v>
      </c>
      <c r="I970">
        <v>3450</v>
      </c>
      <c r="J970">
        <v>3450</v>
      </c>
      <c r="K970">
        <v>3450</v>
      </c>
      <c r="L970">
        <v>3450</v>
      </c>
      <c r="M970">
        <v>3450</v>
      </c>
      <c r="N970">
        <v>3450</v>
      </c>
      <c r="O970">
        <v>3450</v>
      </c>
      <c r="P970">
        <v>3450</v>
      </c>
      <c r="Q970">
        <v>3450</v>
      </c>
      <c r="R970">
        <v>3450</v>
      </c>
      <c r="S970">
        <f t="shared" si="15"/>
        <v>3450</v>
      </c>
      <c r="T970">
        <f>SUM($F970:H970)</f>
        <v>48300</v>
      </c>
      <c r="U970">
        <f>SUM($F970:I970)</f>
        <v>51750</v>
      </c>
      <c r="V970">
        <f>SUM($F970:J970)</f>
        <v>55200</v>
      </c>
      <c r="W970">
        <f>SUM($F970:K970)</f>
        <v>58650</v>
      </c>
      <c r="X970">
        <f>SUM($F970:L970)</f>
        <v>62100</v>
      </c>
      <c r="Y970">
        <f>SUM($F970:M970)</f>
        <v>65550</v>
      </c>
      <c r="Z970">
        <f>SUM($F970:N970)</f>
        <v>69000</v>
      </c>
      <c r="AA970">
        <f>SUM($F970:O970)</f>
        <v>72450</v>
      </c>
      <c r="AB970">
        <f>SUM($F970:P970)</f>
        <v>75900</v>
      </c>
      <c r="AC970">
        <f>SUM($F970:Q970)</f>
        <v>79350</v>
      </c>
      <c r="AD970">
        <f>SUM($F970:R970)</f>
        <v>82800</v>
      </c>
    </row>
    <row r="971" spans="1:30" x14ac:dyDescent="0.35">
      <c r="A971" t="s">
        <v>189</v>
      </c>
      <c r="B971" s="328" t="str">
        <f>VLOOKUP(A971,'Web Based Remittances'!$A$2:$C$70,3,0)</f>
        <v>64d48c</v>
      </c>
      <c r="C971" t="s">
        <v>65</v>
      </c>
      <c r="D971" t="s">
        <v>66</v>
      </c>
      <c r="E971">
        <v>6110860</v>
      </c>
      <c r="F971">
        <v>109444</v>
      </c>
      <c r="G971">
        <v>9003</v>
      </c>
      <c r="H971">
        <v>9003</v>
      </c>
      <c r="I971">
        <v>9003</v>
      </c>
      <c r="J971">
        <v>9003</v>
      </c>
      <c r="K971">
        <v>9003</v>
      </c>
      <c r="L971">
        <v>8903</v>
      </c>
      <c r="M971">
        <v>9271</v>
      </c>
      <c r="N971">
        <v>9271</v>
      </c>
      <c r="O971">
        <v>9271</v>
      </c>
      <c r="P971">
        <v>9271</v>
      </c>
      <c r="Q971">
        <v>9171</v>
      </c>
      <c r="R971">
        <v>9271</v>
      </c>
      <c r="S971">
        <f t="shared" si="15"/>
        <v>9003</v>
      </c>
      <c r="T971">
        <f>SUM($F971:H971)</f>
        <v>127450</v>
      </c>
      <c r="U971">
        <f>SUM($F971:I971)</f>
        <v>136453</v>
      </c>
      <c r="V971">
        <f>SUM($F971:J971)</f>
        <v>145456</v>
      </c>
      <c r="W971">
        <f>SUM($F971:K971)</f>
        <v>154459</v>
      </c>
      <c r="X971">
        <f>SUM($F971:L971)</f>
        <v>163362</v>
      </c>
      <c r="Y971">
        <f>SUM($F971:M971)</f>
        <v>172633</v>
      </c>
      <c r="Z971">
        <f>SUM($F971:N971)</f>
        <v>181904</v>
      </c>
      <c r="AA971">
        <f>SUM($F971:O971)</f>
        <v>191175</v>
      </c>
      <c r="AB971">
        <f>SUM($F971:P971)</f>
        <v>200446</v>
      </c>
      <c r="AC971">
        <f>SUM($F971:Q971)</f>
        <v>209617</v>
      </c>
      <c r="AD971">
        <f>SUM($F971:R971)</f>
        <v>218888</v>
      </c>
    </row>
    <row r="972" spans="1:30" x14ac:dyDescent="0.35">
      <c r="A972" t="s">
        <v>189</v>
      </c>
      <c r="B972" s="328" t="str">
        <f>VLOOKUP(A972,'Web Based Remittances'!$A$2:$C$70,3,0)</f>
        <v>64d48c</v>
      </c>
      <c r="C972" t="s">
        <v>67</v>
      </c>
      <c r="D972" t="s">
        <v>68</v>
      </c>
      <c r="E972">
        <v>6110800</v>
      </c>
      <c r="F972">
        <v>0</v>
      </c>
      <c r="S972">
        <f t="shared" si="15"/>
        <v>0</v>
      </c>
      <c r="T972">
        <f>SUM($F972:H972)</f>
        <v>0</v>
      </c>
      <c r="U972">
        <f>SUM($F972:I972)</f>
        <v>0</v>
      </c>
      <c r="V972">
        <f>SUM($F972:J972)</f>
        <v>0</v>
      </c>
      <c r="W972">
        <f>SUM($F972:K972)</f>
        <v>0</v>
      </c>
      <c r="X972">
        <f>SUM($F972:L972)</f>
        <v>0</v>
      </c>
      <c r="Y972">
        <f>SUM($F972:M972)</f>
        <v>0</v>
      </c>
      <c r="Z972">
        <f>SUM($F972:N972)</f>
        <v>0</v>
      </c>
      <c r="AA972">
        <f>SUM($F972:O972)</f>
        <v>0</v>
      </c>
      <c r="AB972">
        <f>SUM($F972:P972)</f>
        <v>0</v>
      </c>
      <c r="AC972">
        <f>SUM($F972:Q972)</f>
        <v>0</v>
      </c>
      <c r="AD972">
        <f>SUM($F972:R972)</f>
        <v>0</v>
      </c>
    </row>
    <row r="973" spans="1:30" x14ac:dyDescent="0.35">
      <c r="A973" t="s">
        <v>189</v>
      </c>
      <c r="B973" s="328" t="str">
        <f>VLOOKUP(A973,'Web Based Remittances'!$A$2:$C$70,3,0)</f>
        <v>64d48c</v>
      </c>
      <c r="C973" t="s">
        <v>69</v>
      </c>
      <c r="D973" t="s">
        <v>70</v>
      </c>
      <c r="E973">
        <v>6110640</v>
      </c>
      <c r="F973">
        <v>71400</v>
      </c>
      <c r="G973">
        <v>5950</v>
      </c>
      <c r="H973">
        <v>5950</v>
      </c>
      <c r="I973">
        <v>5950</v>
      </c>
      <c r="J973">
        <v>5950</v>
      </c>
      <c r="K973">
        <v>5950</v>
      </c>
      <c r="L973">
        <v>5950</v>
      </c>
      <c r="M973">
        <v>5950</v>
      </c>
      <c r="N973">
        <v>5950</v>
      </c>
      <c r="O973">
        <v>5950</v>
      </c>
      <c r="P973">
        <v>5950</v>
      </c>
      <c r="Q973">
        <v>5950</v>
      </c>
      <c r="R973">
        <v>5950</v>
      </c>
      <c r="S973">
        <f t="shared" si="15"/>
        <v>5950</v>
      </c>
      <c r="T973">
        <f>SUM($F973:H973)</f>
        <v>83300</v>
      </c>
      <c r="U973">
        <f>SUM($F973:I973)</f>
        <v>89250</v>
      </c>
      <c r="V973">
        <f>SUM($F973:J973)</f>
        <v>95200</v>
      </c>
      <c r="W973">
        <f>SUM($F973:K973)</f>
        <v>101150</v>
      </c>
      <c r="X973">
        <f>SUM($F973:L973)</f>
        <v>107100</v>
      </c>
      <c r="Y973">
        <f>SUM($F973:M973)</f>
        <v>113050</v>
      </c>
      <c r="Z973">
        <f>SUM($F973:N973)</f>
        <v>119000</v>
      </c>
      <c r="AA973">
        <f>SUM($F973:O973)</f>
        <v>124950</v>
      </c>
      <c r="AB973">
        <f>SUM($F973:P973)</f>
        <v>130900</v>
      </c>
      <c r="AC973">
        <f>SUM($F973:Q973)</f>
        <v>136850</v>
      </c>
      <c r="AD973">
        <f>SUM($F973:R973)</f>
        <v>142800</v>
      </c>
    </row>
    <row r="974" spans="1:30" x14ac:dyDescent="0.35">
      <c r="A974" t="s">
        <v>189</v>
      </c>
      <c r="B974" s="328" t="str">
        <f>VLOOKUP(A974,'Web Based Remittances'!$A$2:$C$70,3,0)</f>
        <v>64d48c</v>
      </c>
      <c r="C974" t="s">
        <v>71</v>
      </c>
      <c r="D974" t="s">
        <v>72</v>
      </c>
      <c r="E974">
        <v>6116300</v>
      </c>
      <c r="F974">
        <v>8195</v>
      </c>
      <c r="G974">
        <v>1125</v>
      </c>
      <c r="H974">
        <v>550</v>
      </c>
      <c r="I974">
        <v>550</v>
      </c>
      <c r="J974">
        <v>605</v>
      </c>
      <c r="K974">
        <v>550</v>
      </c>
      <c r="L974">
        <v>805</v>
      </c>
      <c r="M974">
        <v>650</v>
      </c>
      <c r="N974">
        <v>600</v>
      </c>
      <c r="O974">
        <v>700</v>
      </c>
      <c r="P974">
        <v>655</v>
      </c>
      <c r="Q974">
        <v>730</v>
      </c>
      <c r="R974">
        <v>675</v>
      </c>
      <c r="S974">
        <f t="shared" si="15"/>
        <v>1125</v>
      </c>
      <c r="T974">
        <f>SUM($F974:H974)</f>
        <v>9870</v>
      </c>
      <c r="U974">
        <f>SUM($F974:I974)</f>
        <v>10420</v>
      </c>
      <c r="V974">
        <f>SUM($F974:J974)</f>
        <v>11025</v>
      </c>
      <c r="W974">
        <f>SUM($F974:K974)</f>
        <v>11575</v>
      </c>
      <c r="X974">
        <f>SUM($F974:L974)</f>
        <v>12380</v>
      </c>
      <c r="Y974">
        <f>SUM($F974:M974)</f>
        <v>13030</v>
      </c>
      <c r="Z974">
        <f>SUM($F974:N974)</f>
        <v>13630</v>
      </c>
      <c r="AA974">
        <f>SUM($F974:O974)</f>
        <v>14330</v>
      </c>
      <c r="AB974">
        <f>SUM($F974:P974)</f>
        <v>14985</v>
      </c>
      <c r="AC974">
        <f>SUM($F974:Q974)</f>
        <v>15715</v>
      </c>
      <c r="AD974">
        <f>SUM($F974:R974)</f>
        <v>16390</v>
      </c>
    </row>
    <row r="975" spans="1:30" x14ac:dyDescent="0.35">
      <c r="A975" t="s">
        <v>189</v>
      </c>
      <c r="B975" s="328" t="str">
        <f>VLOOKUP(A975,'Web Based Remittances'!$A$2:$C$70,3,0)</f>
        <v>64d48c</v>
      </c>
      <c r="C975" t="s">
        <v>73</v>
      </c>
      <c r="D975" t="s">
        <v>74</v>
      </c>
      <c r="E975">
        <v>6116200</v>
      </c>
      <c r="F975">
        <v>10191</v>
      </c>
      <c r="G975">
        <v>2000</v>
      </c>
      <c r="H975">
        <v>1691</v>
      </c>
      <c r="J975">
        <v>500</v>
      </c>
      <c r="L975">
        <v>3000</v>
      </c>
      <c r="M975">
        <v>2000</v>
      </c>
      <c r="O975">
        <v>500</v>
      </c>
      <c r="R975">
        <v>500</v>
      </c>
      <c r="S975">
        <f t="shared" si="15"/>
        <v>2000</v>
      </c>
      <c r="T975">
        <f>SUM($F975:H975)</f>
        <v>13882</v>
      </c>
      <c r="U975">
        <f>SUM($F975:I975)</f>
        <v>13882</v>
      </c>
      <c r="V975">
        <f>SUM($F975:J975)</f>
        <v>14382</v>
      </c>
      <c r="W975">
        <f>SUM($F975:K975)</f>
        <v>14382</v>
      </c>
      <c r="X975">
        <f>SUM($F975:L975)</f>
        <v>17382</v>
      </c>
      <c r="Y975">
        <f>SUM($F975:M975)</f>
        <v>19382</v>
      </c>
      <c r="Z975">
        <f>SUM($F975:N975)</f>
        <v>19382</v>
      </c>
      <c r="AA975">
        <f>SUM($F975:O975)</f>
        <v>19882</v>
      </c>
      <c r="AB975">
        <f>SUM($F975:P975)</f>
        <v>19882</v>
      </c>
      <c r="AC975">
        <f>SUM($F975:Q975)</f>
        <v>19882</v>
      </c>
      <c r="AD975">
        <f>SUM($F975:R975)</f>
        <v>20382</v>
      </c>
    </row>
    <row r="976" spans="1:30" x14ac:dyDescent="0.35">
      <c r="A976" t="s">
        <v>189</v>
      </c>
      <c r="B976" s="328" t="str">
        <f>VLOOKUP(A976,'Web Based Remittances'!$A$2:$C$70,3,0)</f>
        <v>64d48c</v>
      </c>
      <c r="C976" t="s">
        <v>75</v>
      </c>
      <c r="D976" t="s">
        <v>76</v>
      </c>
      <c r="E976">
        <v>6116610</v>
      </c>
      <c r="F976">
        <v>7803</v>
      </c>
      <c r="G976">
        <v>7803</v>
      </c>
      <c r="S976">
        <f t="shared" si="15"/>
        <v>7803</v>
      </c>
      <c r="T976">
        <f>SUM($F976:H976)</f>
        <v>15606</v>
      </c>
      <c r="U976">
        <f>SUM($F976:I976)</f>
        <v>15606</v>
      </c>
      <c r="V976">
        <f>SUM($F976:J976)</f>
        <v>15606</v>
      </c>
      <c r="W976">
        <f>SUM($F976:K976)</f>
        <v>15606</v>
      </c>
      <c r="X976">
        <f>SUM($F976:L976)</f>
        <v>15606</v>
      </c>
      <c r="Y976">
        <f>SUM($F976:M976)</f>
        <v>15606</v>
      </c>
      <c r="Z976">
        <f>SUM($F976:N976)</f>
        <v>15606</v>
      </c>
      <c r="AA976">
        <f>SUM($F976:O976)</f>
        <v>15606</v>
      </c>
      <c r="AB976">
        <f>SUM($F976:P976)</f>
        <v>15606</v>
      </c>
      <c r="AC976">
        <f>SUM($F976:Q976)</f>
        <v>15606</v>
      </c>
      <c r="AD976">
        <f>SUM($F976:R976)</f>
        <v>15606</v>
      </c>
    </row>
    <row r="977" spans="1:30" x14ac:dyDescent="0.35">
      <c r="A977" t="s">
        <v>189</v>
      </c>
      <c r="B977" s="328" t="str">
        <f>VLOOKUP(A977,'Web Based Remittances'!$A$2:$C$70,3,0)</f>
        <v>64d48c</v>
      </c>
      <c r="C977" t="s">
        <v>77</v>
      </c>
      <c r="D977" t="s">
        <v>78</v>
      </c>
      <c r="E977">
        <v>6116600</v>
      </c>
      <c r="F977">
        <v>504</v>
      </c>
      <c r="G977">
        <v>504</v>
      </c>
      <c r="S977">
        <f t="shared" si="15"/>
        <v>504</v>
      </c>
      <c r="T977">
        <f>SUM($F977:H977)</f>
        <v>1008</v>
      </c>
      <c r="U977">
        <f>SUM($F977:I977)</f>
        <v>1008</v>
      </c>
      <c r="V977">
        <f>SUM($F977:J977)</f>
        <v>1008</v>
      </c>
      <c r="W977">
        <f>SUM($F977:K977)</f>
        <v>1008</v>
      </c>
      <c r="X977">
        <f>SUM($F977:L977)</f>
        <v>1008</v>
      </c>
      <c r="Y977">
        <f>SUM($F977:M977)</f>
        <v>1008</v>
      </c>
      <c r="Z977">
        <f>SUM($F977:N977)</f>
        <v>1008</v>
      </c>
      <c r="AA977">
        <f>SUM($F977:O977)</f>
        <v>1008</v>
      </c>
      <c r="AB977">
        <f>SUM($F977:P977)</f>
        <v>1008</v>
      </c>
      <c r="AC977">
        <f>SUM($F977:Q977)</f>
        <v>1008</v>
      </c>
      <c r="AD977">
        <f>SUM($F977:R977)</f>
        <v>1008</v>
      </c>
    </row>
    <row r="978" spans="1:30" x14ac:dyDescent="0.35">
      <c r="A978" t="s">
        <v>189</v>
      </c>
      <c r="B978" s="328" t="str">
        <f>VLOOKUP(A978,'Web Based Remittances'!$A$2:$C$70,3,0)</f>
        <v>64d48c</v>
      </c>
      <c r="C978" t="s">
        <v>79</v>
      </c>
      <c r="D978" t="s">
        <v>80</v>
      </c>
      <c r="E978">
        <v>6121000</v>
      </c>
      <c r="F978">
        <v>36390</v>
      </c>
      <c r="G978">
        <v>2000</v>
      </c>
      <c r="H978">
        <v>6000</v>
      </c>
      <c r="I978">
        <v>2000</v>
      </c>
      <c r="J978">
        <v>1000</v>
      </c>
      <c r="K978">
        <v>0</v>
      </c>
      <c r="L978">
        <v>14000</v>
      </c>
      <c r="M978">
        <v>2000</v>
      </c>
      <c r="N978">
        <v>2000</v>
      </c>
      <c r="O978">
        <v>1390</v>
      </c>
      <c r="P978">
        <v>2000</v>
      </c>
      <c r="Q978">
        <v>2000</v>
      </c>
      <c r="R978">
        <v>2000</v>
      </c>
      <c r="S978">
        <f t="shared" si="15"/>
        <v>2000</v>
      </c>
      <c r="T978">
        <f>SUM($F978:H978)</f>
        <v>44390</v>
      </c>
      <c r="U978">
        <f>SUM($F978:I978)</f>
        <v>46390</v>
      </c>
      <c r="V978">
        <f>SUM($F978:J978)</f>
        <v>47390</v>
      </c>
      <c r="W978">
        <f>SUM($F978:K978)</f>
        <v>47390</v>
      </c>
      <c r="X978">
        <f>SUM($F978:L978)</f>
        <v>61390</v>
      </c>
      <c r="Y978">
        <f>SUM($F978:M978)</f>
        <v>63390</v>
      </c>
      <c r="Z978">
        <f>SUM($F978:N978)</f>
        <v>65390</v>
      </c>
      <c r="AA978">
        <f>SUM($F978:O978)</f>
        <v>66780</v>
      </c>
      <c r="AB978">
        <f>SUM($F978:P978)</f>
        <v>68780</v>
      </c>
      <c r="AC978">
        <f>SUM($F978:Q978)</f>
        <v>70780</v>
      </c>
      <c r="AD978">
        <f>SUM($F978:R978)</f>
        <v>72780</v>
      </c>
    </row>
    <row r="979" spans="1:30" x14ac:dyDescent="0.35">
      <c r="A979" t="s">
        <v>189</v>
      </c>
      <c r="B979" s="328" t="str">
        <f>VLOOKUP(A979,'Web Based Remittances'!$A$2:$C$70,3,0)</f>
        <v>64d48c</v>
      </c>
      <c r="C979" t="s">
        <v>81</v>
      </c>
      <c r="D979" t="s">
        <v>82</v>
      </c>
      <c r="E979">
        <v>6122310</v>
      </c>
      <c r="F979">
        <v>8000</v>
      </c>
      <c r="G979">
        <v>550</v>
      </c>
      <c r="H979">
        <v>550</v>
      </c>
      <c r="I979">
        <v>550</v>
      </c>
      <c r="J979">
        <v>550</v>
      </c>
      <c r="K979">
        <v>0</v>
      </c>
      <c r="L979">
        <v>700</v>
      </c>
      <c r="M979">
        <v>1200</v>
      </c>
      <c r="N979">
        <v>700</v>
      </c>
      <c r="O979">
        <v>800</v>
      </c>
      <c r="P979">
        <v>800</v>
      </c>
      <c r="Q979">
        <v>800</v>
      </c>
      <c r="R979">
        <v>800</v>
      </c>
      <c r="S979">
        <f t="shared" si="15"/>
        <v>550</v>
      </c>
      <c r="T979">
        <f>SUM($F979:H979)</f>
        <v>9100</v>
      </c>
      <c r="U979">
        <f>SUM($F979:I979)</f>
        <v>9650</v>
      </c>
      <c r="V979">
        <f>SUM($F979:J979)</f>
        <v>10200</v>
      </c>
      <c r="W979">
        <f>SUM($F979:K979)</f>
        <v>10200</v>
      </c>
      <c r="X979">
        <f>SUM($F979:L979)</f>
        <v>10900</v>
      </c>
      <c r="Y979">
        <f>SUM($F979:M979)</f>
        <v>12100</v>
      </c>
      <c r="Z979">
        <f>SUM($F979:N979)</f>
        <v>12800</v>
      </c>
      <c r="AA979">
        <f>SUM($F979:O979)</f>
        <v>13600</v>
      </c>
      <c r="AB979">
        <f>SUM($F979:P979)</f>
        <v>14400</v>
      </c>
      <c r="AC979">
        <f>SUM($F979:Q979)</f>
        <v>15200</v>
      </c>
      <c r="AD979">
        <f>SUM($F979:R979)</f>
        <v>16000</v>
      </c>
    </row>
    <row r="980" spans="1:30" x14ac:dyDescent="0.35">
      <c r="A980" t="s">
        <v>189</v>
      </c>
      <c r="B980" s="328" t="str">
        <f>VLOOKUP(A980,'Web Based Remittances'!$A$2:$C$70,3,0)</f>
        <v>64d48c</v>
      </c>
      <c r="C980" t="s">
        <v>83</v>
      </c>
      <c r="D980" t="s">
        <v>84</v>
      </c>
      <c r="E980">
        <v>6122110</v>
      </c>
      <c r="F980">
        <v>26218.33</v>
      </c>
      <c r="G980">
        <v>1894.5833333333333</v>
      </c>
      <c r="H980">
        <v>2277.916666666667</v>
      </c>
      <c r="I980">
        <v>1894.5833333333333</v>
      </c>
      <c r="J980">
        <v>1894.5833333333333</v>
      </c>
      <c r="K980">
        <v>1894.5833333333333</v>
      </c>
      <c r="L980">
        <v>3894.583333333333</v>
      </c>
      <c r="M980">
        <v>2294.583333333333</v>
      </c>
      <c r="N980">
        <v>1894.5833333333333</v>
      </c>
      <c r="O980">
        <v>2194.583333333333</v>
      </c>
      <c r="P980">
        <v>1894.5833333333333</v>
      </c>
      <c r="Q980">
        <v>1894.5833333333333</v>
      </c>
      <c r="R980">
        <v>2294.58</v>
      </c>
      <c r="S980">
        <f t="shared" si="15"/>
        <v>1894.5833333333333</v>
      </c>
      <c r="T980">
        <f>SUM($F980:H980)</f>
        <v>30390.83</v>
      </c>
      <c r="U980">
        <f>SUM($F980:I980)</f>
        <v>32285.413333333334</v>
      </c>
      <c r="V980">
        <f>SUM($F980:J980)</f>
        <v>34179.996666666666</v>
      </c>
      <c r="W980">
        <f>SUM($F980:K980)</f>
        <v>36074.58</v>
      </c>
      <c r="X980">
        <f>SUM($F980:L980)</f>
        <v>39969.163333333338</v>
      </c>
      <c r="Y980">
        <f>SUM($F980:M980)</f>
        <v>42263.746666666673</v>
      </c>
      <c r="Z980">
        <f>SUM($F980:N980)</f>
        <v>44158.330000000009</v>
      </c>
      <c r="AA980">
        <f>SUM($F980:O980)</f>
        <v>46352.913333333345</v>
      </c>
      <c r="AB980">
        <f>SUM($F980:P980)</f>
        <v>48247.496666666681</v>
      </c>
      <c r="AC980">
        <f>SUM($F980:Q980)</f>
        <v>50142.080000000016</v>
      </c>
      <c r="AD980">
        <f>SUM($F980:R980)</f>
        <v>52436.660000000018</v>
      </c>
    </row>
    <row r="981" spans="1:30" x14ac:dyDescent="0.35">
      <c r="A981" t="s">
        <v>189</v>
      </c>
      <c r="B981" s="328" t="str">
        <f>VLOOKUP(A981,'Web Based Remittances'!$A$2:$C$70,3,0)</f>
        <v>64d48c</v>
      </c>
      <c r="C981" t="s">
        <v>85</v>
      </c>
      <c r="D981" t="s">
        <v>86</v>
      </c>
      <c r="E981">
        <v>6120800</v>
      </c>
      <c r="F981">
        <v>4000</v>
      </c>
      <c r="I981">
        <v>1050</v>
      </c>
      <c r="L981">
        <v>850</v>
      </c>
      <c r="O981">
        <v>1050</v>
      </c>
      <c r="R981">
        <v>1050</v>
      </c>
      <c r="S981">
        <f t="shared" si="15"/>
        <v>0</v>
      </c>
      <c r="T981">
        <f>SUM($F981:H981)</f>
        <v>4000</v>
      </c>
      <c r="U981">
        <f>SUM($F981:I981)</f>
        <v>5050</v>
      </c>
      <c r="V981">
        <f>SUM($F981:J981)</f>
        <v>5050</v>
      </c>
      <c r="W981">
        <f>SUM($F981:K981)</f>
        <v>5050</v>
      </c>
      <c r="X981">
        <f>SUM($F981:L981)</f>
        <v>5900</v>
      </c>
      <c r="Y981">
        <f>SUM($F981:M981)</f>
        <v>5900</v>
      </c>
      <c r="Z981">
        <f>SUM($F981:N981)</f>
        <v>5900</v>
      </c>
      <c r="AA981">
        <f>SUM($F981:O981)</f>
        <v>6950</v>
      </c>
      <c r="AB981">
        <f>SUM($F981:P981)</f>
        <v>6950</v>
      </c>
      <c r="AC981">
        <f>SUM($F981:Q981)</f>
        <v>6950</v>
      </c>
      <c r="AD981">
        <f>SUM($F981:R981)</f>
        <v>8000</v>
      </c>
    </row>
    <row r="982" spans="1:30" x14ac:dyDescent="0.35">
      <c r="A982" t="s">
        <v>189</v>
      </c>
      <c r="B982" s="328" t="str">
        <f>VLOOKUP(A982,'Web Based Remittances'!$A$2:$C$70,3,0)</f>
        <v>64d48c</v>
      </c>
      <c r="C982" t="s">
        <v>87</v>
      </c>
      <c r="D982" t="s">
        <v>88</v>
      </c>
      <c r="E982">
        <v>6120220</v>
      </c>
      <c r="F982">
        <v>50000</v>
      </c>
      <c r="G982">
        <v>4000</v>
      </c>
      <c r="H982">
        <v>4000</v>
      </c>
      <c r="I982">
        <v>3750</v>
      </c>
      <c r="J982">
        <v>2500</v>
      </c>
      <c r="K982">
        <v>0</v>
      </c>
      <c r="L982">
        <v>1250</v>
      </c>
      <c r="M982">
        <v>2750</v>
      </c>
      <c r="N982">
        <v>3500</v>
      </c>
      <c r="O982">
        <v>6750</v>
      </c>
      <c r="P982">
        <v>7500</v>
      </c>
      <c r="Q982">
        <v>7250</v>
      </c>
      <c r="R982">
        <v>6750</v>
      </c>
      <c r="S982">
        <f t="shared" si="15"/>
        <v>4000</v>
      </c>
      <c r="T982">
        <f>SUM($F982:H982)</f>
        <v>58000</v>
      </c>
      <c r="U982">
        <f>SUM($F982:I982)</f>
        <v>61750</v>
      </c>
      <c r="V982">
        <f>SUM($F982:J982)</f>
        <v>64250</v>
      </c>
      <c r="W982">
        <f>SUM($F982:K982)</f>
        <v>64250</v>
      </c>
      <c r="X982">
        <f>SUM($F982:L982)</f>
        <v>65500</v>
      </c>
      <c r="Y982">
        <f>SUM($F982:M982)</f>
        <v>68250</v>
      </c>
      <c r="Z982">
        <f>SUM($F982:N982)</f>
        <v>71750</v>
      </c>
      <c r="AA982">
        <f>SUM($F982:O982)</f>
        <v>78500</v>
      </c>
      <c r="AB982">
        <f>SUM($F982:P982)</f>
        <v>86000</v>
      </c>
      <c r="AC982">
        <f>SUM($F982:Q982)</f>
        <v>93250</v>
      </c>
      <c r="AD982">
        <f>SUM($F982:R982)</f>
        <v>100000</v>
      </c>
    </row>
    <row r="983" spans="1:30" x14ac:dyDescent="0.35">
      <c r="A983" t="s">
        <v>189</v>
      </c>
      <c r="B983" s="328" t="str">
        <f>VLOOKUP(A983,'Web Based Remittances'!$A$2:$C$70,3,0)</f>
        <v>64d48c</v>
      </c>
      <c r="C983" t="s">
        <v>89</v>
      </c>
      <c r="D983" t="s">
        <v>90</v>
      </c>
      <c r="E983">
        <v>6120600</v>
      </c>
      <c r="F983">
        <v>50944</v>
      </c>
      <c r="Q983">
        <v>50944</v>
      </c>
      <c r="S983">
        <f t="shared" si="15"/>
        <v>0</v>
      </c>
      <c r="T983">
        <f>SUM($F983:H983)</f>
        <v>50944</v>
      </c>
      <c r="U983">
        <f>SUM($F983:I983)</f>
        <v>50944</v>
      </c>
      <c r="V983">
        <f>SUM($F983:J983)</f>
        <v>50944</v>
      </c>
      <c r="W983">
        <f>SUM($F983:K983)</f>
        <v>50944</v>
      </c>
      <c r="X983">
        <f>SUM($F983:L983)</f>
        <v>50944</v>
      </c>
      <c r="Y983">
        <f>SUM($F983:M983)</f>
        <v>50944</v>
      </c>
      <c r="Z983">
        <f>SUM($F983:N983)</f>
        <v>50944</v>
      </c>
      <c r="AA983">
        <f>SUM($F983:O983)</f>
        <v>50944</v>
      </c>
      <c r="AB983">
        <f>SUM($F983:P983)</f>
        <v>50944</v>
      </c>
      <c r="AC983">
        <f>SUM($F983:Q983)</f>
        <v>101888</v>
      </c>
      <c r="AD983">
        <f>SUM($F983:R983)</f>
        <v>101888</v>
      </c>
    </row>
    <row r="984" spans="1:30" x14ac:dyDescent="0.35">
      <c r="A984" t="s">
        <v>189</v>
      </c>
      <c r="B984" s="328" t="str">
        <f>VLOOKUP(A984,'Web Based Remittances'!$A$2:$C$70,3,0)</f>
        <v>64d48c</v>
      </c>
      <c r="C984" t="s">
        <v>91</v>
      </c>
      <c r="D984" t="s">
        <v>92</v>
      </c>
      <c r="E984">
        <v>6120400</v>
      </c>
      <c r="F984">
        <v>8000</v>
      </c>
      <c r="G984">
        <v>500</v>
      </c>
      <c r="H984">
        <v>800</v>
      </c>
      <c r="I984">
        <v>500</v>
      </c>
      <c r="J984">
        <v>500</v>
      </c>
      <c r="L984">
        <v>900</v>
      </c>
      <c r="M984">
        <v>800</v>
      </c>
      <c r="N984">
        <v>800</v>
      </c>
      <c r="O984">
        <v>800</v>
      </c>
      <c r="P984">
        <v>800</v>
      </c>
      <c r="Q984">
        <v>800</v>
      </c>
      <c r="R984">
        <v>800</v>
      </c>
      <c r="S984">
        <f t="shared" si="15"/>
        <v>500</v>
      </c>
      <c r="T984">
        <f>SUM($F984:H984)</f>
        <v>9300</v>
      </c>
      <c r="U984">
        <f>SUM($F984:I984)</f>
        <v>9800</v>
      </c>
      <c r="V984">
        <f>SUM($F984:J984)</f>
        <v>10300</v>
      </c>
      <c r="W984">
        <f>SUM($F984:K984)</f>
        <v>10300</v>
      </c>
      <c r="X984">
        <f>SUM($F984:L984)</f>
        <v>11200</v>
      </c>
      <c r="Y984">
        <f>SUM($F984:M984)</f>
        <v>12000</v>
      </c>
      <c r="Z984">
        <f>SUM($F984:N984)</f>
        <v>12800</v>
      </c>
      <c r="AA984">
        <f>SUM($F984:O984)</f>
        <v>13600</v>
      </c>
      <c r="AB984">
        <f>SUM($F984:P984)</f>
        <v>14400</v>
      </c>
      <c r="AC984">
        <f>SUM($F984:Q984)</f>
        <v>15200</v>
      </c>
      <c r="AD984">
        <f>SUM($F984:R984)</f>
        <v>16000</v>
      </c>
    </row>
    <row r="985" spans="1:30" x14ac:dyDescent="0.35">
      <c r="A985" t="s">
        <v>189</v>
      </c>
      <c r="B985" s="328" t="str">
        <f>VLOOKUP(A985,'Web Based Remittances'!$A$2:$C$70,3,0)</f>
        <v>64d48c</v>
      </c>
      <c r="C985" t="s">
        <v>93</v>
      </c>
      <c r="D985" t="s">
        <v>94</v>
      </c>
      <c r="E985">
        <v>6140130</v>
      </c>
      <c r="F985">
        <v>68000</v>
      </c>
      <c r="G985">
        <v>8000</v>
      </c>
      <c r="H985">
        <v>5000</v>
      </c>
      <c r="I985">
        <v>10000</v>
      </c>
      <c r="J985">
        <v>7000</v>
      </c>
      <c r="L985">
        <v>6000</v>
      </c>
      <c r="M985">
        <v>6000</v>
      </c>
      <c r="N985">
        <v>6000</v>
      </c>
      <c r="O985">
        <v>6000</v>
      </c>
      <c r="P985">
        <v>4000</v>
      </c>
      <c r="Q985">
        <v>5000</v>
      </c>
      <c r="R985">
        <v>5000</v>
      </c>
      <c r="S985">
        <f t="shared" si="15"/>
        <v>8000</v>
      </c>
      <c r="T985">
        <f>SUM($F985:H985)</f>
        <v>81000</v>
      </c>
      <c r="U985">
        <f>SUM($F985:I985)</f>
        <v>91000</v>
      </c>
      <c r="V985">
        <f>SUM($F985:J985)</f>
        <v>98000</v>
      </c>
      <c r="W985">
        <f>SUM($F985:K985)</f>
        <v>98000</v>
      </c>
      <c r="X985">
        <f>SUM($F985:L985)</f>
        <v>104000</v>
      </c>
      <c r="Y985">
        <f>SUM($F985:M985)</f>
        <v>110000</v>
      </c>
      <c r="Z985">
        <f>SUM($F985:N985)</f>
        <v>116000</v>
      </c>
      <c r="AA985">
        <f>SUM($F985:O985)</f>
        <v>122000</v>
      </c>
      <c r="AB985">
        <f>SUM($F985:P985)</f>
        <v>126000</v>
      </c>
      <c r="AC985">
        <f>SUM($F985:Q985)</f>
        <v>131000</v>
      </c>
      <c r="AD985">
        <f>SUM($F985:R985)</f>
        <v>136000</v>
      </c>
    </row>
    <row r="986" spans="1:30" x14ac:dyDescent="0.35">
      <c r="A986" t="s">
        <v>189</v>
      </c>
      <c r="B986" s="328" t="str">
        <f>VLOOKUP(A986,'Web Based Remittances'!$A$2:$C$70,3,0)</f>
        <v>64d48c</v>
      </c>
      <c r="C986" t="s">
        <v>95</v>
      </c>
      <c r="D986" t="s">
        <v>96</v>
      </c>
      <c r="E986">
        <v>6142430</v>
      </c>
      <c r="F986">
        <v>15000</v>
      </c>
      <c r="G986">
        <v>1000</v>
      </c>
      <c r="H986">
        <v>500</v>
      </c>
      <c r="I986">
        <v>1000</v>
      </c>
      <c r="J986">
        <v>500</v>
      </c>
      <c r="L986">
        <v>6000</v>
      </c>
      <c r="M986">
        <v>500</v>
      </c>
      <c r="N986">
        <v>500</v>
      </c>
      <c r="O986">
        <v>500</v>
      </c>
      <c r="P986">
        <v>2000</v>
      </c>
      <c r="Q986">
        <v>500</v>
      </c>
      <c r="R986">
        <v>2000</v>
      </c>
      <c r="S986">
        <f t="shared" si="15"/>
        <v>1000</v>
      </c>
      <c r="T986">
        <f>SUM($F986:H986)</f>
        <v>16500</v>
      </c>
      <c r="U986">
        <f>SUM($F986:I986)</f>
        <v>17500</v>
      </c>
      <c r="V986">
        <f>SUM($F986:J986)</f>
        <v>18000</v>
      </c>
      <c r="W986">
        <f>SUM($F986:K986)</f>
        <v>18000</v>
      </c>
      <c r="X986">
        <f>SUM($F986:L986)</f>
        <v>24000</v>
      </c>
      <c r="Y986">
        <f>SUM($F986:M986)</f>
        <v>24500</v>
      </c>
      <c r="Z986">
        <f>SUM($F986:N986)</f>
        <v>25000</v>
      </c>
      <c r="AA986">
        <f>SUM($F986:O986)</f>
        <v>25500</v>
      </c>
      <c r="AB986">
        <f>SUM($F986:P986)</f>
        <v>27500</v>
      </c>
      <c r="AC986">
        <f>SUM($F986:Q986)</f>
        <v>28000</v>
      </c>
      <c r="AD986">
        <f>SUM($F986:R986)</f>
        <v>30000</v>
      </c>
    </row>
    <row r="987" spans="1:30" x14ac:dyDescent="0.35">
      <c r="A987" t="s">
        <v>189</v>
      </c>
      <c r="B987" s="328" t="str">
        <f>VLOOKUP(A987,'Web Based Remittances'!$A$2:$C$70,3,0)</f>
        <v>64d48c</v>
      </c>
      <c r="C987" t="s">
        <v>97</v>
      </c>
      <c r="D987" t="s">
        <v>98</v>
      </c>
      <c r="E987">
        <v>6146100</v>
      </c>
      <c r="F987">
        <v>0</v>
      </c>
      <c r="S987">
        <f t="shared" si="15"/>
        <v>0</v>
      </c>
      <c r="T987">
        <f>SUM($F987:H987)</f>
        <v>0</v>
      </c>
      <c r="U987">
        <f>SUM($F987:I987)</f>
        <v>0</v>
      </c>
      <c r="V987">
        <f>SUM($F987:J987)</f>
        <v>0</v>
      </c>
      <c r="W987">
        <f>SUM($F987:K987)</f>
        <v>0</v>
      </c>
      <c r="X987">
        <f>SUM($F987:L987)</f>
        <v>0</v>
      </c>
      <c r="Y987">
        <f>SUM($F987:M987)</f>
        <v>0</v>
      </c>
      <c r="Z987">
        <f>SUM($F987:N987)</f>
        <v>0</v>
      </c>
      <c r="AA987">
        <f>SUM($F987:O987)</f>
        <v>0</v>
      </c>
      <c r="AB987">
        <f>SUM($F987:P987)</f>
        <v>0</v>
      </c>
      <c r="AC987">
        <f>SUM($F987:Q987)</f>
        <v>0</v>
      </c>
      <c r="AD987">
        <f>SUM($F987:R987)</f>
        <v>0</v>
      </c>
    </row>
    <row r="988" spans="1:30" x14ac:dyDescent="0.35">
      <c r="A988" t="s">
        <v>189</v>
      </c>
      <c r="B988" s="328" t="str">
        <f>VLOOKUP(A988,'Web Based Remittances'!$A$2:$C$70,3,0)</f>
        <v>64d48c</v>
      </c>
      <c r="C988" t="s">
        <v>99</v>
      </c>
      <c r="D988" t="s">
        <v>100</v>
      </c>
      <c r="E988">
        <v>6140000</v>
      </c>
      <c r="F988">
        <v>7000</v>
      </c>
      <c r="G988">
        <v>3000</v>
      </c>
      <c r="H988">
        <v>150</v>
      </c>
      <c r="I988">
        <v>150</v>
      </c>
      <c r="J988">
        <v>1500</v>
      </c>
      <c r="K988">
        <v>0</v>
      </c>
      <c r="L988">
        <v>500</v>
      </c>
      <c r="M988">
        <v>250</v>
      </c>
      <c r="N988">
        <v>250</v>
      </c>
      <c r="O988">
        <v>250</v>
      </c>
      <c r="P988">
        <v>500</v>
      </c>
      <c r="Q988">
        <v>225</v>
      </c>
      <c r="R988">
        <v>225</v>
      </c>
      <c r="S988">
        <f t="shared" si="15"/>
        <v>3000</v>
      </c>
      <c r="T988">
        <f>SUM($F988:H988)</f>
        <v>10150</v>
      </c>
      <c r="U988">
        <f>SUM($F988:I988)</f>
        <v>10300</v>
      </c>
      <c r="V988">
        <f>SUM($F988:J988)</f>
        <v>11800</v>
      </c>
      <c r="W988">
        <f>SUM($F988:K988)</f>
        <v>11800</v>
      </c>
      <c r="X988">
        <f>SUM($F988:L988)</f>
        <v>12300</v>
      </c>
      <c r="Y988">
        <f>SUM($F988:M988)</f>
        <v>12550</v>
      </c>
      <c r="Z988">
        <f>SUM($F988:N988)</f>
        <v>12800</v>
      </c>
      <c r="AA988">
        <f>SUM($F988:O988)</f>
        <v>13050</v>
      </c>
      <c r="AB988">
        <f>SUM($F988:P988)</f>
        <v>13550</v>
      </c>
      <c r="AC988">
        <f>SUM($F988:Q988)</f>
        <v>13775</v>
      </c>
      <c r="AD988">
        <f>SUM($F988:R988)</f>
        <v>14000</v>
      </c>
    </row>
    <row r="989" spans="1:30" x14ac:dyDescent="0.35">
      <c r="A989" t="s">
        <v>189</v>
      </c>
      <c r="B989" s="328" t="str">
        <f>VLOOKUP(A989,'Web Based Remittances'!$A$2:$C$70,3,0)</f>
        <v>64d48c</v>
      </c>
      <c r="C989" t="s">
        <v>101</v>
      </c>
      <c r="D989" t="s">
        <v>102</v>
      </c>
      <c r="E989">
        <v>6121600</v>
      </c>
      <c r="F989">
        <v>5864</v>
      </c>
      <c r="G989">
        <v>5364</v>
      </c>
      <c r="P989">
        <v>250</v>
      </c>
      <c r="R989">
        <v>250</v>
      </c>
      <c r="S989">
        <f t="shared" si="15"/>
        <v>5364</v>
      </c>
      <c r="T989">
        <f>SUM($F989:H989)</f>
        <v>11228</v>
      </c>
      <c r="U989">
        <f>SUM($F989:I989)</f>
        <v>11228</v>
      </c>
      <c r="V989">
        <f>SUM($F989:J989)</f>
        <v>11228</v>
      </c>
      <c r="W989">
        <f>SUM($F989:K989)</f>
        <v>11228</v>
      </c>
      <c r="X989">
        <f>SUM($F989:L989)</f>
        <v>11228</v>
      </c>
      <c r="Y989">
        <f>SUM($F989:M989)</f>
        <v>11228</v>
      </c>
      <c r="Z989">
        <f>SUM($F989:N989)</f>
        <v>11228</v>
      </c>
      <c r="AA989">
        <f>SUM($F989:O989)</f>
        <v>11228</v>
      </c>
      <c r="AB989">
        <f>SUM($F989:P989)</f>
        <v>11478</v>
      </c>
      <c r="AC989">
        <f>SUM($F989:Q989)</f>
        <v>11478</v>
      </c>
      <c r="AD989">
        <f>SUM($F989:R989)</f>
        <v>11728</v>
      </c>
    </row>
    <row r="990" spans="1:30" x14ac:dyDescent="0.35">
      <c r="A990" t="s">
        <v>189</v>
      </c>
      <c r="B990" s="328" t="str">
        <f>VLOOKUP(A990,'Web Based Remittances'!$A$2:$C$70,3,0)</f>
        <v>64d48c</v>
      </c>
      <c r="C990" t="s">
        <v>103</v>
      </c>
      <c r="D990" t="s">
        <v>104</v>
      </c>
      <c r="E990">
        <v>6151110</v>
      </c>
      <c r="F990">
        <v>500</v>
      </c>
      <c r="L990">
        <v>500</v>
      </c>
      <c r="S990">
        <f t="shared" si="15"/>
        <v>0</v>
      </c>
      <c r="T990">
        <f>SUM($F990:H990)</f>
        <v>500</v>
      </c>
      <c r="U990">
        <f>SUM($F990:I990)</f>
        <v>500</v>
      </c>
      <c r="V990">
        <f>SUM($F990:J990)</f>
        <v>500</v>
      </c>
      <c r="W990">
        <f>SUM($F990:K990)</f>
        <v>500</v>
      </c>
      <c r="X990">
        <f>SUM($F990:L990)</f>
        <v>1000</v>
      </c>
      <c r="Y990">
        <f>SUM($F990:M990)</f>
        <v>1000</v>
      </c>
      <c r="Z990">
        <f>SUM($F990:N990)</f>
        <v>1000</v>
      </c>
      <c r="AA990">
        <f>SUM($F990:O990)</f>
        <v>1000</v>
      </c>
      <c r="AB990">
        <f>SUM($F990:P990)</f>
        <v>1000</v>
      </c>
      <c r="AC990">
        <f>SUM($F990:Q990)</f>
        <v>1000</v>
      </c>
      <c r="AD990">
        <f>SUM($F990:R990)</f>
        <v>1000</v>
      </c>
    </row>
    <row r="991" spans="1:30" x14ac:dyDescent="0.35">
      <c r="A991" t="s">
        <v>189</v>
      </c>
      <c r="B991" s="328" t="str">
        <f>VLOOKUP(A991,'Web Based Remittances'!$A$2:$C$70,3,0)</f>
        <v>64d48c</v>
      </c>
      <c r="C991" t="s">
        <v>105</v>
      </c>
      <c r="D991" t="s">
        <v>106</v>
      </c>
      <c r="E991">
        <v>6140200</v>
      </c>
      <c r="F991">
        <v>70000</v>
      </c>
      <c r="G991">
        <v>7535</v>
      </c>
      <c r="H991">
        <v>3650</v>
      </c>
      <c r="I991">
        <v>6770</v>
      </c>
      <c r="J991">
        <v>7185</v>
      </c>
      <c r="K991">
        <v>225</v>
      </c>
      <c r="L991">
        <v>0</v>
      </c>
      <c r="M991">
        <v>7185</v>
      </c>
      <c r="N991">
        <v>6394.6</v>
      </c>
      <c r="O991">
        <v>7875</v>
      </c>
      <c r="P991">
        <v>7725</v>
      </c>
      <c r="Q991">
        <v>7800</v>
      </c>
      <c r="R991">
        <v>7655.4</v>
      </c>
      <c r="S991">
        <f t="shared" si="15"/>
        <v>7535</v>
      </c>
      <c r="T991">
        <f>SUM($F991:H991)</f>
        <v>81185</v>
      </c>
      <c r="U991">
        <f>SUM($F991:I991)</f>
        <v>87955</v>
      </c>
      <c r="V991">
        <f>SUM($F991:J991)</f>
        <v>95140</v>
      </c>
      <c r="W991">
        <f>SUM($F991:K991)</f>
        <v>95365</v>
      </c>
      <c r="X991">
        <f>SUM($F991:L991)</f>
        <v>95365</v>
      </c>
      <c r="Y991">
        <f>SUM($F991:M991)</f>
        <v>102550</v>
      </c>
      <c r="Z991">
        <f>SUM($F991:N991)</f>
        <v>108944.6</v>
      </c>
      <c r="AA991">
        <f>SUM($F991:O991)</f>
        <v>116819.6</v>
      </c>
      <c r="AB991">
        <f>SUM($F991:P991)</f>
        <v>124544.6</v>
      </c>
      <c r="AC991">
        <f>SUM($F991:Q991)</f>
        <v>132344.6</v>
      </c>
      <c r="AD991">
        <f>SUM($F991:R991)</f>
        <v>140000</v>
      </c>
    </row>
    <row r="992" spans="1:30" x14ac:dyDescent="0.35">
      <c r="A992" t="s">
        <v>189</v>
      </c>
      <c r="B992" s="328" t="str">
        <f>VLOOKUP(A992,'Web Based Remittances'!$A$2:$C$70,3,0)</f>
        <v>64d48c</v>
      </c>
      <c r="C992" t="s">
        <v>107</v>
      </c>
      <c r="D992" t="s">
        <v>108</v>
      </c>
      <c r="E992">
        <v>6111000</v>
      </c>
      <c r="F992">
        <v>40000</v>
      </c>
      <c r="G992">
        <v>4000</v>
      </c>
      <c r="H992">
        <v>6000</v>
      </c>
      <c r="I992">
        <v>4500</v>
      </c>
      <c r="J992">
        <v>4500</v>
      </c>
      <c r="K992">
        <v>0</v>
      </c>
      <c r="L992">
        <v>3000</v>
      </c>
      <c r="M992">
        <v>3000</v>
      </c>
      <c r="N992">
        <v>3000</v>
      </c>
      <c r="O992">
        <v>3000</v>
      </c>
      <c r="P992">
        <v>3000</v>
      </c>
      <c r="Q992">
        <v>3000</v>
      </c>
      <c r="R992">
        <v>3000</v>
      </c>
      <c r="S992">
        <f t="shared" si="15"/>
        <v>4000</v>
      </c>
      <c r="T992">
        <f>SUM($F992:H992)</f>
        <v>50000</v>
      </c>
      <c r="U992">
        <f>SUM($F992:I992)</f>
        <v>54500</v>
      </c>
      <c r="V992">
        <f>SUM($F992:J992)</f>
        <v>59000</v>
      </c>
      <c r="W992">
        <f>SUM($F992:K992)</f>
        <v>59000</v>
      </c>
      <c r="X992">
        <f>SUM($F992:L992)</f>
        <v>62000</v>
      </c>
      <c r="Y992">
        <f>SUM($F992:M992)</f>
        <v>65000</v>
      </c>
      <c r="Z992">
        <f>SUM($F992:N992)</f>
        <v>68000</v>
      </c>
      <c r="AA992">
        <f>SUM($F992:O992)</f>
        <v>71000</v>
      </c>
      <c r="AB992">
        <f>SUM($F992:P992)</f>
        <v>74000</v>
      </c>
      <c r="AC992">
        <f>SUM($F992:Q992)</f>
        <v>77000</v>
      </c>
      <c r="AD992">
        <f>SUM($F992:R992)</f>
        <v>80000</v>
      </c>
    </row>
    <row r="993" spans="1:30" x14ac:dyDescent="0.35">
      <c r="A993" t="s">
        <v>189</v>
      </c>
      <c r="B993" s="328" t="str">
        <f>VLOOKUP(A993,'Web Based Remittances'!$A$2:$C$70,3,0)</f>
        <v>64d48c</v>
      </c>
      <c r="C993" t="s">
        <v>109</v>
      </c>
      <c r="D993" t="s">
        <v>110</v>
      </c>
      <c r="E993">
        <v>6170100</v>
      </c>
      <c r="F993">
        <v>42000</v>
      </c>
      <c r="G993">
        <v>14000</v>
      </c>
      <c r="H993">
        <v>1500</v>
      </c>
      <c r="I993">
        <v>1500</v>
      </c>
      <c r="J993">
        <v>1000</v>
      </c>
      <c r="L993">
        <v>9000</v>
      </c>
      <c r="M993">
        <v>2500</v>
      </c>
      <c r="N993">
        <v>1000</v>
      </c>
      <c r="O993">
        <v>1000</v>
      </c>
      <c r="P993">
        <v>8000</v>
      </c>
      <c r="Q993">
        <v>1000</v>
      </c>
      <c r="R993">
        <v>1500</v>
      </c>
      <c r="S993">
        <f t="shared" si="15"/>
        <v>14000</v>
      </c>
      <c r="T993">
        <f>SUM($F993:H993)</f>
        <v>57500</v>
      </c>
      <c r="U993">
        <f>SUM($F993:I993)</f>
        <v>59000</v>
      </c>
      <c r="V993">
        <f>SUM($F993:J993)</f>
        <v>60000</v>
      </c>
      <c r="W993">
        <f>SUM($F993:K993)</f>
        <v>60000</v>
      </c>
      <c r="X993">
        <f>SUM($F993:L993)</f>
        <v>69000</v>
      </c>
      <c r="Y993">
        <f>SUM($F993:M993)</f>
        <v>71500</v>
      </c>
      <c r="Z993">
        <f>SUM($F993:N993)</f>
        <v>72500</v>
      </c>
      <c r="AA993">
        <f>SUM($F993:O993)</f>
        <v>73500</v>
      </c>
      <c r="AB993">
        <f>SUM($F993:P993)</f>
        <v>81500</v>
      </c>
      <c r="AC993">
        <f>SUM($F993:Q993)</f>
        <v>82500</v>
      </c>
      <c r="AD993">
        <f>SUM($F993:R993)</f>
        <v>84000</v>
      </c>
    </row>
    <row r="994" spans="1:30" x14ac:dyDescent="0.35">
      <c r="A994" t="s">
        <v>189</v>
      </c>
      <c r="B994" s="328" t="str">
        <f>VLOOKUP(A994,'Web Based Remittances'!$A$2:$C$70,3,0)</f>
        <v>64d48c</v>
      </c>
      <c r="C994" t="s">
        <v>111</v>
      </c>
      <c r="D994" t="s">
        <v>112</v>
      </c>
      <c r="E994">
        <v>6170110</v>
      </c>
      <c r="F994">
        <v>23500</v>
      </c>
      <c r="G994">
        <v>8000</v>
      </c>
      <c r="H994">
        <v>2000</v>
      </c>
      <c r="I994">
        <v>1000</v>
      </c>
      <c r="J994">
        <v>1000</v>
      </c>
      <c r="L994">
        <v>4000</v>
      </c>
      <c r="M994">
        <v>1500</v>
      </c>
      <c r="N994">
        <v>1500</v>
      </c>
      <c r="O994">
        <v>1500</v>
      </c>
      <c r="P994">
        <v>1500</v>
      </c>
      <c r="Q994">
        <v>1000</v>
      </c>
      <c r="R994">
        <v>500</v>
      </c>
      <c r="S994">
        <f t="shared" si="15"/>
        <v>8000</v>
      </c>
      <c r="T994">
        <f>SUM($F994:H994)</f>
        <v>33500</v>
      </c>
      <c r="U994">
        <f>SUM($F994:I994)</f>
        <v>34500</v>
      </c>
      <c r="V994">
        <f>SUM($F994:J994)</f>
        <v>35500</v>
      </c>
      <c r="W994">
        <f>SUM($F994:K994)</f>
        <v>35500</v>
      </c>
      <c r="X994">
        <f>SUM($F994:L994)</f>
        <v>39500</v>
      </c>
      <c r="Y994">
        <f>SUM($F994:M994)</f>
        <v>41000</v>
      </c>
      <c r="Z994">
        <f>SUM($F994:N994)</f>
        <v>42500</v>
      </c>
      <c r="AA994">
        <f>SUM($F994:O994)</f>
        <v>44000</v>
      </c>
      <c r="AB994">
        <f>SUM($F994:P994)</f>
        <v>45500</v>
      </c>
      <c r="AC994">
        <f>SUM($F994:Q994)</f>
        <v>46500</v>
      </c>
      <c r="AD994">
        <f>SUM($F994:R994)</f>
        <v>47000</v>
      </c>
    </row>
    <row r="995" spans="1:30" x14ac:dyDescent="0.35">
      <c r="A995" t="s">
        <v>189</v>
      </c>
      <c r="B995" s="328" t="str">
        <f>VLOOKUP(A995,'Web Based Remittances'!$A$2:$C$70,3,0)</f>
        <v>64d48c</v>
      </c>
      <c r="C995" t="s">
        <v>113</v>
      </c>
      <c r="D995" t="s">
        <v>114</v>
      </c>
      <c r="E995">
        <v>6181400</v>
      </c>
      <c r="S995">
        <f t="shared" si="15"/>
        <v>0</v>
      </c>
      <c r="T995">
        <f>SUM($F995:H995)</f>
        <v>0</v>
      </c>
      <c r="U995">
        <f>SUM($F995:I995)</f>
        <v>0</v>
      </c>
      <c r="V995">
        <f>SUM($F995:J995)</f>
        <v>0</v>
      </c>
      <c r="W995">
        <f>SUM($F995:K995)</f>
        <v>0</v>
      </c>
      <c r="X995">
        <f>SUM($F995:L995)</f>
        <v>0</v>
      </c>
      <c r="Y995">
        <f>SUM($F995:M995)</f>
        <v>0</v>
      </c>
      <c r="Z995">
        <f>SUM($F995:N995)</f>
        <v>0</v>
      </c>
      <c r="AA995">
        <f>SUM($F995:O995)</f>
        <v>0</v>
      </c>
      <c r="AB995">
        <f>SUM($F995:P995)</f>
        <v>0</v>
      </c>
      <c r="AC995">
        <f>SUM($F995:Q995)</f>
        <v>0</v>
      </c>
      <c r="AD995">
        <f>SUM($F995:R995)</f>
        <v>0</v>
      </c>
    </row>
    <row r="996" spans="1:30" x14ac:dyDescent="0.35">
      <c r="A996" t="s">
        <v>189</v>
      </c>
      <c r="B996" s="328" t="str">
        <f>VLOOKUP(A996,'Web Based Remittances'!$A$2:$C$70,3,0)</f>
        <v>64d48c</v>
      </c>
      <c r="C996" t="s">
        <v>115</v>
      </c>
      <c r="D996" t="s">
        <v>116</v>
      </c>
      <c r="E996">
        <v>6181500</v>
      </c>
      <c r="F996">
        <v>16695</v>
      </c>
      <c r="R996">
        <v>16695</v>
      </c>
      <c r="S996">
        <f t="shared" si="15"/>
        <v>0</v>
      </c>
      <c r="T996">
        <f>SUM($F996:H996)</f>
        <v>16695</v>
      </c>
      <c r="U996">
        <f>SUM($F996:I996)</f>
        <v>16695</v>
      </c>
      <c r="V996">
        <f>SUM($F996:J996)</f>
        <v>16695</v>
      </c>
      <c r="W996">
        <f>SUM($F996:K996)</f>
        <v>16695</v>
      </c>
      <c r="X996">
        <f>SUM($F996:L996)</f>
        <v>16695</v>
      </c>
      <c r="Y996">
        <f>SUM($F996:M996)</f>
        <v>16695</v>
      </c>
      <c r="Z996">
        <f>SUM($F996:N996)</f>
        <v>16695</v>
      </c>
      <c r="AA996">
        <f>SUM($F996:O996)</f>
        <v>16695</v>
      </c>
      <c r="AB996">
        <f>SUM($F996:P996)</f>
        <v>16695</v>
      </c>
      <c r="AC996">
        <f>SUM($F996:Q996)</f>
        <v>16695</v>
      </c>
      <c r="AD996">
        <f>SUM($F996:R996)</f>
        <v>33390</v>
      </c>
    </row>
    <row r="997" spans="1:30" x14ac:dyDescent="0.35">
      <c r="A997" t="s">
        <v>189</v>
      </c>
      <c r="B997" s="328" t="str">
        <f>VLOOKUP(A997,'Web Based Remittances'!$A$2:$C$70,3,0)</f>
        <v>64d48c</v>
      </c>
      <c r="C997" t="s">
        <v>117</v>
      </c>
      <c r="D997" t="s">
        <v>118</v>
      </c>
      <c r="E997">
        <v>6110610</v>
      </c>
      <c r="S997">
        <f t="shared" si="15"/>
        <v>0</v>
      </c>
      <c r="T997">
        <f>SUM($F997:H997)</f>
        <v>0</v>
      </c>
      <c r="U997">
        <f>SUM($F997:I997)</f>
        <v>0</v>
      </c>
      <c r="V997">
        <f>SUM($F997:J997)</f>
        <v>0</v>
      </c>
      <c r="W997">
        <f>SUM($F997:K997)</f>
        <v>0</v>
      </c>
      <c r="X997">
        <f>SUM($F997:L997)</f>
        <v>0</v>
      </c>
      <c r="Y997">
        <f>SUM($F997:M997)</f>
        <v>0</v>
      </c>
      <c r="Z997">
        <f>SUM($F997:N997)</f>
        <v>0</v>
      </c>
      <c r="AA997">
        <f>SUM($F997:O997)</f>
        <v>0</v>
      </c>
      <c r="AB997">
        <f>SUM($F997:P997)</f>
        <v>0</v>
      </c>
      <c r="AC997">
        <f>SUM($F997:Q997)</f>
        <v>0</v>
      </c>
      <c r="AD997">
        <f>SUM($F997:R997)</f>
        <v>0</v>
      </c>
    </row>
    <row r="998" spans="1:30" x14ac:dyDescent="0.35">
      <c r="A998" t="s">
        <v>189</v>
      </c>
      <c r="B998" s="328" t="str">
        <f>VLOOKUP(A998,'Web Based Remittances'!$A$2:$C$70,3,0)</f>
        <v>64d48c</v>
      </c>
      <c r="C998" t="s">
        <v>119</v>
      </c>
      <c r="D998" t="s">
        <v>120</v>
      </c>
      <c r="E998">
        <v>6122340</v>
      </c>
      <c r="S998">
        <f t="shared" si="15"/>
        <v>0</v>
      </c>
      <c r="T998">
        <f>SUM($F998:H998)</f>
        <v>0</v>
      </c>
      <c r="U998">
        <f>SUM($F998:I998)</f>
        <v>0</v>
      </c>
      <c r="V998">
        <f>SUM($F998:J998)</f>
        <v>0</v>
      </c>
      <c r="W998">
        <f>SUM($F998:K998)</f>
        <v>0</v>
      </c>
      <c r="X998">
        <f>SUM($F998:L998)</f>
        <v>0</v>
      </c>
      <c r="Y998">
        <f>SUM($F998:M998)</f>
        <v>0</v>
      </c>
      <c r="Z998">
        <f>SUM($F998:N998)</f>
        <v>0</v>
      </c>
      <c r="AA998">
        <f>SUM($F998:O998)</f>
        <v>0</v>
      </c>
      <c r="AB998">
        <f>SUM($F998:P998)</f>
        <v>0</v>
      </c>
      <c r="AC998">
        <f>SUM($F998:Q998)</f>
        <v>0</v>
      </c>
      <c r="AD998">
        <f>SUM($F998:R998)</f>
        <v>0</v>
      </c>
    </row>
    <row r="999" spans="1:30" x14ac:dyDescent="0.35">
      <c r="A999" t="s">
        <v>189</v>
      </c>
      <c r="B999" s="328" t="str">
        <f>VLOOKUP(A999,'Web Based Remittances'!$A$2:$C$70,3,0)</f>
        <v>64d48c</v>
      </c>
      <c r="C999" t="s">
        <v>121</v>
      </c>
      <c r="D999" t="s">
        <v>122</v>
      </c>
      <c r="E999">
        <v>4190170</v>
      </c>
      <c r="F999">
        <v>-7471.75</v>
      </c>
      <c r="J999">
        <v>-7471.75</v>
      </c>
      <c r="S999">
        <f t="shared" si="15"/>
        <v>0</v>
      </c>
      <c r="T999">
        <f>SUM($F999:H999)</f>
        <v>-7471.75</v>
      </c>
      <c r="U999">
        <f>SUM($F999:I999)</f>
        <v>-7471.75</v>
      </c>
      <c r="V999">
        <f>SUM($F999:J999)</f>
        <v>-14943.5</v>
      </c>
      <c r="W999">
        <f>SUM($F999:K999)</f>
        <v>-14943.5</v>
      </c>
      <c r="X999">
        <f>SUM($F999:L999)</f>
        <v>-14943.5</v>
      </c>
      <c r="Y999">
        <f>SUM($F999:M999)</f>
        <v>-14943.5</v>
      </c>
      <c r="Z999">
        <f>SUM($F999:N999)</f>
        <v>-14943.5</v>
      </c>
      <c r="AA999">
        <f>SUM($F999:O999)</f>
        <v>-14943.5</v>
      </c>
      <c r="AB999">
        <f>SUM($F999:P999)</f>
        <v>-14943.5</v>
      </c>
      <c r="AC999">
        <f>SUM($F999:Q999)</f>
        <v>-14943.5</v>
      </c>
      <c r="AD999">
        <f>SUM($F999:R999)</f>
        <v>-14943.5</v>
      </c>
    </row>
    <row r="1000" spans="1:30" x14ac:dyDescent="0.35">
      <c r="A1000" t="s">
        <v>189</v>
      </c>
      <c r="B1000" s="328" t="str">
        <f>VLOOKUP(A1000,'Web Based Remittances'!$A$2:$C$70,3,0)</f>
        <v>64d48c</v>
      </c>
      <c r="C1000" t="s">
        <v>123</v>
      </c>
      <c r="D1000" t="s">
        <v>124</v>
      </c>
      <c r="E1000">
        <v>4190430</v>
      </c>
      <c r="S1000">
        <f t="shared" si="15"/>
        <v>0</v>
      </c>
      <c r="T1000">
        <f>SUM($F1000:H1000)</f>
        <v>0</v>
      </c>
      <c r="U1000">
        <f>SUM($F1000:I1000)</f>
        <v>0</v>
      </c>
      <c r="V1000">
        <f>SUM($F1000:J1000)</f>
        <v>0</v>
      </c>
      <c r="W1000">
        <f>SUM($F1000:K1000)</f>
        <v>0</v>
      </c>
      <c r="X1000">
        <f>SUM($F1000:L1000)</f>
        <v>0</v>
      </c>
      <c r="Y1000">
        <f>SUM($F1000:M1000)</f>
        <v>0</v>
      </c>
      <c r="Z1000">
        <f>SUM($F1000:N1000)</f>
        <v>0</v>
      </c>
      <c r="AA1000">
        <f>SUM($F1000:O1000)</f>
        <v>0</v>
      </c>
      <c r="AB1000">
        <f>SUM($F1000:P1000)</f>
        <v>0</v>
      </c>
      <c r="AC1000">
        <f>SUM($F1000:Q1000)</f>
        <v>0</v>
      </c>
      <c r="AD1000">
        <f>SUM($F1000:R1000)</f>
        <v>0</v>
      </c>
    </row>
    <row r="1001" spans="1:30" x14ac:dyDescent="0.35">
      <c r="A1001" t="s">
        <v>189</v>
      </c>
      <c r="B1001" s="328" t="str">
        <f>VLOOKUP(A1001,'Web Based Remittances'!$A$2:$C$70,3,0)</f>
        <v>64d48c</v>
      </c>
      <c r="C1001" t="s">
        <v>125</v>
      </c>
      <c r="D1001" t="s">
        <v>126</v>
      </c>
      <c r="E1001">
        <v>6181510</v>
      </c>
      <c r="F1001">
        <v>-16695</v>
      </c>
      <c r="R1001">
        <v>-16695</v>
      </c>
      <c r="S1001">
        <f t="shared" si="15"/>
        <v>0</v>
      </c>
      <c r="T1001">
        <f>SUM($F1001:H1001)</f>
        <v>-16695</v>
      </c>
      <c r="U1001">
        <f>SUM($F1001:I1001)</f>
        <v>-16695</v>
      </c>
      <c r="V1001">
        <f>SUM($F1001:J1001)</f>
        <v>-16695</v>
      </c>
      <c r="W1001">
        <f>SUM($F1001:K1001)</f>
        <v>-16695</v>
      </c>
      <c r="X1001">
        <f>SUM($F1001:L1001)</f>
        <v>-16695</v>
      </c>
      <c r="Y1001">
        <f>SUM($F1001:M1001)</f>
        <v>-16695</v>
      </c>
      <c r="Z1001">
        <f>SUM($F1001:N1001)</f>
        <v>-16695</v>
      </c>
      <c r="AA1001">
        <f>SUM($F1001:O1001)</f>
        <v>-16695</v>
      </c>
      <c r="AB1001">
        <f>SUM($F1001:P1001)</f>
        <v>-16695</v>
      </c>
      <c r="AC1001">
        <f>SUM($F1001:Q1001)</f>
        <v>-16695</v>
      </c>
      <c r="AD1001">
        <f>SUM($F1001:R1001)</f>
        <v>-33390</v>
      </c>
    </row>
    <row r="1002" spans="1:30" x14ac:dyDescent="0.35">
      <c r="A1002" t="s">
        <v>189</v>
      </c>
      <c r="B1002" s="328" t="str">
        <f>VLOOKUP(A1002,'Web Based Remittances'!$A$2:$C$70,3,0)</f>
        <v>64d48c</v>
      </c>
      <c r="C1002" t="s">
        <v>146</v>
      </c>
      <c r="D1002" t="s">
        <v>147</v>
      </c>
      <c r="E1002">
        <v>6180210</v>
      </c>
      <c r="F1002">
        <v>17657.11</v>
      </c>
      <c r="L1002">
        <v>17057.11</v>
      </c>
      <c r="N1002">
        <v>600</v>
      </c>
      <c r="S1002">
        <f t="shared" si="15"/>
        <v>0</v>
      </c>
      <c r="T1002">
        <f>SUM($F1002:H1002)</f>
        <v>17657.11</v>
      </c>
      <c r="U1002">
        <f>SUM($F1002:I1002)</f>
        <v>17657.11</v>
      </c>
      <c r="V1002">
        <f>SUM($F1002:J1002)</f>
        <v>17657.11</v>
      </c>
      <c r="W1002">
        <f>SUM($F1002:K1002)</f>
        <v>17657.11</v>
      </c>
      <c r="X1002">
        <f>SUM($F1002:L1002)</f>
        <v>34714.22</v>
      </c>
      <c r="Y1002">
        <f>SUM($F1002:M1002)</f>
        <v>34714.22</v>
      </c>
      <c r="Z1002">
        <f>SUM($F1002:N1002)</f>
        <v>35314.22</v>
      </c>
      <c r="AA1002">
        <f>SUM($F1002:O1002)</f>
        <v>35314.22</v>
      </c>
      <c r="AB1002">
        <f>SUM($F1002:P1002)</f>
        <v>35314.22</v>
      </c>
      <c r="AC1002">
        <f>SUM($F1002:Q1002)</f>
        <v>35314.22</v>
      </c>
      <c r="AD1002">
        <f>SUM($F1002:R1002)</f>
        <v>35314.22</v>
      </c>
    </row>
    <row r="1003" spans="1:30" x14ac:dyDescent="0.35">
      <c r="A1003" t="s">
        <v>189</v>
      </c>
      <c r="B1003" s="328" t="str">
        <f>VLOOKUP(A1003,'Web Based Remittances'!$A$2:$C$70,3,0)</f>
        <v>64d48c</v>
      </c>
      <c r="C1003" t="s">
        <v>127</v>
      </c>
      <c r="D1003" t="s">
        <v>128</v>
      </c>
      <c r="E1003">
        <v>6180200</v>
      </c>
      <c r="S1003">
        <f t="shared" si="15"/>
        <v>0</v>
      </c>
      <c r="T1003">
        <f>SUM($F1003:H1003)</f>
        <v>0</v>
      </c>
      <c r="U1003">
        <f>SUM($F1003:I1003)</f>
        <v>0</v>
      </c>
      <c r="V1003">
        <f>SUM($F1003:J1003)</f>
        <v>0</v>
      </c>
      <c r="W1003">
        <f>SUM($F1003:K1003)</f>
        <v>0</v>
      </c>
      <c r="X1003">
        <f>SUM($F1003:L1003)</f>
        <v>0</v>
      </c>
      <c r="Y1003">
        <f>SUM($F1003:M1003)</f>
        <v>0</v>
      </c>
      <c r="Z1003">
        <f>SUM($F1003:N1003)</f>
        <v>0</v>
      </c>
      <c r="AA1003">
        <f>SUM($F1003:O1003)</f>
        <v>0</v>
      </c>
      <c r="AB1003">
        <f>SUM($F1003:P1003)</f>
        <v>0</v>
      </c>
      <c r="AC1003">
        <f>SUM($F1003:Q1003)</f>
        <v>0</v>
      </c>
      <c r="AD1003">
        <f>SUM($F1003:R1003)</f>
        <v>0</v>
      </c>
    </row>
    <row r="1004" spans="1:30" x14ac:dyDescent="0.35">
      <c r="A1004" t="s">
        <v>189</v>
      </c>
      <c r="B1004" s="328" t="str">
        <f>VLOOKUP(A1004,'Web Based Remittances'!$A$2:$C$70,3,0)</f>
        <v>64d48c</v>
      </c>
      <c r="C1004" t="s">
        <v>130</v>
      </c>
      <c r="D1004" t="s">
        <v>131</v>
      </c>
      <c r="E1004">
        <v>6180230</v>
      </c>
      <c r="F1004">
        <v>22000</v>
      </c>
      <c r="L1004">
        <v>22000</v>
      </c>
      <c r="S1004">
        <f t="shared" si="15"/>
        <v>0</v>
      </c>
      <c r="T1004">
        <f>SUM($F1004:H1004)</f>
        <v>22000</v>
      </c>
      <c r="U1004">
        <f>SUM($F1004:I1004)</f>
        <v>22000</v>
      </c>
      <c r="V1004">
        <f>SUM($F1004:J1004)</f>
        <v>22000</v>
      </c>
      <c r="W1004">
        <f>SUM($F1004:K1004)</f>
        <v>22000</v>
      </c>
      <c r="X1004">
        <f>SUM($F1004:L1004)</f>
        <v>44000</v>
      </c>
      <c r="Y1004">
        <f>SUM($F1004:M1004)</f>
        <v>44000</v>
      </c>
      <c r="Z1004">
        <f>SUM($F1004:N1004)</f>
        <v>44000</v>
      </c>
      <c r="AA1004">
        <f>SUM($F1004:O1004)</f>
        <v>44000</v>
      </c>
      <c r="AB1004">
        <f>SUM($F1004:P1004)</f>
        <v>44000</v>
      </c>
      <c r="AC1004">
        <f>SUM($F1004:Q1004)</f>
        <v>44000</v>
      </c>
      <c r="AD1004">
        <f>SUM($F1004:R1004)</f>
        <v>44000</v>
      </c>
    </row>
    <row r="1005" spans="1:30" x14ac:dyDescent="0.35">
      <c r="A1005" t="s">
        <v>189</v>
      </c>
      <c r="B1005" s="328" t="str">
        <f>VLOOKUP(A1005,'Web Based Remittances'!$A$2:$C$70,3,0)</f>
        <v>64d48c</v>
      </c>
      <c r="C1005" t="s">
        <v>135</v>
      </c>
      <c r="D1005" t="s">
        <v>136</v>
      </c>
      <c r="E1005">
        <v>6180260</v>
      </c>
      <c r="F1005">
        <v>10720</v>
      </c>
      <c r="H1005">
        <v>6570</v>
      </c>
      <c r="I1005">
        <v>4150</v>
      </c>
      <c r="S1005">
        <f t="shared" si="15"/>
        <v>0</v>
      </c>
      <c r="T1005">
        <f>SUM($F1005:H1005)</f>
        <v>17290</v>
      </c>
      <c r="U1005">
        <f>SUM($F1005:I1005)</f>
        <v>21440</v>
      </c>
      <c r="V1005">
        <f>SUM($F1005:J1005)</f>
        <v>21440</v>
      </c>
      <c r="W1005">
        <f>SUM($F1005:K1005)</f>
        <v>21440</v>
      </c>
      <c r="X1005">
        <f>SUM($F1005:L1005)</f>
        <v>21440</v>
      </c>
      <c r="Y1005">
        <f>SUM($F1005:M1005)</f>
        <v>21440</v>
      </c>
      <c r="Z1005">
        <f>SUM($F1005:N1005)</f>
        <v>21440</v>
      </c>
      <c r="AA1005">
        <f>SUM($F1005:O1005)</f>
        <v>21440</v>
      </c>
      <c r="AB1005">
        <f>SUM($F1005:P1005)</f>
        <v>21440</v>
      </c>
      <c r="AC1005">
        <f>SUM($F1005:Q1005)</f>
        <v>21440</v>
      </c>
      <c r="AD1005">
        <f>SUM($F1005:R1005)</f>
        <v>21440</v>
      </c>
    </row>
    <row r="1006" spans="1:30" x14ac:dyDescent="0.35">
      <c r="A1006" t="s">
        <v>194</v>
      </c>
      <c r="B1006" s="328" t="str">
        <f>VLOOKUP(A1006,'Web Based Remittances'!$A$2:$C$70,3,0)</f>
        <v>405r710m</v>
      </c>
      <c r="C1006" t="s">
        <v>19</v>
      </c>
      <c r="D1006" t="s">
        <v>20</v>
      </c>
      <c r="E1006" s="356">
        <v>-545647</v>
      </c>
      <c r="F1006" s="356">
        <v>-65477</v>
      </c>
      <c r="G1006" s="356">
        <v>-43651</v>
      </c>
      <c r="H1006" s="356">
        <v>-43651</v>
      </c>
      <c r="I1006" s="356">
        <v>-43651</v>
      </c>
      <c r="J1006" s="356">
        <v>-43651</v>
      </c>
      <c r="K1006" s="356">
        <v>-43651</v>
      </c>
      <c r="L1006" s="356">
        <v>-43651</v>
      </c>
      <c r="M1006" s="356">
        <v>-43651</v>
      </c>
      <c r="N1006" s="356">
        <v>-43651</v>
      </c>
      <c r="O1006" s="356">
        <v>-43651</v>
      </c>
      <c r="P1006" s="356">
        <v>-43651</v>
      </c>
      <c r="Q1006" s="356">
        <v>-43660</v>
      </c>
      <c r="S1006">
        <f t="shared" si="15"/>
        <v>-43651</v>
      </c>
      <c r="T1006">
        <f>SUM($F1006:H1006)</f>
        <v>-152779</v>
      </c>
      <c r="U1006">
        <f>SUM($F1006:I1006)</f>
        <v>-196430</v>
      </c>
      <c r="V1006">
        <f>SUM($F1006:J1006)</f>
        <v>-240081</v>
      </c>
      <c r="W1006">
        <f>SUM($F1006:K1006)</f>
        <v>-283732</v>
      </c>
      <c r="X1006">
        <f>SUM($F1006:L1006)</f>
        <v>-327383</v>
      </c>
      <c r="Y1006">
        <f>SUM($F1006:M1006)</f>
        <v>-371034</v>
      </c>
      <c r="Z1006">
        <f>SUM($F1006:N1006)</f>
        <v>-414685</v>
      </c>
      <c r="AA1006">
        <f>SUM($F1006:O1006)</f>
        <v>-458336</v>
      </c>
      <c r="AB1006">
        <f>SUM($F1006:P1006)</f>
        <v>-501987</v>
      </c>
      <c r="AC1006">
        <f>SUM($F1006:Q1006)</f>
        <v>-545647</v>
      </c>
      <c r="AD1006">
        <f>SUM($F1006:R1006)</f>
        <v>-545647</v>
      </c>
    </row>
    <row r="1007" spans="1:30" x14ac:dyDescent="0.35">
      <c r="A1007" t="s">
        <v>194</v>
      </c>
      <c r="B1007" s="328" t="str">
        <f>VLOOKUP(A1007,'Web Based Remittances'!$A$2:$C$70,3,0)</f>
        <v>405r710m</v>
      </c>
      <c r="C1007" t="s">
        <v>21</v>
      </c>
      <c r="D1007" t="s">
        <v>22</v>
      </c>
      <c r="S1007">
        <f t="shared" si="15"/>
        <v>0</v>
      </c>
      <c r="T1007">
        <f>SUM($F1007:H1007)</f>
        <v>0</v>
      </c>
      <c r="U1007">
        <f>SUM($F1007:I1007)</f>
        <v>0</v>
      </c>
      <c r="V1007">
        <f>SUM($F1007:J1007)</f>
        <v>0</v>
      </c>
      <c r="W1007">
        <f>SUM($F1007:K1007)</f>
        <v>0</v>
      </c>
      <c r="X1007">
        <f>SUM($F1007:L1007)</f>
        <v>0</v>
      </c>
      <c r="Y1007">
        <f>SUM($F1007:M1007)</f>
        <v>0</v>
      </c>
      <c r="Z1007">
        <f>SUM($F1007:N1007)</f>
        <v>0</v>
      </c>
      <c r="AA1007">
        <f>SUM($F1007:O1007)</f>
        <v>0</v>
      </c>
      <c r="AB1007">
        <f>SUM($F1007:P1007)</f>
        <v>0</v>
      </c>
      <c r="AC1007">
        <f>SUM($F1007:Q1007)</f>
        <v>0</v>
      </c>
      <c r="AD1007">
        <f>SUM($F1007:R1007)</f>
        <v>0</v>
      </c>
    </row>
    <row r="1008" spans="1:30" x14ac:dyDescent="0.35">
      <c r="A1008" t="s">
        <v>194</v>
      </c>
      <c r="B1008" s="328" t="str">
        <f>VLOOKUP(A1008,'Web Based Remittances'!$A$2:$C$70,3,0)</f>
        <v>405r710m</v>
      </c>
      <c r="C1008" t="s">
        <v>23</v>
      </c>
      <c r="D1008" t="s">
        <v>24</v>
      </c>
      <c r="E1008" s="356">
        <v>-50528</v>
      </c>
      <c r="F1008" s="356">
        <v>-4210</v>
      </c>
      <c r="G1008" s="356">
        <v>-4210</v>
      </c>
      <c r="H1008" s="356">
        <v>-4210</v>
      </c>
      <c r="I1008" s="356">
        <v>-4210</v>
      </c>
      <c r="J1008" s="356">
        <v>-4210</v>
      </c>
      <c r="K1008" s="356">
        <v>-4210</v>
      </c>
      <c r="L1008" s="356">
        <v>-4210</v>
      </c>
      <c r="M1008" s="356">
        <v>-4210</v>
      </c>
      <c r="N1008" s="356">
        <v>-4210</v>
      </c>
      <c r="O1008" s="356">
        <v>-4210</v>
      </c>
      <c r="P1008" s="356">
        <v>-4210</v>
      </c>
      <c r="Q1008" s="356">
        <v>-4218</v>
      </c>
      <c r="S1008">
        <f t="shared" si="15"/>
        <v>-4210</v>
      </c>
      <c r="T1008">
        <f>SUM($F1008:H1008)</f>
        <v>-12630</v>
      </c>
      <c r="U1008">
        <f>SUM($F1008:I1008)</f>
        <v>-16840</v>
      </c>
      <c r="V1008">
        <f>SUM($F1008:J1008)</f>
        <v>-21050</v>
      </c>
      <c r="W1008">
        <f>SUM($F1008:K1008)</f>
        <v>-25260</v>
      </c>
      <c r="X1008">
        <f>SUM($F1008:L1008)</f>
        <v>-29470</v>
      </c>
      <c r="Y1008">
        <f>SUM($F1008:M1008)</f>
        <v>-33680</v>
      </c>
      <c r="Z1008">
        <f>SUM($F1008:N1008)</f>
        <v>-37890</v>
      </c>
      <c r="AA1008">
        <f>SUM($F1008:O1008)</f>
        <v>-42100</v>
      </c>
      <c r="AB1008">
        <f>SUM($F1008:P1008)</f>
        <v>-46310</v>
      </c>
      <c r="AC1008">
        <f>SUM($F1008:Q1008)</f>
        <v>-50528</v>
      </c>
      <c r="AD1008">
        <f>SUM($F1008:R1008)</f>
        <v>-50528</v>
      </c>
    </row>
    <row r="1009" spans="1:30" x14ac:dyDescent="0.35">
      <c r="A1009" t="s">
        <v>194</v>
      </c>
      <c r="B1009" s="328" t="str">
        <f>VLOOKUP(A1009,'Web Based Remittances'!$A$2:$C$70,3,0)</f>
        <v>405r710m</v>
      </c>
      <c r="C1009" t="s">
        <v>25</v>
      </c>
      <c r="D1009" t="s">
        <v>26</v>
      </c>
      <c r="E1009" s="356">
        <v>-45105</v>
      </c>
      <c r="I1009" s="356">
        <v>-11276.25</v>
      </c>
      <c r="K1009" s="356">
        <v>-11276.25</v>
      </c>
      <c r="N1009" s="356">
        <v>-11276.25</v>
      </c>
      <c r="Q1009" s="356">
        <v>-11276.25</v>
      </c>
      <c r="S1009">
        <f t="shared" si="15"/>
        <v>0</v>
      </c>
      <c r="T1009">
        <f>SUM($F1009:H1009)</f>
        <v>0</v>
      </c>
      <c r="U1009">
        <f>SUM($F1009:I1009)</f>
        <v>-11276.25</v>
      </c>
      <c r="V1009">
        <f>SUM($F1009:J1009)</f>
        <v>-11276.25</v>
      </c>
      <c r="W1009">
        <f>SUM($F1009:K1009)</f>
        <v>-22552.5</v>
      </c>
      <c r="X1009">
        <f>SUM($F1009:L1009)</f>
        <v>-22552.5</v>
      </c>
      <c r="Y1009">
        <f>SUM($F1009:M1009)</f>
        <v>-22552.5</v>
      </c>
      <c r="Z1009">
        <f>SUM($F1009:N1009)</f>
        <v>-33828.75</v>
      </c>
      <c r="AA1009">
        <f>SUM($F1009:O1009)</f>
        <v>-33828.75</v>
      </c>
      <c r="AB1009">
        <f>SUM($F1009:P1009)</f>
        <v>-33828.75</v>
      </c>
      <c r="AC1009">
        <f>SUM($F1009:Q1009)</f>
        <v>-45105</v>
      </c>
      <c r="AD1009">
        <f>SUM($F1009:R1009)</f>
        <v>-45105</v>
      </c>
    </row>
    <row r="1010" spans="1:30" x14ac:dyDescent="0.35">
      <c r="A1010" t="s">
        <v>194</v>
      </c>
      <c r="B1010" s="328" t="str">
        <f>VLOOKUP(A1010,'Web Based Remittances'!$A$2:$C$70,3,0)</f>
        <v>405r710m</v>
      </c>
      <c r="C1010" t="s">
        <v>27</v>
      </c>
      <c r="D1010" t="s">
        <v>28</v>
      </c>
      <c r="S1010">
        <f t="shared" si="15"/>
        <v>0</v>
      </c>
      <c r="T1010">
        <f>SUM($F1010:H1010)</f>
        <v>0</v>
      </c>
      <c r="U1010">
        <f>SUM($F1010:I1010)</f>
        <v>0</v>
      </c>
      <c r="V1010">
        <f>SUM($F1010:J1010)</f>
        <v>0</v>
      </c>
      <c r="W1010">
        <f>SUM($F1010:K1010)</f>
        <v>0</v>
      </c>
      <c r="X1010">
        <f>SUM($F1010:L1010)</f>
        <v>0</v>
      </c>
      <c r="Y1010">
        <f>SUM($F1010:M1010)</f>
        <v>0</v>
      </c>
      <c r="Z1010">
        <f>SUM($F1010:N1010)</f>
        <v>0</v>
      </c>
      <c r="AA1010">
        <f>SUM($F1010:O1010)</f>
        <v>0</v>
      </c>
      <c r="AB1010">
        <f>SUM($F1010:P1010)</f>
        <v>0</v>
      </c>
      <c r="AC1010">
        <f>SUM($F1010:Q1010)</f>
        <v>0</v>
      </c>
      <c r="AD1010">
        <f>SUM($F1010:R1010)</f>
        <v>0</v>
      </c>
    </row>
    <row r="1011" spans="1:30" x14ac:dyDescent="0.35">
      <c r="A1011" t="s">
        <v>194</v>
      </c>
      <c r="B1011" s="328" t="str">
        <f>VLOOKUP(A1011,'Web Based Remittances'!$A$2:$C$70,3,0)</f>
        <v>405r710m</v>
      </c>
      <c r="C1011" t="s">
        <v>29</v>
      </c>
      <c r="D1011" t="s">
        <v>30</v>
      </c>
      <c r="S1011">
        <f t="shared" si="15"/>
        <v>0</v>
      </c>
      <c r="T1011">
        <f>SUM($F1011:H1011)</f>
        <v>0</v>
      </c>
      <c r="U1011">
        <f>SUM($F1011:I1011)</f>
        <v>0</v>
      </c>
      <c r="V1011">
        <f>SUM($F1011:J1011)</f>
        <v>0</v>
      </c>
      <c r="W1011">
        <f>SUM($F1011:K1011)</f>
        <v>0</v>
      </c>
      <c r="X1011">
        <f>SUM($F1011:L1011)</f>
        <v>0</v>
      </c>
      <c r="Y1011">
        <f>SUM($F1011:M1011)</f>
        <v>0</v>
      </c>
      <c r="Z1011">
        <f>SUM($F1011:N1011)</f>
        <v>0</v>
      </c>
      <c r="AA1011">
        <f>SUM($F1011:O1011)</f>
        <v>0</v>
      </c>
      <c r="AB1011">
        <f>SUM($F1011:P1011)</f>
        <v>0</v>
      </c>
      <c r="AC1011">
        <f>SUM($F1011:Q1011)</f>
        <v>0</v>
      </c>
      <c r="AD1011">
        <f>SUM($F1011:R1011)</f>
        <v>0</v>
      </c>
    </row>
    <row r="1012" spans="1:30" x14ac:dyDescent="0.35">
      <c r="A1012" t="s">
        <v>194</v>
      </c>
      <c r="B1012" s="328" t="str">
        <f>VLOOKUP(A1012,'Web Based Remittances'!$A$2:$C$70,3,0)</f>
        <v>405r710m</v>
      </c>
      <c r="C1012" t="s">
        <v>31</v>
      </c>
      <c r="D1012" t="s">
        <v>32</v>
      </c>
      <c r="E1012" s="356">
        <v>-11700</v>
      </c>
      <c r="F1012">
        <v>-975</v>
      </c>
      <c r="G1012">
        <v>-975</v>
      </c>
      <c r="H1012">
        <v>-975</v>
      </c>
      <c r="I1012">
        <v>-975</v>
      </c>
      <c r="J1012">
        <v>-975</v>
      </c>
      <c r="K1012">
        <v>-975</v>
      </c>
      <c r="L1012">
        <v>-975</v>
      </c>
      <c r="M1012">
        <v>-975</v>
      </c>
      <c r="N1012">
        <v>-975</v>
      </c>
      <c r="O1012">
        <v>-975</v>
      </c>
      <c r="P1012">
        <v>-975</v>
      </c>
      <c r="Q1012">
        <v>-975</v>
      </c>
      <c r="S1012">
        <f t="shared" si="15"/>
        <v>-975</v>
      </c>
      <c r="T1012">
        <f>SUM($F1012:H1012)</f>
        <v>-2925</v>
      </c>
      <c r="U1012">
        <f>SUM($F1012:I1012)</f>
        <v>-3900</v>
      </c>
      <c r="V1012">
        <f>SUM($F1012:J1012)</f>
        <v>-4875</v>
      </c>
      <c r="W1012">
        <f>SUM($F1012:K1012)</f>
        <v>-5850</v>
      </c>
      <c r="X1012">
        <f>SUM($F1012:L1012)</f>
        <v>-6825</v>
      </c>
      <c r="Y1012">
        <f>SUM($F1012:M1012)</f>
        <v>-7800</v>
      </c>
      <c r="Z1012">
        <f>SUM($F1012:N1012)</f>
        <v>-8775</v>
      </c>
      <c r="AA1012">
        <f>SUM($F1012:O1012)</f>
        <v>-9750</v>
      </c>
      <c r="AB1012">
        <f>SUM($F1012:P1012)</f>
        <v>-10725</v>
      </c>
      <c r="AC1012">
        <f>SUM($F1012:Q1012)</f>
        <v>-11700</v>
      </c>
      <c r="AD1012">
        <f>SUM($F1012:R1012)</f>
        <v>-11700</v>
      </c>
    </row>
    <row r="1013" spans="1:30" x14ac:dyDescent="0.35">
      <c r="A1013" t="s">
        <v>194</v>
      </c>
      <c r="B1013" s="328" t="str">
        <f>VLOOKUP(A1013,'Web Based Remittances'!$A$2:$C$70,3,0)</f>
        <v>405r710m</v>
      </c>
      <c r="C1013" t="s">
        <v>33</v>
      </c>
      <c r="D1013" t="s">
        <v>34</v>
      </c>
      <c r="E1013">
        <v>-500</v>
      </c>
      <c r="H1013">
        <v>-100</v>
      </c>
      <c r="K1013">
        <v>-100</v>
      </c>
      <c r="N1013">
        <v>-100</v>
      </c>
      <c r="Q1013">
        <v>-200</v>
      </c>
      <c r="S1013">
        <f t="shared" si="15"/>
        <v>0</v>
      </c>
      <c r="T1013">
        <f>SUM($F1013:H1013)</f>
        <v>-100</v>
      </c>
      <c r="U1013">
        <f>SUM($F1013:I1013)</f>
        <v>-100</v>
      </c>
      <c r="V1013">
        <f>SUM($F1013:J1013)</f>
        <v>-100</v>
      </c>
      <c r="W1013">
        <f>SUM($F1013:K1013)</f>
        <v>-200</v>
      </c>
      <c r="X1013">
        <f>SUM($F1013:L1013)</f>
        <v>-200</v>
      </c>
      <c r="Y1013">
        <f>SUM($F1013:M1013)</f>
        <v>-200</v>
      </c>
      <c r="Z1013">
        <f>SUM($F1013:N1013)</f>
        <v>-300</v>
      </c>
      <c r="AA1013">
        <f>SUM($F1013:O1013)</f>
        <v>-300</v>
      </c>
      <c r="AB1013">
        <f>SUM($F1013:P1013)</f>
        <v>-300</v>
      </c>
      <c r="AC1013">
        <f>SUM($F1013:Q1013)</f>
        <v>-500</v>
      </c>
      <c r="AD1013">
        <f>SUM($F1013:R1013)</f>
        <v>-500</v>
      </c>
    </row>
    <row r="1014" spans="1:30" x14ac:dyDescent="0.35">
      <c r="A1014" t="s">
        <v>194</v>
      </c>
      <c r="B1014" s="328" t="str">
        <f>VLOOKUP(A1014,'Web Based Remittances'!$A$2:$C$70,3,0)</f>
        <v>405r710m</v>
      </c>
      <c r="C1014" t="s">
        <v>35</v>
      </c>
      <c r="D1014" t="s">
        <v>36</v>
      </c>
      <c r="S1014">
        <f t="shared" si="15"/>
        <v>0</v>
      </c>
      <c r="T1014">
        <f>SUM($F1014:H1014)</f>
        <v>0</v>
      </c>
      <c r="U1014">
        <f>SUM($F1014:I1014)</f>
        <v>0</v>
      </c>
      <c r="V1014">
        <f>SUM($F1014:J1014)</f>
        <v>0</v>
      </c>
      <c r="W1014">
        <f>SUM($F1014:K1014)</f>
        <v>0</v>
      </c>
      <c r="X1014">
        <f>SUM($F1014:L1014)</f>
        <v>0</v>
      </c>
      <c r="Y1014">
        <f>SUM($F1014:M1014)</f>
        <v>0</v>
      </c>
      <c r="Z1014">
        <f>SUM($F1014:N1014)</f>
        <v>0</v>
      </c>
      <c r="AA1014">
        <f>SUM($F1014:O1014)</f>
        <v>0</v>
      </c>
      <c r="AB1014">
        <f>SUM($F1014:P1014)</f>
        <v>0</v>
      </c>
      <c r="AC1014">
        <f>SUM($F1014:Q1014)</f>
        <v>0</v>
      </c>
      <c r="AD1014">
        <f>SUM($F1014:R1014)</f>
        <v>0</v>
      </c>
    </row>
    <row r="1015" spans="1:30" x14ac:dyDescent="0.35">
      <c r="A1015" t="s">
        <v>194</v>
      </c>
      <c r="B1015" s="328" t="str">
        <f>VLOOKUP(A1015,'Web Based Remittances'!$A$2:$C$70,3,0)</f>
        <v>405r710m</v>
      </c>
      <c r="C1015" t="s">
        <v>37</v>
      </c>
      <c r="D1015" t="s">
        <v>38</v>
      </c>
      <c r="E1015" s="356">
        <v>-6000</v>
      </c>
      <c r="G1015" s="356">
        <v>-3000</v>
      </c>
      <c r="I1015" s="356">
        <v>-3000</v>
      </c>
      <c r="S1015">
        <f t="shared" si="15"/>
        <v>-3000</v>
      </c>
      <c r="T1015">
        <f>SUM($F1015:H1015)</f>
        <v>-3000</v>
      </c>
      <c r="U1015">
        <f>SUM($F1015:I1015)</f>
        <v>-6000</v>
      </c>
      <c r="V1015">
        <f>SUM($F1015:J1015)</f>
        <v>-6000</v>
      </c>
      <c r="W1015">
        <f>SUM($F1015:K1015)</f>
        <v>-6000</v>
      </c>
      <c r="X1015">
        <f>SUM($F1015:L1015)</f>
        <v>-6000</v>
      </c>
      <c r="Y1015">
        <f>SUM($F1015:M1015)</f>
        <v>-6000</v>
      </c>
      <c r="Z1015">
        <f>SUM($F1015:N1015)</f>
        <v>-6000</v>
      </c>
      <c r="AA1015">
        <f>SUM($F1015:O1015)</f>
        <v>-6000</v>
      </c>
      <c r="AB1015">
        <f>SUM($F1015:P1015)</f>
        <v>-6000</v>
      </c>
      <c r="AC1015">
        <f>SUM($F1015:Q1015)</f>
        <v>-6000</v>
      </c>
      <c r="AD1015">
        <f>SUM($F1015:R1015)</f>
        <v>-6000</v>
      </c>
    </row>
    <row r="1016" spans="1:30" x14ac:dyDescent="0.35">
      <c r="A1016" t="s">
        <v>194</v>
      </c>
      <c r="B1016" s="328" t="str">
        <f>VLOOKUP(A1016,'Web Based Remittances'!$A$2:$C$70,3,0)</f>
        <v>405r710m</v>
      </c>
      <c r="C1016" t="s">
        <v>39</v>
      </c>
      <c r="D1016" t="s">
        <v>40</v>
      </c>
      <c r="S1016">
        <f t="shared" si="15"/>
        <v>0</v>
      </c>
      <c r="T1016">
        <f>SUM($F1016:H1016)</f>
        <v>0</v>
      </c>
      <c r="U1016">
        <f>SUM($F1016:I1016)</f>
        <v>0</v>
      </c>
      <c r="V1016">
        <f>SUM($F1016:J1016)</f>
        <v>0</v>
      </c>
      <c r="W1016">
        <f>SUM($F1016:K1016)</f>
        <v>0</v>
      </c>
      <c r="X1016">
        <f>SUM($F1016:L1016)</f>
        <v>0</v>
      </c>
      <c r="Y1016">
        <f>SUM($F1016:M1016)</f>
        <v>0</v>
      </c>
      <c r="Z1016">
        <f>SUM($F1016:N1016)</f>
        <v>0</v>
      </c>
      <c r="AA1016">
        <f>SUM($F1016:O1016)</f>
        <v>0</v>
      </c>
      <c r="AB1016">
        <f>SUM($F1016:P1016)</f>
        <v>0</v>
      </c>
      <c r="AC1016">
        <f>SUM($F1016:Q1016)</f>
        <v>0</v>
      </c>
      <c r="AD1016">
        <f>SUM($F1016:R1016)</f>
        <v>0</v>
      </c>
    </row>
    <row r="1017" spans="1:30" x14ac:dyDescent="0.35">
      <c r="A1017" t="s">
        <v>194</v>
      </c>
      <c r="B1017" s="328" t="str">
        <f>VLOOKUP(A1017,'Web Based Remittances'!$A$2:$C$70,3,0)</f>
        <v>405r710m</v>
      </c>
      <c r="C1017" t="s">
        <v>41</v>
      </c>
      <c r="D1017" t="s">
        <v>42</v>
      </c>
      <c r="S1017">
        <f t="shared" si="15"/>
        <v>0</v>
      </c>
      <c r="T1017">
        <f>SUM($F1017:H1017)</f>
        <v>0</v>
      </c>
      <c r="U1017">
        <f>SUM($F1017:I1017)</f>
        <v>0</v>
      </c>
      <c r="V1017">
        <f>SUM($F1017:J1017)</f>
        <v>0</v>
      </c>
      <c r="W1017">
        <f>SUM($F1017:K1017)</f>
        <v>0</v>
      </c>
      <c r="X1017">
        <f>SUM($F1017:L1017)</f>
        <v>0</v>
      </c>
      <c r="Y1017">
        <f>SUM($F1017:M1017)</f>
        <v>0</v>
      </c>
      <c r="Z1017">
        <f>SUM($F1017:N1017)</f>
        <v>0</v>
      </c>
      <c r="AA1017">
        <f>SUM($F1017:O1017)</f>
        <v>0</v>
      </c>
      <c r="AB1017">
        <f>SUM($F1017:P1017)</f>
        <v>0</v>
      </c>
      <c r="AC1017">
        <f>SUM($F1017:Q1017)</f>
        <v>0</v>
      </c>
      <c r="AD1017">
        <f>SUM($F1017:R1017)</f>
        <v>0</v>
      </c>
    </row>
    <row r="1018" spans="1:30" x14ac:dyDescent="0.35">
      <c r="A1018" t="s">
        <v>194</v>
      </c>
      <c r="B1018" s="328" t="str">
        <f>VLOOKUP(A1018,'Web Based Remittances'!$A$2:$C$70,3,0)</f>
        <v>405r710m</v>
      </c>
      <c r="C1018" t="s">
        <v>43</v>
      </c>
      <c r="D1018" t="s">
        <v>44</v>
      </c>
      <c r="S1018">
        <f t="shared" si="15"/>
        <v>0</v>
      </c>
      <c r="T1018">
        <f>SUM($F1018:H1018)</f>
        <v>0</v>
      </c>
      <c r="U1018">
        <f>SUM($F1018:I1018)</f>
        <v>0</v>
      </c>
      <c r="V1018">
        <f>SUM($F1018:J1018)</f>
        <v>0</v>
      </c>
      <c r="W1018">
        <f>SUM($F1018:K1018)</f>
        <v>0</v>
      </c>
      <c r="X1018">
        <f>SUM($F1018:L1018)</f>
        <v>0</v>
      </c>
      <c r="Y1018">
        <f>SUM($F1018:M1018)</f>
        <v>0</v>
      </c>
      <c r="Z1018">
        <f>SUM($F1018:N1018)</f>
        <v>0</v>
      </c>
      <c r="AA1018">
        <f>SUM($F1018:O1018)</f>
        <v>0</v>
      </c>
      <c r="AB1018">
        <f>SUM($F1018:P1018)</f>
        <v>0</v>
      </c>
      <c r="AC1018">
        <f>SUM($F1018:Q1018)</f>
        <v>0</v>
      </c>
      <c r="AD1018">
        <f>SUM($F1018:R1018)</f>
        <v>0</v>
      </c>
    </row>
    <row r="1019" spans="1:30" x14ac:dyDescent="0.35">
      <c r="A1019" t="s">
        <v>194</v>
      </c>
      <c r="B1019" s="328" t="str">
        <f>VLOOKUP(A1019,'Web Based Remittances'!$A$2:$C$70,3,0)</f>
        <v>405r710m</v>
      </c>
      <c r="C1019" t="s">
        <v>45</v>
      </c>
      <c r="D1019" t="s">
        <v>46</v>
      </c>
      <c r="S1019">
        <f t="shared" si="15"/>
        <v>0</v>
      </c>
      <c r="T1019">
        <f>SUM($F1019:H1019)</f>
        <v>0</v>
      </c>
      <c r="U1019">
        <f>SUM($F1019:I1019)</f>
        <v>0</v>
      </c>
      <c r="V1019">
        <f>SUM($F1019:J1019)</f>
        <v>0</v>
      </c>
      <c r="W1019">
        <f>SUM($F1019:K1019)</f>
        <v>0</v>
      </c>
      <c r="X1019">
        <f>SUM($F1019:L1019)</f>
        <v>0</v>
      </c>
      <c r="Y1019">
        <f>SUM($F1019:M1019)</f>
        <v>0</v>
      </c>
      <c r="Z1019">
        <f>SUM($F1019:N1019)</f>
        <v>0</v>
      </c>
      <c r="AA1019">
        <f>SUM($F1019:O1019)</f>
        <v>0</v>
      </c>
      <c r="AB1019">
        <f>SUM($F1019:P1019)</f>
        <v>0</v>
      </c>
      <c r="AC1019">
        <f>SUM($F1019:Q1019)</f>
        <v>0</v>
      </c>
      <c r="AD1019">
        <f>SUM($F1019:R1019)</f>
        <v>0</v>
      </c>
    </row>
    <row r="1020" spans="1:30" x14ac:dyDescent="0.35">
      <c r="A1020" t="s">
        <v>194</v>
      </c>
      <c r="B1020" s="328" t="str">
        <f>VLOOKUP(A1020,'Web Based Remittances'!$A$2:$C$70,3,0)</f>
        <v>405r710m</v>
      </c>
      <c r="C1020" t="s">
        <v>47</v>
      </c>
      <c r="D1020" t="s">
        <v>48</v>
      </c>
      <c r="S1020">
        <f t="shared" si="15"/>
        <v>0</v>
      </c>
      <c r="T1020">
        <f>SUM($F1020:H1020)</f>
        <v>0</v>
      </c>
      <c r="U1020">
        <f>SUM($F1020:I1020)</f>
        <v>0</v>
      </c>
      <c r="V1020">
        <f>SUM($F1020:J1020)</f>
        <v>0</v>
      </c>
      <c r="W1020">
        <f>SUM($F1020:K1020)</f>
        <v>0</v>
      </c>
      <c r="X1020">
        <f>SUM($F1020:L1020)</f>
        <v>0</v>
      </c>
      <c r="Y1020">
        <f>SUM($F1020:M1020)</f>
        <v>0</v>
      </c>
      <c r="Z1020">
        <f>SUM($F1020:N1020)</f>
        <v>0</v>
      </c>
      <c r="AA1020">
        <f>SUM($F1020:O1020)</f>
        <v>0</v>
      </c>
      <c r="AB1020">
        <f>SUM($F1020:P1020)</f>
        <v>0</v>
      </c>
      <c r="AC1020">
        <f>SUM($F1020:Q1020)</f>
        <v>0</v>
      </c>
      <c r="AD1020">
        <f>SUM($F1020:R1020)</f>
        <v>0</v>
      </c>
    </row>
    <row r="1021" spans="1:30" x14ac:dyDescent="0.35">
      <c r="A1021" t="s">
        <v>194</v>
      </c>
      <c r="B1021" s="328" t="str">
        <f>VLOOKUP(A1021,'Web Based Remittances'!$A$2:$C$70,3,0)</f>
        <v>405r710m</v>
      </c>
      <c r="C1021" t="s">
        <v>49</v>
      </c>
      <c r="D1021" t="s">
        <v>50</v>
      </c>
      <c r="S1021">
        <f t="shared" si="15"/>
        <v>0</v>
      </c>
      <c r="T1021">
        <f>SUM($F1021:H1021)</f>
        <v>0</v>
      </c>
      <c r="U1021">
        <f>SUM($F1021:I1021)</f>
        <v>0</v>
      </c>
      <c r="V1021">
        <f>SUM($F1021:J1021)</f>
        <v>0</v>
      </c>
      <c r="W1021">
        <f>SUM($F1021:K1021)</f>
        <v>0</v>
      </c>
      <c r="X1021">
        <f>SUM($F1021:L1021)</f>
        <v>0</v>
      </c>
      <c r="Y1021">
        <f>SUM($F1021:M1021)</f>
        <v>0</v>
      </c>
      <c r="Z1021">
        <f>SUM($F1021:N1021)</f>
        <v>0</v>
      </c>
      <c r="AA1021">
        <f>SUM($F1021:O1021)</f>
        <v>0</v>
      </c>
      <c r="AB1021">
        <f>SUM($F1021:P1021)</f>
        <v>0</v>
      </c>
      <c r="AC1021">
        <f>SUM($F1021:Q1021)</f>
        <v>0</v>
      </c>
      <c r="AD1021">
        <f>SUM($F1021:R1021)</f>
        <v>0</v>
      </c>
    </row>
    <row r="1022" spans="1:30" x14ac:dyDescent="0.35">
      <c r="A1022" t="s">
        <v>194</v>
      </c>
      <c r="B1022" s="328" t="str">
        <f>VLOOKUP(A1022,'Web Based Remittances'!$A$2:$C$70,3,0)</f>
        <v>405r710m</v>
      </c>
      <c r="C1022" t="s">
        <v>51</v>
      </c>
      <c r="D1022" t="s">
        <v>52</v>
      </c>
      <c r="E1022" s="356">
        <v>-3260</v>
      </c>
      <c r="F1022" s="356">
        <v>-1087</v>
      </c>
      <c r="G1022" s="356">
        <v>-1086</v>
      </c>
      <c r="H1022" s="356">
        <v>-1087</v>
      </c>
      <c r="S1022">
        <f t="shared" si="15"/>
        <v>-1086</v>
      </c>
      <c r="T1022">
        <f>SUM($F1022:H1022)</f>
        <v>-3260</v>
      </c>
      <c r="U1022">
        <f>SUM($F1022:I1022)</f>
        <v>-3260</v>
      </c>
      <c r="V1022">
        <f>SUM($F1022:J1022)</f>
        <v>-3260</v>
      </c>
      <c r="W1022">
        <f>SUM($F1022:K1022)</f>
        <v>-3260</v>
      </c>
      <c r="X1022">
        <f>SUM($F1022:L1022)</f>
        <v>-3260</v>
      </c>
      <c r="Y1022">
        <f>SUM($F1022:M1022)</f>
        <v>-3260</v>
      </c>
      <c r="Z1022">
        <f>SUM($F1022:N1022)</f>
        <v>-3260</v>
      </c>
      <c r="AA1022">
        <f>SUM($F1022:O1022)</f>
        <v>-3260</v>
      </c>
      <c r="AB1022">
        <f>SUM($F1022:P1022)</f>
        <v>-3260</v>
      </c>
      <c r="AC1022">
        <f>SUM($F1022:Q1022)</f>
        <v>-3260</v>
      </c>
      <c r="AD1022">
        <f>SUM($F1022:R1022)</f>
        <v>-3260</v>
      </c>
    </row>
    <row r="1023" spans="1:30" x14ac:dyDescent="0.35">
      <c r="A1023" t="s">
        <v>194</v>
      </c>
      <c r="B1023" s="328" t="str">
        <f>VLOOKUP(A1023,'Web Based Remittances'!$A$2:$C$70,3,0)</f>
        <v>405r710m</v>
      </c>
      <c r="C1023" t="s">
        <v>53</v>
      </c>
      <c r="D1023" t="s">
        <v>54</v>
      </c>
      <c r="E1023" s="356">
        <v>-35553</v>
      </c>
      <c r="G1023" s="356">
        <v>-6942</v>
      </c>
      <c r="I1023" s="356">
        <v>-18773</v>
      </c>
      <c r="M1023" s="356">
        <v>-9838</v>
      </c>
      <c r="S1023">
        <f t="shared" si="15"/>
        <v>-6942</v>
      </c>
      <c r="T1023">
        <f>SUM($F1023:H1023)</f>
        <v>-6942</v>
      </c>
      <c r="U1023">
        <f>SUM($F1023:I1023)</f>
        <v>-25715</v>
      </c>
      <c r="V1023">
        <f>SUM($F1023:J1023)</f>
        <v>-25715</v>
      </c>
      <c r="W1023">
        <f>SUM($F1023:K1023)</f>
        <v>-25715</v>
      </c>
      <c r="X1023">
        <f>SUM($F1023:L1023)</f>
        <v>-25715</v>
      </c>
      <c r="Y1023">
        <f>SUM($F1023:M1023)</f>
        <v>-35553</v>
      </c>
      <c r="Z1023">
        <f>SUM($F1023:N1023)</f>
        <v>-35553</v>
      </c>
      <c r="AA1023">
        <f>SUM($F1023:O1023)</f>
        <v>-35553</v>
      </c>
      <c r="AB1023">
        <f>SUM($F1023:P1023)</f>
        <v>-35553</v>
      </c>
      <c r="AC1023">
        <f>SUM($F1023:Q1023)</f>
        <v>-35553</v>
      </c>
      <c r="AD1023">
        <f>SUM($F1023:R1023)</f>
        <v>-35553</v>
      </c>
    </row>
    <row r="1024" spans="1:30" x14ac:dyDescent="0.35">
      <c r="A1024" t="s">
        <v>194</v>
      </c>
      <c r="B1024" s="328" t="str">
        <f>VLOOKUP(A1024,'Web Based Remittances'!$A$2:$C$70,3,0)</f>
        <v>405r710m</v>
      </c>
      <c r="C1024" t="s">
        <v>156</v>
      </c>
      <c r="D1024" t="s">
        <v>157</v>
      </c>
      <c r="E1024" s="356">
        <v>-17000</v>
      </c>
      <c r="F1024" s="356">
        <v>-17000</v>
      </c>
      <c r="S1024">
        <f t="shared" si="15"/>
        <v>0</v>
      </c>
      <c r="T1024">
        <f>SUM($F1024:H1024)</f>
        <v>-17000</v>
      </c>
      <c r="U1024">
        <f>SUM($F1024:I1024)</f>
        <v>-17000</v>
      </c>
      <c r="V1024">
        <f>SUM($F1024:J1024)</f>
        <v>-17000</v>
      </c>
      <c r="W1024">
        <f>SUM($F1024:K1024)</f>
        <v>-17000</v>
      </c>
      <c r="X1024">
        <f>SUM($F1024:L1024)</f>
        <v>-17000</v>
      </c>
      <c r="Y1024">
        <f>SUM($F1024:M1024)</f>
        <v>-17000</v>
      </c>
      <c r="Z1024">
        <f>SUM($F1024:N1024)</f>
        <v>-17000</v>
      </c>
      <c r="AA1024">
        <f>SUM($F1024:O1024)</f>
        <v>-17000</v>
      </c>
      <c r="AB1024">
        <f>SUM($F1024:P1024)</f>
        <v>-17000</v>
      </c>
      <c r="AC1024">
        <f>SUM($F1024:Q1024)</f>
        <v>-17000</v>
      </c>
      <c r="AD1024">
        <f>SUM($F1024:R1024)</f>
        <v>-17000</v>
      </c>
    </row>
    <row r="1025" spans="1:30" x14ac:dyDescent="0.35">
      <c r="A1025" t="s">
        <v>194</v>
      </c>
      <c r="B1025" s="328" t="str">
        <f>VLOOKUP(A1025,'Web Based Remittances'!$A$2:$C$70,3,0)</f>
        <v>405r710m</v>
      </c>
      <c r="C1025" t="s">
        <v>55</v>
      </c>
      <c r="D1025" t="s">
        <v>56</v>
      </c>
      <c r="S1025">
        <f t="shared" si="15"/>
        <v>0</v>
      </c>
      <c r="T1025">
        <f>SUM($F1025:H1025)</f>
        <v>0</v>
      </c>
      <c r="U1025">
        <f>SUM($F1025:I1025)</f>
        <v>0</v>
      </c>
      <c r="V1025">
        <f>SUM($F1025:J1025)</f>
        <v>0</v>
      </c>
      <c r="W1025">
        <f>SUM($F1025:K1025)</f>
        <v>0</v>
      </c>
      <c r="X1025">
        <f>SUM($F1025:L1025)</f>
        <v>0</v>
      </c>
      <c r="Y1025">
        <f>SUM($F1025:M1025)</f>
        <v>0</v>
      </c>
      <c r="Z1025">
        <f>SUM($F1025:N1025)</f>
        <v>0</v>
      </c>
      <c r="AA1025">
        <f>SUM($F1025:O1025)</f>
        <v>0</v>
      </c>
      <c r="AB1025">
        <f>SUM($F1025:P1025)</f>
        <v>0</v>
      </c>
      <c r="AC1025">
        <f>SUM($F1025:Q1025)</f>
        <v>0</v>
      </c>
      <c r="AD1025">
        <f>SUM($F1025:R1025)</f>
        <v>0</v>
      </c>
    </row>
    <row r="1026" spans="1:30" x14ac:dyDescent="0.35">
      <c r="A1026" t="s">
        <v>194</v>
      </c>
      <c r="B1026" s="328" t="str">
        <f>VLOOKUP(A1026,'Web Based Remittances'!$A$2:$C$70,3,0)</f>
        <v>405r710m</v>
      </c>
      <c r="C1026" t="s">
        <v>57</v>
      </c>
      <c r="D1026" t="s">
        <v>58</v>
      </c>
      <c r="E1026" s="356">
        <v>307642</v>
      </c>
      <c r="F1026" s="356">
        <v>28192</v>
      </c>
      <c r="G1026" s="356">
        <v>28192</v>
      </c>
      <c r="H1026" s="356">
        <v>28192</v>
      </c>
      <c r="I1026" s="356">
        <v>28192</v>
      </c>
      <c r="J1026" s="356">
        <v>60692</v>
      </c>
      <c r="K1026" s="356">
        <v>19168</v>
      </c>
      <c r="L1026" s="356">
        <v>19168</v>
      </c>
      <c r="M1026" s="356">
        <v>19168</v>
      </c>
      <c r="N1026" s="356">
        <v>19168</v>
      </c>
      <c r="O1026" s="356">
        <v>19168</v>
      </c>
      <c r="P1026" s="356">
        <v>19168</v>
      </c>
      <c r="Q1026" s="356">
        <v>19174</v>
      </c>
      <c r="S1026">
        <f t="shared" si="15"/>
        <v>28192</v>
      </c>
      <c r="T1026">
        <f>SUM($F1026:H1026)</f>
        <v>84576</v>
      </c>
      <c r="U1026">
        <f>SUM($F1026:I1026)</f>
        <v>112768</v>
      </c>
      <c r="V1026">
        <f>SUM($F1026:J1026)</f>
        <v>173460</v>
      </c>
      <c r="W1026">
        <f>SUM($F1026:K1026)</f>
        <v>192628</v>
      </c>
      <c r="X1026">
        <f>SUM($F1026:L1026)</f>
        <v>211796</v>
      </c>
      <c r="Y1026">
        <f>SUM($F1026:M1026)</f>
        <v>230964</v>
      </c>
      <c r="Z1026">
        <f>SUM($F1026:N1026)</f>
        <v>250132</v>
      </c>
      <c r="AA1026">
        <f>SUM($F1026:O1026)</f>
        <v>269300</v>
      </c>
      <c r="AB1026">
        <f>SUM($F1026:P1026)</f>
        <v>288468</v>
      </c>
      <c r="AC1026">
        <f>SUM($F1026:Q1026)</f>
        <v>307642</v>
      </c>
      <c r="AD1026">
        <f>SUM($F1026:R1026)</f>
        <v>307642</v>
      </c>
    </row>
    <row r="1027" spans="1:30" x14ac:dyDescent="0.35">
      <c r="A1027" t="s">
        <v>194</v>
      </c>
      <c r="B1027" s="328" t="str">
        <f>VLOOKUP(A1027,'Web Based Remittances'!$A$2:$C$70,3,0)</f>
        <v>405r710m</v>
      </c>
      <c r="C1027" t="s">
        <v>59</v>
      </c>
      <c r="D1027" t="s">
        <v>60</v>
      </c>
      <c r="S1027">
        <f t="shared" si="15"/>
        <v>0</v>
      </c>
      <c r="T1027">
        <f>SUM($F1027:H1027)</f>
        <v>0</v>
      </c>
      <c r="U1027">
        <f>SUM($F1027:I1027)</f>
        <v>0</v>
      </c>
      <c r="V1027">
        <f>SUM($F1027:J1027)</f>
        <v>0</v>
      </c>
      <c r="W1027">
        <f>SUM($F1027:K1027)</f>
        <v>0</v>
      </c>
      <c r="X1027">
        <f>SUM($F1027:L1027)</f>
        <v>0</v>
      </c>
      <c r="Y1027">
        <f>SUM($F1027:M1027)</f>
        <v>0</v>
      </c>
      <c r="Z1027">
        <f>SUM($F1027:N1027)</f>
        <v>0</v>
      </c>
      <c r="AA1027">
        <f>SUM($F1027:O1027)</f>
        <v>0</v>
      </c>
      <c r="AB1027">
        <f>SUM($F1027:P1027)</f>
        <v>0</v>
      </c>
      <c r="AC1027">
        <f>SUM($F1027:Q1027)</f>
        <v>0</v>
      </c>
      <c r="AD1027">
        <f>SUM($F1027:R1027)</f>
        <v>0</v>
      </c>
    </row>
    <row r="1028" spans="1:30" x14ac:dyDescent="0.35">
      <c r="A1028" t="s">
        <v>194</v>
      </c>
      <c r="B1028" s="328" t="str">
        <f>VLOOKUP(A1028,'Web Based Remittances'!$A$2:$C$70,3,0)</f>
        <v>405r710m</v>
      </c>
      <c r="C1028" t="s">
        <v>61</v>
      </c>
      <c r="D1028" t="s">
        <v>62</v>
      </c>
      <c r="E1028" s="356">
        <v>214837</v>
      </c>
      <c r="F1028" s="356">
        <v>20856</v>
      </c>
      <c r="G1028" s="356">
        <v>20856</v>
      </c>
      <c r="H1028" s="356">
        <v>20856</v>
      </c>
      <c r="I1028" s="356">
        <v>20856</v>
      </c>
      <c r="J1028" s="356">
        <v>20856</v>
      </c>
      <c r="K1028" s="356">
        <v>20856</v>
      </c>
      <c r="L1028" s="356">
        <v>14950</v>
      </c>
      <c r="M1028" s="356">
        <v>14950</v>
      </c>
      <c r="N1028" s="356">
        <v>14950</v>
      </c>
      <c r="O1028" s="356">
        <v>14950</v>
      </c>
      <c r="P1028" s="356">
        <v>14950</v>
      </c>
      <c r="Q1028" s="356">
        <v>14951</v>
      </c>
      <c r="S1028">
        <f t="shared" ref="S1028:S1091" si="16">G1028</f>
        <v>20856</v>
      </c>
      <c r="T1028">
        <f>SUM($F1028:H1028)</f>
        <v>62568</v>
      </c>
      <c r="U1028">
        <f>SUM($F1028:I1028)</f>
        <v>83424</v>
      </c>
      <c r="V1028">
        <f>SUM($F1028:J1028)</f>
        <v>104280</v>
      </c>
      <c r="W1028">
        <f>SUM($F1028:K1028)</f>
        <v>125136</v>
      </c>
      <c r="X1028">
        <f>SUM($F1028:L1028)</f>
        <v>140086</v>
      </c>
      <c r="Y1028">
        <f>SUM($F1028:M1028)</f>
        <v>155036</v>
      </c>
      <c r="Z1028">
        <f>SUM($F1028:N1028)</f>
        <v>169986</v>
      </c>
      <c r="AA1028">
        <f>SUM($F1028:O1028)</f>
        <v>184936</v>
      </c>
      <c r="AB1028">
        <f>SUM($F1028:P1028)</f>
        <v>199886</v>
      </c>
      <c r="AC1028">
        <f>SUM($F1028:Q1028)</f>
        <v>214837</v>
      </c>
      <c r="AD1028">
        <f>SUM($F1028:R1028)</f>
        <v>214837</v>
      </c>
    </row>
    <row r="1029" spans="1:30" x14ac:dyDescent="0.35">
      <c r="A1029" t="s">
        <v>194</v>
      </c>
      <c r="B1029" s="328" t="str">
        <f>VLOOKUP(A1029,'Web Based Remittances'!$A$2:$C$70,3,0)</f>
        <v>405r710m</v>
      </c>
      <c r="C1029" t="s">
        <v>63</v>
      </c>
      <c r="D1029" t="s">
        <v>64</v>
      </c>
      <c r="E1029" s="356">
        <v>42794</v>
      </c>
      <c r="F1029" s="356">
        <v>3566</v>
      </c>
      <c r="G1029" s="356">
        <v>3566</v>
      </c>
      <c r="H1029" s="356">
        <v>3566</v>
      </c>
      <c r="I1029" s="356">
        <v>3566</v>
      </c>
      <c r="J1029" s="356">
        <v>3566</v>
      </c>
      <c r="K1029" s="356">
        <v>3566</v>
      </c>
      <c r="L1029" s="356">
        <v>3566</v>
      </c>
      <c r="M1029" s="356">
        <v>3566</v>
      </c>
      <c r="N1029" s="356">
        <v>3566</v>
      </c>
      <c r="O1029" s="356">
        <v>3566</v>
      </c>
      <c r="P1029" s="356">
        <v>3566</v>
      </c>
      <c r="Q1029" s="356">
        <v>3568</v>
      </c>
      <c r="S1029">
        <f t="shared" si="16"/>
        <v>3566</v>
      </c>
      <c r="T1029">
        <f>SUM($F1029:H1029)</f>
        <v>10698</v>
      </c>
      <c r="U1029">
        <f>SUM($F1029:I1029)</f>
        <v>14264</v>
      </c>
      <c r="V1029">
        <f>SUM($F1029:J1029)</f>
        <v>17830</v>
      </c>
      <c r="W1029">
        <f>SUM($F1029:K1029)</f>
        <v>21396</v>
      </c>
      <c r="X1029">
        <f>SUM($F1029:L1029)</f>
        <v>24962</v>
      </c>
      <c r="Y1029">
        <f>SUM($F1029:M1029)</f>
        <v>28528</v>
      </c>
      <c r="Z1029">
        <f>SUM($F1029:N1029)</f>
        <v>32094</v>
      </c>
      <c r="AA1029">
        <f>SUM($F1029:O1029)</f>
        <v>35660</v>
      </c>
      <c r="AB1029">
        <f>SUM($F1029:P1029)</f>
        <v>39226</v>
      </c>
      <c r="AC1029">
        <f>SUM($F1029:Q1029)</f>
        <v>42794</v>
      </c>
      <c r="AD1029">
        <f>SUM($F1029:R1029)</f>
        <v>42794</v>
      </c>
    </row>
    <row r="1030" spans="1:30" x14ac:dyDescent="0.35">
      <c r="A1030" t="s">
        <v>194</v>
      </c>
      <c r="B1030" s="328" t="str">
        <f>VLOOKUP(A1030,'Web Based Remittances'!$A$2:$C$70,3,0)</f>
        <v>405r710m</v>
      </c>
      <c r="C1030" t="s">
        <v>65</v>
      </c>
      <c r="D1030" t="s">
        <v>66</v>
      </c>
      <c r="E1030" s="356">
        <v>79531</v>
      </c>
      <c r="F1030" s="356">
        <v>3627</v>
      </c>
      <c r="G1030" s="356">
        <v>3627</v>
      </c>
      <c r="H1030" s="356">
        <v>3627</v>
      </c>
      <c r="I1030" s="356">
        <v>3627</v>
      </c>
      <c r="J1030" s="356">
        <v>39627</v>
      </c>
      <c r="K1030" s="356">
        <v>3627</v>
      </c>
      <c r="L1030" s="356">
        <v>3627</v>
      </c>
      <c r="M1030" s="356">
        <v>3627</v>
      </c>
      <c r="N1030" s="356">
        <v>3627</v>
      </c>
      <c r="O1030" s="356">
        <v>3627</v>
      </c>
      <c r="P1030" s="356">
        <v>3627</v>
      </c>
      <c r="Q1030" s="356">
        <v>3634</v>
      </c>
      <c r="S1030">
        <f t="shared" si="16"/>
        <v>3627</v>
      </c>
      <c r="T1030">
        <f>SUM($F1030:H1030)</f>
        <v>10881</v>
      </c>
      <c r="U1030">
        <f>SUM($F1030:I1030)</f>
        <v>14508</v>
      </c>
      <c r="V1030">
        <f>SUM($F1030:J1030)</f>
        <v>54135</v>
      </c>
      <c r="W1030">
        <f>SUM($F1030:K1030)</f>
        <v>57762</v>
      </c>
      <c r="X1030">
        <f>SUM($F1030:L1030)</f>
        <v>61389</v>
      </c>
      <c r="Y1030">
        <f>SUM($F1030:M1030)</f>
        <v>65016</v>
      </c>
      <c r="Z1030">
        <f>SUM($F1030:N1030)</f>
        <v>68643</v>
      </c>
      <c r="AA1030">
        <f>SUM($F1030:O1030)</f>
        <v>72270</v>
      </c>
      <c r="AB1030">
        <f>SUM($F1030:P1030)</f>
        <v>75897</v>
      </c>
      <c r="AC1030">
        <f>SUM($F1030:Q1030)</f>
        <v>79531</v>
      </c>
      <c r="AD1030">
        <f>SUM($F1030:R1030)</f>
        <v>79531</v>
      </c>
    </row>
    <row r="1031" spans="1:30" x14ac:dyDescent="0.35">
      <c r="A1031" t="s">
        <v>194</v>
      </c>
      <c r="B1031" s="328" t="str">
        <f>VLOOKUP(A1031,'Web Based Remittances'!$A$2:$C$70,3,0)</f>
        <v>405r710m</v>
      </c>
      <c r="C1031" t="s">
        <v>67</v>
      </c>
      <c r="D1031" t="s">
        <v>68</v>
      </c>
      <c r="E1031">
        <v>0</v>
      </c>
      <c r="S1031">
        <f t="shared" si="16"/>
        <v>0</v>
      </c>
      <c r="T1031">
        <f>SUM($F1031:H1031)</f>
        <v>0</v>
      </c>
      <c r="U1031">
        <f>SUM($F1031:I1031)</f>
        <v>0</v>
      </c>
      <c r="V1031">
        <f>SUM($F1031:J1031)</f>
        <v>0</v>
      </c>
      <c r="W1031">
        <f>SUM($F1031:K1031)</f>
        <v>0</v>
      </c>
      <c r="X1031">
        <f>SUM($F1031:L1031)</f>
        <v>0</v>
      </c>
      <c r="Y1031">
        <f>SUM($F1031:M1031)</f>
        <v>0</v>
      </c>
      <c r="Z1031">
        <f>SUM($F1031:N1031)</f>
        <v>0</v>
      </c>
      <c r="AA1031">
        <f>SUM($F1031:O1031)</f>
        <v>0</v>
      </c>
      <c r="AB1031">
        <f>SUM($F1031:P1031)</f>
        <v>0</v>
      </c>
      <c r="AC1031">
        <f>SUM($F1031:Q1031)</f>
        <v>0</v>
      </c>
      <c r="AD1031">
        <f>SUM($F1031:R1031)</f>
        <v>0</v>
      </c>
    </row>
    <row r="1032" spans="1:30" x14ac:dyDescent="0.35">
      <c r="A1032" t="s">
        <v>194</v>
      </c>
      <c r="B1032" s="328" t="str">
        <f>VLOOKUP(A1032,'Web Based Remittances'!$A$2:$C$70,3,0)</f>
        <v>405r710m</v>
      </c>
      <c r="C1032" t="s">
        <v>69</v>
      </c>
      <c r="D1032" t="s">
        <v>70</v>
      </c>
      <c r="E1032" s="356">
        <v>15184</v>
      </c>
      <c r="F1032" s="356">
        <v>1265</v>
      </c>
      <c r="G1032" s="356">
        <v>1265</v>
      </c>
      <c r="H1032" s="356">
        <v>1265</v>
      </c>
      <c r="I1032" s="356">
        <v>1265</v>
      </c>
      <c r="J1032" s="356">
        <v>1265</v>
      </c>
      <c r="K1032" s="356">
        <v>1265</v>
      </c>
      <c r="L1032" s="356">
        <v>1265</v>
      </c>
      <c r="M1032" s="356">
        <v>1265</v>
      </c>
      <c r="N1032" s="356">
        <v>1265</v>
      </c>
      <c r="O1032" s="356">
        <v>1265</v>
      </c>
      <c r="P1032" s="356">
        <v>1265</v>
      </c>
      <c r="Q1032" s="356">
        <v>1269</v>
      </c>
      <c r="S1032">
        <f t="shared" si="16"/>
        <v>1265</v>
      </c>
      <c r="T1032">
        <f>SUM($F1032:H1032)</f>
        <v>3795</v>
      </c>
      <c r="U1032">
        <f>SUM($F1032:I1032)</f>
        <v>5060</v>
      </c>
      <c r="V1032">
        <f>SUM($F1032:J1032)</f>
        <v>6325</v>
      </c>
      <c r="W1032">
        <f>SUM($F1032:K1032)</f>
        <v>7590</v>
      </c>
      <c r="X1032">
        <f>SUM($F1032:L1032)</f>
        <v>8855</v>
      </c>
      <c r="Y1032">
        <f>SUM($F1032:M1032)</f>
        <v>10120</v>
      </c>
      <c r="Z1032">
        <f>SUM($F1032:N1032)</f>
        <v>11385</v>
      </c>
      <c r="AA1032">
        <f>SUM($F1032:O1032)</f>
        <v>12650</v>
      </c>
      <c r="AB1032">
        <f>SUM($F1032:P1032)</f>
        <v>13915</v>
      </c>
      <c r="AC1032">
        <f>SUM($F1032:Q1032)</f>
        <v>15184</v>
      </c>
      <c r="AD1032">
        <f>SUM($F1032:R1032)</f>
        <v>15184</v>
      </c>
    </row>
    <row r="1033" spans="1:30" x14ac:dyDescent="0.35">
      <c r="A1033" t="s">
        <v>194</v>
      </c>
      <c r="B1033" s="328" t="str">
        <f>VLOOKUP(A1033,'Web Based Remittances'!$A$2:$C$70,3,0)</f>
        <v>405r710m</v>
      </c>
      <c r="C1033" t="s">
        <v>71</v>
      </c>
      <c r="D1033" t="s">
        <v>72</v>
      </c>
      <c r="E1033">
        <v>870</v>
      </c>
      <c r="G1033">
        <v>217.5</v>
      </c>
      <c r="K1033">
        <v>217.5</v>
      </c>
      <c r="N1033">
        <v>217.5</v>
      </c>
      <c r="Q1033">
        <v>217.5</v>
      </c>
      <c r="S1033">
        <f t="shared" si="16"/>
        <v>217.5</v>
      </c>
      <c r="T1033">
        <f>SUM($F1033:H1033)</f>
        <v>217.5</v>
      </c>
      <c r="U1033">
        <f>SUM($F1033:I1033)</f>
        <v>217.5</v>
      </c>
      <c r="V1033">
        <f>SUM($F1033:J1033)</f>
        <v>217.5</v>
      </c>
      <c r="W1033">
        <f>SUM($F1033:K1033)</f>
        <v>435</v>
      </c>
      <c r="X1033">
        <f>SUM($F1033:L1033)</f>
        <v>435</v>
      </c>
      <c r="Y1033">
        <f>SUM($F1033:M1033)</f>
        <v>435</v>
      </c>
      <c r="Z1033">
        <f>SUM($F1033:N1033)</f>
        <v>652.5</v>
      </c>
      <c r="AA1033">
        <f>SUM($F1033:O1033)</f>
        <v>652.5</v>
      </c>
      <c r="AB1033">
        <f>SUM($F1033:P1033)</f>
        <v>652.5</v>
      </c>
      <c r="AC1033">
        <f>SUM($F1033:Q1033)</f>
        <v>870</v>
      </c>
      <c r="AD1033">
        <f>SUM($F1033:R1033)</f>
        <v>870</v>
      </c>
    </row>
    <row r="1034" spans="1:30" x14ac:dyDescent="0.35">
      <c r="A1034" t="s">
        <v>194</v>
      </c>
      <c r="B1034" s="328" t="str">
        <f>VLOOKUP(A1034,'Web Based Remittances'!$A$2:$C$70,3,0)</f>
        <v>405r710m</v>
      </c>
      <c r="C1034" t="s">
        <v>73</v>
      </c>
      <c r="D1034" t="s">
        <v>74</v>
      </c>
      <c r="E1034" s="356">
        <v>3300</v>
      </c>
      <c r="F1034" s="356">
        <v>1000</v>
      </c>
      <c r="I1034" s="356">
        <v>1000</v>
      </c>
      <c r="M1034">
        <v>300</v>
      </c>
      <c r="P1034" s="356">
        <v>1000</v>
      </c>
      <c r="S1034">
        <f t="shared" si="16"/>
        <v>0</v>
      </c>
      <c r="T1034">
        <f>SUM($F1034:H1034)</f>
        <v>1000</v>
      </c>
      <c r="U1034">
        <f>SUM($F1034:I1034)</f>
        <v>2000</v>
      </c>
      <c r="V1034">
        <f>SUM($F1034:J1034)</f>
        <v>2000</v>
      </c>
      <c r="W1034">
        <f>SUM($F1034:K1034)</f>
        <v>2000</v>
      </c>
      <c r="X1034">
        <f>SUM($F1034:L1034)</f>
        <v>2000</v>
      </c>
      <c r="Y1034">
        <f>SUM($F1034:M1034)</f>
        <v>2300</v>
      </c>
      <c r="Z1034">
        <f>SUM($F1034:N1034)</f>
        <v>2300</v>
      </c>
      <c r="AA1034">
        <f>SUM($F1034:O1034)</f>
        <v>2300</v>
      </c>
      <c r="AB1034">
        <f>SUM($F1034:P1034)</f>
        <v>3300</v>
      </c>
      <c r="AC1034">
        <f>SUM($F1034:Q1034)</f>
        <v>3300</v>
      </c>
      <c r="AD1034">
        <f>SUM($F1034:R1034)</f>
        <v>3300</v>
      </c>
    </row>
    <row r="1035" spans="1:30" x14ac:dyDescent="0.35">
      <c r="A1035" t="s">
        <v>194</v>
      </c>
      <c r="B1035" s="328" t="str">
        <f>VLOOKUP(A1035,'Web Based Remittances'!$A$2:$C$70,3,0)</f>
        <v>405r710m</v>
      </c>
      <c r="C1035" t="s">
        <v>75</v>
      </c>
      <c r="D1035" t="s">
        <v>76</v>
      </c>
      <c r="E1035" s="356">
        <v>4900</v>
      </c>
      <c r="F1035" s="356">
        <v>4900</v>
      </c>
      <c r="S1035">
        <f t="shared" si="16"/>
        <v>0</v>
      </c>
      <c r="T1035">
        <f>SUM($F1035:H1035)</f>
        <v>4900</v>
      </c>
      <c r="U1035">
        <f>SUM($F1035:I1035)</f>
        <v>4900</v>
      </c>
      <c r="V1035">
        <f>SUM($F1035:J1035)</f>
        <v>4900</v>
      </c>
      <c r="W1035">
        <f>SUM($F1035:K1035)</f>
        <v>4900</v>
      </c>
      <c r="X1035">
        <f>SUM($F1035:L1035)</f>
        <v>4900</v>
      </c>
      <c r="Y1035">
        <f>SUM($F1035:M1035)</f>
        <v>4900</v>
      </c>
      <c r="Z1035">
        <f>SUM($F1035:N1035)</f>
        <v>4900</v>
      </c>
      <c r="AA1035">
        <f>SUM($F1035:O1035)</f>
        <v>4900</v>
      </c>
      <c r="AB1035">
        <f>SUM($F1035:P1035)</f>
        <v>4900</v>
      </c>
      <c r="AC1035">
        <f>SUM($F1035:Q1035)</f>
        <v>4900</v>
      </c>
      <c r="AD1035">
        <f>SUM($F1035:R1035)</f>
        <v>4900</v>
      </c>
    </row>
    <row r="1036" spans="1:30" x14ac:dyDescent="0.35">
      <c r="A1036" t="s">
        <v>194</v>
      </c>
      <c r="B1036" s="328" t="str">
        <f>VLOOKUP(A1036,'Web Based Remittances'!$A$2:$C$70,3,0)</f>
        <v>405r710m</v>
      </c>
      <c r="C1036" t="s">
        <v>77</v>
      </c>
      <c r="D1036" t="s">
        <v>78</v>
      </c>
      <c r="E1036">
        <v>132</v>
      </c>
      <c r="F1036">
        <v>132</v>
      </c>
      <c r="S1036">
        <f t="shared" si="16"/>
        <v>0</v>
      </c>
      <c r="T1036">
        <f>SUM($F1036:H1036)</f>
        <v>132</v>
      </c>
      <c r="U1036">
        <f>SUM($F1036:I1036)</f>
        <v>132</v>
      </c>
      <c r="V1036">
        <f>SUM($F1036:J1036)</f>
        <v>132</v>
      </c>
      <c r="W1036">
        <f>SUM($F1036:K1036)</f>
        <v>132</v>
      </c>
      <c r="X1036">
        <f>SUM($F1036:L1036)</f>
        <v>132</v>
      </c>
      <c r="Y1036">
        <f>SUM($F1036:M1036)</f>
        <v>132</v>
      </c>
      <c r="Z1036">
        <f>SUM($F1036:N1036)</f>
        <v>132</v>
      </c>
      <c r="AA1036">
        <f>SUM($F1036:O1036)</f>
        <v>132</v>
      </c>
      <c r="AB1036">
        <f>SUM($F1036:P1036)</f>
        <v>132</v>
      </c>
      <c r="AC1036">
        <f>SUM($F1036:Q1036)</f>
        <v>132</v>
      </c>
      <c r="AD1036">
        <f>SUM($F1036:R1036)</f>
        <v>132</v>
      </c>
    </row>
    <row r="1037" spans="1:30" x14ac:dyDescent="0.35">
      <c r="A1037" t="s">
        <v>194</v>
      </c>
      <c r="B1037" s="328" t="str">
        <f>VLOOKUP(A1037,'Web Based Remittances'!$A$2:$C$70,3,0)</f>
        <v>405r710m</v>
      </c>
      <c r="C1037" t="s">
        <v>79</v>
      </c>
      <c r="D1037" t="s">
        <v>80</v>
      </c>
      <c r="E1037" s="356">
        <v>9668</v>
      </c>
      <c r="F1037">
        <v>805</v>
      </c>
      <c r="G1037">
        <v>805</v>
      </c>
      <c r="H1037">
        <v>805</v>
      </c>
      <c r="I1037">
        <v>805</v>
      </c>
      <c r="K1037" s="356">
        <v>1618</v>
      </c>
      <c r="L1037">
        <v>805</v>
      </c>
      <c r="M1037">
        <v>805</v>
      </c>
      <c r="N1037">
        <v>805</v>
      </c>
      <c r="O1037">
        <v>805</v>
      </c>
      <c r="P1037">
        <v>805</v>
      </c>
      <c r="Q1037">
        <v>805</v>
      </c>
      <c r="S1037">
        <f t="shared" si="16"/>
        <v>805</v>
      </c>
      <c r="T1037">
        <f>SUM($F1037:H1037)</f>
        <v>2415</v>
      </c>
      <c r="U1037">
        <f>SUM($F1037:I1037)</f>
        <v>3220</v>
      </c>
      <c r="V1037">
        <f>SUM($F1037:J1037)</f>
        <v>3220</v>
      </c>
      <c r="W1037">
        <f>SUM($F1037:K1037)</f>
        <v>4838</v>
      </c>
      <c r="X1037">
        <f>SUM($F1037:L1037)</f>
        <v>5643</v>
      </c>
      <c r="Y1037">
        <f>SUM($F1037:M1037)</f>
        <v>6448</v>
      </c>
      <c r="Z1037">
        <f>SUM($F1037:N1037)</f>
        <v>7253</v>
      </c>
      <c r="AA1037">
        <f>SUM($F1037:O1037)</f>
        <v>8058</v>
      </c>
      <c r="AB1037">
        <f>SUM($F1037:P1037)</f>
        <v>8863</v>
      </c>
      <c r="AC1037">
        <f>SUM($F1037:Q1037)</f>
        <v>9668</v>
      </c>
      <c r="AD1037">
        <f>SUM($F1037:R1037)</f>
        <v>9668</v>
      </c>
    </row>
    <row r="1038" spans="1:30" x14ac:dyDescent="0.35">
      <c r="A1038" t="s">
        <v>194</v>
      </c>
      <c r="B1038" s="328" t="str">
        <f>VLOOKUP(A1038,'Web Based Remittances'!$A$2:$C$70,3,0)</f>
        <v>405r710m</v>
      </c>
      <c r="C1038" t="s">
        <v>81</v>
      </c>
      <c r="D1038" t="s">
        <v>82</v>
      </c>
      <c r="E1038" s="356">
        <v>5724</v>
      </c>
      <c r="F1038">
        <v>477</v>
      </c>
      <c r="G1038">
        <v>477</v>
      </c>
      <c r="H1038">
        <v>477</v>
      </c>
      <c r="I1038">
        <v>477</v>
      </c>
      <c r="K1038">
        <v>954</v>
      </c>
      <c r="L1038">
        <v>477</v>
      </c>
      <c r="M1038">
        <v>477</v>
      </c>
      <c r="N1038">
        <v>477</v>
      </c>
      <c r="O1038">
        <v>477</v>
      </c>
      <c r="P1038">
        <v>477</v>
      </c>
      <c r="Q1038">
        <v>477</v>
      </c>
      <c r="S1038">
        <f t="shared" si="16"/>
        <v>477</v>
      </c>
      <c r="T1038">
        <f>SUM($F1038:H1038)</f>
        <v>1431</v>
      </c>
      <c r="U1038">
        <f>SUM($F1038:I1038)</f>
        <v>1908</v>
      </c>
      <c r="V1038">
        <f>SUM($F1038:J1038)</f>
        <v>1908</v>
      </c>
      <c r="W1038">
        <f>SUM($F1038:K1038)</f>
        <v>2862</v>
      </c>
      <c r="X1038">
        <f>SUM($F1038:L1038)</f>
        <v>3339</v>
      </c>
      <c r="Y1038">
        <f>SUM($F1038:M1038)</f>
        <v>3816</v>
      </c>
      <c r="Z1038">
        <f>SUM($F1038:N1038)</f>
        <v>4293</v>
      </c>
      <c r="AA1038">
        <f>SUM($F1038:O1038)</f>
        <v>4770</v>
      </c>
      <c r="AB1038">
        <f>SUM($F1038:P1038)</f>
        <v>5247</v>
      </c>
      <c r="AC1038">
        <f>SUM($F1038:Q1038)</f>
        <v>5724</v>
      </c>
      <c r="AD1038">
        <f>SUM($F1038:R1038)</f>
        <v>5724</v>
      </c>
    </row>
    <row r="1039" spans="1:30" x14ac:dyDescent="0.35">
      <c r="A1039" t="s">
        <v>194</v>
      </c>
      <c r="B1039" s="328" t="str">
        <f>VLOOKUP(A1039,'Web Based Remittances'!$A$2:$C$70,3,0)</f>
        <v>405r710m</v>
      </c>
      <c r="C1039" t="s">
        <v>83</v>
      </c>
      <c r="D1039" t="s">
        <v>84</v>
      </c>
      <c r="E1039" s="356">
        <v>2600</v>
      </c>
      <c r="F1039">
        <v>650</v>
      </c>
      <c r="I1039">
        <v>650</v>
      </c>
      <c r="M1039">
        <v>650</v>
      </c>
      <c r="Q1039">
        <v>650</v>
      </c>
      <c r="S1039">
        <f t="shared" si="16"/>
        <v>0</v>
      </c>
      <c r="T1039">
        <f>SUM($F1039:H1039)</f>
        <v>650</v>
      </c>
      <c r="U1039">
        <f>SUM($F1039:I1039)</f>
        <v>1300</v>
      </c>
      <c r="V1039">
        <f>SUM($F1039:J1039)</f>
        <v>1300</v>
      </c>
      <c r="W1039">
        <f>SUM($F1039:K1039)</f>
        <v>1300</v>
      </c>
      <c r="X1039">
        <f>SUM($F1039:L1039)</f>
        <v>1300</v>
      </c>
      <c r="Y1039">
        <f>SUM($F1039:M1039)</f>
        <v>1950</v>
      </c>
      <c r="Z1039">
        <f>SUM($F1039:N1039)</f>
        <v>1950</v>
      </c>
      <c r="AA1039">
        <f>SUM($F1039:O1039)</f>
        <v>1950</v>
      </c>
      <c r="AB1039">
        <f>SUM($F1039:P1039)</f>
        <v>1950</v>
      </c>
      <c r="AC1039">
        <f>SUM($F1039:Q1039)</f>
        <v>2600</v>
      </c>
      <c r="AD1039">
        <f>SUM($F1039:R1039)</f>
        <v>2600</v>
      </c>
    </row>
    <row r="1040" spans="1:30" x14ac:dyDescent="0.35">
      <c r="A1040" t="s">
        <v>194</v>
      </c>
      <c r="B1040" s="328" t="str">
        <f>VLOOKUP(A1040,'Web Based Remittances'!$A$2:$C$70,3,0)</f>
        <v>405r710m</v>
      </c>
      <c r="C1040" t="s">
        <v>85</v>
      </c>
      <c r="D1040" t="s">
        <v>86</v>
      </c>
      <c r="E1040" s="356">
        <v>5088</v>
      </c>
      <c r="G1040" s="356">
        <v>2544</v>
      </c>
      <c r="L1040" s="356">
        <v>2544</v>
      </c>
      <c r="S1040">
        <f t="shared" si="16"/>
        <v>2544</v>
      </c>
      <c r="T1040">
        <f>SUM($F1040:H1040)</f>
        <v>2544</v>
      </c>
      <c r="U1040">
        <f>SUM($F1040:I1040)</f>
        <v>2544</v>
      </c>
      <c r="V1040">
        <f>SUM($F1040:J1040)</f>
        <v>2544</v>
      </c>
      <c r="W1040">
        <f>SUM($F1040:K1040)</f>
        <v>2544</v>
      </c>
      <c r="X1040">
        <f>SUM($F1040:L1040)</f>
        <v>5088</v>
      </c>
      <c r="Y1040">
        <f>SUM($F1040:M1040)</f>
        <v>5088</v>
      </c>
      <c r="Z1040">
        <f>SUM($F1040:N1040)</f>
        <v>5088</v>
      </c>
      <c r="AA1040">
        <f>SUM($F1040:O1040)</f>
        <v>5088</v>
      </c>
      <c r="AB1040">
        <f>SUM($F1040:P1040)</f>
        <v>5088</v>
      </c>
      <c r="AC1040">
        <f>SUM($F1040:Q1040)</f>
        <v>5088</v>
      </c>
      <c r="AD1040">
        <f>SUM($F1040:R1040)</f>
        <v>5088</v>
      </c>
    </row>
    <row r="1041" spans="1:30" x14ac:dyDescent="0.35">
      <c r="A1041" t="s">
        <v>194</v>
      </c>
      <c r="B1041" s="328" t="str">
        <f>VLOOKUP(A1041,'Web Based Remittances'!$A$2:$C$70,3,0)</f>
        <v>405r710m</v>
      </c>
      <c r="C1041" t="s">
        <v>87</v>
      </c>
      <c r="D1041" t="s">
        <v>88</v>
      </c>
      <c r="E1041" s="356">
        <v>20930</v>
      </c>
      <c r="F1041" s="356">
        <v>1744</v>
      </c>
      <c r="G1041" s="356">
        <v>1744</v>
      </c>
      <c r="H1041" s="356">
        <v>1744</v>
      </c>
      <c r="I1041" s="356">
        <v>1744</v>
      </c>
      <c r="J1041" s="356">
        <v>1744</v>
      </c>
      <c r="K1041" s="356">
        <v>1744</v>
      </c>
      <c r="L1041" s="356">
        <v>1744</v>
      </c>
      <c r="M1041" s="356">
        <v>1744</v>
      </c>
      <c r="N1041" s="356">
        <v>1744</v>
      </c>
      <c r="O1041" s="356">
        <v>1744</v>
      </c>
      <c r="P1041" s="356">
        <v>1744</v>
      </c>
      <c r="Q1041" s="356">
        <v>1746</v>
      </c>
      <c r="S1041">
        <f t="shared" si="16"/>
        <v>1744</v>
      </c>
      <c r="T1041">
        <f>SUM($F1041:H1041)</f>
        <v>5232</v>
      </c>
      <c r="U1041">
        <f>SUM($F1041:I1041)</f>
        <v>6976</v>
      </c>
      <c r="V1041">
        <f>SUM($F1041:J1041)</f>
        <v>8720</v>
      </c>
      <c r="W1041">
        <f>SUM($F1041:K1041)</f>
        <v>10464</v>
      </c>
      <c r="X1041">
        <f>SUM($F1041:L1041)</f>
        <v>12208</v>
      </c>
      <c r="Y1041">
        <f>SUM($F1041:M1041)</f>
        <v>13952</v>
      </c>
      <c r="Z1041">
        <f>SUM($F1041:N1041)</f>
        <v>15696</v>
      </c>
      <c r="AA1041">
        <f>SUM($F1041:O1041)</f>
        <v>17440</v>
      </c>
      <c r="AB1041">
        <f>SUM($F1041:P1041)</f>
        <v>19184</v>
      </c>
      <c r="AC1041">
        <f>SUM($F1041:Q1041)</f>
        <v>20930</v>
      </c>
      <c r="AD1041">
        <f>SUM($F1041:R1041)</f>
        <v>20930</v>
      </c>
    </row>
    <row r="1042" spans="1:30" x14ac:dyDescent="0.35">
      <c r="A1042" t="s">
        <v>194</v>
      </c>
      <c r="B1042" s="328" t="str">
        <f>VLOOKUP(A1042,'Web Based Remittances'!$A$2:$C$70,3,0)</f>
        <v>405r710m</v>
      </c>
      <c r="C1042" t="s">
        <v>89</v>
      </c>
      <c r="D1042" t="s">
        <v>90</v>
      </c>
      <c r="E1042" s="356">
        <v>3686</v>
      </c>
      <c r="Q1042" s="356">
        <v>3686</v>
      </c>
      <c r="S1042">
        <f t="shared" si="16"/>
        <v>0</v>
      </c>
      <c r="T1042">
        <f>SUM($F1042:H1042)</f>
        <v>0</v>
      </c>
      <c r="U1042">
        <f>SUM($F1042:I1042)</f>
        <v>0</v>
      </c>
      <c r="V1042">
        <f>SUM($F1042:J1042)</f>
        <v>0</v>
      </c>
      <c r="W1042">
        <f>SUM($F1042:K1042)</f>
        <v>0</v>
      </c>
      <c r="X1042">
        <f>SUM($F1042:L1042)</f>
        <v>0</v>
      </c>
      <c r="Y1042">
        <f>SUM($F1042:M1042)</f>
        <v>0</v>
      </c>
      <c r="Z1042">
        <f>SUM($F1042:N1042)</f>
        <v>0</v>
      </c>
      <c r="AA1042">
        <f>SUM($F1042:O1042)</f>
        <v>0</v>
      </c>
      <c r="AB1042">
        <f>SUM($F1042:P1042)</f>
        <v>0</v>
      </c>
      <c r="AC1042">
        <f>SUM($F1042:Q1042)</f>
        <v>3686</v>
      </c>
      <c r="AD1042">
        <f>SUM($F1042:R1042)</f>
        <v>3686</v>
      </c>
    </row>
    <row r="1043" spans="1:30" x14ac:dyDescent="0.35">
      <c r="A1043" t="s">
        <v>194</v>
      </c>
      <c r="B1043" s="328" t="str">
        <f>VLOOKUP(A1043,'Web Based Remittances'!$A$2:$C$70,3,0)</f>
        <v>405r710m</v>
      </c>
      <c r="C1043" t="s">
        <v>91</v>
      </c>
      <c r="D1043" t="s">
        <v>92</v>
      </c>
      <c r="E1043" s="356">
        <v>6630</v>
      </c>
      <c r="F1043">
        <v>552</v>
      </c>
      <c r="G1043">
        <v>552</v>
      </c>
      <c r="H1043">
        <v>552</v>
      </c>
      <c r="I1043">
        <v>552</v>
      </c>
      <c r="K1043" s="356">
        <v>1110</v>
      </c>
      <c r="L1043">
        <v>552</v>
      </c>
      <c r="M1043">
        <v>552</v>
      </c>
      <c r="N1043">
        <v>552</v>
      </c>
      <c r="O1043">
        <v>552</v>
      </c>
      <c r="P1043">
        <v>552</v>
      </c>
      <c r="Q1043">
        <v>552</v>
      </c>
      <c r="S1043">
        <f t="shared" si="16"/>
        <v>552</v>
      </c>
      <c r="T1043">
        <f>SUM($F1043:H1043)</f>
        <v>1656</v>
      </c>
      <c r="U1043">
        <f>SUM($F1043:I1043)</f>
        <v>2208</v>
      </c>
      <c r="V1043">
        <f>SUM($F1043:J1043)</f>
        <v>2208</v>
      </c>
      <c r="W1043">
        <f>SUM($F1043:K1043)</f>
        <v>3318</v>
      </c>
      <c r="X1043">
        <f>SUM($F1043:L1043)</f>
        <v>3870</v>
      </c>
      <c r="Y1043">
        <f>SUM($F1043:M1043)</f>
        <v>4422</v>
      </c>
      <c r="Z1043">
        <f>SUM($F1043:N1043)</f>
        <v>4974</v>
      </c>
      <c r="AA1043">
        <f>SUM($F1043:O1043)</f>
        <v>5526</v>
      </c>
      <c r="AB1043">
        <f>SUM($F1043:P1043)</f>
        <v>6078</v>
      </c>
      <c r="AC1043">
        <f>SUM($F1043:Q1043)</f>
        <v>6630</v>
      </c>
      <c r="AD1043">
        <f>SUM($F1043:R1043)</f>
        <v>6630</v>
      </c>
    </row>
    <row r="1044" spans="1:30" x14ac:dyDescent="0.35">
      <c r="A1044" t="s">
        <v>194</v>
      </c>
      <c r="B1044" s="328" t="str">
        <f>VLOOKUP(A1044,'Web Based Remittances'!$A$2:$C$70,3,0)</f>
        <v>405r710m</v>
      </c>
      <c r="C1044" t="s">
        <v>93</v>
      </c>
      <c r="D1044" t="s">
        <v>94</v>
      </c>
      <c r="E1044" s="356">
        <v>12107</v>
      </c>
      <c r="F1044" s="356">
        <v>1008</v>
      </c>
      <c r="G1044" s="356">
        <v>1008</v>
      </c>
      <c r="H1044" s="356">
        <v>1008</v>
      </c>
      <c r="I1044" s="356">
        <v>1008</v>
      </c>
      <c r="K1044" s="356">
        <v>2027</v>
      </c>
      <c r="L1044" s="356">
        <v>1008</v>
      </c>
      <c r="M1044" s="356">
        <v>1008</v>
      </c>
      <c r="N1044" s="356">
        <v>1008</v>
      </c>
      <c r="O1044" s="356">
        <v>1008</v>
      </c>
      <c r="P1044" s="356">
        <v>1008</v>
      </c>
      <c r="Q1044" s="356">
        <v>1008</v>
      </c>
      <c r="S1044">
        <f t="shared" si="16"/>
        <v>1008</v>
      </c>
      <c r="T1044">
        <f>SUM($F1044:H1044)</f>
        <v>3024</v>
      </c>
      <c r="U1044">
        <f>SUM($F1044:I1044)</f>
        <v>4032</v>
      </c>
      <c r="V1044">
        <f>SUM($F1044:J1044)</f>
        <v>4032</v>
      </c>
      <c r="W1044">
        <f>SUM($F1044:K1044)</f>
        <v>6059</v>
      </c>
      <c r="X1044">
        <f>SUM($F1044:L1044)</f>
        <v>7067</v>
      </c>
      <c r="Y1044">
        <f>SUM($F1044:M1044)</f>
        <v>8075</v>
      </c>
      <c r="Z1044">
        <f>SUM($F1044:N1044)</f>
        <v>9083</v>
      </c>
      <c r="AA1044">
        <f>SUM($F1044:O1044)</f>
        <v>10091</v>
      </c>
      <c r="AB1044">
        <f>SUM($F1044:P1044)</f>
        <v>11099</v>
      </c>
      <c r="AC1044">
        <f>SUM($F1044:Q1044)</f>
        <v>12107</v>
      </c>
      <c r="AD1044">
        <f>SUM($F1044:R1044)</f>
        <v>12107</v>
      </c>
    </row>
    <row r="1045" spans="1:30" x14ac:dyDescent="0.35">
      <c r="A1045" t="s">
        <v>194</v>
      </c>
      <c r="B1045" s="328" t="str">
        <f>VLOOKUP(A1045,'Web Based Remittances'!$A$2:$C$70,3,0)</f>
        <v>405r710m</v>
      </c>
      <c r="C1045" t="s">
        <v>95</v>
      </c>
      <c r="D1045" t="s">
        <v>96</v>
      </c>
      <c r="E1045" s="356">
        <v>5925</v>
      </c>
      <c r="F1045" s="356">
        <v>1300</v>
      </c>
      <c r="H1045">
        <v>700</v>
      </c>
      <c r="K1045">
        <v>535</v>
      </c>
      <c r="M1045" s="356">
        <v>1240</v>
      </c>
      <c r="O1045" s="356">
        <v>2150</v>
      </c>
      <c r="S1045">
        <f t="shared" si="16"/>
        <v>0</v>
      </c>
      <c r="T1045">
        <f>SUM($F1045:H1045)</f>
        <v>2000</v>
      </c>
      <c r="U1045">
        <f>SUM($F1045:I1045)</f>
        <v>2000</v>
      </c>
      <c r="V1045">
        <f>SUM($F1045:J1045)</f>
        <v>2000</v>
      </c>
      <c r="W1045">
        <f>SUM($F1045:K1045)</f>
        <v>2535</v>
      </c>
      <c r="X1045">
        <f>SUM($F1045:L1045)</f>
        <v>2535</v>
      </c>
      <c r="Y1045">
        <f>SUM($F1045:M1045)</f>
        <v>3775</v>
      </c>
      <c r="Z1045">
        <f>SUM($F1045:N1045)</f>
        <v>3775</v>
      </c>
      <c r="AA1045">
        <f>SUM($F1045:O1045)</f>
        <v>5925</v>
      </c>
      <c r="AB1045">
        <f>SUM($F1045:P1045)</f>
        <v>5925</v>
      </c>
      <c r="AC1045">
        <f>SUM($F1045:Q1045)</f>
        <v>5925</v>
      </c>
      <c r="AD1045">
        <f>SUM($F1045:R1045)</f>
        <v>5925</v>
      </c>
    </row>
    <row r="1046" spans="1:30" x14ac:dyDescent="0.35">
      <c r="A1046" t="s">
        <v>194</v>
      </c>
      <c r="B1046" s="328" t="str">
        <f>VLOOKUP(A1046,'Web Based Remittances'!$A$2:$C$70,3,0)</f>
        <v>405r710m</v>
      </c>
      <c r="C1046" t="s">
        <v>97</v>
      </c>
      <c r="D1046" t="s">
        <v>98</v>
      </c>
      <c r="E1046">
        <v>0</v>
      </c>
      <c r="S1046">
        <f t="shared" si="16"/>
        <v>0</v>
      </c>
      <c r="T1046">
        <f>SUM($F1046:H1046)</f>
        <v>0</v>
      </c>
      <c r="U1046">
        <f>SUM($F1046:I1046)</f>
        <v>0</v>
      </c>
      <c r="V1046">
        <f>SUM($F1046:J1046)</f>
        <v>0</v>
      </c>
      <c r="W1046">
        <f>SUM($F1046:K1046)</f>
        <v>0</v>
      </c>
      <c r="X1046">
        <f>SUM($F1046:L1046)</f>
        <v>0</v>
      </c>
      <c r="Y1046">
        <f>SUM($F1046:M1046)</f>
        <v>0</v>
      </c>
      <c r="Z1046">
        <f>SUM($F1046:N1046)</f>
        <v>0</v>
      </c>
      <c r="AA1046">
        <f>SUM($F1046:O1046)</f>
        <v>0</v>
      </c>
      <c r="AB1046">
        <f>SUM($F1046:P1046)</f>
        <v>0</v>
      </c>
      <c r="AC1046">
        <f>SUM($F1046:Q1046)</f>
        <v>0</v>
      </c>
      <c r="AD1046">
        <f>SUM($F1046:R1046)</f>
        <v>0</v>
      </c>
    </row>
    <row r="1047" spans="1:30" x14ac:dyDescent="0.35">
      <c r="A1047" t="s">
        <v>194</v>
      </c>
      <c r="B1047" s="328" t="str">
        <f>VLOOKUP(A1047,'Web Based Remittances'!$A$2:$C$70,3,0)</f>
        <v>405r710m</v>
      </c>
      <c r="C1047" t="s">
        <v>99</v>
      </c>
      <c r="D1047" t="s">
        <v>100</v>
      </c>
      <c r="E1047" s="356">
        <v>5763</v>
      </c>
      <c r="F1047" s="356">
        <v>1440</v>
      </c>
      <c r="I1047" s="356">
        <v>1440</v>
      </c>
      <c r="L1047" s="356">
        <v>1440</v>
      </c>
      <c r="O1047" s="356">
        <v>1443</v>
      </c>
      <c r="S1047">
        <f t="shared" si="16"/>
        <v>0</v>
      </c>
      <c r="T1047">
        <f>SUM($F1047:H1047)</f>
        <v>1440</v>
      </c>
      <c r="U1047">
        <f>SUM($F1047:I1047)</f>
        <v>2880</v>
      </c>
      <c r="V1047">
        <f>SUM($F1047:J1047)</f>
        <v>2880</v>
      </c>
      <c r="W1047">
        <f>SUM($F1047:K1047)</f>
        <v>2880</v>
      </c>
      <c r="X1047">
        <f>SUM($F1047:L1047)</f>
        <v>4320</v>
      </c>
      <c r="Y1047">
        <f>SUM($F1047:M1047)</f>
        <v>4320</v>
      </c>
      <c r="Z1047">
        <f>SUM($F1047:N1047)</f>
        <v>4320</v>
      </c>
      <c r="AA1047">
        <f>SUM($F1047:O1047)</f>
        <v>5763</v>
      </c>
      <c r="AB1047">
        <f>SUM($F1047:P1047)</f>
        <v>5763</v>
      </c>
      <c r="AC1047">
        <f>SUM($F1047:Q1047)</f>
        <v>5763</v>
      </c>
      <c r="AD1047">
        <f>SUM($F1047:R1047)</f>
        <v>5763</v>
      </c>
    </row>
    <row r="1048" spans="1:30" x14ac:dyDescent="0.35">
      <c r="A1048" t="s">
        <v>194</v>
      </c>
      <c r="B1048" s="328" t="str">
        <f>VLOOKUP(A1048,'Web Based Remittances'!$A$2:$C$70,3,0)</f>
        <v>405r710m</v>
      </c>
      <c r="C1048" t="s">
        <v>101</v>
      </c>
      <c r="D1048" t="s">
        <v>102</v>
      </c>
      <c r="E1048" s="356">
        <v>1934</v>
      </c>
      <c r="F1048" s="356">
        <v>1934</v>
      </c>
      <c r="S1048">
        <f t="shared" si="16"/>
        <v>0</v>
      </c>
      <c r="T1048">
        <f>SUM($F1048:H1048)</f>
        <v>1934</v>
      </c>
      <c r="U1048">
        <f>SUM($F1048:I1048)</f>
        <v>1934</v>
      </c>
      <c r="V1048">
        <f>SUM($F1048:J1048)</f>
        <v>1934</v>
      </c>
      <c r="W1048">
        <f>SUM($F1048:K1048)</f>
        <v>1934</v>
      </c>
      <c r="X1048">
        <f>SUM($F1048:L1048)</f>
        <v>1934</v>
      </c>
      <c r="Y1048">
        <f>SUM($F1048:M1048)</f>
        <v>1934</v>
      </c>
      <c r="Z1048">
        <f>SUM($F1048:N1048)</f>
        <v>1934</v>
      </c>
      <c r="AA1048">
        <f>SUM($F1048:O1048)</f>
        <v>1934</v>
      </c>
      <c r="AB1048">
        <f>SUM($F1048:P1048)</f>
        <v>1934</v>
      </c>
      <c r="AC1048">
        <f>SUM($F1048:Q1048)</f>
        <v>1934</v>
      </c>
      <c r="AD1048">
        <f>SUM($F1048:R1048)</f>
        <v>1934</v>
      </c>
    </row>
    <row r="1049" spans="1:30" x14ac:dyDescent="0.35">
      <c r="A1049" t="s">
        <v>194</v>
      </c>
      <c r="B1049" s="328" t="str">
        <f>VLOOKUP(A1049,'Web Based Remittances'!$A$2:$C$70,3,0)</f>
        <v>405r710m</v>
      </c>
      <c r="C1049" t="s">
        <v>103</v>
      </c>
      <c r="D1049" t="s">
        <v>104</v>
      </c>
      <c r="E1049">
        <v>0</v>
      </c>
      <c r="S1049">
        <f t="shared" si="16"/>
        <v>0</v>
      </c>
      <c r="T1049">
        <f>SUM($F1049:H1049)</f>
        <v>0</v>
      </c>
      <c r="U1049">
        <f>SUM($F1049:I1049)</f>
        <v>0</v>
      </c>
      <c r="V1049">
        <f>SUM($F1049:J1049)</f>
        <v>0</v>
      </c>
      <c r="W1049">
        <f>SUM($F1049:K1049)</f>
        <v>0</v>
      </c>
      <c r="X1049">
        <f>SUM($F1049:L1049)</f>
        <v>0</v>
      </c>
      <c r="Y1049">
        <f>SUM($F1049:M1049)</f>
        <v>0</v>
      </c>
      <c r="Z1049">
        <f>SUM($F1049:N1049)</f>
        <v>0</v>
      </c>
      <c r="AA1049">
        <f>SUM($F1049:O1049)</f>
        <v>0</v>
      </c>
      <c r="AB1049">
        <f>SUM($F1049:P1049)</f>
        <v>0</v>
      </c>
      <c r="AC1049">
        <f>SUM($F1049:Q1049)</f>
        <v>0</v>
      </c>
      <c r="AD1049">
        <f>SUM($F1049:R1049)</f>
        <v>0</v>
      </c>
    </row>
    <row r="1050" spans="1:30" x14ac:dyDescent="0.35">
      <c r="A1050" t="s">
        <v>194</v>
      </c>
      <c r="B1050" s="328" t="str">
        <f>VLOOKUP(A1050,'Web Based Remittances'!$A$2:$C$70,3,0)</f>
        <v>405r710m</v>
      </c>
      <c r="C1050" t="s">
        <v>105</v>
      </c>
      <c r="D1050" t="s">
        <v>106</v>
      </c>
      <c r="E1050" s="356">
        <v>31622</v>
      </c>
      <c r="F1050" s="356">
        <v>2874</v>
      </c>
      <c r="G1050" s="356">
        <v>2874</v>
      </c>
      <c r="H1050" s="356">
        <v>2874</v>
      </c>
      <c r="I1050" s="356">
        <v>2874</v>
      </c>
      <c r="K1050" s="356">
        <v>2874</v>
      </c>
      <c r="L1050" s="356">
        <v>2874</v>
      </c>
      <c r="M1050" s="356">
        <v>2874</v>
      </c>
      <c r="N1050" s="356">
        <v>2874</v>
      </c>
      <c r="O1050" s="356">
        <v>2874</v>
      </c>
      <c r="P1050" s="356">
        <v>2874</v>
      </c>
      <c r="Q1050" s="356">
        <v>2882</v>
      </c>
      <c r="S1050">
        <f t="shared" si="16"/>
        <v>2874</v>
      </c>
      <c r="T1050">
        <f>SUM($F1050:H1050)</f>
        <v>8622</v>
      </c>
      <c r="U1050">
        <f>SUM($F1050:I1050)</f>
        <v>11496</v>
      </c>
      <c r="V1050">
        <f>SUM($F1050:J1050)</f>
        <v>11496</v>
      </c>
      <c r="W1050">
        <f>SUM($F1050:K1050)</f>
        <v>14370</v>
      </c>
      <c r="X1050">
        <f>SUM($F1050:L1050)</f>
        <v>17244</v>
      </c>
      <c r="Y1050">
        <f>SUM($F1050:M1050)</f>
        <v>20118</v>
      </c>
      <c r="Z1050">
        <f>SUM($F1050:N1050)</f>
        <v>22992</v>
      </c>
      <c r="AA1050">
        <f>SUM($F1050:O1050)</f>
        <v>25866</v>
      </c>
      <c r="AB1050">
        <f>SUM($F1050:P1050)</f>
        <v>28740</v>
      </c>
      <c r="AC1050">
        <f>SUM($F1050:Q1050)</f>
        <v>31622</v>
      </c>
      <c r="AD1050">
        <f>SUM($F1050:R1050)</f>
        <v>31622</v>
      </c>
    </row>
    <row r="1051" spans="1:30" x14ac:dyDescent="0.35">
      <c r="A1051" t="s">
        <v>194</v>
      </c>
      <c r="B1051" s="328" t="str">
        <f>VLOOKUP(A1051,'Web Based Remittances'!$A$2:$C$70,3,0)</f>
        <v>405r710m</v>
      </c>
      <c r="C1051" t="s">
        <v>107</v>
      </c>
      <c r="D1051" t="s">
        <v>108</v>
      </c>
      <c r="E1051" s="356">
        <v>2000</v>
      </c>
      <c r="F1051">
        <v>500</v>
      </c>
      <c r="I1051">
        <v>500</v>
      </c>
      <c r="M1051">
        <v>500</v>
      </c>
      <c r="Q1051">
        <v>500</v>
      </c>
      <c r="S1051">
        <f t="shared" si="16"/>
        <v>0</v>
      </c>
      <c r="T1051">
        <f>SUM($F1051:H1051)</f>
        <v>500</v>
      </c>
      <c r="U1051">
        <f>SUM($F1051:I1051)</f>
        <v>1000</v>
      </c>
      <c r="V1051">
        <f>SUM($F1051:J1051)</f>
        <v>1000</v>
      </c>
      <c r="W1051">
        <f>SUM($F1051:K1051)</f>
        <v>1000</v>
      </c>
      <c r="X1051">
        <f>SUM($F1051:L1051)</f>
        <v>1000</v>
      </c>
      <c r="Y1051">
        <f>SUM($F1051:M1051)</f>
        <v>1500</v>
      </c>
      <c r="Z1051">
        <f>SUM($F1051:N1051)</f>
        <v>1500</v>
      </c>
      <c r="AA1051">
        <f>SUM($F1051:O1051)</f>
        <v>1500</v>
      </c>
      <c r="AB1051">
        <f>SUM($F1051:P1051)</f>
        <v>1500</v>
      </c>
      <c r="AC1051">
        <f>SUM($F1051:Q1051)</f>
        <v>2000</v>
      </c>
      <c r="AD1051">
        <f>SUM($F1051:R1051)</f>
        <v>2000</v>
      </c>
    </row>
    <row r="1052" spans="1:30" x14ac:dyDescent="0.35">
      <c r="A1052" t="s">
        <v>194</v>
      </c>
      <c r="B1052" s="328" t="str">
        <f>VLOOKUP(A1052,'Web Based Remittances'!$A$2:$C$70,3,0)</f>
        <v>405r710m</v>
      </c>
      <c r="C1052" t="s">
        <v>109</v>
      </c>
      <c r="D1052" t="s">
        <v>110</v>
      </c>
      <c r="E1052" s="356">
        <v>21605</v>
      </c>
      <c r="F1052">
        <v>235</v>
      </c>
      <c r="G1052" s="356">
        <v>2300</v>
      </c>
      <c r="H1052" s="356">
        <v>5000</v>
      </c>
      <c r="K1052" s="356">
        <v>6000</v>
      </c>
      <c r="L1052" s="356">
        <v>2400</v>
      </c>
      <c r="N1052" s="356">
        <v>2300</v>
      </c>
      <c r="O1052" s="356">
        <v>2300</v>
      </c>
      <c r="Q1052" s="356">
        <v>1070</v>
      </c>
      <c r="S1052">
        <f t="shared" si="16"/>
        <v>2300</v>
      </c>
      <c r="T1052">
        <f>SUM($F1052:H1052)</f>
        <v>7535</v>
      </c>
      <c r="U1052">
        <f>SUM($F1052:I1052)</f>
        <v>7535</v>
      </c>
      <c r="V1052">
        <f>SUM($F1052:J1052)</f>
        <v>7535</v>
      </c>
      <c r="W1052">
        <f>SUM($F1052:K1052)</f>
        <v>13535</v>
      </c>
      <c r="X1052">
        <f>SUM($F1052:L1052)</f>
        <v>15935</v>
      </c>
      <c r="Y1052">
        <f>SUM($F1052:M1052)</f>
        <v>15935</v>
      </c>
      <c r="Z1052">
        <f>SUM($F1052:N1052)</f>
        <v>18235</v>
      </c>
      <c r="AA1052">
        <f>SUM($F1052:O1052)</f>
        <v>20535</v>
      </c>
      <c r="AB1052">
        <f>SUM($F1052:P1052)</f>
        <v>20535</v>
      </c>
      <c r="AC1052">
        <f>SUM($F1052:Q1052)</f>
        <v>21605</v>
      </c>
      <c r="AD1052">
        <f>SUM($F1052:R1052)</f>
        <v>21605</v>
      </c>
    </row>
    <row r="1053" spans="1:30" x14ac:dyDescent="0.35">
      <c r="A1053" t="s">
        <v>194</v>
      </c>
      <c r="B1053" s="328" t="str">
        <f>VLOOKUP(A1053,'Web Based Remittances'!$A$2:$C$70,3,0)</f>
        <v>405r710m</v>
      </c>
      <c r="C1053" t="s">
        <v>111</v>
      </c>
      <c r="D1053" t="s">
        <v>112</v>
      </c>
      <c r="E1053" s="356">
        <v>29323</v>
      </c>
      <c r="F1053" s="356">
        <v>6208</v>
      </c>
      <c r="G1053" s="356">
        <v>3000</v>
      </c>
      <c r="H1053" s="356">
        <v>2300</v>
      </c>
      <c r="I1053" s="356">
        <v>1250</v>
      </c>
      <c r="K1053" s="356">
        <v>2500</v>
      </c>
      <c r="L1053" s="356">
        <v>2500</v>
      </c>
      <c r="M1053" s="356">
        <v>3750</v>
      </c>
      <c r="N1053" s="356">
        <v>2500</v>
      </c>
      <c r="O1053" s="356">
        <v>2500</v>
      </c>
      <c r="P1053" s="356">
        <v>1250</v>
      </c>
      <c r="Q1053" s="356">
        <v>1565</v>
      </c>
      <c r="S1053">
        <f t="shared" si="16"/>
        <v>3000</v>
      </c>
      <c r="T1053">
        <f>SUM($F1053:H1053)</f>
        <v>11508</v>
      </c>
      <c r="U1053">
        <f>SUM($F1053:I1053)</f>
        <v>12758</v>
      </c>
      <c r="V1053">
        <f>SUM($F1053:J1053)</f>
        <v>12758</v>
      </c>
      <c r="W1053">
        <f>SUM($F1053:K1053)</f>
        <v>15258</v>
      </c>
      <c r="X1053">
        <f>SUM($F1053:L1053)</f>
        <v>17758</v>
      </c>
      <c r="Y1053">
        <f>SUM($F1053:M1053)</f>
        <v>21508</v>
      </c>
      <c r="Z1053">
        <f>SUM($F1053:N1053)</f>
        <v>24008</v>
      </c>
      <c r="AA1053">
        <f>SUM($F1053:O1053)</f>
        <v>26508</v>
      </c>
      <c r="AB1053">
        <f>SUM($F1053:P1053)</f>
        <v>27758</v>
      </c>
      <c r="AC1053">
        <f>SUM($F1053:Q1053)</f>
        <v>29323</v>
      </c>
      <c r="AD1053">
        <f>SUM($F1053:R1053)</f>
        <v>29323</v>
      </c>
    </row>
    <row r="1054" spans="1:30" x14ac:dyDescent="0.35">
      <c r="A1054" t="s">
        <v>194</v>
      </c>
      <c r="B1054" s="328" t="str">
        <f>VLOOKUP(A1054,'Web Based Remittances'!$A$2:$C$70,3,0)</f>
        <v>405r710m</v>
      </c>
      <c r="C1054" t="s">
        <v>113</v>
      </c>
      <c r="D1054" t="s">
        <v>114</v>
      </c>
      <c r="S1054">
        <f t="shared" si="16"/>
        <v>0</v>
      </c>
      <c r="T1054">
        <f>SUM($F1054:H1054)</f>
        <v>0</v>
      </c>
      <c r="U1054">
        <f>SUM($F1054:I1054)</f>
        <v>0</v>
      </c>
      <c r="V1054">
        <f>SUM($F1054:J1054)</f>
        <v>0</v>
      </c>
      <c r="W1054">
        <f>SUM($F1054:K1054)</f>
        <v>0</v>
      </c>
      <c r="X1054">
        <f>SUM($F1054:L1054)</f>
        <v>0</v>
      </c>
      <c r="Y1054">
        <f>SUM($F1054:M1054)</f>
        <v>0</v>
      </c>
      <c r="Z1054">
        <f>SUM($F1054:N1054)</f>
        <v>0</v>
      </c>
      <c r="AA1054">
        <f>SUM($F1054:O1054)</f>
        <v>0</v>
      </c>
      <c r="AB1054">
        <f>SUM($F1054:P1054)</f>
        <v>0</v>
      </c>
      <c r="AC1054">
        <f>SUM($F1054:Q1054)</f>
        <v>0</v>
      </c>
      <c r="AD1054">
        <f>SUM($F1054:R1054)</f>
        <v>0</v>
      </c>
    </row>
    <row r="1055" spans="1:30" x14ac:dyDescent="0.35">
      <c r="A1055" t="s">
        <v>194</v>
      </c>
      <c r="B1055" s="328" t="str">
        <f>VLOOKUP(A1055,'Web Based Remittances'!$A$2:$C$70,3,0)</f>
        <v>405r710m</v>
      </c>
      <c r="C1055" t="s">
        <v>115</v>
      </c>
      <c r="D1055" t="s">
        <v>116</v>
      </c>
      <c r="S1055">
        <f t="shared" si="16"/>
        <v>0</v>
      </c>
      <c r="T1055">
        <f>SUM($F1055:H1055)</f>
        <v>0</v>
      </c>
      <c r="U1055">
        <f>SUM($F1055:I1055)</f>
        <v>0</v>
      </c>
      <c r="V1055">
        <f>SUM($F1055:J1055)</f>
        <v>0</v>
      </c>
      <c r="W1055">
        <f>SUM($F1055:K1055)</f>
        <v>0</v>
      </c>
      <c r="X1055">
        <f>SUM($F1055:L1055)</f>
        <v>0</v>
      </c>
      <c r="Y1055">
        <f>SUM($F1055:M1055)</f>
        <v>0</v>
      </c>
      <c r="Z1055">
        <f>SUM($F1055:N1055)</f>
        <v>0</v>
      </c>
      <c r="AA1055">
        <f>SUM($F1055:O1055)</f>
        <v>0</v>
      </c>
      <c r="AB1055">
        <f>SUM($F1055:P1055)</f>
        <v>0</v>
      </c>
      <c r="AC1055">
        <f>SUM($F1055:Q1055)</f>
        <v>0</v>
      </c>
      <c r="AD1055">
        <f>SUM($F1055:R1055)</f>
        <v>0</v>
      </c>
    </row>
    <row r="1056" spans="1:30" x14ac:dyDescent="0.35">
      <c r="A1056" t="s">
        <v>194</v>
      </c>
      <c r="B1056" s="328" t="str">
        <f>VLOOKUP(A1056,'Web Based Remittances'!$A$2:$C$70,3,0)</f>
        <v>405r710m</v>
      </c>
      <c r="C1056" t="s">
        <v>117</v>
      </c>
      <c r="D1056" t="s">
        <v>118</v>
      </c>
      <c r="S1056">
        <f t="shared" si="16"/>
        <v>0</v>
      </c>
      <c r="T1056">
        <f>SUM($F1056:H1056)</f>
        <v>0</v>
      </c>
      <c r="U1056">
        <f>SUM($F1056:I1056)</f>
        <v>0</v>
      </c>
      <c r="V1056">
        <f>SUM($F1056:J1056)</f>
        <v>0</v>
      </c>
      <c r="W1056">
        <f>SUM($F1056:K1056)</f>
        <v>0</v>
      </c>
      <c r="X1056">
        <f>SUM($F1056:L1056)</f>
        <v>0</v>
      </c>
      <c r="Y1056">
        <f>SUM($F1056:M1056)</f>
        <v>0</v>
      </c>
      <c r="Z1056">
        <f>SUM($F1056:N1056)</f>
        <v>0</v>
      </c>
      <c r="AA1056">
        <f>SUM($F1056:O1056)</f>
        <v>0</v>
      </c>
      <c r="AB1056">
        <f>SUM($F1056:P1056)</f>
        <v>0</v>
      </c>
      <c r="AC1056">
        <f>SUM($F1056:Q1056)</f>
        <v>0</v>
      </c>
      <c r="AD1056">
        <f>SUM($F1056:R1056)</f>
        <v>0</v>
      </c>
    </row>
    <row r="1057" spans="1:30" x14ac:dyDescent="0.35">
      <c r="A1057" t="s">
        <v>194</v>
      </c>
      <c r="B1057" s="328" t="str">
        <f>VLOOKUP(A1057,'Web Based Remittances'!$A$2:$C$70,3,0)</f>
        <v>405r710m</v>
      </c>
      <c r="C1057" t="s">
        <v>119</v>
      </c>
      <c r="D1057" t="s">
        <v>120</v>
      </c>
      <c r="E1057" s="356">
        <v>17442</v>
      </c>
      <c r="F1057" s="356">
        <v>1453</v>
      </c>
      <c r="G1057" s="356">
        <v>1453</v>
      </c>
      <c r="H1057" s="356">
        <v>1453</v>
      </c>
      <c r="I1057" s="356">
        <v>1453</v>
      </c>
      <c r="J1057" s="356">
        <v>1453</v>
      </c>
      <c r="K1057" s="356">
        <v>1453</v>
      </c>
      <c r="L1057" s="356">
        <v>1453</v>
      </c>
      <c r="M1057" s="356">
        <v>1453</v>
      </c>
      <c r="N1057" s="356">
        <v>1453</v>
      </c>
      <c r="O1057" s="356">
        <v>1453</v>
      </c>
      <c r="P1057" s="356">
        <v>1453</v>
      </c>
      <c r="Q1057" s="356">
        <v>1459</v>
      </c>
      <c r="S1057">
        <f t="shared" si="16"/>
        <v>1453</v>
      </c>
      <c r="T1057">
        <f>SUM($F1057:H1057)</f>
        <v>4359</v>
      </c>
      <c r="U1057">
        <f>SUM($F1057:I1057)</f>
        <v>5812</v>
      </c>
      <c r="V1057">
        <f>SUM($F1057:J1057)</f>
        <v>7265</v>
      </c>
      <c r="W1057">
        <f>SUM($F1057:K1057)</f>
        <v>8718</v>
      </c>
      <c r="X1057">
        <f>SUM($F1057:L1057)</f>
        <v>10171</v>
      </c>
      <c r="Y1057">
        <f>SUM($F1057:M1057)</f>
        <v>11624</v>
      </c>
      <c r="Z1057">
        <f>SUM($F1057:N1057)</f>
        <v>13077</v>
      </c>
      <c r="AA1057">
        <f>SUM($F1057:O1057)</f>
        <v>14530</v>
      </c>
      <c r="AB1057">
        <f>SUM($F1057:P1057)</f>
        <v>15983</v>
      </c>
      <c r="AC1057">
        <f>SUM($F1057:Q1057)</f>
        <v>17442</v>
      </c>
      <c r="AD1057">
        <f>SUM($F1057:R1057)</f>
        <v>17442</v>
      </c>
    </row>
    <row r="1058" spans="1:30" x14ac:dyDescent="0.35">
      <c r="A1058" t="s">
        <v>194</v>
      </c>
      <c r="B1058" s="328" t="str">
        <f>VLOOKUP(A1058,'Web Based Remittances'!$A$2:$C$70,3,0)</f>
        <v>405r710m</v>
      </c>
      <c r="C1058" t="s">
        <v>121</v>
      </c>
      <c r="D1058" t="s">
        <v>122</v>
      </c>
      <c r="E1058" s="356">
        <v>-4934</v>
      </c>
      <c r="I1058" s="356">
        <v>-4934</v>
      </c>
      <c r="S1058">
        <f t="shared" si="16"/>
        <v>0</v>
      </c>
      <c r="T1058">
        <f>SUM($F1058:H1058)</f>
        <v>0</v>
      </c>
      <c r="U1058">
        <f>SUM($F1058:I1058)</f>
        <v>-4934</v>
      </c>
      <c r="V1058">
        <f>SUM($F1058:J1058)</f>
        <v>-4934</v>
      </c>
      <c r="W1058">
        <f>SUM($F1058:K1058)</f>
        <v>-4934</v>
      </c>
      <c r="X1058">
        <f>SUM($F1058:L1058)</f>
        <v>-4934</v>
      </c>
      <c r="Y1058">
        <f>SUM($F1058:M1058)</f>
        <v>-4934</v>
      </c>
      <c r="Z1058">
        <f>SUM($F1058:N1058)</f>
        <v>-4934</v>
      </c>
      <c r="AA1058">
        <f>SUM($F1058:O1058)</f>
        <v>-4934</v>
      </c>
      <c r="AB1058">
        <f>SUM($F1058:P1058)</f>
        <v>-4934</v>
      </c>
      <c r="AC1058">
        <f>SUM($F1058:Q1058)</f>
        <v>-4934</v>
      </c>
      <c r="AD1058">
        <f>SUM($F1058:R1058)</f>
        <v>-4934</v>
      </c>
    </row>
    <row r="1059" spans="1:30" x14ac:dyDescent="0.35">
      <c r="A1059" t="s">
        <v>194</v>
      </c>
      <c r="B1059" s="328" t="str">
        <f>VLOOKUP(A1059,'Web Based Remittances'!$A$2:$C$70,3,0)</f>
        <v>405r710m</v>
      </c>
      <c r="C1059" t="s">
        <v>123</v>
      </c>
      <c r="D1059" t="s">
        <v>124</v>
      </c>
      <c r="S1059">
        <f t="shared" si="16"/>
        <v>0</v>
      </c>
      <c r="T1059">
        <f>SUM($F1059:H1059)</f>
        <v>0</v>
      </c>
      <c r="U1059">
        <f>SUM($F1059:I1059)</f>
        <v>0</v>
      </c>
      <c r="V1059">
        <f>SUM($F1059:J1059)</f>
        <v>0</v>
      </c>
      <c r="W1059">
        <f>SUM($F1059:K1059)</f>
        <v>0</v>
      </c>
      <c r="X1059">
        <f>SUM($F1059:L1059)</f>
        <v>0</v>
      </c>
      <c r="Y1059">
        <f>SUM($F1059:M1059)</f>
        <v>0</v>
      </c>
      <c r="Z1059">
        <f>SUM($F1059:N1059)</f>
        <v>0</v>
      </c>
      <c r="AA1059">
        <f>SUM($F1059:O1059)</f>
        <v>0</v>
      </c>
      <c r="AB1059">
        <f>SUM($F1059:P1059)</f>
        <v>0</v>
      </c>
      <c r="AC1059">
        <f>SUM($F1059:Q1059)</f>
        <v>0</v>
      </c>
      <c r="AD1059">
        <f>SUM($F1059:R1059)</f>
        <v>0</v>
      </c>
    </row>
    <row r="1060" spans="1:30" x14ac:dyDescent="0.35">
      <c r="A1060" t="s">
        <v>194</v>
      </c>
      <c r="B1060" s="328" t="str">
        <f>VLOOKUP(A1060,'Web Based Remittances'!$A$2:$C$70,3,0)</f>
        <v>405r710m</v>
      </c>
      <c r="C1060" t="s">
        <v>125</v>
      </c>
      <c r="D1060" t="s">
        <v>126</v>
      </c>
      <c r="S1060">
        <f t="shared" si="16"/>
        <v>0</v>
      </c>
      <c r="T1060">
        <f>SUM($F1060:H1060)</f>
        <v>0</v>
      </c>
      <c r="U1060">
        <f>SUM($F1060:I1060)</f>
        <v>0</v>
      </c>
      <c r="V1060">
        <f>SUM($F1060:J1060)</f>
        <v>0</v>
      </c>
      <c r="W1060">
        <f>SUM($F1060:K1060)</f>
        <v>0</v>
      </c>
      <c r="X1060">
        <f>SUM($F1060:L1060)</f>
        <v>0</v>
      </c>
      <c r="Y1060">
        <f>SUM($F1060:M1060)</f>
        <v>0</v>
      </c>
      <c r="Z1060">
        <f>SUM($F1060:N1060)</f>
        <v>0</v>
      </c>
      <c r="AA1060">
        <f>SUM($F1060:O1060)</f>
        <v>0</v>
      </c>
      <c r="AB1060">
        <f>SUM($F1060:P1060)</f>
        <v>0</v>
      </c>
      <c r="AC1060">
        <f>SUM($F1060:Q1060)</f>
        <v>0</v>
      </c>
      <c r="AD1060">
        <f>SUM($F1060:R1060)</f>
        <v>0</v>
      </c>
    </row>
    <row r="1061" spans="1:30" x14ac:dyDescent="0.35">
      <c r="A1061" t="s">
        <v>194</v>
      </c>
      <c r="B1061" s="328" t="str">
        <f>VLOOKUP(A1061,'Web Based Remittances'!$A$2:$C$70,3,0)</f>
        <v>405r710m</v>
      </c>
      <c r="C1061" t="s">
        <v>146</v>
      </c>
      <c r="D1061" t="s">
        <v>147</v>
      </c>
      <c r="S1061">
        <f t="shared" si="16"/>
        <v>0</v>
      </c>
      <c r="T1061">
        <f>SUM($F1061:H1061)</f>
        <v>0</v>
      </c>
      <c r="U1061">
        <f>SUM($F1061:I1061)</f>
        <v>0</v>
      </c>
      <c r="V1061">
        <f>SUM($F1061:J1061)</f>
        <v>0</v>
      </c>
      <c r="W1061">
        <f>SUM($F1061:K1061)</f>
        <v>0</v>
      </c>
      <c r="X1061">
        <f>SUM($F1061:L1061)</f>
        <v>0</v>
      </c>
      <c r="Y1061">
        <f>SUM($F1061:M1061)</f>
        <v>0</v>
      </c>
      <c r="Z1061">
        <f>SUM($F1061:N1061)</f>
        <v>0</v>
      </c>
      <c r="AA1061">
        <f>SUM($F1061:O1061)</f>
        <v>0</v>
      </c>
      <c r="AB1061">
        <f>SUM($F1061:P1061)</f>
        <v>0</v>
      </c>
      <c r="AC1061">
        <f>SUM($F1061:Q1061)</f>
        <v>0</v>
      </c>
      <c r="AD1061">
        <f>SUM($F1061:R1061)</f>
        <v>0</v>
      </c>
    </row>
    <row r="1062" spans="1:30" x14ac:dyDescent="0.35">
      <c r="A1062" t="s">
        <v>194</v>
      </c>
      <c r="B1062" s="328" t="str">
        <f>VLOOKUP(A1062,'Web Based Remittances'!$A$2:$C$70,3,0)</f>
        <v>405r710m</v>
      </c>
      <c r="C1062" t="s">
        <v>127</v>
      </c>
      <c r="D1062" t="s">
        <v>128</v>
      </c>
      <c r="E1062" s="356">
        <v>24407.56</v>
      </c>
      <c r="I1062" s="356">
        <v>12000</v>
      </c>
      <c r="M1062" s="356">
        <v>12407.56</v>
      </c>
      <c r="S1062">
        <f t="shared" si="16"/>
        <v>0</v>
      </c>
      <c r="T1062">
        <f>SUM($F1062:H1062)</f>
        <v>0</v>
      </c>
      <c r="U1062">
        <f>SUM($F1062:I1062)</f>
        <v>12000</v>
      </c>
      <c r="V1062">
        <f>SUM($F1062:J1062)</f>
        <v>12000</v>
      </c>
      <c r="W1062">
        <f>SUM($F1062:K1062)</f>
        <v>12000</v>
      </c>
      <c r="X1062">
        <f>SUM($F1062:L1062)</f>
        <v>12000</v>
      </c>
      <c r="Y1062">
        <f>SUM($F1062:M1062)</f>
        <v>24407.559999999998</v>
      </c>
      <c r="Z1062">
        <f>SUM($F1062:N1062)</f>
        <v>24407.559999999998</v>
      </c>
      <c r="AA1062">
        <f>SUM($F1062:O1062)</f>
        <v>24407.559999999998</v>
      </c>
      <c r="AB1062">
        <f>SUM($F1062:P1062)</f>
        <v>24407.559999999998</v>
      </c>
      <c r="AC1062">
        <f>SUM($F1062:Q1062)</f>
        <v>24407.559999999998</v>
      </c>
      <c r="AD1062">
        <f>SUM($F1062:R1062)</f>
        <v>24407.559999999998</v>
      </c>
    </row>
    <row r="1063" spans="1:30" x14ac:dyDescent="0.35">
      <c r="A1063" t="s">
        <v>194</v>
      </c>
      <c r="B1063" s="328" t="str">
        <f>VLOOKUP(A1063,'Web Based Remittances'!$A$2:$C$70,3,0)</f>
        <v>405r710m</v>
      </c>
      <c r="C1063" t="s">
        <v>130</v>
      </c>
      <c r="D1063" t="s">
        <v>131</v>
      </c>
      <c r="S1063">
        <f t="shared" si="16"/>
        <v>0</v>
      </c>
      <c r="T1063">
        <f>SUM($F1063:H1063)</f>
        <v>0</v>
      </c>
      <c r="U1063">
        <f>SUM($F1063:I1063)</f>
        <v>0</v>
      </c>
      <c r="V1063">
        <f>SUM($F1063:J1063)</f>
        <v>0</v>
      </c>
      <c r="W1063">
        <f>SUM($F1063:K1063)</f>
        <v>0</v>
      </c>
      <c r="X1063">
        <f>SUM($F1063:L1063)</f>
        <v>0</v>
      </c>
      <c r="Y1063">
        <f>SUM($F1063:M1063)</f>
        <v>0</v>
      </c>
      <c r="Z1063">
        <f>SUM($F1063:N1063)</f>
        <v>0</v>
      </c>
      <c r="AA1063">
        <f>SUM($F1063:O1063)</f>
        <v>0</v>
      </c>
      <c r="AB1063">
        <f>SUM($F1063:P1063)</f>
        <v>0</v>
      </c>
      <c r="AC1063">
        <f>SUM($F1063:Q1063)</f>
        <v>0</v>
      </c>
      <c r="AD1063">
        <f>SUM($F1063:R1063)</f>
        <v>0</v>
      </c>
    </row>
    <row r="1064" spans="1:30" x14ac:dyDescent="0.35">
      <c r="A1064" t="s">
        <v>194</v>
      </c>
      <c r="B1064" s="328" t="str">
        <f>VLOOKUP(A1064,'Web Based Remittances'!$A$2:$C$70,3,0)</f>
        <v>405r710m</v>
      </c>
      <c r="C1064" t="s">
        <v>135</v>
      </c>
      <c r="D1064" t="s">
        <v>136</v>
      </c>
      <c r="S1064">
        <f t="shared" si="16"/>
        <v>0</v>
      </c>
      <c r="T1064">
        <f>SUM($F1064:H1064)</f>
        <v>0</v>
      </c>
      <c r="U1064">
        <f>SUM($F1064:I1064)</f>
        <v>0</v>
      </c>
      <c r="V1064">
        <f>SUM($F1064:J1064)</f>
        <v>0</v>
      </c>
      <c r="W1064">
        <f>SUM($F1064:K1064)</f>
        <v>0</v>
      </c>
      <c r="X1064">
        <f>SUM($F1064:L1064)</f>
        <v>0</v>
      </c>
      <c r="Y1064">
        <f>SUM($F1064:M1064)</f>
        <v>0</v>
      </c>
      <c r="Z1064">
        <f>SUM($F1064:N1064)</f>
        <v>0</v>
      </c>
      <c r="AA1064">
        <f>SUM($F1064:O1064)</f>
        <v>0</v>
      </c>
      <c r="AB1064">
        <f>SUM($F1064:P1064)</f>
        <v>0</v>
      </c>
      <c r="AC1064">
        <f>SUM($F1064:Q1064)</f>
        <v>0</v>
      </c>
      <c r="AD1064">
        <f>SUM($F1064:R1064)</f>
        <v>0</v>
      </c>
    </row>
    <row r="1065" spans="1:30" x14ac:dyDescent="0.35">
      <c r="A1065" t="s">
        <v>202</v>
      </c>
      <c r="B1065" s="328" t="str">
        <f>VLOOKUP(A1065,'Web Based Remittances'!$A$2:$C$70,3,0)</f>
        <v>6s938g</v>
      </c>
      <c r="C1065" t="s">
        <v>19</v>
      </c>
      <c r="D1065" t="s">
        <v>20</v>
      </c>
      <c r="E1065">
        <v>4190105</v>
      </c>
      <c r="F1065">
        <v>-1513583.5</v>
      </c>
      <c r="G1065">
        <v>-167783.9</v>
      </c>
      <c r="H1065">
        <v>-111855.93</v>
      </c>
      <c r="I1065">
        <v>-111855.93</v>
      </c>
      <c r="J1065">
        <v>-111855.93</v>
      </c>
      <c r="K1065">
        <v>-111855.93</v>
      </c>
      <c r="L1065">
        <v>-111855.93</v>
      </c>
      <c r="M1065">
        <v>-131086.66</v>
      </c>
      <c r="N1065">
        <v>-131086.66</v>
      </c>
      <c r="O1065">
        <v>-131086.66</v>
      </c>
      <c r="P1065">
        <v>-131086.66</v>
      </c>
      <c r="Q1065">
        <v>-131086.66</v>
      </c>
      <c r="R1065">
        <v>-131086.65</v>
      </c>
      <c r="S1065">
        <f t="shared" si="16"/>
        <v>-167783.9</v>
      </c>
      <c r="T1065">
        <f>SUM($F1065:H1065)</f>
        <v>-1793223.3299999998</v>
      </c>
      <c r="U1065">
        <f>SUM($F1065:I1065)</f>
        <v>-1905079.2599999998</v>
      </c>
      <c r="V1065">
        <f>SUM($F1065:J1065)</f>
        <v>-2016935.1899999997</v>
      </c>
      <c r="W1065">
        <f>SUM($F1065:K1065)</f>
        <v>-2128791.1199999996</v>
      </c>
      <c r="X1065">
        <f>SUM($F1065:L1065)</f>
        <v>-2240647.0499999998</v>
      </c>
      <c r="Y1065">
        <f>SUM($F1065:M1065)</f>
        <v>-2371733.71</v>
      </c>
      <c r="Z1065">
        <f>SUM($F1065:N1065)</f>
        <v>-2502820.37</v>
      </c>
      <c r="AA1065">
        <f>SUM($F1065:O1065)</f>
        <v>-2633907.0300000003</v>
      </c>
      <c r="AB1065">
        <f>SUM($F1065:P1065)</f>
        <v>-2764993.6900000004</v>
      </c>
      <c r="AC1065">
        <f>SUM($F1065:Q1065)</f>
        <v>-2896080.3500000006</v>
      </c>
      <c r="AD1065">
        <f>SUM($F1065:R1065)</f>
        <v>-3027167.0000000005</v>
      </c>
    </row>
    <row r="1066" spans="1:30" x14ac:dyDescent="0.35">
      <c r="A1066" t="s">
        <v>202</v>
      </c>
      <c r="B1066" s="328" t="str">
        <f>VLOOKUP(A1066,'Web Based Remittances'!$A$2:$C$70,3,0)</f>
        <v>6s938g</v>
      </c>
      <c r="C1066" t="s">
        <v>21</v>
      </c>
      <c r="D1066" t="s">
        <v>22</v>
      </c>
      <c r="E1066">
        <v>4190110</v>
      </c>
      <c r="F1066">
        <v>0</v>
      </c>
      <c r="S1066">
        <f t="shared" si="16"/>
        <v>0</v>
      </c>
      <c r="T1066">
        <f>SUM($F1066:H1066)</f>
        <v>0</v>
      </c>
      <c r="U1066">
        <f>SUM($F1066:I1066)</f>
        <v>0</v>
      </c>
      <c r="V1066">
        <f>SUM($F1066:J1066)</f>
        <v>0</v>
      </c>
      <c r="W1066">
        <f>SUM($F1066:K1066)</f>
        <v>0</v>
      </c>
      <c r="X1066">
        <f>SUM($F1066:L1066)</f>
        <v>0</v>
      </c>
      <c r="Y1066">
        <f>SUM($F1066:M1066)</f>
        <v>0</v>
      </c>
      <c r="Z1066">
        <f>SUM($F1066:N1066)</f>
        <v>0</v>
      </c>
      <c r="AA1066">
        <f>SUM($F1066:O1066)</f>
        <v>0</v>
      </c>
      <c r="AB1066">
        <f>SUM($F1066:P1066)</f>
        <v>0</v>
      </c>
      <c r="AC1066">
        <f>SUM($F1066:Q1066)</f>
        <v>0</v>
      </c>
      <c r="AD1066">
        <f>SUM($F1066:R1066)</f>
        <v>0</v>
      </c>
    </row>
    <row r="1067" spans="1:30" x14ac:dyDescent="0.35">
      <c r="A1067" t="s">
        <v>202</v>
      </c>
      <c r="B1067" s="328" t="str">
        <f>VLOOKUP(A1067,'Web Based Remittances'!$A$2:$C$70,3,0)</f>
        <v>6s938g</v>
      </c>
      <c r="C1067" t="s">
        <v>23</v>
      </c>
      <c r="D1067" t="s">
        <v>24</v>
      </c>
      <c r="E1067">
        <v>4190120</v>
      </c>
      <c r="F1067">
        <v>-88367</v>
      </c>
      <c r="G1067">
        <v>-5570.25</v>
      </c>
      <c r="H1067">
        <v>-7526.977272727273</v>
      </c>
      <c r="I1067">
        <v>-7526.977272727273</v>
      </c>
      <c r="J1067">
        <v>-7526.977272727273</v>
      </c>
      <c r="K1067">
        <v>-7526.977272727273</v>
      </c>
      <c r="L1067">
        <v>-7526.977272727273</v>
      </c>
      <c r="M1067">
        <v>-7526.977272727273</v>
      </c>
      <c r="N1067">
        <v>-7526.977272727273</v>
      </c>
      <c r="O1067">
        <v>-7526.977272727273</v>
      </c>
      <c r="P1067">
        <v>-7526.977272727273</v>
      </c>
      <c r="Q1067">
        <v>-7526.977272727273</v>
      </c>
      <c r="R1067">
        <v>-7526.977272727273</v>
      </c>
      <c r="S1067">
        <f t="shared" si="16"/>
        <v>-5570.25</v>
      </c>
      <c r="T1067">
        <f>SUM($F1067:H1067)</f>
        <v>-101464.22727272728</v>
      </c>
      <c r="U1067">
        <f>SUM($F1067:I1067)</f>
        <v>-108991.20454545456</v>
      </c>
      <c r="V1067">
        <f>SUM($F1067:J1067)</f>
        <v>-116518.18181818184</v>
      </c>
      <c r="W1067">
        <f>SUM($F1067:K1067)</f>
        <v>-124045.15909090912</v>
      </c>
      <c r="X1067">
        <f>SUM($F1067:L1067)</f>
        <v>-131572.13636363638</v>
      </c>
      <c r="Y1067">
        <f>SUM($F1067:M1067)</f>
        <v>-139099.11363636365</v>
      </c>
      <c r="Z1067">
        <f>SUM($F1067:N1067)</f>
        <v>-146626.09090909091</v>
      </c>
      <c r="AA1067">
        <f>SUM($F1067:O1067)</f>
        <v>-154153.06818181818</v>
      </c>
      <c r="AB1067">
        <f>SUM($F1067:P1067)</f>
        <v>-161680.04545454544</v>
      </c>
      <c r="AC1067">
        <f>SUM($F1067:Q1067)</f>
        <v>-169207.02272727271</v>
      </c>
      <c r="AD1067">
        <f>SUM($F1067:R1067)</f>
        <v>-176733.99999999997</v>
      </c>
    </row>
    <row r="1068" spans="1:30" x14ac:dyDescent="0.35">
      <c r="A1068" t="s">
        <v>202</v>
      </c>
      <c r="B1068" s="328" t="str">
        <f>VLOOKUP(A1068,'Web Based Remittances'!$A$2:$C$70,3,0)</f>
        <v>6s938g</v>
      </c>
      <c r="C1068" t="s">
        <v>25</v>
      </c>
      <c r="D1068" t="s">
        <v>26</v>
      </c>
      <c r="E1068">
        <v>4190140</v>
      </c>
      <c r="F1068">
        <v>-105120</v>
      </c>
      <c r="G1068">
        <v>0</v>
      </c>
      <c r="H1068">
        <v>-9556.363636363636</v>
      </c>
      <c r="I1068">
        <v>-9556.363636363636</v>
      </c>
      <c r="J1068">
        <v>-9556.363636363636</v>
      </c>
      <c r="K1068">
        <v>-9556.363636363636</v>
      </c>
      <c r="L1068">
        <v>-9556.363636363636</v>
      </c>
      <c r="M1068">
        <v>-9556.363636363636</v>
      </c>
      <c r="N1068">
        <v>-9556.363636363636</v>
      </c>
      <c r="O1068">
        <v>-9556.363636363636</v>
      </c>
      <c r="P1068">
        <v>-9556.363636363636</v>
      </c>
      <c r="Q1068">
        <v>-9556.363636363636</v>
      </c>
      <c r="R1068">
        <v>-9556.363636363636</v>
      </c>
      <c r="S1068">
        <f t="shared" si="16"/>
        <v>0</v>
      </c>
      <c r="T1068">
        <f>SUM($F1068:H1068)</f>
        <v>-114676.36363636363</v>
      </c>
      <c r="U1068">
        <f>SUM($F1068:I1068)</f>
        <v>-124232.72727272726</v>
      </c>
      <c r="V1068">
        <f>SUM($F1068:J1068)</f>
        <v>-133789.09090909091</v>
      </c>
      <c r="W1068">
        <f>SUM($F1068:K1068)</f>
        <v>-143345.45454545456</v>
      </c>
      <c r="X1068">
        <f>SUM($F1068:L1068)</f>
        <v>-152901.81818181821</v>
      </c>
      <c r="Y1068">
        <f>SUM($F1068:M1068)</f>
        <v>-162458.18181818185</v>
      </c>
      <c r="Z1068">
        <f>SUM($F1068:N1068)</f>
        <v>-172014.5454545455</v>
      </c>
      <c r="AA1068">
        <f>SUM($F1068:O1068)</f>
        <v>-181570.90909090915</v>
      </c>
      <c r="AB1068">
        <f>SUM($F1068:P1068)</f>
        <v>-191127.27272727279</v>
      </c>
      <c r="AC1068">
        <f>SUM($F1068:Q1068)</f>
        <v>-200683.63636363644</v>
      </c>
      <c r="AD1068">
        <f>SUM($F1068:R1068)</f>
        <v>-210240.00000000009</v>
      </c>
    </row>
    <row r="1069" spans="1:30" x14ac:dyDescent="0.35">
      <c r="A1069" t="s">
        <v>202</v>
      </c>
      <c r="B1069" s="328" t="str">
        <f>VLOOKUP(A1069,'Web Based Remittances'!$A$2:$C$70,3,0)</f>
        <v>6s938g</v>
      </c>
      <c r="C1069" t="s">
        <v>27</v>
      </c>
      <c r="D1069" t="s">
        <v>28</v>
      </c>
      <c r="E1069">
        <v>4190160</v>
      </c>
      <c r="F1069">
        <v>0</v>
      </c>
      <c r="S1069">
        <f t="shared" si="16"/>
        <v>0</v>
      </c>
      <c r="T1069">
        <f>SUM($F1069:H1069)</f>
        <v>0</v>
      </c>
      <c r="U1069">
        <f>SUM($F1069:I1069)</f>
        <v>0</v>
      </c>
      <c r="V1069">
        <f>SUM($F1069:J1069)</f>
        <v>0</v>
      </c>
      <c r="W1069">
        <f>SUM($F1069:K1069)</f>
        <v>0</v>
      </c>
      <c r="X1069">
        <f>SUM($F1069:L1069)</f>
        <v>0</v>
      </c>
      <c r="Y1069">
        <f>SUM($F1069:M1069)</f>
        <v>0</v>
      </c>
      <c r="Z1069">
        <f>SUM($F1069:N1069)</f>
        <v>0</v>
      </c>
      <c r="AA1069">
        <f>SUM($F1069:O1069)</f>
        <v>0</v>
      </c>
      <c r="AB1069">
        <f>SUM($F1069:P1069)</f>
        <v>0</v>
      </c>
      <c r="AC1069">
        <f>SUM($F1069:Q1069)</f>
        <v>0</v>
      </c>
      <c r="AD1069">
        <f>SUM($F1069:R1069)</f>
        <v>0</v>
      </c>
    </row>
    <row r="1070" spans="1:30" x14ac:dyDescent="0.35">
      <c r="A1070" t="s">
        <v>202</v>
      </c>
      <c r="B1070" s="328" t="str">
        <f>VLOOKUP(A1070,'Web Based Remittances'!$A$2:$C$70,3,0)</f>
        <v>6s938g</v>
      </c>
      <c r="C1070" t="s">
        <v>29</v>
      </c>
      <c r="D1070" t="s">
        <v>30</v>
      </c>
      <c r="E1070">
        <v>4190390</v>
      </c>
      <c r="F1070">
        <v>0</v>
      </c>
      <c r="S1070">
        <f t="shared" si="16"/>
        <v>0</v>
      </c>
      <c r="T1070">
        <f>SUM($F1070:H1070)</f>
        <v>0</v>
      </c>
      <c r="U1070">
        <f>SUM($F1070:I1070)</f>
        <v>0</v>
      </c>
      <c r="V1070">
        <f>SUM($F1070:J1070)</f>
        <v>0</v>
      </c>
      <c r="W1070">
        <f>SUM($F1070:K1070)</f>
        <v>0</v>
      </c>
      <c r="X1070">
        <f>SUM($F1070:L1070)</f>
        <v>0</v>
      </c>
      <c r="Y1070">
        <f>SUM($F1070:M1070)</f>
        <v>0</v>
      </c>
      <c r="Z1070">
        <f>SUM($F1070:N1070)</f>
        <v>0</v>
      </c>
      <c r="AA1070">
        <f>SUM($F1070:O1070)</f>
        <v>0</v>
      </c>
      <c r="AB1070">
        <f>SUM($F1070:P1070)</f>
        <v>0</v>
      </c>
      <c r="AC1070">
        <f>SUM($F1070:Q1070)</f>
        <v>0</v>
      </c>
      <c r="AD1070">
        <f>SUM($F1070:R1070)</f>
        <v>0</v>
      </c>
    </row>
    <row r="1071" spans="1:30" x14ac:dyDescent="0.35">
      <c r="A1071" t="s">
        <v>202</v>
      </c>
      <c r="B1071" s="328" t="str">
        <f>VLOOKUP(A1071,'Web Based Remittances'!$A$2:$C$70,3,0)</f>
        <v>6s938g</v>
      </c>
      <c r="C1071" t="s">
        <v>31</v>
      </c>
      <c r="D1071" t="s">
        <v>32</v>
      </c>
      <c r="E1071">
        <v>4191900</v>
      </c>
      <c r="F1071">
        <v>-11305</v>
      </c>
      <c r="G1071">
        <v>-942.08333333333337</v>
      </c>
      <c r="H1071">
        <v>-942.08333333333337</v>
      </c>
      <c r="I1071">
        <v>-942.08333333333337</v>
      </c>
      <c r="J1071">
        <v>-942.08333333333337</v>
      </c>
      <c r="K1071">
        <v>-942.08333333333337</v>
      </c>
      <c r="L1071">
        <v>-942.08333333333337</v>
      </c>
      <c r="M1071">
        <v>-942.08333333333337</v>
      </c>
      <c r="N1071">
        <v>-942.08333333333337</v>
      </c>
      <c r="O1071">
        <v>-942.08333333333337</v>
      </c>
      <c r="P1071">
        <v>-942.08333333333337</v>
      </c>
      <c r="Q1071">
        <v>-942.08333333333337</v>
      </c>
      <c r="R1071">
        <v>-942.08333333333337</v>
      </c>
      <c r="S1071">
        <f t="shared" si="16"/>
        <v>-942.08333333333337</v>
      </c>
      <c r="T1071">
        <f>SUM($F1071:H1071)</f>
        <v>-13189.166666666668</v>
      </c>
      <c r="U1071">
        <f>SUM($F1071:I1071)</f>
        <v>-14131.250000000002</v>
      </c>
      <c r="V1071">
        <f>SUM($F1071:J1071)</f>
        <v>-15073.333333333336</v>
      </c>
      <c r="W1071">
        <f>SUM($F1071:K1071)</f>
        <v>-16015.41666666667</v>
      </c>
      <c r="X1071">
        <f>SUM($F1071:L1071)</f>
        <v>-16957.500000000004</v>
      </c>
      <c r="Y1071">
        <f>SUM($F1071:M1071)</f>
        <v>-17899.583333333336</v>
      </c>
      <c r="Z1071">
        <f>SUM($F1071:N1071)</f>
        <v>-18841.666666666668</v>
      </c>
      <c r="AA1071">
        <f>SUM($F1071:O1071)</f>
        <v>-19783.75</v>
      </c>
      <c r="AB1071">
        <f>SUM($F1071:P1071)</f>
        <v>-20725.833333333332</v>
      </c>
      <c r="AC1071">
        <f>SUM($F1071:Q1071)</f>
        <v>-21667.916666666664</v>
      </c>
      <c r="AD1071">
        <f>SUM($F1071:R1071)</f>
        <v>-22609.999999999996</v>
      </c>
    </row>
    <row r="1072" spans="1:30" x14ac:dyDescent="0.35">
      <c r="A1072" t="s">
        <v>202</v>
      </c>
      <c r="B1072" s="328" t="str">
        <f>VLOOKUP(A1072,'Web Based Remittances'!$A$2:$C$70,3,0)</f>
        <v>6s938g</v>
      </c>
      <c r="C1072" t="s">
        <v>33</v>
      </c>
      <c r="D1072" t="s">
        <v>34</v>
      </c>
      <c r="E1072">
        <v>4191100</v>
      </c>
      <c r="F1072">
        <v>-17270</v>
      </c>
      <c r="G1072">
        <v>-1439.1666666666667</v>
      </c>
      <c r="H1072">
        <v>-1439.1666666666667</v>
      </c>
      <c r="I1072">
        <v>-1439.1666666666667</v>
      </c>
      <c r="J1072">
        <v>-1439.1666666666667</v>
      </c>
      <c r="K1072">
        <v>-1439.1666666666667</v>
      </c>
      <c r="L1072">
        <v>-1439.1666666666667</v>
      </c>
      <c r="M1072">
        <v>-1439.1666666666667</v>
      </c>
      <c r="N1072">
        <v>-1439.1666666666667</v>
      </c>
      <c r="O1072">
        <v>-1439.1666666666667</v>
      </c>
      <c r="P1072">
        <v>-1439.1666666666667</v>
      </c>
      <c r="Q1072">
        <v>-1439.1666666666667</v>
      </c>
      <c r="R1072">
        <v>-1439.1666666666667</v>
      </c>
      <c r="S1072">
        <f t="shared" si="16"/>
        <v>-1439.1666666666667</v>
      </c>
      <c r="T1072">
        <f>SUM($F1072:H1072)</f>
        <v>-20148.333333333336</v>
      </c>
      <c r="U1072">
        <f>SUM($F1072:I1072)</f>
        <v>-21587.500000000004</v>
      </c>
      <c r="V1072">
        <f>SUM($F1072:J1072)</f>
        <v>-23026.666666666672</v>
      </c>
      <c r="W1072">
        <f>SUM($F1072:K1072)</f>
        <v>-24465.833333333339</v>
      </c>
      <c r="X1072">
        <f>SUM($F1072:L1072)</f>
        <v>-25905.000000000007</v>
      </c>
      <c r="Y1072">
        <f>SUM($F1072:M1072)</f>
        <v>-27344.166666666675</v>
      </c>
      <c r="Z1072">
        <f>SUM($F1072:N1072)</f>
        <v>-28783.333333333343</v>
      </c>
      <c r="AA1072">
        <f>SUM($F1072:O1072)</f>
        <v>-30222.500000000011</v>
      </c>
      <c r="AB1072">
        <f>SUM($F1072:P1072)</f>
        <v>-31661.666666666679</v>
      </c>
      <c r="AC1072">
        <f>SUM($F1072:Q1072)</f>
        <v>-33100.833333333343</v>
      </c>
      <c r="AD1072">
        <f>SUM($F1072:R1072)</f>
        <v>-34540.000000000007</v>
      </c>
    </row>
    <row r="1073" spans="1:30" x14ac:dyDescent="0.35">
      <c r="A1073" t="s">
        <v>202</v>
      </c>
      <c r="B1073" s="328" t="str">
        <f>VLOOKUP(A1073,'Web Based Remittances'!$A$2:$C$70,3,0)</f>
        <v>6s938g</v>
      </c>
      <c r="C1073" t="s">
        <v>35</v>
      </c>
      <c r="D1073" t="s">
        <v>36</v>
      </c>
      <c r="E1073">
        <v>4191110</v>
      </c>
      <c r="F1073">
        <v>0</v>
      </c>
      <c r="S1073">
        <f t="shared" si="16"/>
        <v>0</v>
      </c>
      <c r="T1073">
        <f>SUM($F1073:H1073)</f>
        <v>0</v>
      </c>
      <c r="U1073">
        <f>SUM($F1073:I1073)</f>
        <v>0</v>
      </c>
      <c r="V1073">
        <f>SUM($F1073:J1073)</f>
        <v>0</v>
      </c>
      <c r="W1073">
        <f>SUM($F1073:K1073)</f>
        <v>0</v>
      </c>
      <c r="X1073">
        <f>SUM($F1073:L1073)</f>
        <v>0</v>
      </c>
      <c r="Y1073">
        <f>SUM($F1073:M1073)</f>
        <v>0</v>
      </c>
      <c r="Z1073">
        <f>SUM($F1073:N1073)</f>
        <v>0</v>
      </c>
      <c r="AA1073">
        <f>SUM($F1073:O1073)</f>
        <v>0</v>
      </c>
      <c r="AB1073">
        <f>SUM($F1073:P1073)</f>
        <v>0</v>
      </c>
      <c r="AC1073">
        <f>SUM($F1073:Q1073)</f>
        <v>0</v>
      </c>
      <c r="AD1073">
        <f>SUM($F1073:R1073)</f>
        <v>0</v>
      </c>
    </row>
    <row r="1074" spans="1:30" x14ac:dyDescent="0.35">
      <c r="A1074" t="s">
        <v>202</v>
      </c>
      <c r="B1074" s="328" t="str">
        <f>VLOOKUP(A1074,'Web Based Remittances'!$A$2:$C$70,3,0)</f>
        <v>6s938g</v>
      </c>
      <c r="C1074" t="s">
        <v>37</v>
      </c>
      <c r="D1074" t="s">
        <v>38</v>
      </c>
      <c r="E1074">
        <v>4191600</v>
      </c>
      <c r="F1074">
        <v>0</v>
      </c>
      <c r="S1074">
        <f t="shared" si="16"/>
        <v>0</v>
      </c>
      <c r="T1074">
        <f>SUM($F1074:H1074)</f>
        <v>0</v>
      </c>
      <c r="U1074">
        <f>SUM($F1074:I1074)</f>
        <v>0</v>
      </c>
      <c r="V1074">
        <f>SUM($F1074:J1074)</f>
        <v>0</v>
      </c>
      <c r="W1074">
        <f>SUM($F1074:K1074)</f>
        <v>0</v>
      </c>
      <c r="X1074">
        <f>SUM($F1074:L1074)</f>
        <v>0</v>
      </c>
      <c r="Y1074">
        <f>SUM($F1074:M1074)</f>
        <v>0</v>
      </c>
      <c r="Z1074">
        <f>SUM($F1074:N1074)</f>
        <v>0</v>
      </c>
      <c r="AA1074">
        <f>SUM($F1074:O1074)</f>
        <v>0</v>
      </c>
      <c r="AB1074">
        <f>SUM($F1074:P1074)</f>
        <v>0</v>
      </c>
      <c r="AC1074">
        <f>SUM($F1074:Q1074)</f>
        <v>0</v>
      </c>
      <c r="AD1074">
        <f>SUM($F1074:R1074)</f>
        <v>0</v>
      </c>
    </row>
    <row r="1075" spans="1:30" x14ac:dyDescent="0.35">
      <c r="A1075" t="s">
        <v>202</v>
      </c>
      <c r="B1075" s="328" t="str">
        <f>VLOOKUP(A1075,'Web Based Remittances'!$A$2:$C$70,3,0)</f>
        <v>6s938g</v>
      </c>
      <c r="C1075" t="s">
        <v>39</v>
      </c>
      <c r="D1075" t="s">
        <v>40</v>
      </c>
      <c r="E1075">
        <v>4191610</v>
      </c>
      <c r="F1075">
        <v>0</v>
      </c>
      <c r="S1075">
        <f t="shared" si="16"/>
        <v>0</v>
      </c>
      <c r="T1075">
        <f>SUM($F1075:H1075)</f>
        <v>0</v>
      </c>
      <c r="U1075">
        <f>SUM($F1075:I1075)</f>
        <v>0</v>
      </c>
      <c r="V1075">
        <f>SUM($F1075:J1075)</f>
        <v>0</v>
      </c>
      <c r="W1075">
        <f>SUM($F1075:K1075)</f>
        <v>0</v>
      </c>
      <c r="X1075">
        <f>SUM($F1075:L1075)</f>
        <v>0</v>
      </c>
      <c r="Y1075">
        <f>SUM($F1075:M1075)</f>
        <v>0</v>
      </c>
      <c r="Z1075">
        <f>SUM($F1075:N1075)</f>
        <v>0</v>
      </c>
      <c r="AA1075">
        <f>SUM($F1075:O1075)</f>
        <v>0</v>
      </c>
      <c r="AB1075">
        <f>SUM($F1075:P1075)</f>
        <v>0</v>
      </c>
      <c r="AC1075">
        <f>SUM($F1075:Q1075)</f>
        <v>0</v>
      </c>
      <c r="AD1075">
        <f>SUM($F1075:R1075)</f>
        <v>0</v>
      </c>
    </row>
    <row r="1076" spans="1:30" x14ac:dyDescent="0.35">
      <c r="A1076" t="s">
        <v>202</v>
      </c>
      <c r="B1076" s="328" t="str">
        <f>VLOOKUP(A1076,'Web Based Remittances'!$A$2:$C$70,3,0)</f>
        <v>6s938g</v>
      </c>
      <c r="C1076" t="s">
        <v>41</v>
      </c>
      <c r="D1076" t="s">
        <v>42</v>
      </c>
      <c r="E1076">
        <v>4190410</v>
      </c>
      <c r="F1076">
        <v>-12000</v>
      </c>
      <c r="G1076">
        <v>-1000</v>
      </c>
      <c r="H1076">
        <v>-1000</v>
      </c>
      <c r="I1076">
        <v>-1000</v>
      </c>
      <c r="J1076">
        <v>-1000</v>
      </c>
      <c r="K1076">
        <v>-1000</v>
      </c>
      <c r="L1076">
        <v>-1000</v>
      </c>
      <c r="M1076">
        <v>-1000</v>
      </c>
      <c r="N1076">
        <v>-1000</v>
      </c>
      <c r="O1076">
        <v>-1000</v>
      </c>
      <c r="P1076">
        <v>-1000</v>
      </c>
      <c r="Q1076">
        <v>-1000</v>
      </c>
      <c r="R1076">
        <v>-1000</v>
      </c>
      <c r="S1076">
        <f t="shared" si="16"/>
        <v>-1000</v>
      </c>
      <c r="T1076">
        <f>SUM($F1076:H1076)</f>
        <v>-14000</v>
      </c>
      <c r="U1076">
        <f>SUM($F1076:I1076)</f>
        <v>-15000</v>
      </c>
      <c r="V1076">
        <f>SUM($F1076:J1076)</f>
        <v>-16000</v>
      </c>
      <c r="W1076">
        <f>SUM($F1076:K1076)</f>
        <v>-17000</v>
      </c>
      <c r="X1076">
        <f>SUM($F1076:L1076)</f>
        <v>-18000</v>
      </c>
      <c r="Y1076">
        <f>SUM($F1076:M1076)</f>
        <v>-19000</v>
      </c>
      <c r="Z1076">
        <f>SUM($F1076:N1076)</f>
        <v>-20000</v>
      </c>
      <c r="AA1076">
        <f>SUM($F1076:O1076)</f>
        <v>-21000</v>
      </c>
      <c r="AB1076">
        <f>SUM($F1076:P1076)</f>
        <v>-22000</v>
      </c>
      <c r="AC1076">
        <f>SUM($F1076:Q1076)</f>
        <v>-23000</v>
      </c>
      <c r="AD1076">
        <f>SUM($F1076:R1076)</f>
        <v>-24000</v>
      </c>
    </row>
    <row r="1077" spans="1:30" x14ac:dyDescent="0.35">
      <c r="A1077" t="s">
        <v>202</v>
      </c>
      <c r="B1077" s="328" t="str">
        <f>VLOOKUP(A1077,'Web Based Remittances'!$A$2:$C$70,3,0)</f>
        <v>6s938g</v>
      </c>
      <c r="C1077" t="s">
        <v>43</v>
      </c>
      <c r="D1077" t="s">
        <v>44</v>
      </c>
      <c r="E1077">
        <v>4190420</v>
      </c>
      <c r="F1077">
        <v>-9500</v>
      </c>
      <c r="G1077">
        <v>-791.66666666666663</v>
      </c>
      <c r="H1077">
        <v>-791.66666666666663</v>
      </c>
      <c r="I1077">
        <v>-791.66666666666663</v>
      </c>
      <c r="J1077">
        <v>-791.66666666666663</v>
      </c>
      <c r="K1077">
        <v>-791.66666666666663</v>
      </c>
      <c r="L1077">
        <v>-791.66666666666663</v>
      </c>
      <c r="M1077">
        <v>-791.66666666666663</v>
      </c>
      <c r="N1077">
        <v>-791.66666666666663</v>
      </c>
      <c r="O1077">
        <v>-791.66666666666663</v>
      </c>
      <c r="P1077">
        <v>-791.66666666666663</v>
      </c>
      <c r="Q1077">
        <v>-791.66666666666663</v>
      </c>
      <c r="R1077">
        <v>-791.66666666666663</v>
      </c>
      <c r="S1077">
        <f t="shared" si="16"/>
        <v>-791.66666666666663</v>
      </c>
      <c r="T1077">
        <f>SUM($F1077:H1077)</f>
        <v>-11083.333333333332</v>
      </c>
      <c r="U1077">
        <f>SUM($F1077:I1077)</f>
        <v>-11874.999999999998</v>
      </c>
      <c r="V1077">
        <f>SUM($F1077:J1077)</f>
        <v>-12666.666666666664</v>
      </c>
      <c r="W1077">
        <f>SUM($F1077:K1077)</f>
        <v>-13458.33333333333</v>
      </c>
      <c r="X1077">
        <f>SUM($F1077:L1077)</f>
        <v>-14249.999999999996</v>
      </c>
      <c r="Y1077">
        <f>SUM($F1077:M1077)</f>
        <v>-15041.666666666662</v>
      </c>
      <c r="Z1077">
        <f>SUM($F1077:N1077)</f>
        <v>-15833.333333333328</v>
      </c>
      <c r="AA1077">
        <f>SUM($F1077:O1077)</f>
        <v>-16624.999999999996</v>
      </c>
      <c r="AB1077">
        <f>SUM($F1077:P1077)</f>
        <v>-17416.666666666664</v>
      </c>
      <c r="AC1077">
        <f>SUM($F1077:Q1077)</f>
        <v>-18208.333333333332</v>
      </c>
      <c r="AD1077">
        <f>SUM($F1077:R1077)</f>
        <v>-19000</v>
      </c>
    </row>
    <row r="1078" spans="1:30" x14ac:dyDescent="0.35">
      <c r="A1078" t="s">
        <v>202</v>
      </c>
      <c r="B1078" s="328" t="str">
        <f>VLOOKUP(A1078,'Web Based Remittances'!$A$2:$C$70,3,0)</f>
        <v>6s938g</v>
      </c>
      <c r="C1078" t="s">
        <v>45</v>
      </c>
      <c r="D1078" t="s">
        <v>46</v>
      </c>
      <c r="E1078">
        <v>4190200</v>
      </c>
      <c r="F1078">
        <v>0</v>
      </c>
      <c r="S1078">
        <f t="shared" si="16"/>
        <v>0</v>
      </c>
      <c r="T1078">
        <f>SUM($F1078:H1078)</f>
        <v>0</v>
      </c>
      <c r="U1078">
        <f>SUM($F1078:I1078)</f>
        <v>0</v>
      </c>
      <c r="V1078">
        <f>SUM($F1078:J1078)</f>
        <v>0</v>
      </c>
      <c r="W1078">
        <f>SUM($F1078:K1078)</f>
        <v>0</v>
      </c>
      <c r="X1078">
        <f>SUM($F1078:L1078)</f>
        <v>0</v>
      </c>
      <c r="Y1078">
        <f>SUM($F1078:M1078)</f>
        <v>0</v>
      </c>
      <c r="Z1078">
        <f>SUM($F1078:N1078)</f>
        <v>0</v>
      </c>
      <c r="AA1078">
        <f>SUM($F1078:O1078)</f>
        <v>0</v>
      </c>
      <c r="AB1078">
        <f>SUM($F1078:P1078)</f>
        <v>0</v>
      </c>
      <c r="AC1078">
        <f>SUM($F1078:Q1078)</f>
        <v>0</v>
      </c>
      <c r="AD1078">
        <f>SUM($F1078:R1078)</f>
        <v>0</v>
      </c>
    </row>
    <row r="1079" spans="1:30" x14ac:dyDescent="0.35">
      <c r="A1079" t="s">
        <v>202</v>
      </c>
      <c r="B1079" s="328" t="str">
        <f>VLOOKUP(A1079,'Web Based Remittances'!$A$2:$C$70,3,0)</f>
        <v>6s938g</v>
      </c>
      <c r="C1079" t="s">
        <v>47</v>
      </c>
      <c r="D1079" t="s">
        <v>48</v>
      </c>
      <c r="E1079">
        <v>4190386</v>
      </c>
      <c r="F1079">
        <v>0</v>
      </c>
      <c r="S1079">
        <f t="shared" si="16"/>
        <v>0</v>
      </c>
      <c r="T1079">
        <f>SUM($F1079:H1079)</f>
        <v>0</v>
      </c>
      <c r="U1079">
        <f>SUM($F1079:I1079)</f>
        <v>0</v>
      </c>
      <c r="V1079">
        <f>SUM($F1079:J1079)</f>
        <v>0</v>
      </c>
      <c r="W1079">
        <f>SUM($F1079:K1079)</f>
        <v>0</v>
      </c>
      <c r="X1079">
        <f>SUM($F1079:L1079)</f>
        <v>0</v>
      </c>
      <c r="Y1079">
        <f>SUM($F1079:M1079)</f>
        <v>0</v>
      </c>
      <c r="Z1079">
        <f>SUM($F1079:N1079)</f>
        <v>0</v>
      </c>
      <c r="AA1079">
        <f>SUM($F1079:O1079)</f>
        <v>0</v>
      </c>
      <c r="AB1079">
        <f>SUM($F1079:P1079)</f>
        <v>0</v>
      </c>
      <c r="AC1079">
        <f>SUM($F1079:Q1079)</f>
        <v>0</v>
      </c>
      <c r="AD1079">
        <f>SUM($F1079:R1079)</f>
        <v>0</v>
      </c>
    </row>
    <row r="1080" spans="1:30" x14ac:dyDescent="0.35">
      <c r="A1080" t="s">
        <v>202</v>
      </c>
      <c r="B1080" s="328" t="str">
        <f>VLOOKUP(A1080,'Web Based Remittances'!$A$2:$C$70,3,0)</f>
        <v>6s938g</v>
      </c>
      <c r="C1080" t="s">
        <v>49</v>
      </c>
      <c r="D1080" t="s">
        <v>50</v>
      </c>
      <c r="E1080">
        <v>4190387</v>
      </c>
      <c r="F1080">
        <v>0</v>
      </c>
      <c r="S1080">
        <f t="shared" si="16"/>
        <v>0</v>
      </c>
      <c r="T1080">
        <f>SUM($F1080:H1080)</f>
        <v>0</v>
      </c>
      <c r="U1080">
        <f>SUM($F1080:I1080)</f>
        <v>0</v>
      </c>
      <c r="V1080">
        <f>SUM($F1080:J1080)</f>
        <v>0</v>
      </c>
      <c r="W1080">
        <f>SUM($F1080:K1080)</f>
        <v>0</v>
      </c>
      <c r="X1080">
        <f>SUM($F1080:L1080)</f>
        <v>0</v>
      </c>
      <c r="Y1080">
        <f>SUM($F1080:M1080)</f>
        <v>0</v>
      </c>
      <c r="Z1080">
        <f>SUM($F1080:N1080)</f>
        <v>0</v>
      </c>
      <c r="AA1080">
        <f>SUM($F1080:O1080)</f>
        <v>0</v>
      </c>
      <c r="AB1080">
        <f>SUM($F1080:P1080)</f>
        <v>0</v>
      </c>
      <c r="AC1080">
        <f>SUM($F1080:Q1080)</f>
        <v>0</v>
      </c>
      <c r="AD1080">
        <f>SUM($F1080:R1080)</f>
        <v>0</v>
      </c>
    </row>
    <row r="1081" spans="1:30" x14ac:dyDescent="0.35">
      <c r="A1081" t="s">
        <v>202</v>
      </c>
      <c r="B1081" s="328" t="str">
        <f>VLOOKUP(A1081,'Web Based Remittances'!$A$2:$C$70,3,0)</f>
        <v>6s938g</v>
      </c>
      <c r="C1081" t="s">
        <v>51</v>
      </c>
      <c r="D1081" t="s">
        <v>52</v>
      </c>
      <c r="E1081">
        <v>4190388</v>
      </c>
      <c r="F1081">
        <v>-3813.5</v>
      </c>
      <c r="G1081">
        <v>-2682.5</v>
      </c>
      <c r="H1081">
        <v>-1131</v>
      </c>
      <c r="I1081">
        <v>0</v>
      </c>
      <c r="J1081">
        <v>0</v>
      </c>
      <c r="K1081">
        <v>0</v>
      </c>
      <c r="L1081">
        <v>0</v>
      </c>
      <c r="M1081">
        <v>0</v>
      </c>
      <c r="N1081">
        <v>0</v>
      </c>
      <c r="O1081">
        <v>0</v>
      </c>
      <c r="P1081">
        <v>0</v>
      </c>
      <c r="Q1081">
        <v>0</v>
      </c>
      <c r="R1081">
        <v>0</v>
      </c>
      <c r="S1081">
        <f t="shared" si="16"/>
        <v>-2682.5</v>
      </c>
      <c r="T1081">
        <f>SUM($F1081:H1081)</f>
        <v>-7627</v>
      </c>
      <c r="U1081">
        <f>SUM($F1081:I1081)</f>
        <v>-7627</v>
      </c>
      <c r="V1081">
        <f>SUM($F1081:J1081)</f>
        <v>-7627</v>
      </c>
      <c r="W1081">
        <f>SUM($F1081:K1081)</f>
        <v>-7627</v>
      </c>
      <c r="X1081">
        <f>SUM($F1081:L1081)</f>
        <v>-7627</v>
      </c>
      <c r="Y1081">
        <f>SUM($F1081:M1081)</f>
        <v>-7627</v>
      </c>
      <c r="Z1081">
        <f>SUM($F1081:N1081)</f>
        <v>-7627</v>
      </c>
      <c r="AA1081">
        <f>SUM($F1081:O1081)</f>
        <v>-7627</v>
      </c>
      <c r="AB1081">
        <f>SUM($F1081:P1081)</f>
        <v>-7627</v>
      </c>
      <c r="AC1081">
        <f>SUM($F1081:Q1081)</f>
        <v>-7627</v>
      </c>
      <c r="AD1081">
        <f>SUM($F1081:R1081)</f>
        <v>-7627</v>
      </c>
    </row>
    <row r="1082" spans="1:30" x14ac:dyDescent="0.35">
      <c r="A1082" t="s">
        <v>202</v>
      </c>
      <c r="B1082" s="328" t="str">
        <f>VLOOKUP(A1082,'Web Based Remittances'!$A$2:$C$70,3,0)</f>
        <v>6s938g</v>
      </c>
      <c r="C1082" t="s">
        <v>53</v>
      </c>
      <c r="D1082" t="s">
        <v>54</v>
      </c>
      <c r="E1082">
        <v>4190380</v>
      </c>
      <c r="F1082">
        <v>-60339</v>
      </c>
      <c r="G1082">
        <v>0</v>
      </c>
      <c r="H1082">
        <v>-5485.363636363636</v>
      </c>
      <c r="I1082">
        <v>-5485.363636363636</v>
      </c>
      <c r="J1082">
        <v>-5485.363636363636</v>
      </c>
      <c r="K1082">
        <v>-5485.363636363636</v>
      </c>
      <c r="L1082">
        <v>-5485.363636363636</v>
      </c>
      <c r="M1082">
        <v>-5485.363636363636</v>
      </c>
      <c r="N1082">
        <v>-5485.363636363636</v>
      </c>
      <c r="O1082">
        <v>-5485.363636363636</v>
      </c>
      <c r="P1082">
        <v>-5485.363636363636</v>
      </c>
      <c r="Q1082">
        <v>-5485.363636363636</v>
      </c>
      <c r="R1082">
        <v>-5485.363636363636</v>
      </c>
      <c r="S1082">
        <f t="shared" si="16"/>
        <v>0</v>
      </c>
      <c r="T1082">
        <f>SUM($F1082:H1082)</f>
        <v>-65824.363636363632</v>
      </c>
      <c r="U1082">
        <f>SUM($F1082:I1082)</f>
        <v>-71309.727272727265</v>
      </c>
      <c r="V1082">
        <f>SUM($F1082:J1082)</f>
        <v>-76795.090909090897</v>
      </c>
      <c r="W1082">
        <f>SUM($F1082:K1082)</f>
        <v>-82280.45454545453</v>
      </c>
      <c r="X1082">
        <f>SUM($F1082:L1082)</f>
        <v>-87765.818181818162</v>
      </c>
      <c r="Y1082">
        <f>SUM($F1082:M1082)</f>
        <v>-93251.181818181794</v>
      </c>
      <c r="Z1082">
        <f>SUM($F1082:N1082)</f>
        <v>-98736.545454545427</v>
      </c>
      <c r="AA1082">
        <f>SUM($F1082:O1082)</f>
        <v>-104221.90909090906</v>
      </c>
      <c r="AB1082">
        <f>SUM($F1082:P1082)</f>
        <v>-109707.27272727269</v>
      </c>
      <c r="AC1082">
        <f>SUM($F1082:Q1082)</f>
        <v>-115192.63636363632</v>
      </c>
      <c r="AD1082">
        <f>SUM($F1082:R1082)</f>
        <v>-120677.99999999996</v>
      </c>
    </row>
    <row r="1083" spans="1:30" x14ac:dyDescent="0.35">
      <c r="A1083" t="s">
        <v>202</v>
      </c>
      <c r="B1083" s="328" t="str">
        <f>VLOOKUP(A1083,'Web Based Remittances'!$A$2:$C$70,3,0)</f>
        <v>6s938g</v>
      </c>
      <c r="C1083" t="s">
        <v>156</v>
      </c>
      <c r="D1083" t="s">
        <v>157</v>
      </c>
      <c r="E1083">
        <v>4190205</v>
      </c>
      <c r="F1083">
        <v>0</v>
      </c>
      <c r="S1083">
        <f t="shared" si="16"/>
        <v>0</v>
      </c>
      <c r="T1083">
        <f>SUM($F1083:H1083)</f>
        <v>0</v>
      </c>
      <c r="U1083">
        <f>SUM($F1083:I1083)</f>
        <v>0</v>
      </c>
      <c r="V1083">
        <f>SUM($F1083:J1083)</f>
        <v>0</v>
      </c>
      <c r="W1083">
        <f>SUM($F1083:K1083)</f>
        <v>0</v>
      </c>
      <c r="X1083">
        <f>SUM($F1083:L1083)</f>
        <v>0</v>
      </c>
      <c r="Y1083">
        <f>SUM($F1083:M1083)</f>
        <v>0</v>
      </c>
      <c r="Z1083">
        <f>SUM($F1083:N1083)</f>
        <v>0</v>
      </c>
      <c r="AA1083">
        <f>SUM($F1083:O1083)</f>
        <v>0</v>
      </c>
      <c r="AB1083">
        <f>SUM($F1083:P1083)</f>
        <v>0</v>
      </c>
      <c r="AC1083">
        <f>SUM($F1083:Q1083)</f>
        <v>0</v>
      </c>
      <c r="AD1083">
        <f>SUM($F1083:R1083)</f>
        <v>0</v>
      </c>
    </row>
    <row r="1084" spans="1:30" x14ac:dyDescent="0.35">
      <c r="A1084" t="s">
        <v>202</v>
      </c>
      <c r="B1084" s="328" t="str">
        <f>VLOOKUP(A1084,'Web Based Remittances'!$A$2:$C$70,3,0)</f>
        <v>6s938g</v>
      </c>
      <c r="C1084" t="s">
        <v>55</v>
      </c>
      <c r="D1084" t="s">
        <v>56</v>
      </c>
      <c r="E1084">
        <v>4190210</v>
      </c>
      <c r="F1084">
        <v>0</v>
      </c>
      <c r="S1084">
        <f t="shared" si="16"/>
        <v>0</v>
      </c>
      <c r="T1084">
        <f>SUM($F1084:H1084)</f>
        <v>0</v>
      </c>
      <c r="U1084">
        <f>SUM($F1084:I1084)</f>
        <v>0</v>
      </c>
      <c r="V1084">
        <f>SUM($F1084:J1084)</f>
        <v>0</v>
      </c>
      <c r="W1084">
        <f>SUM($F1084:K1084)</f>
        <v>0</v>
      </c>
      <c r="X1084">
        <f>SUM($F1084:L1084)</f>
        <v>0</v>
      </c>
      <c r="Y1084">
        <f>SUM($F1084:M1084)</f>
        <v>0</v>
      </c>
      <c r="Z1084">
        <f>SUM($F1084:N1084)</f>
        <v>0</v>
      </c>
      <c r="AA1084">
        <f>SUM($F1084:O1084)</f>
        <v>0</v>
      </c>
      <c r="AB1084">
        <f>SUM($F1084:P1084)</f>
        <v>0</v>
      </c>
      <c r="AC1084">
        <f>SUM($F1084:Q1084)</f>
        <v>0</v>
      </c>
      <c r="AD1084">
        <f>SUM($F1084:R1084)</f>
        <v>0</v>
      </c>
    </row>
    <row r="1085" spans="1:30" x14ac:dyDescent="0.35">
      <c r="A1085" t="s">
        <v>202</v>
      </c>
      <c r="B1085" s="328" t="str">
        <f>VLOOKUP(A1085,'Web Based Remittances'!$A$2:$C$70,3,0)</f>
        <v>6s938g</v>
      </c>
      <c r="C1085" t="s">
        <v>57</v>
      </c>
      <c r="D1085" t="s">
        <v>58</v>
      </c>
      <c r="E1085">
        <v>6110000</v>
      </c>
      <c r="F1085">
        <v>979093</v>
      </c>
      <c r="G1085">
        <v>80945.429999999993</v>
      </c>
      <c r="H1085">
        <v>80945.429999999993</v>
      </c>
      <c r="I1085">
        <v>80945.429999999993</v>
      </c>
      <c r="J1085">
        <v>80945.429999999993</v>
      </c>
      <c r="K1085">
        <v>80945.429999999993</v>
      </c>
      <c r="L1085">
        <v>82052.259999999995</v>
      </c>
      <c r="M1085">
        <v>82052.259999999995</v>
      </c>
      <c r="N1085">
        <v>82052.259999999995</v>
      </c>
      <c r="O1085">
        <v>82052.259999999995</v>
      </c>
      <c r="P1085">
        <v>82052.259999999995</v>
      </c>
      <c r="Q1085">
        <v>82052.259999999995</v>
      </c>
      <c r="R1085">
        <v>82052.289999999994</v>
      </c>
      <c r="S1085">
        <f t="shared" si="16"/>
        <v>80945.429999999993</v>
      </c>
      <c r="T1085">
        <f>SUM($F1085:H1085)</f>
        <v>1140983.8599999999</v>
      </c>
      <c r="U1085">
        <f>SUM($F1085:I1085)</f>
        <v>1221929.2899999998</v>
      </c>
      <c r="V1085">
        <f>SUM($F1085:J1085)</f>
        <v>1302874.7199999997</v>
      </c>
      <c r="W1085">
        <f>SUM($F1085:K1085)</f>
        <v>1383820.1499999997</v>
      </c>
      <c r="X1085">
        <f>SUM($F1085:L1085)</f>
        <v>1465872.4099999997</v>
      </c>
      <c r="Y1085">
        <f>SUM($F1085:M1085)</f>
        <v>1547924.6699999997</v>
      </c>
      <c r="Z1085">
        <f>SUM($F1085:N1085)</f>
        <v>1629976.9299999997</v>
      </c>
      <c r="AA1085">
        <f>SUM($F1085:O1085)</f>
        <v>1712029.1899999997</v>
      </c>
      <c r="AB1085">
        <f>SUM($F1085:P1085)</f>
        <v>1794081.4499999997</v>
      </c>
      <c r="AC1085">
        <f>SUM($F1085:Q1085)</f>
        <v>1876133.7099999997</v>
      </c>
      <c r="AD1085">
        <f>SUM($F1085:R1085)</f>
        <v>1958185.9999999998</v>
      </c>
    </row>
    <row r="1086" spans="1:30" x14ac:dyDescent="0.35">
      <c r="A1086" t="s">
        <v>202</v>
      </c>
      <c r="B1086" s="328" t="str">
        <f>VLOOKUP(A1086,'Web Based Remittances'!$A$2:$C$70,3,0)</f>
        <v>6s938g</v>
      </c>
      <c r="C1086" t="s">
        <v>59</v>
      </c>
      <c r="D1086" t="s">
        <v>60</v>
      </c>
      <c r="E1086">
        <v>6110020</v>
      </c>
      <c r="F1086">
        <v>0</v>
      </c>
      <c r="S1086">
        <f t="shared" si="16"/>
        <v>0</v>
      </c>
      <c r="T1086">
        <f>SUM($F1086:H1086)</f>
        <v>0</v>
      </c>
      <c r="U1086">
        <f>SUM($F1086:I1086)</f>
        <v>0</v>
      </c>
      <c r="V1086">
        <f>SUM($F1086:J1086)</f>
        <v>0</v>
      </c>
      <c r="W1086">
        <f>SUM($F1086:K1086)</f>
        <v>0</v>
      </c>
      <c r="X1086">
        <f>SUM($F1086:L1086)</f>
        <v>0</v>
      </c>
      <c r="Y1086">
        <f>SUM($F1086:M1086)</f>
        <v>0</v>
      </c>
      <c r="Z1086">
        <f>SUM($F1086:N1086)</f>
        <v>0</v>
      </c>
      <c r="AA1086">
        <f>SUM($F1086:O1086)</f>
        <v>0</v>
      </c>
      <c r="AB1086">
        <f>SUM($F1086:P1086)</f>
        <v>0</v>
      </c>
      <c r="AC1086">
        <f>SUM($F1086:Q1086)</f>
        <v>0</v>
      </c>
      <c r="AD1086">
        <f>SUM($F1086:R1086)</f>
        <v>0</v>
      </c>
    </row>
    <row r="1087" spans="1:30" x14ac:dyDescent="0.35">
      <c r="A1087" t="s">
        <v>202</v>
      </c>
      <c r="B1087" s="328" t="str">
        <f>VLOOKUP(A1087,'Web Based Remittances'!$A$2:$C$70,3,0)</f>
        <v>6s938g</v>
      </c>
      <c r="C1087" t="s">
        <v>61</v>
      </c>
      <c r="D1087" t="s">
        <v>62</v>
      </c>
      <c r="E1087">
        <v>6110600</v>
      </c>
      <c r="F1087">
        <v>505734</v>
      </c>
      <c r="G1087">
        <v>42144.5</v>
      </c>
      <c r="H1087">
        <v>42144.5</v>
      </c>
      <c r="I1087">
        <v>42144.5</v>
      </c>
      <c r="J1087">
        <v>42144.5</v>
      </c>
      <c r="K1087">
        <v>42144.5</v>
      </c>
      <c r="L1087">
        <v>42144.5</v>
      </c>
      <c r="M1087">
        <v>42144.5</v>
      </c>
      <c r="N1087">
        <v>42144.5</v>
      </c>
      <c r="O1087">
        <v>42144.5</v>
      </c>
      <c r="P1087">
        <v>42144.5</v>
      </c>
      <c r="Q1087">
        <v>42144.5</v>
      </c>
      <c r="R1087">
        <v>42144.5</v>
      </c>
      <c r="S1087">
        <f t="shared" si="16"/>
        <v>42144.5</v>
      </c>
      <c r="T1087">
        <f>SUM($F1087:H1087)</f>
        <v>590023</v>
      </c>
      <c r="U1087">
        <f>SUM($F1087:I1087)</f>
        <v>632167.5</v>
      </c>
      <c r="V1087">
        <f>SUM($F1087:J1087)</f>
        <v>674312</v>
      </c>
      <c r="W1087">
        <f>SUM($F1087:K1087)</f>
        <v>716456.5</v>
      </c>
      <c r="X1087">
        <f>SUM($F1087:L1087)</f>
        <v>758601</v>
      </c>
      <c r="Y1087">
        <f>SUM($F1087:M1087)</f>
        <v>800745.5</v>
      </c>
      <c r="Z1087">
        <f>SUM($F1087:N1087)</f>
        <v>842890</v>
      </c>
      <c r="AA1087">
        <f>SUM($F1087:O1087)</f>
        <v>885034.5</v>
      </c>
      <c r="AB1087">
        <f>SUM($F1087:P1087)</f>
        <v>927179</v>
      </c>
      <c r="AC1087">
        <f>SUM($F1087:Q1087)</f>
        <v>969323.5</v>
      </c>
      <c r="AD1087">
        <f>SUM($F1087:R1087)</f>
        <v>1011468</v>
      </c>
    </row>
    <row r="1088" spans="1:30" x14ac:dyDescent="0.35">
      <c r="A1088" t="s">
        <v>202</v>
      </c>
      <c r="B1088" s="328" t="str">
        <f>VLOOKUP(A1088,'Web Based Remittances'!$A$2:$C$70,3,0)</f>
        <v>6s938g</v>
      </c>
      <c r="C1088" t="s">
        <v>63</v>
      </c>
      <c r="D1088" t="s">
        <v>64</v>
      </c>
      <c r="E1088">
        <v>6110720</v>
      </c>
      <c r="F1088">
        <v>69800</v>
      </c>
      <c r="G1088">
        <v>5816.666666666667</v>
      </c>
      <c r="H1088">
        <v>5816.666666666667</v>
      </c>
      <c r="I1088">
        <v>5816.666666666667</v>
      </c>
      <c r="J1088">
        <v>5816.666666666667</v>
      </c>
      <c r="K1088">
        <v>5816.666666666667</v>
      </c>
      <c r="L1088">
        <v>5816.666666666667</v>
      </c>
      <c r="M1088">
        <v>5816.666666666667</v>
      </c>
      <c r="N1088">
        <v>5816.666666666667</v>
      </c>
      <c r="O1088">
        <v>5816.666666666667</v>
      </c>
      <c r="P1088">
        <v>5816.666666666667</v>
      </c>
      <c r="Q1088">
        <v>5816.666666666667</v>
      </c>
      <c r="R1088">
        <v>5816.666666666667</v>
      </c>
      <c r="S1088">
        <f t="shared" si="16"/>
        <v>5816.666666666667</v>
      </c>
      <c r="T1088">
        <f>SUM($F1088:H1088)</f>
        <v>81433.333333333343</v>
      </c>
      <c r="U1088">
        <f>SUM($F1088:I1088)</f>
        <v>87250.000000000015</v>
      </c>
      <c r="V1088">
        <f>SUM($F1088:J1088)</f>
        <v>93066.666666666686</v>
      </c>
      <c r="W1088">
        <f>SUM($F1088:K1088)</f>
        <v>98883.333333333358</v>
      </c>
      <c r="X1088">
        <f>SUM($F1088:L1088)</f>
        <v>104700.00000000003</v>
      </c>
      <c r="Y1088">
        <f>SUM($F1088:M1088)</f>
        <v>110516.6666666667</v>
      </c>
      <c r="Z1088">
        <f>SUM($F1088:N1088)</f>
        <v>116333.33333333337</v>
      </c>
      <c r="AA1088">
        <f>SUM($F1088:O1088)</f>
        <v>122150.00000000004</v>
      </c>
      <c r="AB1088">
        <f>SUM($F1088:P1088)</f>
        <v>127966.66666666672</v>
      </c>
      <c r="AC1088">
        <f>SUM($F1088:Q1088)</f>
        <v>133783.33333333337</v>
      </c>
      <c r="AD1088">
        <f>SUM($F1088:R1088)</f>
        <v>139600.00000000003</v>
      </c>
    </row>
    <row r="1089" spans="1:30" x14ac:dyDescent="0.35">
      <c r="A1089" t="s">
        <v>202</v>
      </c>
      <c r="B1089" s="328" t="str">
        <f>VLOOKUP(A1089,'Web Based Remittances'!$A$2:$C$70,3,0)</f>
        <v>6s938g</v>
      </c>
      <c r="C1089" t="s">
        <v>65</v>
      </c>
      <c r="D1089" t="s">
        <v>66</v>
      </c>
      <c r="E1089">
        <v>6110860</v>
      </c>
      <c r="F1089">
        <v>106692</v>
      </c>
      <c r="G1089">
        <v>8891</v>
      </c>
      <c r="H1089">
        <v>8891</v>
      </c>
      <c r="I1089">
        <v>8891</v>
      </c>
      <c r="J1089">
        <v>8891</v>
      </c>
      <c r="K1089">
        <v>8891</v>
      </c>
      <c r="L1089">
        <v>8891</v>
      </c>
      <c r="M1089">
        <v>8891</v>
      </c>
      <c r="N1089">
        <v>8891</v>
      </c>
      <c r="O1089">
        <v>8891</v>
      </c>
      <c r="P1089">
        <v>8891</v>
      </c>
      <c r="Q1089">
        <v>8891</v>
      </c>
      <c r="R1089">
        <v>8891</v>
      </c>
      <c r="S1089">
        <f t="shared" si="16"/>
        <v>8891</v>
      </c>
      <c r="T1089">
        <f>SUM($F1089:H1089)</f>
        <v>124474</v>
      </c>
      <c r="U1089">
        <f>SUM($F1089:I1089)</f>
        <v>133365</v>
      </c>
      <c r="V1089">
        <f>SUM($F1089:J1089)</f>
        <v>142256</v>
      </c>
      <c r="W1089">
        <f>SUM($F1089:K1089)</f>
        <v>151147</v>
      </c>
      <c r="X1089">
        <f>SUM($F1089:L1089)</f>
        <v>160038</v>
      </c>
      <c r="Y1089">
        <f>SUM($F1089:M1089)</f>
        <v>168929</v>
      </c>
      <c r="Z1089">
        <f>SUM($F1089:N1089)</f>
        <v>177820</v>
      </c>
      <c r="AA1089">
        <f>SUM($F1089:O1089)</f>
        <v>186711</v>
      </c>
      <c r="AB1089">
        <f>SUM($F1089:P1089)</f>
        <v>195602</v>
      </c>
      <c r="AC1089">
        <f>SUM($F1089:Q1089)</f>
        <v>204493</v>
      </c>
      <c r="AD1089">
        <f>SUM($F1089:R1089)</f>
        <v>213384</v>
      </c>
    </row>
    <row r="1090" spans="1:30" x14ac:dyDescent="0.35">
      <c r="A1090" t="s">
        <v>202</v>
      </c>
      <c r="B1090" s="328" t="str">
        <f>VLOOKUP(A1090,'Web Based Remittances'!$A$2:$C$70,3,0)</f>
        <v>6s938g</v>
      </c>
      <c r="C1090" t="s">
        <v>67</v>
      </c>
      <c r="D1090" t="s">
        <v>68</v>
      </c>
      <c r="E1090">
        <v>6110800</v>
      </c>
      <c r="F1090">
        <v>0</v>
      </c>
      <c r="S1090">
        <f t="shared" si="16"/>
        <v>0</v>
      </c>
      <c r="T1090">
        <f>SUM($F1090:H1090)</f>
        <v>0</v>
      </c>
      <c r="U1090">
        <f>SUM($F1090:I1090)</f>
        <v>0</v>
      </c>
      <c r="V1090">
        <f>SUM($F1090:J1090)</f>
        <v>0</v>
      </c>
      <c r="W1090">
        <f>SUM($F1090:K1090)</f>
        <v>0</v>
      </c>
      <c r="X1090">
        <f>SUM($F1090:L1090)</f>
        <v>0</v>
      </c>
      <c r="Y1090">
        <f>SUM($F1090:M1090)</f>
        <v>0</v>
      </c>
      <c r="Z1090">
        <f>SUM($F1090:N1090)</f>
        <v>0</v>
      </c>
      <c r="AA1090">
        <f>SUM($F1090:O1090)</f>
        <v>0</v>
      </c>
      <c r="AB1090">
        <f>SUM($F1090:P1090)</f>
        <v>0</v>
      </c>
      <c r="AC1090">
        <f>SUM($F1090:Q1090)</f>
        <v>0</v>
      </c>
      <c r="AD1090">
        <f>SUM($F1090:R1090)</f>
        <v>0</v>
      </c>
    </row>
    <row r="1091" spans="1:30" x14ac:dyDescent="0.35">
      <c r="A1091" t="s">
        <v>202</v>
      </c>
      <c r="B1091" s="328" t="str">
        <f>VLOOKUP(A1091,'Web Based Remittances'!$A$2:$C$70,3,0)</f>
        <v>6s938g</v>
      </c>
      <c r="C1091" t="s">
        <v>69</v>
      </c>
      <c r="D1091" t="s">
        <v>70</v>
      </c>
      <c r="E1091">
        <v>6110640</v>
      </c>
      <c r="F1091">
        <v>14713</v>
      </c>
      <c r="G1091">
        <v>1226.0833333333333</v>
      </c>
      <c r="H1091">
        <v>1226.0833333333333</v>
      </c>
      <c r="I1091">
        <v>1226.0833333333333</v>
      </c>
      <c r="J1091">
        <v>1226.0833333333333</v>
      </c>
      <c r="K1091">
        <v>1226.0833333333333</v>
      </c>
      <c r="L1091">
        <v>1226.0833333333333</v>
      </c>
      <c r="M1091">
        <v>1226.0833333333333</v>
      </c>
      <c r="N1091">
        <v>1226.0833333333333</v>
      </c>
      <c r="O1091">
        <v>1226.0833333333333</v>
      </c>
      <c r="P1091">
        <v>1226.0833333333333</v>
      </c>
      <c r="Q1091">
        <v>1226.0833333333333</v>
      </c>
      <c r="R1091">
        <v>1226.0833333333333</v>
      </c>
      <c r="S1091">
        <f t="shared" si="16"/>
        <v>1226.0833333333333</v>
      </c>
      <c r="T1091">
        <f>SUM($F1091:H1091)</f>
        <v>17165.166666666668</v>
      </c>
      <c r="U1091">
        <f>SUM($F1091:I1091)</f>
        <v>18391.25</v>
      </c>
      <c r="V1091">
        <f>SUM($F1091:J1091)</f>
        <v>19617.333333333332</v>
      </c>
      <c r="W1091">
        <f>SUM($F1091:K1091)</f>
        <v>20843.416666666664</v>
      </c>
      <c r="X1091">
        <f>SUM($F1091:L1091)</f>
        <v>22069.499999999996</v>
      </c>
      <c r="Y1091">
        <f>SUM($F1091:M1091)</f>
        <v>23295.583333333328</v>
      </c>
      <c r="Z1091">
        <f>SUM($F1091:N1091)</f>
        <v>24521.666666666661</v>
      </c>
      <c r="AA1091">
        <f>SUM($F1091:O1091)</f>
        <v>25747.749999999993</v>
      </c>
      <c r="AB1091">
        <f>SUM($F1091:P1091)</f>
        <v>26973.833333333325</v>
      </c>
      <c r="AC1091">
        <f>SUM($F1091:Q1091)</f>
        <v>28199.916666666657</v>
      </c>
      <c r="AD1091">
        <f>SUM($F1091:R1091)</f>
        <v>29425.999999999989</v>
      </c>
    </row>
    <row r="1092" spans="1:30" x14ac:dyDescent="0.35">
      <c r="A1092" t="s">
        <v>202</v>
      </c>
      <c r="B1092" s="328" t="str">
        <f>VLOOKUP(A1092,'Web Based Remittances'!$A$2:$C$70,3,0)</f>
        <v>6s938g</v>
      </c>
      <c r="C1092" t="s">
        <v>71</v>
      </c>
      <c r="D1092" t="s">
        <v>72</v>
      </c>
      <c r="E1092">
        <v>6116300</v>
      </c>
      <c r="F1092">
        <v>4400</v>
      </c>
      <c r="G1092">
        <v>366.66666666666669</v>
      </c>
      <c r="H1092">
        <v>366.66666666666669</v>
      </c>
      <c r="I1092">
        <v>366.66666666666669</v>
      </c>
      <c r="J1092">
        <v>366.66666666666669</v>
      </c>
      <c r="K1092">
        <v>366.66666666666669</v>
      </c>
      <c r="L1092">
        <v>366.66666666666669</v>
      </c>
      <c r="M1092">
        <v>366.66666666666669</v>
      </c>
      <c r="N1092">
        <v>366.66666666666669</v>
      </c>
      <c r="O1092">
        <v>366.66666666666669</v>
      </c>
      <c r="P1092">
        <v>366.66666666666669</v>
      </c>
      <c r="Q1092">
        <v>366.66666666666669</v>
      </c>
      <c r="R1092">
        <v>366.66666666666669</v>
      </c>
      <c r="S1092">
        <f t="shared" ref="S1092:S1155" si="17">G1092</f>
        <v>366.66666666666669</v>
      </c>
      <c r="T1092">
        <f>SUM($F1092:H1092)</f>
        <v>5133.3333333333339</v>
      </c>
      <c r="U1092">
        <f>SUM($F1092:I1092)</f>
        <v>5500.0000000000009</v>
      </c>
      <c r="V1092">
        <f>SUM($F1092:J1092)</f>
        <v>5866.6666666666679</v>
      </c>
      <c r="W1092">
        <f>SUM($F1092:K1092)</f>
        <v>6233.3333333333348</v>
      </c>
      <c r="X1092">
        <f>SUM($F1092:L1092)</f>
        <v>6600.0000000000018</v>
      </c>
      <c r="Y1092">
        <f>SUM($F1092:M1092)</f>
        <v>6966.6666666666688</v>
      </c>
      <c r="Z1092">
        <f>SUM($F1092:N1092)</f>
        <v>7333.3333333333358</v>
      </c>
      <c r="AA1092">
        <f>SUM($F1092:O1092)</f>
        <v>7700.0000000000027</v>
      </c>
      <c r="AB1092">
        <f>SUM($F1092:P1092)</f>
        <v>8066.6666666666697</v>
      </c>
      <c r="AC1092">
        <f>SUM($F1092:Q1092)</f>
        <v>8433.3333333333358</v>
      </c>
      <c r="AD1092">
        <f>SUM($F1092:R1092)</f>
        <v>8800.0000000000018</v>
      </c>
    </row>
    <row r="1093" spans="1:30" x14ac:dyDescent="0.35">
      <c r="A1093" t="s">
        <v>202</v>
      </c>
      <c r="B1093" s="328" t="str">
        <f>VLOOKUP(A1093,'Web Based Remittances'!$A$2:$C$70,3,0)</f>
        <v>6s938g</v>
      </c>
      <c r="C1093" t="s">
        <v>73</v>
      </c>
      <c r="D1093" t="s">
        <v>74</v>
      </c>
      <c r="E1093">
        <v>6116200</v>
      </c>
      <c r="F1093">
        <v>6000</v>
      </c>
      <c r="G1093">
        <v>500</v>
      </c>
      <c r="H1093">
        <v>500</v>
      </c>
      <c r="I1093">
        <v>500</v>
      </c>
      <c r="J1093">
        <v>500</v>
      </c>
      <c r="K1093">
        <v>500</v>
      </c>
      <c r="L1093">
        <v>500</v>
      </c>
      <c r="M1093">
        <v>500</v>
      </c>
      <c r="N1093">
        <v>500</v>
      </c>
      <c r="O1093">
        <v>500</v>
      </c>
      <c r="P1093">
        <v>500</v>
      </c>
      <c r="Q1093">
        <v>500</v>
      </c>
      <c r="R1093">
        <v>500</v>
      </c>
      <c r="S1093">
        <f t="shared" si="17"/>
        <v>500</v>
      </c>
      <c r="T1093">
        <f>SUM($F1093:H1093)</f>
        <v>7000</v>
      </c>
      <c r="U1093">
        <f>SUM($F1093:I1093)</f>
        <v>7500</v>
      </c>
      <c r="V1093">
        <f>SUM($F1093:J1093)</f>
        <v>8000</v>
      </c>
      <c r="W1093">
        <f>SUM($F1093:K1093)</f>
        <v>8500</v>
      </c>
      <c r="X1093">
        <f>SUM($F1093:L1093)</f>
        <v>9000</v>
      </c>
      <c r="Y1093">
        <f>SUM($F1093:M1093)</f>
        <v>9500</v>
      </c>
      <c r="Z1093">
        <f>SUM($F1093:N1093)</f>
        <v>10000</v>
      </c>
      <c r="AA1093">
        <f>SUM($F1093:O1093)</f>
        <v>10500</v>
      </c>
      <c r="AB1093">
        <f>SUM($F1093:P1093)</f>
        <v>11000</v>
      </c>
      <c r="AC1093">
        <f>SUM($F1093:Q1093)</f>
        <v>11500</v>
      </c>
      <c r="AD1093">
        <f>SUM($F1093:R1093)</f>
        <v>12000</v>
      </c>
    </row>
    <row r="1094" spans="1:30" x14ac:dyDescent="0.35">
      <c r="A1094" t="s">
        <v>202</v>
      </c>
      <c r="B1094" s="328" t="str">
        <f>VLOOKUP(A1094,'Web Based Remittances'!$A$2:$C$70,3,0)</f>
        <v>6s938g</v>
      </c>
      <c r="C1094" t="s">
        <v>75</v>
      </c>
      <c r="D1094" t="s">
        <v>76</v>
      </c>
      <c r="E1094">
        <v>6116610</v>
      </c>
      <c r="F1094">
        <v>0</v>
      </c>
      <c r="S1094">
        <f t="shared" si="17"/>
        <v>0</v>
      </c>
      <c r="T1094">
        <f>SUM($F1094:H1094)</f>
        <v>0</v>
      </c>
      <c r="U1094">
        <f>SUM($F1094:I1094)</f>
        <v>0</v>
      </c>
      <c r="V1094">
        <f>SUM($F1094:J1094)</f>
        <v>0</v>
      </c>
      <c r="W1094">
        <f>SUM($F1094:K1094)</f>
        <v>0</v>
      </c>
      <c r="X1094">
        <f>SUM($F1094:L1094)</f>
        <v>0</v>
      </c>
      <c r="Y1094">
        <f>SUM($F1094:M1094)</f>
        <v>0</v>
      </c>
      <c r="Z1094">
        <f>SUM($F1094:N1094)</f>
        <v>0</v>
      </c>
      <c r="AA1094">
        <f>SUM($F1094:O1094)</f>
        <v>0</v>
      </c>
      <c r="AB1094">
        <f>SUM($F1094:P1094)</f>
        <v>0</v>
      </c>
      <c r="AC1094">
        <f>SUM($F1094:Q1094)</f>
        <v>0</v>
      </c>
      <c r="AD1094">
        <f>SUM($F1094:R1094)</f>
        <v>0</v>
      </c>
    </row>
    <row r="1095" spans="1:30" x14ac:dyDescent="0.35">
      <c r="A1095" t="s">
        <v>202</v>
      </c>
      <c r="B1095" s="328" t="str">
        <f>VLOOKUP(A1095,'Web Based Remittances'!$A$2:$C$70,3,0)</f>
        <v>6s938g</v>
      </c>
      <c r="C1095" t="s">
        <v>77</v>
      </c>
      <c r="D1095" t="s">
        <v>78</v>
      </c>
      <c r="E1095">
        <v>6116600</v>
      </c>
      <c r="F1095">
        <v>504</v>
      </c>
      <c r="G1095">
        <v>42</v>
      </c>
      <c r="H1095">
        <v>42</v>
      </c>
      <c r="I1095">
        <v>42</v>
      </c>
      <c r="J1095">
        <v>42</v>
      </c>
      <c r="K1095">
        <v>42</v>
      </c>
      <c r="L1095">
        <v>42</v>
      </c>
      <c r="M1095">
        <v>42</v>
      </c>
      <c r="N1095">
        <v>42</v>
      </c>
      <c r="O1095">
        <v>42</v>
      </c>
      <c r="P1095">
        <v>42</v>
      </c>
      <c r="Q1095">
        <v>42</v>
      </c>
      <c r="R1095">
        <v>42</v>
      </c>
      <c r="S1095">
        <f t="shared" si="17"/>
        <v>42</v>
      </c>
      <c r="T1095">
        <f>SUM($F1095:H1095)</f>
        <v>588</v>
      </c>
      <c r="U1095">
        <f>SUM($F1095:I1095)</f>
        <v>630</v>
      </c>
      <c r="V1095">
        <f>SUM($F1095:J1095)</f>
        <v>672</v>
      </c>
      <c r="W1095">
        <f>SUM($F1095:K1095)</f>
        <v>714</v>
      </c>
      <c r="X1095">
        <f>SUM($F1095:L1095)</f>
        <v>756</v>
      </c>
      <c r="Y1095">
        <f>SUM($F1095:M1095)</f>
        <v>798</v>
      </c>
      <c r="Z1095">
        <f>SUM($F1095:N1095)</f>
        <v>840</v>
      </c>
      <c r="AA1095">
        <f>SUM($F1095:O1095)</f>
        <v>882</v>
      </c>
      <c r="AB1095">
        <f>SUM($F1095:P1095)</f>
        <v>924</v>
      </c>
      <c r="AC1095">
        <f>SUM($F1095:Q1095)</f>
        <v>966</v>
      </c>
      <c r="AD1095">
        <f>SUM($F1095:R1095)</f>
        <v>1008</v>
      </c>
    </row>
    <row r="1096" spans="1:30" x14ac:dyDescent="0.35">
      <c r="A1096" t="s">
        <v>202</v>
      </c>
      <c r="B1096" s="328" t="str">
        <f>VLOOKUP(A1096,'Web Based Remittances'!$A$2:$C$70,3,0)</f>
        <v>6s938g</v>
      </c>
      <c r="C1096" t="s">
        <v>79</v>
      </c>
      <c r="D1096" t="s">
        <v>80</v>
      </c>
      <c r="E1096">
        <v>6121000</v>
      </c>
      <c r="F1096">
        <v>21000</v>
      </c>
      <c r="G1096">
        <v>1750</v>
      </c>
      <c r="H1096">
        <v>1750</v>
      </c>
      <c r="I1096">
        <v>1750</v>
      </c>
      <c r="J1096">
        <v>1750</v>
      </c>
      <c r="K1096">
        <v>1750</v>
      </c>
      <c r="L1096">
        <v>1750</v>
      </c>
      <c r="M1096">
        <v>1750</v>
      </c>
      <c r="N1096">
        <v>1750</v>
      </c>
      <c r="O1096">
        <v>1750</v>
      </c>
      <c r="P1096">
        <v>1750</v>
      </c>
      <c r="Q1096">
        <v>1750</v>
      </c>
      <c r="R1096">
        <v>1750</v>
      </c>
      <c r="S1096">
        <f t="shared" si="17"/>
        <v>1750</v>
      </c>
      <c r="T1096">
        <f>SUM($F1096:H1096)</f>
        <v>24500</v>
      </c>
      <c r="U1096">
        <f>SUM($F1096:I1096)</f>
        <v>26250</v>
      </c>
      <c r="V1096">
        <f>SUM($F1096:J1096)</f>
        <v>28000</v>
      </c>
      <c r="W1096">
        <f>SUM($F1096:K1096)</f>
        <v>29750</v>
      </c>
      <c r="X1096">
        <f>SUM($F1096:L1096)</f>
        <v>31500</v>
      </c>
      <c r="Y1096">
        <f>SUM($F1096:M1096)</f>
        <v>33250</v>
      </c>
      <c r="Z1096">
        <f>SUM($F1096:N1096)</f>
        <v>35000</v>
      </c>
      <c r="AA1096">
        <f>SUM($F1096:O1096)</f>
        <v>36750</v>
      </c>
      <c r="AB1096">
        <f>SUM($F1096:P1096)</f>
        <v>38500</v>
      </c>
      <c r="AC1096">
        <f>SUM($F1096:Q1096)</f>
        <v>40250</v>
      </c>
      <c r="AD1096">
        <f>SUM($F1096:R1096)</f>
        <v>42000</v>
      </c>
    </row>
    <row r="1097" spans="1:30" x14ac:dyDescent="0.35">
      <c r="A1097" t="s">
        <v>202</v>
      </c>
      <c r="B1097" s="328" t="str">
        <f>VLOOKUP(A1097,'Web Based Remittances'!$A$2:$C$70,3,0)</f>
        <v>6s938g</v>
      </c>
      <c r="C1097" t="s">
        <v>81</v>
      </c>
      <c r="D1097" t="s">
        <v>82</v>
      </c>
      <c r="E1097">
        <v>6122310</v>
      </c>
      <c r="F1097">
        <v>8500</v>
      </c>
      <c r="G1097">
        <v>708.33333333333337</v>
      </c>
      <c r="H1097">
        <v>708.33333333333337</v>
      </c>
      <c r="I1097">
        <v>708.33333333333337</v>
      </c>
      <c r="J1097">
        <v>708.33333333333337</v>
      </c>
      <c r="K1097">
        <v>708.33333333333337</v>
      </c>
      <c r="L1097">
        <v>708.33333333333337</v>
      </c>
      <c r="M1097">
        <v>708.33333333333337</v>
      </c>
      <c r="N1097">
        <v>708.33333333333337</v>
      </c>
      <c r="O1097">
        <v>708.33333333333337</v>
      </c>
      <c r="P1097">
        <v>708.33333333333337</v>
      </c>
      <c r="Q1097">
        <v>708.33333333333337</v>
      </c>
      <c r="R1097">
        <v>708.33333333333337</v>
      </c>
      <c r="S1097">
        <f t="shared" si="17"/>
        <v>708.33333333333337</v>
      </c>
      <c r="T1097">
        <f>SUM($F1097:H1097)</f>
        <v>9916.6666666666679</v>
      </c>
      <c r="U1097">
        <f>SUM($F1097:I1097)</f>
        <v>10625.000000000002</v>
      </c>
      <c r="V1097">
        <f>SUM($F1097:J1097)</f>
        <v>11333.333333333336</v>
      </c>
      <c r="W1097">
        <f>SUM($F1097:K1097)</f>
        <v>12041.66666666667</v>
      </c>
      <c r="X1097">
        <f>SUM($F1097:L1097)</f>
        <v>12750.000000000004</v>
      </c>
      <c r="Y1097">
        <f>SUM($F1097:M1097)</f>
        <v>13458.333333333338</v>
      </c>
      <c r="Z1097">
        <f>SUM($F1097:N1097)</f>
        <v>14166.666666666672</v>
      </c>
      <c r="AA1097">
        <f>SUM($F1097:O1097)</f>
        <v>14875.000000000005</v>
      </c>
      <c r="AB1097">
        <f>SUM($F1097:P1097)</f>
        <v>15583.333333333339</v>
      </c>
      <c r="AC1097">
        <f>SUM($F1097:Q1097)</f>
        <v>16291.666666666673</v>
      </c>
      <c r="AD1097">
        <f>SUM($F1097:R1097)</f>
        <v>17000.000000000007</v>
      </c>
    </row>
    <row r="1098" spans="1:30" x14ac:dyDescent="0.35">
      <c r="A1098" t="s">
        <v>202</v>
      </c>
      <c r="B1098" s="328" t="str">
        <f>VLOOKUP(A1098,'Web Based Remittances'!$A$2:$C$70,3,0)</f>
        <v>6s938g</v>
      </c>
      <c r="C1098" t="s">
        <v>83</v>
      </c>
      <c r="D1098" t="s">
        <v>84</v>
      </c>
      <c r="E1098">
        <v>6122110</v>
      </c>
      <c r="F1098">
        <v>9500</v>
      </c>
      <c r="G1098">
        <v>791.66666666666663</v>
      </c>
      <c r="H1098">
        <v>791.66666666666663</v>
      </c>
      <c r="I1098">
        <v>791.66666666666663</v>
      </c>
      <c r="J1098">
        <v>791.66666666666663</v>
      </c>
      <c r="K1098">
        <v>791.66666666666663</v>
      </c>
      <c r="L1098">
        <v>791.66666666666663</v>
      </c>
      <c r="M1098">
        <v>791.66666666666663</v>
      </c>
      <c r="N1098">
        <v>791.66666666666663</v>
      </c>
      <c r="O1098">
        <v>791.66666666666663</v>
      </c>
      <c r="P1098">
        <v>791.66666666666663</v>
      </c>
      <c r="Q1098">
        <v>791.66666666666663</v>
      </c>
      <c r="R1098">
        <v>791.66666666666663</v>
      </c>
      <c r="S1098">
        <f t="shared" si="17"/>
        <v>791.66666666666663</v>
      </c>
      <c r="T1098">
        <f>SUM($F1098:H1098)</f>
        <v>11083.333333333332</v>
      </c>
      <c r="U1098">
        <f>SUM($F1098:I1098)</f>
        <v>11874.999999999998</v>
      </c>
      <c r="V1098">
        <f>SUM($F1098:J1098)</f>
        <v>12666.666666666664</v>
      </c>
      <c r="W1098">
        <f>SUM($F1098:K1098)</f>
        <v>13458.33333333333</v>
      </c>
      <c r="X1098">
        <f>SUM($F1098:L1098)</f>
        <v>14249.999999999996</v>
      </c>
      <c r="Y1098">
        <f>SUM($F1098:M1098)</f>
        <v>15041.666666666662</v>
      </c>
      <c r="Z1098">
        <f>SUM($F1098:N1098)</f>
        <v>15833.333333333328</v>
      </c>
      <c r="AA1098">
        <f>SUM($F1098:O1098)</f>
        <v>16624.999999999996</v>
      </c>
      <c r="AB1098">
        <f>SUM($F1098:P1098)</f>
        <v>17416.666666666664</v>
      </c>
      <c r="AC1098">
        <f>SUM($F1098:Q1098)</f>
        <v>18208.333333333332</v>
      </c>
      <c r="AD1098">
        <f>SUM($F1098:R1098)</f>
        <v>19000</v>
      </c>
    </row>
    <row r="1099" spans="1:30" x14ac:dyDescent="0.35">
      <c r="A1099" t="s">
        <v>202</v>
      </c>
      <c r="B1099" s="328" t="str">
        <f>VLOOKUP(A1099,'Web Based Remittances'!$A$2:$C$70,3,0)</f>
        <v>6s938g</v>
      </c>
      <c r="C1099" t="s">
        <v>85</v>
      </c>
      <c r="D1099" t="s">
        <v>86</v>
      </c>
      <c r="E1099">
        <v>6120800</v>
      </c>
      <c r="F1099">
        <v>4435</v>
      </c>
      <c r="G1099">
        <v>369.58333333333331</v>
      </c>
      <c r="H1099">
        <v>369.58333333333331</v>
      </c>
      <c r="I1099">
        <v>369.58333333333331</v>
      </c>
      <c r="J1099">
        <v>369.58333333333331</v>
      </c>
      <c r="K1099">
        <v>369.58333333333331</v>
      </c>
      <c r="L1099">
        <v>369.58333333333331</v>
      </c>
      <c r="M1099">
        <v>369.58333333333331</v>
      </c>
      <c r="N1099">
        <v>369.58333333333331</v>
      </c>
      <c r="O1099">
        <v>369.58333333333331</v>
      </c>
      <c r="P1099">
        <v>369.58333333333331</v>
      </c>
      <c r="Q1099">
        <v>369.58333333333331</v>
      </c>
      <c r="R1099">
        <v>369.58333333333331</v>
      </c>
      <c r="S1099">
        <f t="shared" si="17"/>
        <v>369.58333333333331</v>
      </c>
      <c r="T1099">
        <f>SUM($F1099:H1099)</f>
        <v>5174.1666666666661</v>
      </c>
      <c r="U1099">
        <f>SUM($F1099:I1099)</f>
        <v>5543.7499999999991</v>
      </c>
      <c r="V1099">
        <f>SUM($F1099:J1099)</f>
        <v>5913.3333333333321</v>
      </c>
      <c r="W1099">
        <f>SUM($F1099:K1099)</f>
        <v>6282.9166666666652</v>
      </c>
      <c r="X1099">
        <f>SUM($F1099:L1099)</f>
        <v>6652.4999999999982</v>
      </c>
      <c r="Y1099">
        <f>SUM($F1099:M1099)</f>
        <v>7022.0833333333312</v>
      </c>
      <c r="Z1099">
        <f>SUM($F1099:N1099)</f>
        <v>7391.6666666666642</v>
      </c>
      <c r="AA1099">
        <f>SUM($F1099:O1099)</f>
        <v>7761.2499999999973</v>
      </c>
      <c r="AB1099">
        <f>SUM($F1099:P1099)</f>
        <v>8130.8333333333303</v>
      </c>
      <c r="AC1099">
        <f>SUM($F1099:Q1099)</f>
        <v>8500.4166666666642</v>
      </c>
      <c r="AD1099">
        <f>SUM($F1099:R1099)</f>
        <v>8869.9999999999982</v>
      </c>
    </row>
    <row r="1100" spans="1:30" x14ac:dyDescent="0.35">
      <c r="A1100" t="s">
        <v>202</v>
      </c>
      <c r="B1100" s="328" t="str">
        <f>VLOOKUP(A1100,'Web Based Remittances'!$A$2:$C$70,3,0)</f>
        <v>6s938g</v>
      </c>
      <c r="C1100" t="s">
        <v>87</v>
      </c>
      <c r="D1100" t="s">
        <v>88</v>
      </c>
      <c r="E1100">
        <v>6120220</v>
      </c>
      <c r="F1100">
        <v>66576</v>
      </c>
      <c r="G1100">
        <v>5548</v>
      </c>
      <c r="H1100">
        <v>5548</v>
      </c>
      <c r="I1100">
        <v>5548</v>
      </c>
      <c r="J1100">
        <v>5548</v>
      </c>
      <c r="K1100">
        <v>5548</v>
      </c>
      <c r="L1100">
        <v>5548</v>
      </c>
      <c r="M1100">
        <v>5548</v>
      </c>
      <c r="N1100">
        <v>5548</v>
      </c>
      <c r="O1100">
        <v>5548</v>
      </c>
      <c r="P1100">
        <v>5548</v>
      </c>
      <c r="Q1100">
        <v>5548</v>
      </c>
      <c r="R1100">
        <v>5548</v>
      </c>
      <c r="S1100">
        <f t="shared" si="17"/>
        <v>5548</v>
      </c>
      <c r="T1100">
        <f>SUM($F1100:H1100)</f>
        <v>77672</v>
      </c>
      <c r="U1100">
        <f>SUM($F1100:I1100)</f>
        <v>83220</v>
      </c>
      <c r="V1100">
        <f>SUM($F1100:J1100)</f>
        <v>88768</v>
      </c>
      <c r="W1100">
        <f>SUM($F1100:K1100)</f>
        <v>94316</v>
      </c>
      <c r="X1100">
        <f>SUM($F1100:L1100)</f>
        <v>99864</v>
      </c>
      <c r="Y1100">
        <f>SUM($F1100:M1100)</f>
        <v>105412</v>
      </c>
      <c r="Z1100">
        <f>SUM($F1100:N1100)</f>
        <v>110960</v>
      </c>
      <c r="AA1100">
        <f>SUM($F1100:O1100)</f>
        <v>116508</v>
      </c>
      <c r="AB1100">
        <f>SUM($F1100:P1100)</f>
        <v>122056</v>
      </c>
      <c r="AC1100">
        <f>SUM($F1100:Q1100)</f>
        <v>127604</v>
      </c>
      <c r="AD1100">
        <f>SUM($F1100:R1100)</f>
        <v>133152</v>
      </c>
    </row>
    <row r="1101" spans="1:30" x14ac:dyDescent="0.35">
      <c r="A1101" t="s">
        <v>202</v>
      </c>
      <c r="B1101" s="328" t="str">
        <f>VLOOKUP(A1101,'Web Based Remittances'!$A$2:$C$70,3,0)</f>
        <v>6s938g</v>
      </c>
      <c r="C1101" t="s">
        <v>89</v>
      </c>
      <c r="D1101" t="s">
        <v>90</v>
      </c>
      <c r="E1101">
        <v>6120600</v>
      </c>
      <c r="F1101">
        <v>47872</v>
      </c>
      <c r="G1101">
        <v>3989.3333333333335</v>
      </c>
      <c r="H1101">
        <v>3989.3333333333335</v>
      </c>
      <c r="I1101">
        <v>3989.3333333333335</v>
      </c>
      <c r="J1101">
        <v>3989.3333333333335</v>
      </c>
      <c r="K1101">
        <v>3989.3333333333335</v>
      </c>
      <c r="L1101">
        <v>3989.3333333333335</v>
      </c>
      <c r="M1101">
        <v>3989.3333333333335</v>
      </c>
      <c r="N1101">
        <v>3989.3333333333335</v>
      </c>
      <c r="O1101">
        <v>3989.3333333333335</v>
      </c>
      <c r="P1101">
        <v>3989.3333333333335</v>
      </c>
      <c r="Q1101">
        <v>3989.3333333333335</v>
      </c>
      <c r="R1101">
        <v>3989.3333333333335</v>
      </c>
      <c r="S1101">
        <f t="shared" si="17"/>
        <v>3989.3333333333335</v>
      </c>
      <c r="T1101">
        <f>SUM($F1101:H1101)</f>
        <v>55850.666666666672</v>
      </c>
      <c r="U1101">
        <f>SUM($F1101:I1101)</f>
        <v>59840.000000000007</v>
      </c>
      <c r="V1101">
        <f>SUM($F1101:J1101)</f>
        <v>63829.333333333343</v>
      </c>
      <c r="W1101">
        <f>SUM($F1101:K1101)</f>
        <v>67818.666666666672</v>
      </c>
      <c r="X1101">
        <f>SUM($F1101:L1101)</f>
        <v>71808</v>
      </c>
      <c r="Y1101">
        <f>SUM($F1101:M1101)</f>
        <v>75797.333333333328</v>
      </c>
      <c r="Z1101">
        <f>SUM($F1101:N1101)</f>
        <v>79786.666666666657</v>
      </c>
      <c r="AA1101">
        <f>SUM($F1101:O1101)</f>
        <v>83775.999999999985</v>
      </c>
      <c r="AB1101">
        <f>SUM($F1101:P1101)</f>
        <v>87765.333333333314</v>
      </c>
      <c r="AC1101">
        <f>SUM($F1101:Q1101)</f>
        <v>91754.666666666642</v>
      </c>
      <c r="AD1101">
        <f>SUM($F1101:R1101)</f>
        <v>95743.999999999971</v>
      </c>
    </row>
    <row r="1102" spans="1:30" x14ac:dyDescent="0.35">
      <c r="A1102" t="s">
        <v>202</v>
      </c>
      <c r="B1102" s="328" t="str">
        <f>VLOOKUP(A1102,'Web Based Remittances'!$A$2:$C$70,3,0)</f>
        <v>6s938g</v>
      </c>
      <c r="C1102" t="s">
        <v>91</v>
      </c>
      <c r="D1102" t="s">
        <v>92</v>
      </c>
      <c r="E1102">
        <v>6120400</v>
      </c>
      <c r="F1102">
        <v>3800</v>
      </c>
      <c r="G1102">
        <v>316.66666666666669</v>
      </c>
      <c r="H1102">
        <v>316.66666666666669</v>
      </c>
      <c r="I1102">
        <v>316.66666666666669</v>
      </c>
      <c r="J1102">
        <v>316.66666666666669</v>
      </c>
      <c r="K1102">
        <v>316.66666666666669</v>
      </c>
      <c r="L1102">
        <v>316.66666666666669</v>
      </c>
      <c r="M1102">
        <v>316.66666666666669</v>
      </c>
      <c r="N1102">
        <v>316.66666666666669</v>
      </c>
      <c r="O1102">
        <v>316.66666666666669</v>
      </c>
      <c r="P1102">
        <v>316.66666666666669</v>
      </c>
      <c r="Q1102">
        <v>316.66666666666669</v>
      </c>
      <c r="R1102">
        <v>316.66666666666669</v>
      </c>
      <c r="S1102">
        <f t="shared" si="17"/>
        <v>316.66666666666669</v>
      </c>
      <c r="T1102">
        <f>SUM($F1102:H1102)</f>
        <v>4433.3333333333339</v>
      </c>
      <c r="U1102">
        <f>SUM($F1102:I1102)</f>
        <v>4750.0000000000009</v>
      </c>
      <c r="V1102">
        <f>SUM($F1102:J1102)</f>
        <v>5066.6666666666679</v>
      </c>
      <c r="W1102">
        <f>SUM($F1102:K1102)</f>
        <v>5383.3333333333348</v>
      </c>
      <c r="X1102">
        <f>SUM($F1102:L1102)</f>
        <v>5700.0000000000018</v>
      </c>
      <c r="Y1102">
        <f>SUM($F1102:M1102)</f>
        <v>6016.6666666666688</v>
      </c>
      <c r="Z1102">
        <f>SUM($F1102:N1102)</f>
        <v>6333.3333333333358</v>
      </c>
      <c r="AA1102">
        <f>SUM($F1102:O1102)</f>
        <v>6650.0000000000027</v>
      </c>
      <c r="AB1102">
        <f>SUM($F1102:P1102)</f>
        <v>6966.6666666666697</v>
      </c>
      <c r="AC1102">
        <f>SUM($F1102:Q1102)</f>
        <v>7283.3333333333367</v>
      </c>
      <c r="AD1102">
        <f>SUM($F1102:R1102)</f>
        <v>7600.0000000000036</v>
      </c>
    </row>
    <row r="1103" spans="1:30" x14ac:dyDescent="0.35">
      <c r="A1103" t="s">
        <v>202</v>
      </c>
      <c r="B1103" s="328" t="str">
        <f>VLOOKUP(A1103,'Web Based Remittances'!$A$2:$C$70,3,0)</f>
        <v>6s938g</v>
      </c>
      <c r="C1103" t="s">
        <v>93</v>
      </c>
      <c r="D1103" t="s">
        <v>94</v>
      </c>
      <c r="E1103">
        <v>6140130</v>
      </c>
      <c r="F1103">
        <v>64750</v>
      </c>
      <c r="G1103">
        <v>5395.833333333333</v>
      </c>
      <c r="H1103">
        <v>5395.833333333333</v>
      </c>
      <c r="I1103">
        <v>5395.833333333333</v>
      </c>
      <c r="J1103">
        <v>5395.833333333333</v>
      </c>
      <c r="K1103">
        <v>5395.833333333333</v>
      </c>
      <c r="L1103">
        <v>5395.833333333333</v>
      </c>
      <c r="M1103">
        <v>5395.833333333333</v>
      </c>
      <c r="N1103">
        <v>5395.833333333333</v>
      </c>
      <c r="O1103">
        <v>5395.833333333333</v>
      </c>
      <c r="P1103">
        <v>5395.833333333333</v>
      </c>
      <c r="Q1103">
        <v>5395.833333333333</v>
      </c>
      <c r="R1103">
        <v>5395.833333333333</v>
      </c>
      <c r="S1103">
        <f t="shared" si="17"/>
        <v>5395.833333333333</v>
      </c>
      <c r="T1103">
        <f>SUM($F1103:H1103)</f>
        <v>75541.666666666657</v>
      </c>
      <c r="U1103">
        <f>SUM($F1103:I1103)</f>
        <v>80937.499999999985</v>
      </c>
      <c r="V1103">
        <f>SUM($F1103:J1103)</f>
        <v>86333.333333333314</v>
      </c>
      <c r="W1103">
        <f>SUM($F1103:K1103)</f>
        <v>91729.166666666642</v>
      </c>
      <c r="X1103">
        <f>SUM($F1103:L1103)</f>
        <v>97124.999999999971</v>
      </c>
      <c r="Y1103">
        <f>SUM($F1103:M1103)</f>
        <v>102520.8333333333</v>
      </c>
      <c r="Z1103">
        <f>SUM($F1103:N1103)</f>
        <v>107916.66666666663</v>
      </c>
      <c r="AA1103">
        <f>SUM($F1103:O1103)</f>
        <v>113312.49999999996</v>
      </c>
      <c r="AB1103">
        <f>SUM($F1103:P1103)</f>
        <v>118708.33333333328</v>
      </c>
      <c r="AC1103">
        <f>SUM($F1103:Q1103)</f>
        <v>124104.16666666661</v>
      </c>
      <c r="AD1103">
        <f>SUM($F1103:R1103)</f>
        <v>129499.99999999994</v>
      </c>
    </row>
    <row r="1104" spans="1:30" x14ac:dyDescent="0.35">
      <c r="A1104" t="s">
        <v>202</v>
      </c>
      <c r="B1104" s="328" t="str">
        <f>VLOOKUP(A1104,'Web Based Remittances'!$A$2:$C$70,3,0)</f>
        <v>6s938g</v>
      </c>
      <c r="C1104" t="s">
        <v>95</v>
      </c>
      <c r="D1104" t="s">
        <v>96</v>
      </c>
      <c r="E1104">
        <v>6142430</v>
      </c>
      <c r="F1104">
        <v>13350</v>
      </c>
      <c r="G1104">
        <v>1112.5</v>
      </c>
      <c r="H1104">
        <v>1112.5</v>
      </c>
      <c r="I1104">
        <v>1112.5</v>
      </c>
      <c r="J1104">
        <v>1112.5</v>
      </c>
      <c r="K1104">
        <v>1112.5</v>
      </c>
      <c r="L1104">
        <v>1112.5</v>
      </c>
      <c r="M1104">
        <v>1112.5</v>
      </c>
      <c r="N1104">
        <v>1112.5</v>
      </c>
      <c r="O1104">
        <v>1112.5</v>
      </c>
      <c r="P1104">
        <v>1112.5</v>
      </c>
      <c r="Q1104">
        <v>1112.5</v>
      </c>
      <c r="R1104">
        <v>1112.5</v>
      </c>
      <c r="S1104">
        <f t="shared" si="17"/>
        <v>1112.5</v>
      </c>
      <c r="T1104">
        <f>SUM($F1104:H1104)</f>
        <v>15575</v>
      </c>
      <c r="U1104">
        <f>SUM($F1104:I1104)</f>
        <v>16687.5</v>
      </c>
      <c r="V1104">
        <f>SUM($F1104:J1104)</f>
        <v>17800</v>
      </c>
      <c r="W1104">
        <f>SUM($F1104:K1104)</f>
        <v>18912.5</v>
      </c>
      <c r="X1104">
        <f>SUM($F1104:L1104)</f>
        <v>20025</v>
      </c>
      <c r="Y1104">
        <f>SUM($F1104:M1104)</f>
        <v>21137.5</v>
      </c>
      <c r="Z1104">
        <f>SUM($F1104:N1104)</f>
        <v>22250</v>
      </c>
      <c r="AA1104">
        <f>SUM($F1104:O1104)</f>
        <v>23362.5</v>
      </c>
      <c r="AB1104">
        <f>SUM($F1104:P1104)</f>
        <v>24475</v>
      </c>
      <c r="AC1104">
        <f>SUM($F1104:Q1104)</f>
        <v>25587.5</v>
      </c>
      <c r="AD1104">
        <f>SUM($F1104:R1104)</f>
        <v>26700</v>
      </c>
    </row>
    <row r="1105" spans="1:30" x14ac:dyDescent="0.35">
      <c r="A1105" t="s">
        <v>202</v>
      </c>
      <c r="B1105" s="328" t="str">
        <f>VLOOKUP(A1105,'Web Based Remittances'!$A$2:$C$70,3,0)</f>
        <v>6s938g</v>
      </c>
      <c r="C1105" t="s">
        <v>97</v>
      </c>
      <c r="D1105" t="s">
        <v>98</v>
      </c>
      <c r="E1105">
        <v>6146100</v>
      </c>
      <c r="F1105">
        <v>250</v>
      </c>
      <c r="G1105">
        <v>20.833333333333332</v>
      </c>
      <c r="H1105">
        <v>20.833333333333332</v>
      </c>
      <c r="I1105">
        <v>20.833333333333332</v>
      </c>
      <c r="J1105">
        <v>20.833333333333332</v>
      </c>
      <c r="K1105">
        <v>20.833333333333332</v>
      </c>
      <c r="L1105">
        <v>20.833333333333332</v>
      </c>
      <c r="M1105">
        <v>20.833333333333332</v>
      </c>
      <c r="N1105">
        <v>20.833333333333332</v>
      </c>
      <c r="O1105">
        <v>20.833333333333332</v>
      </c>
      <c r="P1105">
        <v>20.833333333333332</v>
      </c>
      <c r="Q1105">
        <v>20.833333333333332</v>
      </c>
      <c r="R1105">
        <v>20.833333333333332</v>
      </c>
      <c r="S1105">
        <f t="shared" si="17"/>
        <v>20.833333333333332</v>
      </c>
      <c r="T1105">
        <f>SUM($F1105:H1105)</f>
        <v>291.66666666666663</v>
      </c>
      <c r="U1105">
        <f>SUM($F1105:I1105)</f>
        <v>312.49999999999994</v>
      </c>
      <c r="V1105">
        <f>SUM($F1105:J1105)</f>
        <v>333.33333333333326</v>
      </c>
      <c r="W1105">
        <f>SUM($F1105:K1105)</f>
        <v>354.16666666666657</v>
      </c>
      <c r="X1105">
        <f>SUM($F1105:L1105)</f>
        <v>374.99999999999989</v>
      </c>
      <c r="Y1105">
        <f>SUM($F1105:M1105)</f>
        <v>395.8333333333332</v>
      </c>
      <c r="Z1105">
        <f>SUM($F1105:N1105)</f>
        <v>416.66666666666652</v>
      </c>
      <c r="AA1105">
        <f>SUM($F1105:O1105)</f>
        <v>437.49999999999983</v>
      </c>
      <c r="AB1105">
        <f>SUM($F1105:P1105)</f>
        <v>458.33333333333314</v>
      </c>
      <c r="AC1105">
        <f>SUM($F1105:Q1105)</f>
        <v>479.16666666666646</v>
      </c>
      <c r="AD1105">
        <f>SUM($F1105:R1105)</f>
        <v>499.99999999999977</v>
      </c>
    </row>
    <row r="1106" spans="1:30" x14ac:dyDescent="0.35">
      <c r="A1106" t="s">
        <v>202</v>
      </c>
      <c r="B1106" s="328" t="str">
        <f>VLOOKUP(A1106,'Web Based Remittances'!$A$2:$C$70,3,0)</f>
        <v>6s938g</v>
      </c>
      <c r="C1106" t="s">
        <v>99</v>
      </c>
      <c r="D1106" t="s">
        <v>100</v>
      </c>
      <c r="E1106">
        <v>6140000</v>
      </c>
      <c r="F1106">
        <v>17400</v>
      </c>
      <c r="G1106">
        <v>1450</v>
      </c>
      <c r="H1106">
        <v>1450</v>
      </c>
      <c r="I1106">
        <v>1450</v>
      </c>
      <c r="J1106">
        <v>1450</v>
      </c>
      <c r="K1106">
        <v>1450</v>
      </c>
      <c r="L1106">
        <v>1450</v>
      </c>
      <c r="M1106">
        <v>1450</v>
      </c>
      <c r="N1106">
        <v>1450</v>
      </c>
      <c r="O1106">
        <v>1450</v>
      </c>
      <c r="P1106">
        <v>1450</v>
      </c>
      <c r="Q1106">
        <v>1450</v>
      </c>
      <c r="R1106">
        <v>1450</v>
      </c>
      <c r="S1106">
        <f t="shared" si="17"/>
        <v>1450</v>
      </c>
      <c r="T1106">
        <f>SUM($F1106:H1106)</f>
        <v>20300</v>
      </c>
      <c r="U1106">
        <f>SUM($F1106:I1106)</f>
        <v>21750</v>
      </c>
      <c r="V1106">
        <f>SUM($F1106:J1106)</f>
        <v>23200</v>
      </c>
      <c r="W1106">
        <f>SUM($F1106:K1106)</f>
        <v>24650</v>
      </c>
      <c r="X1106">
        <f>SUM($F1106:L1106)</f>
        <v>26100</v>
      </c>
      <c r="Y1106">
        <f>SUM($F1106:M1106)</f>
        <v>27550</v>
      </c>
      <c r="Z1106">
        <f>SUM($F1106:N1106)</f>
        <v>29000</v>
      </c>
      <c r="AA1106">
        <f>SUM($F1106:O1106)</f>
        <v>30450</v>
      </c>
      <c r="AB1106">
        <f>SUM($F1106:P1106)</f>
        <v>31900</v>
      </c>
      <c r="AC1106">
        <f>SUM($F1106:Q1106)</f>
        <v>33350</v>
      </c>
      <c r="AD1106">
        <f>SUM($F1106:R1106)</f>
        <v>34800</v>
      </c>
    </row>
    <row r="1107" spans="1:30" x14ac:dyDescent="0.35">
      <c r="A1107" t="s">
        <v>202</v>
      </c>
      <c r="B1107" s="328" t="str">
        <f>VLOOKUP(A1107,'Web Based Remittances'!$A$2:$C$70,3,0)</f>
        <v>6s938g</v>
      </c>
      <c r="C1107" t="s">
        <v>101</v>
      </c>
      <c r="D1107" t="s">
        <v>102</v>
      </c>
      <c r="E1107">
        <v>6121600</v>
      </c>
      <c r="F1107">
        <v>5364</v>
      </c>
      <c r="G1107">
        <v>447</v>
      </c>
      <c r="H1107">
        <v>447</v>
      </c>
      <c r="I1107">
        <v>447</v>
      </c>
      <c r="J1107">
        <v>447</v>
      </c>
      <c r="K1107">
        <v>447</v>
      </c>
      <c r="L1107">
        <v>447</v>
      </c>
      <c r="M1107">
        <v>447</v>
      </c>
      <c r="N1107">
        <v>447</v>
      </c>
      <c r="O1107">
        <v>447</v>
      </c>
      <c r="P1107">
        <v>447</v>
      </c>
      <c r="Q1107">
        <v>447</v>
      </c>
      <c r="R1107">
        <v>447</v>
      </c>
      <c r="S1107">
        <f t="shared" si="17"/>
        <v>447</v>
      </c>
      <c r="T1107">
        <f>SUM($F1107:H1107)</f>
        <v>6258</v>
      </c>
      <c r="U1107">
        <f>SUM($F1107:I1107)</f>
        <v>6705</v>
      </c>
      <c r="V1107">
        <f>SUM($F1107:J1107)</f>
        <v>7152</v>
      </c>
      <c r="W1107">
        <f>SUM($F1107:K1107)</f>
        <v>7599</v>
      </c>
      <c r="X1107">
        <f>SUM($F1107:L1107)</f>
        <v>8046</v>
      </c>
      <c r="Y1107">
        <f>SUM($F1107:M1107)</f>
        <v>8493</v>
      </c>
      <c r="Z1107">
        <f>SUM($F1107:N1107)</f>
        <v>8940</v>
      </c>
      <c r="AA1107">
        <f>SUM($F1107:O1107)</f>
        <v>9387</v>
      </c>
      <c r="AB1107">
        <f>SUM($F1107:P1107)</f>
        <v>9834</v>
      </c>
      <c r="AC1107">
        <f>SUM($F1107:Q1107)</f>
        <v>10281</v>
      </c>
      <c r="AD1107">
        <f>SUM($F1107:R1107)</f>
        <v>10728</v>
      </c>
    </row>
    <row r="1108" spans="1:30" x14ac:dyDescent="0.35">
      <c r="A1108" t="s">
        <v>202</v>
      </c>
      <c r="B1108" s="328" t="str">
        <f>VLOOKUP(A1108,'Web Based Remittances'!$A$2:$C$70,3,0)</f>
        <v>6s938g</v>
      </c>
      <c r="C1108" t="s">
        <v>103</v>
      </c>
      <c r="D1108" t="s">
        <v>104</v>
      </c>
      <c r="E1108">
        <v>6151110</v>
      </c>
      <c r="F1108">
        <v>0</v>
      </c>
      <c r="S1108">
        <f t="shared" si="17"/>
        <v>0</v>
      </c>
      <c r="T1108">
        <f>SUM($F1108:H1108)</f>
        <v>0</v>
      </c>
      <c r="U1108">
        <f>SUM($F1108:I1108)</f>
        <v>0</v>
      </c>
      <c r="V1108">
        <f>SUM($F1108:J1108)</f>
        <v>0</v>
      </c>
      <c r="W1108">
        <f>SUM($F1108:K1108)</f>
        <v>0</v>
      </c>
      <c r="X1108">
        <f>SUM($F1108:L1108)</f>
        <v>0</v>
      </c>
      <c r="Y1108">
        <f>SUM($F1108:M1108)</f>
        <v>0</v>
      </c>
      <c r="Z1108">
        <f>SUM($F1108:N1108)</f>
        <v>0</v>
      </c>
      <c r="AA1108">
        <f>SUM($F1108:O1108)</f>
        <v>0</v>
      </c>
      <c r="AB1108">
        <f>SUM($F1108:P1108)</f>
        <v>0</v>
      </c>
      <c r="AC1108">
        <f>SUM($F1108:Q1108)</f>
        <v>0</v>
      </c>
      <c r="AD1108">
        <f>SUM($F1108:R1108)</f>
        <v>0</v>
      </c>
    </row>
    <row r="1109" spans="1:30" x14ac:dyDescent="0.35">
      <c r="A1109" t="s">
        <v>202</v>
      </c>
      <c r="B1109" s="328" t="str">
        <f>VLOOKUP(A1109,'Web Based Remittances'!$A$2:$C$70,3,0)</f>
        <v>6s938g</v>
      </c>
      <c r="C1109" t="s">
        <v>105</v>
      </c>
      <c r="D1109" t="s">
        <v>106</v>
      </c>
      <c r="E1109">
        <v>6140200</v>
      </c>
      <c r="F1109">
        <v>69600</v>
      </c>
      <c r="G1109">
        <v>5800</v>
      </c>
      <c r="H1109">
        <v>5800</v>
      </c>
      <c r="I1109">
        <v>5800</v>
      </c>
      <c r="J1109">
        <v>5800</v>
      </c>
      <c r="K1109">
        <v>5800</v>
      </c>
      <c r="L1109">
        <v>5800</v>
      </c>
      <c r="M1109">
        <v>5800</v>
      </c>
      <c r="N1109">
        <v>5800</v>
      </c>
      <c r="O1109">
        <v>5800</v>
      </c>
      <c r="P1109">
        <v>5800</v>
      </c>
      <c r="Q1109">
        <v>5800</v>
      </c>
      <c r="R1109">
        <v>5800</v>
      </c>
      <c r="S1109">
        <f t="shared" si="17"/>
        <v>5800</v>
      </c>
      <c r="T1109">
        <f>SUM($F1109:H1109)</f>
        <v>81200</v>
      </c>
      <c r="U1109">
        <f>SUM($F1109:I1109)</f>
        <v>87000</v>
      </c>
      <c r="V1109">
        <f>SUM($F1109:J1109)</f>
        <v>92800</v>
      </c>
      <c r="W1109">
        <f>SUM($F1109:K1109)</f>
        <v>98600</v>
      </c>
      <c r="X1109">
        <f>SUM($F1109:L1109)</f>
        <v>104400</v>
      </c>
      <c r="Y1109">
        <f>SUM($F1109:M1109)</f>
        <v>110200</v>
      </c>
      <c r="Z1109">
        <f>SUM($F1109:N1109)</f>
        <v>116000</v>
      </c>
      <c r="AA1109">
        <f>SUM($F1109:O1109)</f>
        <v>121800</v>
      </c>
      <c r="AB1109">
        <f>SUM($F1109:P1109)</f>
        <v>127600</v>
      </c>
      <c r="AC1109">
        <f>SUM($F1109:Q1109)</f>
        <v>133400</v>
      </c>
      <c r="AD1109">
        <f>SUM($F1109:R1109)</f>
        <v>139200</v>
      </c>
    </row>
    <row r="1110" spans="1:30" x14ac:dyDescent="0.35">
      <c r="A1110" t="s">
        <v>202</v>
      </c>
      <c r="B1110" s="328" t="str">
        <f>VLOOKUP(A1110,'Web Based Remittances'!$A$2:$C$70,3,0)</f>
        <v>6s938g</v>
      </c>
      <c r="C1110" t="s">
        <v>107</v>
      </c>
      <c r="D1110" t="s">
        <v>108</v>
      </c>
      <c r="E1110">
        <v>6111000</v>
      </c>
      <c r="F1110">
        <v>20720</v>
      </c>
      <c r="G1110">
        <v>1726.6666666666667</v>
      </c>
      <c r="H1110">
        <v>1726.6666666666667</v>
      </c>
      <c r="I1110">
        <v>1726.6666666666667</v>
      </c>
      <c r="J1110">
        <v>1726.6666666666667</v>
      </c>
      <c r="K1110">
        <v>1726.6666666666667</v>
      </c>
      <c r="L1110">
        <v>1726.6666666666667</v>
      </c>
      <c r="M1110">
        <v>1726.6666666666667</v>
      </c>
      <c r="N1110">
        <v>1726.6666666666667</v>
      </c>
      <c r="O1110">
        <v>1726.6666666666667</v>
      </c>
      <c r="P1110">
        <v>1726.6666666666667</v>
      </c>
      <c r="Q1110">
        <v>1726.6666666666667</v>
      </c>
      <c r="R1110">
        <v>1726.6666666666667</v>
      </c>
      <c r="S1110">
        <f t="shared" si="17"/>
        <v>1726.6666666666667</v>
      </c>
      <c r="T1110">
        <f>SUM($F1110:H1110)</f>
        <v>24173.333333333336</v>
      </c>
      <c r="U1110">
        <f>SUM($F1110:I1110)</f>
        <v>25900.000000000004</v>
      </c>
      <c r="V1110">
        <f>SUM($F1110:J1110)</f>
        <v>27626.666666666672</v>
      </c>
      <c r="W1110">
        <f>SUM($F1110:K1110)</f>
        <v>29353.333333333339</v>
      </c>
      <c r="X1110">
        <f>SUM($F1110:L1110)</f>
        <v>31080.000000000007</v>
      </c>
      <c r="Y1110">
        <f>SUM($F1110:M1110)</f>
        <v>32806.666666666672</v>
      </c>
      <c r="Z1110">
        <f>SUM($F1110:N1110)</f>
        <v>34533.333333333336</v>
      </c>
      <c r="AA1110">
        <f>SUM($F1110:O1110)</f>
        <v>36260</v>
      </c>
      <c r="AB1110">
        <f>SUM($F1110:P1110)</f>
        <v>37986.666666666664</v>
      </c>
      <c r="AC1110">
        <f>SUM($F1110:Q1110)</f>
        <v>39713.333333333328</v>
      </c>
      <c r="AD1110">
        <f>SUM($F1110:R1110)</f>
        <v>41439.999999999993</v>
      </c>
    </row>
    <row r="1111" spans="1:30" x14ac:dyDescent="0.35">
      <c r="A1111" t="s">
        <v>202</v>
      </c>
      <c r="B1111" s="328" t="str">
        <f>VLOOKUP(A1111,'Web Based Remittances'!$A$2:$C$70,3,0)</f>
        <v>6s938g</v>
      </c>
      <c r="C1111" t="s">
        <v>109</v>
      </c>
      <c r="D1111" t="s">
        <v>110</v>
      </c>
      <c r="E1111">
        <v>6170100</v>
      </c>
      <c r="F1111">
        <v>50000</v>
      </c>
      <c r="G1111">
        <v>4166.666666666667</v>
      </c>
      <c r="H1111">
        <v>4166.666666666667</v>
      </c>
      <c r="I1111">
        <v>4166.666666666667</v>
      </c>
      <c r="J1111">
        <v>4166.666666666667</v>
      </c>
      <c r="K1111">
        <v>4166.666666666667</v>
      </c>
      <c r="L1111">
        <v>4166.666666666667</v>
      </c>
      <c r="M1111">
        <v>4166.666666666667</v>
      </c>
      <c r="N1111">
        <v>4166.666666666667</v>
      </c>
      <c r="O1111">
        <v>4166.666666666667</v>
      </c>
      <c r="P1111">
        <v>4166.666666666667</v>
      </c>
      <c r="Q1111">
        <v>4166.666666666667</v>
      </c>
      <c r="R1111">
        <v>4166.666666666667</v>
      </c>
      <c r="S1111">
        <f t="shared" si="17"/>
        <v>4166.666666666667</v>
      </c>
      <c r="T1111">
        <f>SUM($F1111:H1111)</f>
        <v>58333.333333333328</v>
      </c>
      <c r="U1111">
        <f>SUM($F1111:I1111)</f>
        <v>62499.999999999993</v>
      </c>
      <c r="V1111">
        <f>SUM($F1111:J1111)</f>
        <v>66666.666666666657</v>
      </c>
      <c r="W1111">
        <f>SUM($F1111:K1111)</f>
        <v>70833.333333333328</v>
      </c>
      <c r="X1111">
        <f>SUM($F1111:L1111)</f>
        <v>75000</v>
      </c>
      <c r="Y1111">
        <f>SUM($F1111:M1111)</f>
        <v>79166.666666666672</v>
      </c>
      <c r="Z1111">
        <f>SUM($F1111:N1111)</f>
        <v>83333.333333333343</v>
      </c>
      <c r="AA1111">
        <f>SUM($F1111:O1111)</f>
        <v>87500.000000000015</v>
      </c>
      <c r="AB1111">
        <f>SUM($F1111:P1111)</f>
        <v>91666.666666666686</v>
      </c>
      <c r="AC1111">
        <f>SUM($F1111:Q1111)</f>
        <v>95833.333333333358</v>
      </c>
      <c r="AD1111">
        <f>SUM($F1111:R1111)</f>
        <v>100000.00000000003</v>
      </c>
    </row>
    <row r="1112" spans="1:30" x14ac:dyDescent="0.35">
      <c r="A1112" t="s">
        <v>202</v>
      </c>
      <c r="B1112" s="328" t="str">
        <f>VLOOKUP(A1112,'Web Based Remittances'!$A$2:$C$70,3,0)</f>
        <v>6s938g</v>
      </c>
      <c r="C1112" t="s">
        <v>111</v>
      </c>
      <c r="D1112" t="s">
        <v>112</v>
      </c>
      <c r="E1112">
        <v>6170110</v>
      </c>
      <c r="F1112">
        <v>30000</v>
      </c>
      <c r="G1112">
        <v>2500</v>
      </c>
      <c r="H1112">
        <v>2500</v>
      </c>
      <c r="I1112">
        <v>2500</v>
      </c>
      <c r="J1112">
        <v>2500</v>
      </c>
      <c r="K1112">
        <v>2500</v>
      </c>
      <c r="L1112">
        <v>2500</v>
      </c>
      <c r="M1112">
        <v>2500</v>
      </c>
      <c r="N1112">
        <v>2500</v>
      </c>
      <c r="O1112">
        <v>2500</v>
      </c>
      <c r="P1112">
        <v>2500</v>
      </c>
      <c r="Q1112">
        <v>2500</v>
      </c>
      <c r="R1112">
        <v>2500</v>
      </c>
      <c r="S1112">
        <f t="shared" si="17"/>
        <v>2500</v>
      </c>
      <c r="T1112">
        <f>SUM($F1112:H1112)</f>
        <v>35000</v>
      </c>
      <c r="U1112">
        <f>SUM($F1112:I1112)</f>
        <v>37500</v>
      </c>
      <c r="V1112">
        <f>SUM($F1112:J1112)</f>
        <v>40000</v>
      </c>
      <c r="W1112">
        <f>SUM($F1112:K1112)</f>
        <v>42500</v>
      </c>
      <c r="X1112">
        <f>SUM($F1112:L1112)</f>
        <v>45000</v>
      </c>
      <c r="Y1112">
        <f>SUM($F1112:M1112)</f>
        <v>47500</v>
      </c>
      <c r="Z1112">
        <f>SUM($F1112:N1112)</f>
        <v>50000</v>
      </c>
      <c r="AA1112">
        <f>SUM($F1112:O1112)</f>
        <v>52500</v>
      </c>
      <c r="AB1112">
        <f>SUM($F1112:P1112)</f>
        <v>55000</v>
      </c>
      <c r="AC1112">
        <f>SUM($F1112:Q1112)</f>
        <v>57500</v>
      </c>
      <c r="AD1112">
        <f>SUM($F1112:R1112)</f>
        <v>60000</v>
      </c>
    </row>
    <row r="1113" spans="1:30" x14ac:dyDescent="0.35">
      <c r="A1113" t="s">
        <v>202</v>
      </c>
      <c r="B1113" s="328" t="str">
        <f>VLOOKUP(A1113,'Web Based Remittances'!$A$2:$C$70,3,0)</f>
        <v>6s938g</v>
      </c>
      <c r="C1113" t="s">
        <v>113</v>
      </c>
      <c r="D1113" t="s">
        <v>114</v>
      </c>
      <c r="E1113">
        <v>6181400</v>
      </c>
      <c r="F1113">
        <v>0</v>
      </c>
      <c r="S1113">
        <f t="shared" si="17"/>
        <v>0</v>
      </c>
      <c r="T1113">
        <f>SUM($F1113:H1113)</f>
        <v>0</v>
      </c>
      <c r="U1113">
        <f>SUM($F1113:I1113)</f>
        <v>0</v>
      </c>
      <c r="V1113">
        <f>SUM($F1113:J1113)</f>
        <v>0</v>
      </c>
      <c r="W1113">
        <f>SUM($F1113:K1113)</f>
        <v>0</v>
      </c>
      <c r="X1113">
        <f>SUM($F1113:L1113)</f>
        <v>0</v>
      </c>
      <c r="Y1113">
        <f>SUM($F1113:M1113)</f>
        <v>0</v>
      </c>
      <c r="Z1113">
        <f>SUM($F1113:N1113)</f>
        <v>0</v>
      </c>
      <c r="AA1113">
        <f>SUM($F1113:O1113)</f>
        <v>0</v>
      </c>
      <c r="AB1113">
        <f>SUM($F1113:P1113)</f>
        <v>0</v>
      </c>
      <c r="AC1113">
        <f>SUM($F1113:Q1113)</f>
        <v>0</v>
      </c>
      <c r="AD1113">
        <f>SUM($F1113:R1113)</f>
        <v>0</v>
      </c>
    </row>
    <row r="1114" spans="1:30" x14ac:dyDescent="0.35">
      <c r="A1114" t="s">
        <v>202</v>
      </c>
      <c r="B1114" s="328" t="str">
        <f>VLOOKUP(A1114,'Web Based Remittances'!$A$2:$C$70,3,0)</f>
        <v>6s938g</v>
      </c>
      <c r="C1114" t="s">
        <v>115</v>
      </c>
      <c r="D1114" t="s">
        <v>116</v>
      </c>
      <c r="E1114">
        <v>6181500</v>
      </c>
      <c r="F1114">
        <v>109370.43</v>
      </c>
      <c r="G1114">
        <v>24000</v>
      </c>
      <c r="H1114">
        <v>0</v>
      </c>
      <c r="I1114">
        <v>0</v>
      </c>
      <c r="J1114">
        <v>30000</v>
      </c>
      <c r="K1114">
        <v>0</v>
      </c>
      <c r="L1114">
        <v>0</v>
      </c>
      <c r="M1114">
        <v>0</v>
      </c>
      <c r="N1114">
        <v>25000</v>
      </c>
      <c r="O1114">
        <v>0</v>
      </c>
      <c r="P1114">
        <v>30370.43</v>
      </c>
      <c r="Q1114">
        <v>0</v>
      </c>
      <c r="R1114">
        <v>0</v>
      </c>
      <c r="S1114">
        <f t="shared" si="17"/>
        <v>24000</v>
      </c>
      <c r="T1114">
        <f>SUM($F1114:H1114)</f>
        <v>133370.43</v>
      </c>
      <c r="U1114">
        <f>SUM($F1114:I1114)</f>
        <v>133370.43</v>
      </c>
      <c r="V1114">
        <f>SUM($F1114:J1114)</f>
        <v>163370.43</v>
      </c>
      <c r="W1114">
        <f>SUM($F1114:K1114)</f>
        <v>163370.43</v>
      </c>
      <c r="X1114">
        <f>SUM($F1114:L1114)</f>
        <v>163370.43</v>
      </c>
      <c r="Y1114">
        <f>SUM($F1114:M1114)</f>
        <v>163370.43</v>
      </c>
      <c r="Z1114">
        <f>SUM($F1114:N1114)</f>
        <v>188370.43</v>
      </c>
      <c r="AA1114">
        <f>SUM($F1114:O1114)</f>
        <v>188370.43</v>
      </c>
      <c r="AB1114">
        <f>SUM($F1114:P1114)</f>
        <v>218740.86</v>
      </c>
      <c r="AC1114">
        <f>SUM($F1114:Q1114)</f>
        <v>218740.86</v>
      </c>
      <c r="AD1114">
        <f>SUM($F1114:R1114)</f>
        <v>218740.86</v>
      </c>
    </row>
    <row r="1115" spans="1:30" x14ac:dyDescent="0.35">
      <c r="A1115" t="s">
        <v>202</v>
      </c>
      <c r="B1115" s="328" t="str">
        <f>VLOOKUP(A1115,'Web Based Remittances'!$A$2:$C$70,3,0)</f>
        <v>6s938g</v>
      </c>
      <c r="C1115" t="s">
        <v>117</v>
      </c>
      <c r="D1115" t="s">
        <v>118</v>
      </c>
      <c r="E1115">
        <v>6110610</v>
      </c>
      <c r="F1115">
        <v>0</v>
      </c>
      <c r="S1115">
        <f t="shared" si="17"/>
        <v>0</v>
      </c>
      <c r="T1115">
        <f>SUM($F1115:H1115)</f>
        <v>0</v>
      </c>
      <c r="U1115">
        <f>SUM($F1115:I1115)</f>
        <v>0</v>
      </c>
      <c r="V1115">
        <f>SUM($F1115:J1115)</f>
        <v>0</v>
      </c>
      <c r="W1115">
        <f>SUM($F1115:K1115)</f>
        <v>0</v>
      </c>
      <c r="X1115">
        <f>SUM($F1115:L1115)</f>
        <v>0</v>
      </c>
      <c r="Y1115">
        <f>SUM($F1115:M1115)</f>
        <v>0</v>
      </c>
      <c r="Z1115">
        <f>SUM($F1115:N1115)</f>
        <v>0</v>
      </c>
      <c r="AA1115">
        <f>SUM($F1115:O1115)</f>
        <v>0</v>
      </c>
      <c r="AB1115">
        <f>SUM($F1115:P1115)</f>
        <v>0</v>
      </c>
      <c r="AC1115">
        <f>SUM($F1115:Q1115)</f>
        <v>0</v>
      </c>
      <c r="AD1115">
        <f>SUM($F1115:R1115)</f>
        <v>0</v>
      </c>
    </row>
    <row r="1116" spans="1:30" x14ac:dyDescent="0.35">
      <c r="A1116" t="s">
        <v>202</v>
      </c>
      <c r="B1116" s="328" t="str">
        <f>VLOOKUP(A1116,'Web Based Remittances'!$A$2:$C$70,3,0)</f>
        <v>6s938g</v>
      </c>
      <c r="C1116" t="s">
        <v>119</v>
      </c>
      <c r="D1116" t="s">
        <v>120</v>
      </c>
      <c r="E1116">
        <v>6122340</v>
      </c>
      <c r="F1116">
        <v>0</v>
      </c>
      <c r="S1116">
        <f t="shared" si="17"/>
        <v>0</v>
      </c>
      <c r="T1116">
        <f>SUM($F1116:H1116)</f>
        <v>0</v>
      </c>
      <c r="U1116">
        <f>SUM($F1116:I1116)</f>
        <v>0</v>
      </c>
      <c r="V1116">
        <f>SUM($F1116:J1116)</f>
        <v>0</v>
      </c>
      <c r="W1116">
        <f>SUM($F1116:K1116)</f>
        <v>0</v>
      </c>
      <c r="X1116">
        <f>SUM($F1116:L1116)</f>
        <v>0</v>
      </c>
      <c r="Y1116">
        <f>SUM($F1116:M1116)</f>
        <v>0</v>
      </c>
      <c r="Z1116">
        <f>SUM($F1116:N1116)</f>
        <v>0</v>
      </c>
      <c r="AA1116">
        <f>SUM($F1116:O1116)</f>
        <v>0</v>
      </c>
      <c r="AB1116">
        <f>SUM($F1116:P1116)</f>
        <v>0</v>
      </c>
      <c r="AC1116">
        <f>SUM($F1116:Q1116)</f>
        <v>0</v>
      </c>
      <c r="AD1116">
        <f>SUM($F1116:R1116)</f>
        <v>0</v>
      </c>
    </row>
    <row r="1117" spans="1:30" x14ac:dyDescent="0.35">
      <c r="A1117" t="s">
        <v>202</v>
      </c>
      <c r="B1117" s="328" t="str">
        <f>VLOOKUP(A1117,'Web Based Remittances'!$A$2:$C$70,3,0)</f>
        <v>6s938g</v>
      </c>
      <c r="C1117" t="s">
        <v>121</v>
      </c>
      <c r="D1117" t="s">
        <v>122</v>
      </c>
      <c r="E1117">
        <v>4190170</v>
      </c>
      <c r="F1117">
        <v>-7465</v>
      </c>
      <c r="G1117">
        <v>0</v>
      </c>
      <c r="H1117">
        <v>0</v>
      </c>
      <c r="I1117">
        <v>0</v>
      </c>
      <c r="J1117">
        <v>-7465</v>
      </c>
      <c r="K1117">
        <v>0</v>
      </c>
      <c r="L1117">
        <v>0</v>
      </c>
      <c r="M1117">
        <v>0</v>
      </c>
      <c r="N1117">
        <v>0</v>
      </c>
      <c r="O1117">
        <v>0</v>
      </c>
      <c r="P1117">
        <v>0</v>
      </c>
      <c r="Q1117">
        <v>0</v>
      </c>
      <c r="R1117">
        <v>0</v>
      </c>
      <c r="S1117">
        <f t="shared" si="17"/>
        <v>0</v>
      </c>
      <c r="T1117">
        <f>SUM($F1117:H1117)</f>
        <v>-7465</v>
      </c>
      <c r="U1117">
        <f>SUM($F1117:I1117)</f>
        <v>-7465</v>
      </c>
      <c r="V1117">
        <f>SUM($F1117:J1117)</f>
        <v>-14930</v>
      </c>
      <c r="W1117">
        <f>SUM($F1117:K1117)</f>
        <v>-14930</v>
      </c>
      <c r="X1117">
        <f>SUM($F1117:L1117)</f>
        <v>-14930</v>
      </c>
      <c r="Y1117">
        <f>SUM($F1117:M1117)</f>
        <v>-14930</v>
      </c>
      <c r="Z1117">
        <f>SUM($F1117:N1117)</f>
        <v>-14930</v>
      </c>
      <c r="AA1117">
        <f>SUM($F1117:O1117)</f>
        <v>-14930</v>
      </c>
      <c r="AB1117">
        <f>SUM($F1117:P1117)</f>
        <v>-14930</v>
      </c>
      <c r="AC1117">
        <f>SUM($F1117:Q1117)</f>
        <v>-14930</v>
      </c>
      <c r="AD1117">
        <f>SUM($F1117:R1117)</f>
        <v>-14930</v>
      </c>
    </row>
    <row r="1118" spans="1:30" x14ac:dyDescent="0.35">
      <c r="A1118" t="s">
        <v>202</v>
      </c>
      <c r="B1118" s="328" t="str">
        <f>VLOOKUP(A1118,'Web Based Remittances'!$A$2:$C$70,3,0)</f>
        <v>6s938g</v>
      </c>
      <c r="C1118" t="s">
        <v>123</v>
      </c>
      <c r="D1118" t="s">
        <v>124</v>
      </c>
      <c r="E1118">
        <v>4190430</v>
      </c>
      <c r="F1118">
        <v>0</v>
      </c>
      <c r="S1118">
        <f t="shared" si="17"/>
        <v>0</v>
      </c>
      <c r="T1118">
        <f>SUM($F1118:H1118)</f>
        <v>0</v>
      </c>
      <c r="U1118">
        <f>SUM($F1118:I1118)</f>
        <v>0</v>
      </c>
      <c r="V1118">
        <f>SUM($F1118:J1118)</f>
        <v>0</v>
      </c>
      <c r="W1118">
        <f>SUM($F1118:K1118)</f>
        <v>0</v>
      </c>
      <c r="X1118">
        <f>SUM($F1118:L1118)</f>
        <v>0</v>
      </c>
      <c r="Y1118">
        <f>SUM($F1118:M1118)</f>
        <v>0</v>
      </c>
      <c r="Z1118">
        <f>SUM($F1118:N1118)</f>
        <v>0</v>
      </c>
      <c r="AA1118">
        <f>SUM($F1118:O1118)</f>
        <v>0</v>
      </c>
      <c r="AB1118">
        <f>SUM($F1118:P1118)</f>
        <v>0</v>
      </c>
      <c r="AC1118">
        <f>SUM($F1118:Q1118)</f>
        <v>0</v>
      </c>
      <c r="AD1118">
        <f>SUM($F1118:R1118)</f>
        <v>0</v>
      </c>
    </row>
    <row r="1119" spans="1:30" x14ac:dyDescent="0.35">
      <c r="A1119" t="s">
        <v>202</v>
      </c>
      <c r="B1119" s="328" t="str">
        <f>VLOOKUP(A1119,'Web Based Remittances'!$A$2:$C$70,3,0)</f>
        <v>6s938g</v>
      </c>
      <c r="C1119" t="s">
        <v>125</v>
      </c>
      <c r="D1119" t="s">
        <v>126</v>
      </c>
      <c r="E1119">
        <v>6181510</v>
      </c>
      <c r="F1119">
        <v>-116835.43</v>
      </c>
      <c r="G1119">
        <v>-24000</v>
      </c>
      <c r="H1119">
        <v>0</v>
      </c>
      <c r="I1119">
        <v>0</v>
      </c>
      <c r="J1119">
        <v>-22535</v>
      </c>
      <c r="K1119">
        <v>0</v>
      </c>
      <c r="L1119">
        <v>0</v>
      </c>
      <c r="M1119">
        <v>0</v>
      </c>
      <c r="N1119">
        <v>-25000</v>
      </c>
      <c r="O1119">
        <v>0</v>
      </c>
      <c r="P1119">
        <v>-45300.43</v>
      </c>
      <c r="Q1119">
        <v>0</v>
      </c>
      <c r="R1119">
        <v>0</v>
      </c>
      <c r="S1119">
        <f t="shared" si="17"/>
        <v>-24000</v>
      </c>
      <c r="T1119">
        <f>SUM($F1119:H1119)</f>
        <v>-140835.43</v>
      </c>
      <c r="U1119">
        <f>SUM($F1119:I1119)</f>
        <v>-140835.43</v>
      </c>
      <c r="V1119">
        <f>SUM($F1119:J1119)</f>
        <v>-163370.43</v>
      </c>
      <c r="W1119">
        <f>SUM($F1119:K1119)</f>
        <v>-163370.43</v>
      </c>
      <c r="X1119">
        <f>SUM($F1119:L1119)</f>
        <v>-163370.43</v>
      </c>
      <c r="Y1119">
        <f>SUM($F1119:M1119)</f>
        <v>-163370.43</v>
      </c>
      <c r="Z1119">
        <f>SUM($F1119:N1119)</f>
        <v>-188370.43</v>
      </c>
      <c r="AA1119">
        <f>SUM($F1119:O1119)</f>
        <v>-188370.43</v>
      </c>
      <c r="AB1119">
        <f>SUM($F1119:P1119)</f>
        <v>-233670.86</v>
      </c>
      <c r="AC1119">
        <f>SUM($F1119:Q1119)</f>
        <v>-233670.86</v>
      </c>
      <c r="AD1119">
        <f>SUM($F1119:R1119)</f>
        <v>-233670.86</v>
      </c>
    </row>
    <row r="1120" spans="1:30" x14ac:dyDescent="0.35">
      <c r="A1120" t="s">
        <v>202</v>
      </c>
      <c r="B1120" s="328" t="str">
        <f>VLOOKUP(A1120,'Web Based Remittances'!$A$2:$C$70,3,0)</f>
        <v>6s938g</v>
      </c>
      <c r="C1120" t="s">
        <v>146</v>
      </c>
      <c r="D1120" t="s">
        <v>147</v>
      </c>
      <c r="E1120">
        <v>6180210</v>
      </c>
      <c r="F1120">
        <v>0</v>
      </c>
      <c r="S1120">
        <f t="shared" si="17"/>
        <v>0</v>
      </c>
      <c r="T1120">
        <f>SUM($F1120:H1120)</f>
        <v>0</v>
      </c>
      <c r="U1120">
        <f>SUM($F1120:I1120)</f>
        <v>0</v>
      </c>
      <c r="V1120">
        <f>SUM($F1120:J1120)</f>
        <v>0</v>
      </c>
      <c r="W1120">
        <f>SUM($F1120:K1120)</f>
        <v>0</v>
      </c>
      <c r="X1120">
        <f>SUM($F1120:L1120)</f>
        <v>0</v>
      </c>
      <c r="Y1120">
        <f>SUM($F1120:M1120)</f>
        <v>0</v>
      </c>
      <c r="Z1120">
        <f>SUM($F1120:N1120)</f>
        <v>0</v>
      </c>
      <c r="AA1120">
        <f>SUM($F1120:O1120)</f>
        <v>0</v>
      </c>
      <c r="AB1120">
        <f>SUM($F1120:P1120)</f>
        <v>0</v>
      </c>
      <c r="AC1120">
        <f>SUM($F1120:Q1120)</f>
        <v>0</v>
      </c>
      <c r="AD1120">
        <f>SUM($F1120:R1120)</f>
        <v>0</v>
      </c>
    </row>
    <row r="1121" spans="1:30" x14ac:dyDescent="0.35">
      <c r="A1121" t="s">
        <v>202</v>
      </c>
      <c r="B1121" s="328" t="str">
        <f>VLOOKUP(A1121,'Web Based Remittances'!$A$2:$C$70,3,0)</f>
        <v>6s938g</v>
      </c>
      <c r="C1121" t="s">
        <v>127</v>
      </c>
      <c r="D1121" t="s">
        <v>128</v>
      </c>
      <c r="E1121">
        <v>6180200</v>
      </c>
      <c r="F1121">
        <v>86500</v>
      </c>
      <c r="G1121">
        <v>0</v>
      </c>
      <c r="H1121">
        <v>0</v>
      </c>
      <c r="I1121">
        <v>0</v>
      </c>
      <c r="J1121">
        <v>30000</v>
      </c>
      <c r="K1121">
        <v>0</v>
      </c>
      <c r="L1121">
        <v>0</v>
      </c>
      <c r="M1121">
        <v>0</v>
      </c>
      <c r="N1121">
        <v>25000</v>
      </c>
      <c r="O1121">
        <v>0</v>
      </c>
      <c r="P1121">
        <v>31500</v>
      </c>
      <c r="Q1121">
        <v>0</v>
      </c>
      <c r="R1121">
        <v>0</v>
      </c>
      <c r="S1121">
        <f t="shared" si="17"/>
        <v>0</v>
      </c>
      <c r="T1121">
        <f>SUM($F1121:H1121)</f>
        <v>86500</v>
      </c>
      <c r="U1121">
        <f>SUM($F1121:I1121)</f>
        <v>86500</v>
      </c>
      <c r="V1121">
        <f>SUM($F1121:J1121)</f>
        <v>116500</v>
      </c>
      <c r="W1121">
        <f>SUM($F1121:K1121)</f>
        <v>116500</v>
      </c>
      <c r="X1121">
        <f>SUM($F1121:L1121)</f>
        <v>116500</v>
      </c>
      <c r="Y1121">
        <f>SUM($F1121:M1121)</f>
        <v>116500</v>
      </c>
      <c r="Z1121">
        <f>SUM($F1121:N1121)</f>
        <v>141500</v>
      </c>
      <c r="AA1121">
        <f>SUM($F1121:O1121)</f>
        <v>141500</v>
      </c>
      <c r="AB1121">
        <f>SUM($F1121:P1121)</f>
        <v>173000</v>
      </c>
      <c r="AC1121">
        <f>SUM($F1121:Q1121)</f>
        <v>173000</v>
      </c>
      <c r="AD1121">
        <f>SUM($F1121:R1121)</f>
        <v>173000</v>
      </c>
    </row>
    <row r="1122" spans="1:30" x14ac:dyDescent="0.35">
      <c r="A1122" t="s">
        <v>202</v>
      </c>
      <c r="B1122" s="328" t="str">
        <f>VLOOKUP(A1122,'Web Based Remittances'!$A$2:$C$70,3,0)</f>
        <v>6s938g</v>
      </c>
      <c r="C1122" t="s">
        <v>130</v>
      </c>
      <c r="D1122" t="s">
        <v>131</v>
      </c>
      <c r="E1122">
        <v>6180230</v>
      </c>
      <c r="F1122">
        <v>0</v>
      </c>
      <c r="S1122">
        <f t="shared" si="17"/>
        <v>0</v>
      </c>
      <c r="T1122">
        <f>SUM($F1122:H1122)</f>
        <v>0</v>
      </c>
      <c r="U1122">
        <f>SUM($F1122:I1122)</f>
        <v>0</v>
      </c>
      <c r="V1122">
        <f>SUM($F1122:J1122)</f>
        <v>0</v>
      </c>
      <c r="W1122">
        <f>SUM($F1122:K1122)</f>
        <v>0</v>
      </c>
      <c r="X1122">
        <f>SUM($F1122:L1122)</f>
        <v>0</v>
      </c>
      <c r="Y1122">
        <f>SUM($F1122:M1122)</f>
        <v>0</v>
      </c>
      <c r="Z1122">
        <f>SUM($F1122:N1122)</f>
        <v>0</v>
      </c>
      <c r="AA1122">
        <f>SUM($F1122:O1122)</f>
        <v>0</v>
      </c>
      <c r="AB1122">
        <f>SUM($F1122:P1122)</f>
        <v>0</v>
      </c>
      <c r="AC1122">
        <f>SUM($F1122:Q1122)</f>
        <v>0</v>
      </c>
      <c r="AD1122">
        <f>SUM($F1122:R1122)</f>
        <v>0</v>
      </c>
    </row>
    <row r="1123" spans="1:30" x14ac:dyDescent="0.35">
      <c r="A1123" t="s">
        <v>202</v>
      </c>
      <c r="B1123" s="328" t="str">
        <f>VLOOKUP(A1123,'Web Based Remittances'!$A$2:$C$70,3,0)</f>
        <v>6s938g</v>
      </c>
      <c r="C1123" t="s">
        <v>135</v>
      </c>
      <c r="D1123" t="s">
        <v>136</v>
      </c>
      <c r="E1123">
        <v>6180260</v>
      </c>
      <c r="F1123">
        <v>27000</v>
      </c>
      <c r="G1123">
        <v>0</v>
      </c>
      <c r="H1123">
        <v>27000</v>
      </c>
      <c r="I1123">
        <v>0</v>
      </c>
      <c r="J1123">
        <v>0</v>
      </c>
      <c r="K1123">
        <v>0</v>
      </c>
      <c r="L1123">
        <v>0</v>
      </c>
      <c r="M1123">
        <v>0</v>
      </c>
      <c r="N1123">
        <v>0</v>
      </c>
      <c r="O1123">
        <v>0</v>
      </c>
      <c r="P1123">
        <v>0</v>
      </c>
      <c r="Q1123">
        <v>0</v>
      </c>
      <c r="R1123">
        <v>0</v>
      </c>
      <c r="S1123">
        <f t="shared" si="17"/>
        <v>0</v>
      </c>
      <c r="T1123">
        <f>SUM($F1123:H1123)</f>
        <v>54000</v>
      </c>
      <c r="U1123">
        <f>SUM($F1123:I1123)</f>
        <v>54000</v>
      </c>
      <c r="V1123">
        <f>SUM($F1123:J1123)</f>
        <v>54000</v>
      </c>
      <c r="W1123">
        <f>SUM($F1123:K1123)</f>
        <v>54000</v>
      </c>
      <c r="X1123">
        <f>SUM($F1123:L1123)</f>
        <v>54000</v>
      </c>
      <c r="Y1123">
        <f>SUM($F1123:M1123)</f>
        <v>54000</v>
      </c>
      <c r="Z1123">
        <f>SUM($F1123:N1123)</f>
        <v>54000</v>
      </c>
      <c r="AA1123">
        <f>SUM($F1123:O1123)</f>
        <v>54000</v>
      </c>
      <c r="AB1123">
        <f>SUM($F1123:P1123)</f>
        <v>54000</v>
      </c>
      <c r="AC1123">
        <f>SUM($F1123:Q1123)</f>
        <v>54000</v>
      </c>
      <c r="AD1123">
        <f>SUM($F1123:R1123)</f>
        <v>54000</v>
      </c>
    </row>
    <row r="1124" spans="1:30" x14ac:dyDescent="0.35">
      <c r="A1124" t="s">
        <v>148</v>
      </c>
      <c r="B1124" s="328" t="str">
        <f>VLOOKUP(A1124,'Web Based Remittances'!$A$2:$C$70,3,0)</f>
        <v>310c303f</v>
      </c>
      <c r="C1124" t="s">
        <v>19</v>
      </c>
      <c r="D1124" t="s">
        <v>20</v>
      </c>
      <c r="E1124">
        <v>4190105</v>
      </c>
      <c r="F1124">
        <v>-2039385</v>
      </c>
      <c r="G1124">
        <v>-237893.16</v>
      </c>
      <c r="H1124">
        <v>-182490</v>
      </c>
      <c r="I1124">
        <v>-158595.44</v>
      </c>
      <c r="J1124">
        <v>-158595.44</v>
      </c>
      <c r="K1124">
        <v>-158595.44</v>
      </c>
      <c r="L1124">
        <v>-158595.44</v>
      </c>
      <c r="M1124">
        <v>-191642.88</v>
      </c>
      <c r="N1124">
        <v>-158595.44</v>
      </c>
      <c r="O1124">
        <v>-158595.44</v>
      </c>
      <c r="P1124">
        <v>-158595.44</v>
      </c>
      <c r="Q1124">
        <v>-158595.44</v>
      </c>
      <c r="R1124">
        <v>-158595.44</v>
      </c>
      <c r="S1124">
        <f t="shared" si="17"/>
        <v>-237893.16</v>
      </c>
      <c r="T1124">
        <f>SUM($F1124:H1124)</f>
        <v>-2459768.16</v>
      </c>
      <c r="U1124">
        <f>SUM($F1124:I1124)</f>
        <v>-2618363.6</v>
      </c>
      <c r="V1124">
        <f>SUM($F1124:J1124)</f>
        <v>-2776959.04</v>
      </c>
      <c r="W1124">
        <f>SUM($F1124:K1124)</f>
        <v>-2935554.48</v>
      </c>
      <c r="X1124">
        <f>SUM($F1124:L1124)</f>
        <v>-3094149.92</v>
      </c>
      <c r="Y1124">
        <f>SUM($F1124:M1124)</f>
        <v>-3285792.8</v>
      </c>
      <c r="Z1124">
        <f>SUM($F1124:N1124)</f>
        <v>-3444388.2399999998</v>
      </c>
      <c r="AA1124">
        <f>SUM($F1124:O1124)</f>
        <v>-3602983.6799999997</v>
      </c>
      <c r="AB1124">
        <f>SUM($F1124:P1124)</f>
        <v>-3761579.1199999996</v>
      </c>
      <c r="AC1124">
        <f>SUM($F1124:Q1124)</f>
        <v>-3920174.5599999996</v>
      </c>
      <c r="AD1124">
        <f>SUM($F1124:R1124)</f>
        <v>-4078769.9999999995</v>
      </c>
    </row>
    <row r="1125" spans="1:30" x14ac:dyDescent="0.35">
      <c r="A1125" t="s">
        <v>148</v>
      </c>
      <c r="B1125" s="328" t="str">
        <f>VLOOKUP(A1125,'Web Based Remittances'!$A$2:$C$70,3,0)</f>
        <v>310c303f</v>
      </c>
      <c r="C1125" t="s">
        <v>21</v>
      </c>
      <c r="D1125" t="s">
        <v>22</v>
      </c>
      <c r="E1125">
        <v>4190110</v>
      </c>
      <c r="S1125">
        <f t="shared" si="17"/>
        <v>0</v>
      </c>
      <c r="T1125">
        <f>SUM($F1125:H1125)</f>
        <v>0</v>
      </c>
      <c r="U1125">
        <f>SUM($F1125:I1125)</f>
        <v>0</v>
      </c>
      <c r="V1125">
        <f>SUM($F1125:J1125)</f>
        <v>0</v>
      </c>
      <c r="W1125">
        <f>SUM($F1125:K1125)</f>
        <v>0</v>
      </c>
      <c r="X1125">
        <f>SUM($F1125:L1125)</f>
        <v>0</v>
      </c>
      <c r="Y1125">
        <f>SUM($F1125:M1125)</f>
        <v>0</v>
      </c>
      <c r="Z1125">
        <f>SUM($F1125:N1125)</f>
        <v>0</v>
      </c>
      <c r="AA1125">
        <f>SUM($F1125:O1125)</f>
        <v>0</v>
      </c>
      <c r="AB1125">
        <f>SUM($F1125:P1125)</f>
        <v>0</v>
      </c>
      <c r="AC1125">
        <f>SUM($F1125:Q1125)</f>
        <v>0</v>
      </c>
      <c r="AD1125">
        <f>SUM($F1125:R1125)</f>
        <v>0</v>
      </c>
    </row>
    <row r="1126" spans="1:30" x14ac:dyDescent="0.35">
      <c r="A1126" t="s">
        <v>148</v>
      </c>
      <c r="B1126" s="328" t="str">
        <f>VLOOKUP(A1126,'Web Based Remittances'!$A$2:$C$70,3,0)</f>
        <v>310c303f</v>
      </c>
      <c r="C1126" t="s">
        <v>23</v>
      </c>
      <c r="D1126" t="s">
        <v>24</v>
      </c>
      <c r="E1126">
        <v>4190120</v>
      </c>
      <c r="F1126">
        <v>-48000</v>
      </c>
      <c r="G1126">
        <v>-4000</v>
      </c>
      <c r="H1126">
        <v>-4000</v>
      </c>
      <c r="I1126">
        <v>-4000</v>
      </c>
      <c r="J1126">
        <v>-4000</v>
      </c>
      <c r="K1126">
        <v>-4000</v>
      </c>
      <c r="L1126">
        <v>-4000</v>
      </c>
      <c r="M1126">
        <v>-4000</v>
      </c>
      <c r="N1126">
        <v>-4000</v>
      </c>
      <c r="O1126">
        <v>-4000</v>
      </c>
      <c r="P1126">
        <v>-4000</v>
      </c>
      <c r="Q1126">
        <v>-4000</v>
      </c>
      <c r="R1126">
        <v>-4000</v>
      </c>
      <c r="S1126">
        <f t="shared" si="17"/>
        <v>-4000</v>
      </c>
      <c r="T1126">
        <f>SUM($F1126:H1126)</f>
        <v>-56000</v>
      </c>
      <c r="U1126">
        <f>SUM($F1126:I1126)</f>
        <v>-60000</v>
      </c>
      <c r="V1126">
        <f>SUM($F1126:J1126)</f>
        <v>-64000</v>
      </c>
      <c r="W1126">
        <f>SUM($F1126:K1126)</f>
        <v>-68000</v>
      </c>
      <c r="X1126">
        <f>SUM($F1126:L1126)</f>
        <v>-72000</v>
      </c>
      <c r="Y1126">
        <f>SUM($F1126:M1126)</f>
        <v>-76000</v>
      </c>
      <c r="Z1126">
        <f>SUM($F1126:N1126)</f>
        <v>-80000</v>
      </c>
      <c r="AA1126">
        <f>SUM($F1126:O1126)</f>
        <v>-84000</v>
      </c>
      <c r="AB1126">
        <f>SUM($F1126:P1126)</f>
        <v>-88000</v>
      </c>
      <c r="AC1126">
        <f>SUM($F1126:Q1126)</f>
        <v>-92000</v>
      </c>
      <c r="AD1126">
        <f>SUM($F1126:R1126)</f>
        <v>-96000</v>
      </c>
    </row>
    <row r="1127" spans="1:30" x14ac:dyDescent="0.35">
      <c r="A1127" t="s">
        <v>148</v>
      </c>
      <c r="B1127" s="328" t="str">
        <f>VLOOKUP(A1127,'Web Based Remittances'!$A$2:$C$70,3,0)</f>
        <v>310c303f</v>
      </c>
      <c r="C1127" t="s">
        <v>25</v>
      </c>
      <c r="D1127" t="s">
        <v>26</v>
      </c>
      <c r="E1127">
        <v>4190140</v>
      </c>
      <c r="F1127">
        <v>-62000</v>
      </c>
      <c r="I1127">
        <v>-15500</v>
      </c>
      <c r="L1127">
        <v>-15500</v>
      </c>
      <c r="O1127">
        <v>-15500</v>
      </c>
      <c r="R1127">
        <v>-15500</v>
      </c>
      <c r="S1127">
        <f t="shared" si="17"/>
        <v>0</v>
      </c>
      <c r="T1127">
        <f>SUM($F1127:H1127)</f>
        <v>-62000</v>
      </c>
      <c r="U1127">
        <f>SUM($F1127:I1127)</f>
        <v>-77500</v>
      </c>
      <c r="V1127">
        <f>SUM($F1127:J1127)</f>
        <v>-77500</v>
      </c>
      <c r="W1127">
        <f>SUM($F1127:K1127)</f>
        <v>-77500</v>
      </c>
      <c r="X1127">
        <f>SUM($F1127:L1127)</f>
        <v>-93000</v>
      </c>
      <c r="Y1127">
        <f>SUM($F1127:M1127)</f>
        <v>-93000</v>
      </c>
      <c r="Z1127">
        <f>SUM($F1127:N1127)</f>
        <v>-93000</v>
      </c>
      <c r="AA1127">
        <f>SUM($F1127:O1127)</f>
        <v>-108500</v>
      </c>
      <c r="AB1127">
        <f>SUM($F1127:P1127)</f>
        <v>-108500</v>
      </c>
      <c r="AC1127">
        <f>SUM($F1127:Q1127)</f>
        <v>-108500</v>
      </c>
      <c r="AD1127">
        <f>SUM($F1127:R1127)</f>
        <v>-124000</v>
      </c>
    </row>
    <row r="1128" spans="1:30" x14ac:dyDescent="0.35">
      <c r="A1128" t="s">
        <v>148</v>
      </c>
      <c r="B1128" s="328" t="str">
        <f>VLOOKUP(A1128,'Web Based Remittances'!$A$2:$C$70,3,0)</f>
        <v>310c303f</v>
      </c>
      <c r="C1128" t="s">
        <v>27</v>
      </c>
      <c r="D1128" t="s">
        <v>28</v>
      </c>
      <c r="E1128">
        <v>4190160</v>
      </c>
      <c r="S1128">
        <f t="shared" si="17"/>
        <v>0</v>
      </c>
      <c r="T1128">
        <f>SUM($F1128:H1128)</f>
        <v>0</v>
      </c>
      <c r="U1128">
        <f>SUM($F1128:I1128)</f>
        <v>0</v>
      </c>
      <c r="V1128">
        <f>SUM($F1128:J1128)</f>
        <v>0</v>
      </c>
      <c r="W1128">
        <f>SUM($F1128:K1128)</f>
        <v>0</v>
      </c>
      <c r="X1128">
        <f>SUM($F1128:L1128)</f>
        <v>0</v>
      </c>
      <c r="Y1128">
        <f>SUM($F1128:M1128)</f>
        <v>0</v>
      </c>
      <c r="Z1128">
        <f>SUM($F1128:N1128)</f>
        <v>0</v>
      </c>
      <c r="AA1128">
        <f>SUM($F1128:O1128)</f>
        <v>0</v>
      </c>
      <c r="AB1128">
        <f>SUM($F1128:P1128)</f>
        <v>0</v>
      </c>
      <c r="AC1128">
        <f>SUM($F1128:Q1128)</f>
        <v>0</v>
      </c>
      <c r="AD1128">
        <f>SUM($F1128:R1128)</f>
        <v>0</v>
      </c>
    </row>
    <row r="1129" spans="1:30" x14ac:dyDescent="0.35">
      <c r="A1129" t="s">
        <v>148</v>
      </c>
      <c r="B1129" s="328" t="str">
        <f>VLOOKUP(A1129,'Web Based Remittances'!$A$2:$C$70,3,0)</f>
        <v>310c303f</v>
      </c>
      <c r="C1129" t="s">
        <v>29</v>
      </c>
      <c r="D1129" t="s">
        <v>30</v>
      </c>
      <c r="E1129">
        <v>4190390</v>
      </c>
      <c r="F1129">
        <v>-500</v>
      </c>
      <c r="L1129">
        <v>-500</v>
      </c>
      <c r="S1129">
        <f t="shared" si="17"/>
        <v>0</v>
      </c>
      <c r="T1129">
        <f>SUM($F1129:H1129)</f>
        <v>-500</v>
      </c>
      <c r="U1129">
        <f>SUM($F1129:I1129)</f>
        <v>-500</v>
      </c>
      <c r="V1129">
        <f>SUM($F1129:J1129)</f>
        <v>-500</v>
      </c>
      <c r="W1129">
        <f>SUM($F1129:K1129)</f>
        <v>-500</v>
      </c>
      <c r="X1129">
        <f>SUM($F1129:L1129)</f>
        <v>-1000</v>
      </c>
      <c r="Y1129">
        <f>SUM($F1129:M1129)</f>
        <v>-1000</v>
      </c>
      <c r="Z1129">
        <f>SUM($F1129:N1129)</f>
        <v>-1000</v>
      </c>
      <c r="AA1129">
        <f>SUM($F1129:O1129)</f>
        <v>-1000</v>
      </c>
      <c r="AB1129">
        <f>SUM($F1129:P1129)</f>
        <v>-1000</v>
      </c>
      <c r="AC1129">
        <f>SUM($F1129:Q1129)</f>
        <v>-1000</v>
      </c>
      <c r="AD1129">
        <f>SUM($F1129:R1129)</f>
        <v>-1000</v>
      </c>
    </row>
    <row r="1130" spans="1:30" x14ac:dyDescent="0.35">
      <c r="A1130" t="s">
        <v>148</v>
      </c>
      <c r="B1130" s="328" t="str">
        <f>VLOOKUP(A1130,'Web Based Remittances'!$A$2:$C$70,3,0)</f>
        <v>310c303f</v>
      </c>
      <c r="C1130" t="s">
        <v>31</v>
      </c>
      <c r="D1130" t="s">
        <v>32</v>
      </c>
      <c r="E1130">
        <v>4191900</v>
      </c>
      <c r="F1130">
        <v>-2000</v>
      </c>
      <c r="L1130">
        <v>-1000</v>
      </c>
      <c r="P1130">
        <v>-1000</v>
      </c>
      <c r="S1130">
        <f t="shared" si="17"/>
        <v>0</v>
      </c>
      <c r="T1130">
        <f>SUM($F1130:H1130)</f>
        <v>-2000</v>
      </c>
      <c r="U1130">
        <f>SUM($F1130:I1130)</f>
        <v>-2000</v>
      </c>
      <c r="V1130">
        <f>SUM($F1130:J1130)</f>
        <v>-2000</v>
      </c>
      <c r="W1130">
        <f>SUM($F1130:K1130)</f>
        <v>-2000</v>
      </c>
      <c r="X1130">
        <f>SUM($F1130:L1130)</f>
        <v>-3000</v>
      </c>
      <c r="Y1130">
        <f>SUM($F1130:M1130)</f>
        <v>-3000</v>
      </c>
      <c r="Z1130">
        <f>SUM($F1130:N1130)</f>
        <v>-3000</v>
      </c>
      <c r="AA1130">
        <f>SUM($F1130:O1130)</f>
        <v>-3000</v>
      </c>
      <c r="AB1130">
        <f>SUM($F1130:P1130)</f>
        <v>-4000</v>
      </c>
      <c r="AC1130">
        <f>SUM($F1130:Q1130)</f>
        <v>-4000</v>
      </c>
      <c r="AD1130">
        <f>SUM($F1130:R1130)</f>
        <v>-4000</v>
      </c>
    </row>
    <row r="1131" spans="1:30" x14ac:dyDescent="0.35">
      <c r="A1131" t="s">
        <v>148</v>
      </c>
      <c r="B1131" s="328" t="str">
        <f>VLOOKUP(A1131,'Web Based Remittances'!$A$2:$C$70,3,0)</f>
        <v>310c303f</v>
      </c>
      <c r="C1131" t="s">
        <v>33</v>
      </c>
      <c r="D1131" t="s">
        <v>34</v>
      </c>
      <c r="E1131">
        <v>4191100</v>
      </c>
      <c r="F1131">
        <v>-146500</v>
      </c>
      <c r="G1131">
        <v>-12000</v>
      </c>
      <c r="H1131">
        <v>-12000</v>
      </c>
      <c r="I1131">
        <v>-14800</v>
      </c>
      <c r="J1131">
        <v>-10000</v>
      </c>
      <c r="K1131">
        <v>-10000</v>
      </c>
      <c r="L1131">
        <v>-14000</v>
      </c>
      <c r="M1131">
        <v>-12000</v>
      </c>
      <c r="N1131">
        <v>-15060</v>
      </c>
      <c r="O1131">
        <v>-10640</v>
      </c>
      <c r="P1131">
        <v>-14000</v>
      </c>
      <c r="Q1131">
        <v>-12000</v>
      </c>
      <c r="R1131">
        <v>-10000</v>
      </c>
      <c r="S1131">
        <f t="shared" si="17"/>
        <v>-12000</v>
      </c>
      <c r="T1131">
        <f>SUM($F1131:H1131)</f>
        <v>-170500</v>
      </c>
      <c r="U1131">
        <f>SUM($F1131:I1131)</f>
        <v>-185300</v>
      </c>
      <c r="V1131">
        <f>SUM($F1131:J1131)</f>
        <v>-195300</v>
      </c>
      <c r="W1131">
        <f>SUM($F1131:K1131)</f>
        <v>-205300</v>
      </c>
      <c r="X1131">
        <f>SUM($F1131:L1131)</f>
        <v>-219300</v>
      </c>
      <c r="Y1131">
        <f>SUM($F1131:M1131)</f>
        <v>-231300</v>
      </c>
      <c r="Z1131">
        <f>SUM($F1131:N1131)</f>
        <v>-246360</v>
      </c>
      <c r="AA1131">
        <f>SUM($F1131:O1131)</f>
        <v>-257000</v>
      </c>
      <c r="AB1131">
        <f>SUM($F1131:P1131)</f>
        <v>-271000</v>
      </c>
      <c r="AC1131">
        <f>SUM($F1131:Q1131)</f>
        <v>-283000</v>
      </c>
      <c r="AD1131">
        <f>SUM($F1131:R1131)</f>
        <v>-293000</v>
      </c>
    </row>
    <row r="1132" spans="1:30" x14ac:dyDescent="0.35">
      <c r="A1132" t="s">
        <v>148</v>
      </c>
      <c r="B1132" s="328" t="str">
        <f>VLOOKUP(A1132,'Web Based Remittances'!$A$2:$C$70,3,0)</f>
        <v>310c303f</v>
      </c>
      <c r="C1132" t="s">
        <v>35</v>
      </c>
      <c r="D1132" t="s">
        <v>36</v>
      </c>
      <c r="E1132">
        <v>4191110</v>
      </c>
      <c r="S1132">
        <f t="shared" si="17"/>
        <v>0</v>
      </c>
      <c r="T1132">
        <f>SUM($F1132:H1132)</f>
        <v>0</v>
      </c>
      <c r="U1132">
        <f>SUM($F1132:I1132)</f>
        <v>0</v>
      </c>
      <c r="V1132">
        <f>SUM($F1132:J1132)</f>
        <v>0</v>
      </c>
      <c r="W1132">
        <f>SUM($F1132:K1132)</f>
        <v>0</v>
      </c>
      <c r="X1132">
        <f>SUM($F1132:L1132)</f>
        <v>0</v>
      </c>
      <c r="Y1132">
        <f>SUM($F1132:M1132)</f>
        <v>0</v>
      </c>
      <c r="Z1132">
        <f>SUM($F1132:N1132)</f>
        <v>0</v>
      </c>
      <c r="AA1132">
        <f>SUM($F1132:O1132)</f>
        <v>0</v>
      </c>
      <c r="AB1132">
        <f>SUM($F1132:P1132)</f>
        <v>0</v>
      </c>
      <c r="AC1132">
        <f>SUM($F1132:Q1132)</f>
        <v>0</v>
      </c>
      <c r="AD1132">
        <f>SUM($F1132:R1132)</f>
        <v>0</v>
      </c>
    </row>
    <row r="1133" spans="1:30" x14ac:dyDescent="0.35">
      <c r="A1133" t="s">
        <v>148</v>
      </c>
      <c r="B1133" s="328" t="str">
        <f>VLOOKUP(A1133,'Web Based Remittances'!$A$2:$C$70,3,0)</f>
        <v>310c303f</v>
      </c>
      <c r="C1133" t="s">
        <v>37</v>
      </c>
      <c r="D1133" t="s">
        <v>38</v>
      </c>
      <c r="E1133">
        <v>4191600</v>
      </c>
      <c r="S1133">
        <f t="shared" si="17"/>
        <v>0</v>
      </c>
      <c r="T1133">
        <f>SUM($F1133:H1133)</f>
        <v>0</v>
      </c>
      <c r="U1133">
        <f>SUM($F1133:I1133)</f>
        <v>0</v>
      </c>
      <c r="V1133">
        <f>SUM($F1133:J1133)</f>
        <v>0</v>
      </c>
      <c r="W1133">
        <f>SUM($F1133:K1133)</f>
        <v>0</v>
      </c>
      <c r="X1133">
        <f>SUM($F1133:L1133)</f>
        <v>0</v>
      </c>
      <c r="Y1133">
        <f>SUM($F1133:M1133)</f>
        <v>0</v>
      </c>
      <c r="Z1133">
        <f>SUM($F1133:N1133)</f>
        <v>0</v>
      </c>
      <c r="AA1133">
        <f>SUM($F1133:O1133)</f>
        <v>0</v>
      </c>
      <c r="AB1133">
        <f>SUM($F1133:P1133)</f>
        <v>0</v>
      </c>
      <c r="AC1133">
        <f>SUM($F1133:Q1133)</f>
        <v>0</v>
      </c>
      <c r="AD1133">
        <f>SUM($F1133:R1133)</f>
        <v>0</v>
      </c>
    </row>
    <row r="1134" spans="1:30" x14ac:dyDescent="0.35">
      <c r="A1134" t="s">
        <v>148</v>
      </c>
      <c r="B1134" s="328" t="str">
        <f>VLOOKUP(A1134,'Web Based Remittances'!$A$2:$C$70,3,0)</f>
        <v>310c303f</v>
      </c>
      <c r="C1134" t="s">
        <v>39</v>
      </c>
      <c r="D1134" t="s">
        <v>40</v>
      </c>
      <c r="E1134">
        <v>4191610</v>
      </c>
      <c r="S1134">
        <f t="shared" si="17"/>
        <v>0</v>
      </c>
      <c r="T1134">
        <f>SUM($F1134:H1134)</f>
        <v>0</v>
      </c>
      <c r="U1134">
        <f>SUM($F1134:I1134)</f>
        <v>0</v>
      </c>
      <c r="V1134">
        <f>SUM($F1134:J1134)</f>
        <v>0</v>
      </c>
      <c r="W1134">
        <f>SUM($F1134:K1134)</f>
        <v>0</v>
      </c>
      <c r="X1134">
        <f>SUM($F1134:L1134)</f>
        <v>0</v>
      </c>
      <c r="Y1134">
        <f>SUM($F1134:M1134)</f>
        <v>0</v>
      </c>
      <c r="Z1134">
        <f>SUM($F1134:N1134)</f>
        <v>0</v>
      </c>
      <c r="AA1134">
        <f>SUM($F1134:O1134)</f>
        <v>0</v>
      </c>
      <c r="AB1134">
        <f>SUM($F1134:P1134)</f>
        <v>0</v>
      </c>
      <c r="AC1134">
        <f>SUM($F1134:Q1134)</f>
        <v>0</v>
      </c>
      <c r="AD1134">
        <f>SUM($F1134:R1134)</f>
        <v>0</v>
      </c>
    </row>
    <row r="1135" spans="1:30" x14ac:dyDescent="0.35">
      <c r="A1135" t="s">
        <v>148</v>
      </c>
      <c r="B1135" s="328" t="str">
        <f>VLOOKUP(A1135,'Web Based Remittances'!$A$2:$C$70,3,0)</f>
        <v>310c303f</v>
      </c>
      <c r="C1135" t="s">
        <v>41</v>
      </c>
      <c r="D1135" t="s">
        <v>42</v>
      </c>
      <c r="E1135">
        <v>4190410</v>
      </c>
      <c r="F1135">
        <v>-30000</v>
      </c>
      <c r="I1135">
        <v>-10000</v>
      </c>
      <c r="M1135">
        <v>-10000</v>
      </c>
      <c r="P1135">
        <v>-10000</v>
      </c>
      <c r="S1135">
        <f t="shared" si="17"/>
        <v>0</v>
      </c>
      <c r="T1135">
        <f>SUM($F1135:H1135)</f>
        <v>-30000</v>
      </c>
      <c r="U1135">
        <f>SUM($F1135:I1135)</f>
        <v>-40000</v>
      </c>
      <c r="V1135">
        <f>SUM($F1135:J1135)</f>
        <v>-40000</v>
      </c>
      <c r="W1135">
        <f>SUM($F1135:K1135)</f>
        <v>-40000</v>
      </c>
      <c r="X1135">
        <f>SUM($F1135:L1135)</f>
        <v>-40000</v>
      </c>
      <c r="Y1135">
        <f>SUM($F1135:M1135)</f>
        <v>-50000</v>
      </c>
      <c r="Z1135">
        <f>SUM($F1135:N1135)</f>
        <v>-50000</v>
      </c>
      <c r="AA1135">
        <f>SUM($F1135:O1135)</f>
        <v>-50000</v>
      </c>
      <c r="AB1135">
        <f>SUM($F1135:P1135)</f>
        <v>-60000</v>
      </c>
      <c r="AC1135">
        <f>SUM($F1135:Q1135)</f>
        <v>-60000</v>
      </c>
      <c r="AD1135">
        <f>SUM($F1135:R1135)</f>
        <v>-60000</v>
      </c>
    </row>
    <row r="1136" spans="1:30" x14ac:dyDescent="0.35">
      <c r="A1136" t="s">
        <v>148</v>
      </c>
      <c r="B1136" s="328" t="str">
        <f>VLOOKUP(A1136,'Web Based Remittances'!$A$2:$C$70,3,0)</f>
        <v>310c303f</v>
      </c>
      <c r="C1136" t="s">
        <v>43</v>
      </c>
      <c r="D1136" t="s">
        <v>44</v>
      </c>
      <c r="E1136">
        <v>4190420</v>
      </c>
      <c r="F1136">
        <v>-1000</v>
      </c>
      <c r="L1136">
        <v>-1000</v>
      </c>
      <c r="S1136">
        <f t="shared" si="17"/>
        <v>0</v>
      </c>
      <c r="T1136">
        <f>SUM($F1136:H1136)</f>
        <v>-1000</v>
      </c>
      <c r="U1136">
        <f>SUM($F1136:I1136)</f>
        <v>-1000</v>
      </c>
      <c r="V1136">
        <f>SUM($F1136:J1136)</f>
        <v>-1000</v>
      </c>
      <c r="W1136">
        <f>SUM($F1136:K1136)</f>
        <v>-1000</v>
      </c>
      <c r="X1136">
        <f>SUM($F1136:L1136)</f>
        <v>-2000</v>
      </c>
      <c r="Y1136">
        <f>SUM($F1136:M1136)</f>
        <v>-2000</v>
      </c>
      <c r="Z1136">
        <f>SUM($F1136:N1136)</f>
        <v>-2000</v>
      </c>
      <c r="AA1136">
        <f>SUM($F1136:O1136)</f>
        <v>-2000</v>
      </c>
      <c r="AB1136">
        <f>SUM($F1136:P1136)</f>
        <v>-2000</v>
      </c>
      <c r="AC1136">
        <f>SUM($F1136:Q1136)</f>
        <v>-2000</v>
      </c>
      <c r="AD1136">
        <f>SUM($F1136:R1136)</f>
        <v>-2000</v>
      </c>
    </row>
    <row r="1137" spans="1:30" x14ac:dyDescent="0.35">
      <c r="A1137" t="s">
        <v>148</v>
      </c>
      <c r="B1137" s="328" t="str">
        <f>VLOOKUP(A1137,'Web Based Remittances'!$A$2:$C$70,3,0)</f>
        <v>310c303f</v>
      </c>
      <c r="C1137" t="s">
        <v>45</v>
      </c>
      <c r="D1137" t="s">
        <v>46</v>
      </c>
      <c r="E1137">
        <v>4190200</v>
      </c>
      <c r="S1137">
        <f t="shared" si="17"/>
        <v>0</v>
      </c>
      <c r="T1137">
        <f>SUM($F1137:H1137)</f>
        <v>0</v>
      </c>
      <c r="U1137">
        <f>SUM($F1137:I1137)</f>
        <v>0</v>
      </c>
      <c r="V1137">
        <f>SUM($F1137:J1137)</f>
        <v>0</v>
      </c>
      <c r="W1137">
        <f>SUM($F1137:K1137)</f>
        <v>0</v>
      </c>
      <c r="X1137">
        <f>SUM($F1137:L1137)</f>
        <v>0</v>
      </c>
      <c r="Y1137">
        <f>SUM($F1137:M1137)</f>
        <v>0</v>
      </c>
      <c r="Z1137">
        <f>SUM($F1137:N1137)</f>
        <v>0</v>
      </c>
      <c r="AA1137">
        <f>SUM($F1137:O1137)</f>
        <v>0</v>
      </c>
      <c r="AB1137">
        <f>SUM($F1137:P1137)</f>
        <v>0</v>
      </c>
      <c r="AC1137">
        <f>SUM($F1137:Q1137)</f>
        <v>0</v>
      </c>
      <c r="AD1137">
        <f>SUM($F1137:R1137)</f>
        <v>0</v>
      </c>
    </row>
    <row r="1138" spans="1:30" x14ac:dyDescent="0.35">
      <c r="A1138" t="s">
        <v>148</v>
      </c>
      <c r="B1138" s="328" t="str">
        <f>VLOOKUP(A1138,'Web Based Remittances'!$A$2:$C$70,3,0)</f>
        <v>310c303f</v>
      </c>
      <c r="C1138" t="s">
        <v>47</v>
      </c>
      <c r="D1138" t="s">
        <v>48</v>
      </c>
      <c r="E1138">
        <v>4190386</v>
      </c>
      <c r="S1138">
        <f t="shared" si="17"/>
        <v>0</v>
      </c>
      <c r="T1138">
        <f>SUM($F1138:H1138)</f>
        <v>0</v>
      </c>
      <c r="U1138">
        <f>SUM($F1138:I1138)</f>
        <v>0</v>
      </c>
      <c r="V1138">
        <f>SUM($F1138:J1138)</f>
        <v>0</v>
      </c>
      <c r="W1138">
        <f>SUM($F1138:K1138)</f>
        <v>0</v>
      </c>
      <c r="X1138">
        <f>SUM($F1138:L1138)</f>
        <v>0</v>
      </c>
      <c r="Y1138">
        <f>SUM($F1138:M1138)</f>
        <v>0</v>
      </c>
      <c r="Z1138">
        <f>SUM($F1138:N1138)</f>
        <v>0</v>
      </c>
      <c r="AA1138">
        <f>SUM($F1138:O1138)</f>
        <v>0</v>
      </c>
      <c r="AB1138">
        <f>SUM($F1138:P1138)</f>
        <v>0</v>
      </c>
      <c r="AC1138">
        <f>SUM($F1138:Q1138)</f>
        <v>0</v>
      </c>
      <c r="AD1138">
        <f>SUM($F1138:R1138)</f>
        <v>0</v>
      </c>
    </row>
    <row r="1139" spans="1:30" x14ac:dyDescent="0.35">
      <c r="A1139" t="s">
        <v>148</v>
      </c>
      <c r="B1139" s="328" t="str">
        <f>VLOOKUP(A1139,'Web Based Remittances'!$A$2:$C$70,3,0)</f>
        <v>310c303f</v>
      </c>
      <c r="C1139" t="s">
        <v>49</v>
      </c>
      <c r="D1139" t="s">
        <v>50</v>
      </c>
      <c r="E1139">
        <v>4190387</v>
      </c>
      <c r="S1139">
        <f t="shared" si="17"/>
        <v>0</v>
      </c>
      <c r="T1139">
        <f>SUM($F1139:H1139)</f>
        <v>0</v>
      </c>
      <c r="U1139">
        <f>SUM($F1139:I1139)</f>
        <v>0</v>
      </c>
      <c r="V1139">
        <f>SUM($F1139:J1139)</f>
        <v>0</v>
      </c>
      <c r="W1139">
        <f>SUM($F1139:K1139)</f>
        <v>0</v>
      </c>
      <c r="X1139">
        <f>SUM($F1139:L1139)</f>
        <v>0</v>
      </c>
      <c r="Y1139">
        <f>SUM($F1139:M1139)</f>
        <v>0</v>
      </c>
      <c r="Z1139">
        <f>SUM($F1139:N1139)</f>
        <v>0</v>
      </c>
      <c r="AA1139">
        <f>SUM($F1139:O1139)</f>
        <v>0</v>
      </c>
      <c r="AB1139">
        <f>SUM($F1139:P1139)</f>
        <v>0</v>
      </c>
      <c r="AC1139">
        <f>SUM($F1139:Q1139)</f>
        <v>0</v>
      </c>
      <c r="AD1139">
        <f>SUM($F1139:R1139)</f>
        <v>0</v>
      </c>
    </row>
    <row r="1140" spans="1:30" x14ac:dyDescent="0.35">
      <c r="A1140" t="s">
        <v>148</v>
      </c>
      <c r="B1140" s="328" t="str">
        <f>VLOOKUP(A1140,'Web Based Remittances'!$A$2:$C$70,3,0)</f>
        <v>310c303f</v>
      </c>
      <c r="C1140" t="s">
        <v>51</v>
      </c>
      <c r="D1140" t="s">
        <v>52</v>
      </c>
      <c r="E1140">
        <v>4190388</v>
      </c>
      <c r="F1140">
        <v>-5655</v>
      </c>
      <c r="G1140">
        <v>-1413.75</v>
      </c>
      <c r="J1140">
        <v>-1413.75</v>
      </c>
      <c r="M1140">
        <v>-1413.75</v>
      </c>
      <c r="P1140">
        <v>-1413.75</v>
      </c>
      <c r="S1140">
        <f t="shared" si="17"/>
        <v>-1413.75</v>
      </c>
      <c r="T1140">
        <f>SUM($F1140:H1140)</f>
        <v>-7068.75</v>
      </c>
      <c r="U1140">
        <f>SUM($F1140:I1140)</f>
        <v>-7068.75</v>
      </c>
      <c r="V1140">
        <f>SUM($F1140:J1140)</f>
        <v>-8482.5</v>
      </c>
      <c r="W1140">
        <f>SUM($F1140:K1140)</f>
        <v>-8482.5</v>
      </c>
      <c r="X1140">
        <f>SUM($F1140:L1140)</f>
        <v>-8482.5</v>
      </c>
      <c r="Y1140">
        <f>SUM($F1140:M1140)</f>
        <v>-9896.25</v>
      </c>
      <c r="Z1140">
        <f>SUM($F1140:N1140)</f>
        <v>-9896.25</v>
      </c>
      <c r="AA1140">
        <f>SUM($F1140:O1140)</f>
        <v>-9896.25</v>
      </c>
      <c r="AB1140">
        <f>SUM($F1140:P1140)</f>
        <v>-11310</v>
      </c>
      <c r="AC1140">
        <f>SUM($F1140:Q1140)</f>
        <v>-11310</v>
      </c>
      <c r="AD1140">
        <f>SUM($F1140:R1140)</f>
        <v>-11310</v>
      </c>
    </row>
    <row r="1141" spans="1:30" x14ac:dyDescent="0.35">
      <c r="A1141" t="s">
        <v>148</v>
      </c>
      <c r="B1141" s="328" t="str">
        <f>VLOOKUP(A1141,'Web Based Remittances'!$A$2:$C$70,3,0)</f>
        <v>310c303f</v>
      </c>
      <c r="C1141" t="s">
        <v>53</v>
      </c>
      <c r="D1141" t="s">
        <v>54</v>
      </c>
      <c r="E1141">
        <v>4190380</v>
      </c>
      <c r="F1141">
        <v>-92871</v>
      </c>
      <c r="H1141">
        <v>-8408</v>
      </c>
      <c r="J1141">
        <v>-73035</v>
      </c>
      <c r="N1141">
        <v>-11428</v>
      </c>
      <c r="S1141">
        <f t="shared" si="17"/>
        <v>0</v>
      </c>
      <c r="T1141">
        <f>SUM($F1141:H1141)</f>
        <v>-101279</v>
      </c>
      <c r="U1141">
        <f>SUM($F1141:I1141)</f>
        <v>-101279</v>
      </c>
      <c r="V1141">
        <f>SUM($F1141:J1141)</f>
        <v>-174314</v>
      </c>
      <c r="W1141">
        <f>SUM($F1141:K1141)</f>
        <v>-174314</v>
      </c>
      <c r="X1141">
        <f>SUM($F1141:L1141)</f>
        <v>-174314</v>
      </c>
      <c r="Y1141">
        <f>SUM($F1141:M1141)</f>
        <v>-174314</v>
      </c>
      <c r="Z1141">
        <f>SUM($F1141:N1141)</f>
        <v>-185742</v>
      </c>
      <c r="AA1141">
        <f>SUM($F1141:O1141)</f>
        <v>-185742</v>
      </c>
      <c r="AB1141">
        <f>SUM($F1141:P1141)</f>
        <v>-185742</v>
      </c>
      <c r="AC1141">
        <f>SUM($F1141:Q1141)</f>
        <v>-185742</v>
      </c>
      <c r="AD1141">
        <f>SUM($F1141:R1141)</f>
        <v>-185742</v>
      </c>
    </row>
    <row r="1142" spans="1:30" x14ac:dyDescent="0.35">
      <c r="A1142" t="s">
        <v>148</v>
      </c>
      <c r="B1142" s="328" t="str">
        <f>VLOOKUP(A1142,'Web Based Remittances'!$A$2:$C$70,3,0)</f>
        <v>310c303f</v>
      </c>
      <c r="C1142" t="s">
        <v>156</v>
      </c>
      <c r="D1142" t="s">
        <v>157</v>
      </c>
      <c r="E1142">
        <v>4190205</v>
      </c>
      <c r="S1142">
        <f t="shared" si="17"/>
        <v>0</v>
      </c>
      <c r="T1142">
        <f>SUM($F1142:H1142)</f>
        <v>0</v>
      </c>
      <c r="U1142">
        <f>SUM($F1142:I1142)</f>
        <v>0</v>
      </c>
      <c r="V1142">
        <f>SUM($F1142:J1142)</f>
        <v>0</v>
      </c>
      <c r="W1142">
        <f>SUM($F1142:K1142)</f>
        <v>0</v>
      </c>
      <c r="X1142">
        <f>SUM($F1142:L1142)</f>
        <v>0</v>
      </c>
      <c r="Y1142">
        <f>SUM($F1142:M1142)</f>
        <v>0</v>
      </c>
      <c r="Z1142">
        <f>SUM($F1142:N1142)</f>
        <v>0</v>
      </c>
      <c r="AA1142">
        <f>SUM($F1142:O1142)</f>
        <v>0</v>
      </c>
      <c r="AB1142">
        <f>SUM($F1142:P1142)</f>
        <v>0</v>
      </c>
      <c r="AC1142">
        <f>SUM($F1142:Q1142)</f>
        <v>0</v>
      </c>
      <c r="AD1142">
        <f>SUM($F1142:R1142)</f>
        <v>0</v>
      </c>
    </row>
    <row r="1143" spans="1:30" x14ac:dyDescent="0.35">
      <c r="A1143" t="s">
        <v>148</v>
      </c>
      <c r="B1143" s="328" t="str">
        <f>VLOOKUP(A1143,'Web Based Remittances'!$A$2:$C$70,3,0)</f>
        <v>310c303f</v>
      </c>
      <c r="C1143" t="s">
        <v>55</v>
      </c>
      <c r="D1143" t="s">
        <v>56</v>
      </c>
      <c r="E1143">
        <v>4190210</v>
      </c>
      <c r="S1143">
        <f t="shared" si="17"/>
        <v>0</v>
      </c>
      <c r="T1143">
        <f>SUM($F1143:H1143)</f>
        <v>0</v>
      </c>
      <c r="U1143">
        <f>SUM($F1143:I1143)</f>
        <v>0</v>
      </c>
      <c r="V1143">
        <f>SUM($F1143:J1143)</f>
        <v>0</v>
      </c>
      <c r="W1143">
        <f>SUM($F1143:K1143)</f>
        <v>0</v>
      </c>
      <c r="X1143">
        <f>SUM($F1143:L1143)</f>
        <v>0</v>
      </c>
      <c r="Y1143">
        <f>SUM($F1143:M1143)</f>
        <v>0</v>
      </c>
      <c r="Z1143">
        <f>SUM($F1143:N1143)</f>
        <v>0</v>
      </c>
      <c r="AA1143">
        <f>SUM($F1143:O1143)</f>
        <v>0</v>
      </c>
      <c r="AB1143">
        <f>SUM($F1143:P1143)</f>
        <v>0</v>
      </c>
      <c r="AC1143">
        <f>SUM($F1143:Q1143)</f>
        <v>0</v>
      </c>
      <c r="AD1143">
        <f>SUM($F1143:R1143)</f>
        <v>0</v>
      </c>
    </row>
    <row r="1144" spans="1:30" x14ac:dyDescent="0.35">
      <c r="A1144" t="s">
        <v>148</v>
      </c>
      <c r="B1144" s="328" t="str">
        <f>VLOOKUP(A1144,'Web Based Remittances'!$A$2:$C$70,3,0)</f>
        <v>310c303f</v>
      </c>
      <c r="C1144" t="s">
        <v>57</v>
      </c>
      <c r="D1144" t="s">
        <v>58</v>
      </c>
      <c r="E1144">
        <v>6110000</v>
      </c>
      <c r="F1144">
        <v>1230651</v>
      </c>
      <c r="G1144">
        <v>99500</v>
      </c>
      <c r="H1144">
        <v>99500</v>
      </c>
      <c r="I1144">
        <v>99500</v>
      </c>
      <c r="J1144">
        <v>99500</v>
      </c>
      <c r="K1144">
        <v>99500</v>
      </c>
      <c r="L1144">
        <v>104735</v>
      </c>
      <c r="M1144">
        <v>104735</v>
      </c>
      <c r="N1144">
        <v>104735</v>
      </c>
      <c r="O1144">
        <v>104735</v>
      </c>
      <c r="P1144">
        <v>104735</v>
      </c>
      <c r="Q1144">
        <v>104735</v>
      </c>
      <c r="R1144">
        <v>104741</v>
      </c>
      <c r="S1144">
        <f t="shared" si="17"/>
        <v>99500</v>
      </c>
      <c r="T1144">
        <f>SUM($F1144:H1144)</f>
        <v>1429651</v>
      </c>
      <c r="U1144">
        <f>SUM($F1144:I1144)</f>
        <v>1529151</v>
      </c>
      <c r="V1144">
        <f>SUM($F1144:J1144)</f>
        <v>1628651</v>
      </c>
      <c r="W1144">
        <f>SUM($F1144:K1144)</f>
        <v>1728151</v>
      </c>
      <c r="X1144">
        <f>SUM($F1144:L1144)</f>
        <v>1832886</v>
      </c>
      <c r="Y1144">
        <f>SUM($F1144:M1144)</f>
        <v>1937621</v>
      </c>
      <c r="Z1144">
        <f>SUM($F1144:N1144)</f>
        <v>2042356</v>
      </c>
      <c r="AA1144">
        <f>SUM($F1144:O1144)</f>
        <v>2147091</v>
      </c>
      <c r="AB1144">
        <f>SUM($F1144:P1144)</f>
        <v>2251826</v>
      </c>
      <c r="AC1144">
        <f>SUM($F1144:Q1144)</f>
        <v>2356561</v>
      </c>
      <c r="AD1144">
        <f>SUM($F1144:R1144)</f>
        <v>2461302</v>
      </c>
    </row>
    <row r="1145" spans="1:30" x14ac:dyDescent="0.35">
      <c r="A1145" t="s">
        <v>148</v>
      </c>
      <c r="B1145" s="328" t="str">
        <f>VLOOKUP(A1145,'Web Based Remittances'!$A$2:$C$70,3,0)</f>
        <v>310c303f</v>
      </c>
      <c r="C1145" t="s">
        <v>59</v>
      </c>
      <c r="D1145" t="s">
        <v>60</v>
      </c>
      <c r="E1145">
        <v>6110020</v>
      </c>
      <c r="S1145">
        <f t="shared" si="17"/>
        <v>0</v>
      </c>
      <c r="T1145">
        <f>SUM($F1145:H1145)</f>
        <v>0</v>
      </c>
      <c r="U1145">
        <f>SUM($F1145:I1145)</f>
        <v>0</v>
      </c>
      <c r="V1145">
        <f>SUM($F1145:J1145)</f>
        <v>0</v>
      </c>
      <c r="W1145">
        <f>SUM($F1145:K1145)</f>
        <v>0</v>
      </c>
      <c r="X1145">
        <f>SUM($F1145:L1145)</f>
        <v>0</v>
      </c>
      <c r="Y1145">
        <f>SUM($F1145:M1145)</f>
        <v>0</v>
      </c>
      <c r="Z1145">
        <f>SUM($F1145:N1145)</f>
        <v>0</v>
      </c>
      <c r="AA1145">
        <f>SUM($F1145:O1145)</f>
        <v>0</v>
      </c>
      <c r="AB1145">
        <f>SUM($F1145:P1145)</f>
        <v>0</v>
      </c>
      <c r="AC1145">
        <f>SUM($F1145:Q1145)</f>
        <v>0</v>
      </c>
      <c r="AD1145">
        <f>SUM($F1145:R1145)</f>
        <v>0</v>
      </c>
    </row>
    <row r="1146" spans="1:30" x14ac:dyDescent="0.35">
      <c r="A1146" t="s">
        <v>148</v>
      </c>
      <c r="B1146" s="328" t="str">
        <f>VLOOKUP(A1146,'Web Based Remittances'!$A$2:$C$70,3,0)</f>
        <v>310c303f</v>
      </c>
      <c r="C1146" t="s">
        <v>61</v>
      </c>
      <c r="D1146" t="s">
        <v>62</v>
      </c>
      <c r="E1146">
        <v>6110600</v>
      </c>
      <c r="F1146">
        <v>544097</v>
      </c>
      <c r="G1146">
        <v>43500</v>
      </c>
      <c r="H1146">
        <v>43500</v>
      </c>
      <c r="I1146">
        <v>43500</v>
      </c>
      <c r="J1146">
        <v>43500</v>
      </c>
      <c r="K1146">
        <v>43500</v>
      </c>
      <c r="L1146">
        <v>43500</v>
      </c>
      <c r="M1146">
        <v>47182</v>
      </c>
      <c r="N1146">
        <v>47182</v>
      </c>
      <c r="O1146">
        <v>47182</v>
      </c>
      <c r="P1146">
        <v>47182</v>
      </c>
      <c r="Q1146">
        <v>47182</v>
      </c>
      <c r="R1146">
        <v>47187</v>
      </c>
      <c r="S1146">
        <f t="shared" si="17"/>
        <v>43500</v>
      </c>
      <c r="T1146">
        <f>SUM($F1146:H1146)</f>
        <v>631097</v>
      </c>
      <c r="U1146">
        <f>SUM($F1146:I1146)</f>
        <v>674597</v>
      </c>
      <c r="V1146">
        <f>SUM($F1146:J1146)</f>
        <v>718097</v>
      </c>
      <c r="W1146">
        <f>SUM($F1146:K1146)</f>
        <v>761597</v>
      </c>
      <c r="X1146">
        <f>SUM($F1146:L1146)</f>
        <v>805097</v>
      </c>
      <c r="Y1146">
        <f>SUM($F1146:M1146)</f>
        <v>852279</v>
      </c>
      <c r="Z1146">
        <f>SUM($F1146:N1146)</f>
        <v>899461</v>
      </c>
      <c r="AA1146">
        <f>SUM($F1146:O1146)</f>
        <v>946643</v>
      </c>
      <c r="AB1146">
        <f>SUM($F1146:P1146)</f>
        <v>993825</v>
      </c>
      <c r="AC1146">
        <f>SUM($F1146:Q1146)</f>
        <v>1041007</v>
      </c>
      <c r="AD1146">
        <f>SUM($F1146:R1146)</f>
        <v>1088194</v>
      </c>
    </row>
    <row r="1147" spans="1:30" x14ac:dyDescent="0.35">
      <c r="A1147" t="s">
        <v>148</v>
      </c>
      <c r="B1147" s="328" t="str">
        <f>VLOOKUP(A1147,'Web Based Remittances'!$A$2:$C$70,3,0)</f>
        <v>310c303f</v>
      </c>
      <c r="C1147" t="s">
        <v>63</v>
      </c>
      <c r="D1147" t="s">
        <v>64</v>
      </c>
      <c r="E1147">
        <v>6110720</v>
      </c>
      <c r="F1147">
        <v>73282</v>
      </c>
      <c r="G1147">
        <v>5900</v>
      </c>
      <c r="H1147">
        <v>5900</v>
      </c>
      <c r="I1147">
        <v>5900</v>
      </c>
      <c r="J1147">
        <v>5900</v>
      </c>
      <c r="K1147">
        <v>5900</v>
      </c>
      <c r="L1147">
        <v>5900</v>
      </c>
      <c r="M1147">
        <v>6313</v>
      </c>
      <c r="N1147">
        <v>6313</v>
      </c>
      <c r="O1147">
        <v>6313</v>
      </c>
      <c r="P1147">
        <v>6313</v>
      </c>
      <c r="Q1147">
        <v>6313</v>
      </c>
      <c r="R1147">
        <v>6317</v>
      </c>
      <c r="S1147">
        <f t="shared" si="17"/>
        <v>5900</v>
      </c>
      <c r="T1147">
        <f>SUM($F1147:H1147)</f>
        <v>85082</v>
      </c>
      <c r="U1147">
        <f>SUM($F1147:I1147)</f>
        <v>90982</v>
      </c>
      <c r="V1147">
        <f>SUM($F1147:J1147)</f>
        <v>96882</v>
      </c>
      <c r="W1147">
        <f>SUM($F1147:K1147)</f>
        <v>102782</v>
      </c>
      <c r="X1147">
        <f>SUM($F1147:L1147)</f>
        <v>108682</v>
      </c>
      <c r="Y1147">
        <f>SUM($F1147:M1147)</f>
        <v>114995</v>
      </c>
      <c r="Z1147">
        <f>SUM($F1147:N1147)</f>
        <v>121308</v>
      </c>
      <c r="AA1147">
        <f>SUM($F1147:O1147)</f>
        <v>127621</v>
      </c>
      <c r="AB1147">
        <f>SUM($F1147:P1147)</f>
        <v>133934</v>
      </c>
      <c r="AC1147">
        <f>SUM($F1147:Q1147)</f>
        <v>140247</v>
      </c>
      <c r="AD1147">
        <f>SUM($F1147:R1147)</f>
        <v>146564</v>
      </c>
    </row>
    <row r="1148" spans="1:30" x14ac:dyDescent="0.35">
      <c r="A1148" t="s">
        <v>148</v>
      </c>
      <c r="B1148" s="328" t="str">
        <f>VLOOKUP(A1148,'Web Based Remittances'!$A$2:$C$70,3,0)</f>
        <v>310c303f</v>
      </c>
      <c r="C1148" t="s">
        <v>65</v>
      </c>
      <c r="D1148" t="s">
        <v>66</v>
      </c>
      <c r="E1148">
        <v>6110860</v>
      </c>
      <c r="F1148">
        <v>135289</v>
      </c>
      <c r="G1148">
        <v>10900</v>
      </c>
      <c r="H1148">
        <v>10900</v>
      </c>
      <c r="I1148">
        <v>10900</v>
      </c>
      <c r="J1148">
        <v>10900</v>
      </c>
      <c r="K1148">
        <v>10900</v>
      </c>
      <c r="L1148">
        <v>10900</v>
      </c>
      <c r="M1148">
        <v>11648.16</v>
      </c>
      <c r="N1148">
        <v>11648.16</v>
      </c>
      <c r="O1148">
        <v>11648.16</v>
      </c>
      <c r="P1148">
        <v>11648.16</v>
      </c>
      <c r="Q1148">
        <v>11648.16</v>
      </c>
      <c r="R1148">
        <v>11648.2</v>
      </c>
      <c r="S1148">
        <f t="shared" si="17"/>
        <v>10900</v>
      </c>
      <c r="T1148">
        <f>SUM($F1148:H1148)</f>
        <v>157089</v>
      </c>
      <c r="U1148">
        <f>SUM($F1148:I1148)</f>
        <v>167989</v>
      </c>
      <c r="V1148">
        <f>SUM($F1148:J1148)</f>
        <v>178889</v>
      </c>
      <c r="W1148">
        <f>SUM($F1148:K1148)</f>
        <v>189789</v>
      </c>
      <c r="X1148">
        <f>SUM($F1148:L1148)</f>
        <v>200689</v>
      </c>
      <c r="Y1148">
        <f>SUM($F1148:M1148)</f>
        <v>212337.16</v>
      </c>
      <c r="Z1148">
        <f>SUM($F1148:N1148)</f>
        <v>223985.32</v>
      </c>
      <c r="AA1148">
        <f>SUM($F1148:O1148)</f>
        <v>235633.48</v>
      </c>
      <c r="AB1148">
        <f>SUM($F1148:P1148)</f>
        <v>247281.64</v>
      </c>
      <c r="AC1148">
        <f>SUM($F1148:Q1148)</f>
        <v>258929.80000000002</v>
      </c>
      <c r="AD1148">
        <f>SUM($F1148:R1148)</f>
        <v>270578</v>
      </c>
    </row>
    <row r="1149" spans="1:30" x14ac:dyDescent="0.35">
      <c r="A1149" t="s">
        <v>148</v>
      </c>
      <c r="B1149" s="328" t="str">
        <f>VLOOKUP(A1149,'Web Based Remittances'!$A$2:$C$70,3,0)</f>
        <v>310c303f</v>
      </c>
      <c r="C1149" t="s">
        <v>67</v>
      </c>
      <c r="D1149" t="s">
        <v>68</v>
      </c>
      <c r="E1149">
        <v>6110800</v>
      </c>
      <c r="S1149">
        <f t="shared" si="17"/>
        <v>0</v>
      </c>
      <c r="T1149">
        <f>SUM($F1149:H1149)</f>
        <v>0</v>
      </c>
      <c r="U1149">
        <f>SUM($F1149:I1149)</f>
        <v>0</v>
      </c>
      <c r="V1149">
        <f>SUM($F1149:J1149)</f>
        <v>0</v>
      </c>
      <c r="W1149">
        <f>SUM($F1149:K1149)</f>
        <v>0</v>
      </c>
      <c r="X1149">
        <f>SUM($F1149:L1149)</f>
        <v>0</v>
      </c>
      <c r="Y1149">
        <f>SUM($F1149:M1149)</f>
        <v>0</v>
      </c>
      <c r="Z1149">
        <f>SUM($F1149:N1149)</f>
        <v>0</v>
      </c>
      <c r="AA1149">
        <f>SUM($F1149:O1149)</f>
        <v>0</v>
      </c>
      <c r="AB1149">
        <f>SUM($F1149:P1149)</f>
        <v>0</v>
      </c>
      <c r="AC1149">
        <f>SUM($F1149:Q1149)</f>
        <v>0</v>
      </c>
      <c r="AD1149">
        <f>SUM($F1149:R1149)</f>
        <v>0</v>
      </c>
    </row>
    <row r="1150" spans="1:30" x14ac:dyDescent="0.35">
      <c r="A1150" t="s">
        <v>148</v>
      </c>
      <c r="B1150" s="328" t="str">
        <f>VLOOKUP(A1150,'Web Based Remittances'!$A$2:$C$70,3,0)</f>
        <v>310c303f</v>
      </c>
      <c r="C1150" t="s">
        <v>69</v>
      </c>
      <c r="D1150" t="s">
        <v>70</v>
      </c>
      <c r="E1150">
        <v>6110640</v>
      </c>
      <c r="F1150">
        <v>89105</v>
      </c>
      <c r="G1150">
        <v>7300</v>
      </c>
      <c r="H1150">
        <v>7300</v>
      </c>
      <c r="I1150">
        <v>7300</v>
      </c>
      <c r="J1150">
        <v>7300</v>
      </c>
      <c r="K1150">
        <v>7300</v>
      </c>
      <c r="L1150">
        <v>7300</v>
      </c>
      <c r="M1150">
        <v>7550</v>
      </c>
      <c r="N1150">
        <v>7550</v>
      </c>
      <c r="O1150">
        <v>7550</v>
      </c>
      <c r="P1150">
        <v>7550</v>
      </c>
      <c r="Q1150">
        <v>7550</v>
      </c>
      <c r="R1150">
        <v>7555</v>
      </c>
      <c r="S1150">
        <f t="shared" si="17"/>
        <v>7300</v>
      </c>
      <c r="T1150">
        <f>SUM($F1150:H1150)</f>
        <v>103705</v>
      </c>
      <c r="U1150">
        <f>SUM($F1150:I1150)</f>
        <v>111005</v>
      </c>
      <c r="V1150">
        <f>SUM($F1150:J1150)</f>
        <v>118305</v>
      </c>
      <c r="W1150">
        <f>SUM($F1150:K1150)</f>
        <v>125605</v>
      </c>
      <c r="X1150">
        <f>SUM($F1150:L1150)</f>
        <v>132905</v>
      </c>
      <c r="Y1150">
        <f>SUM($F1150:M1150)</f>
        <v>140455</v>
      </c>
      <c r="Z1150">
        <f>SUM($F1150:N1150)</f>
        <v>148005</v>
      </c>
      <c r="AA1150">
        <f>SUM($F1150:O1150)</f>
        <v>155555</v>
      </c>
      <c r="AB1150">
        <f>SUM($F1150:P1150)</f>
        <v>163105</v>
      </c>
      <c r="AC1150">
        <f>SUM($F1150:Q1150)</f>
        <v>170655</v>
      </c>
      <c r="AD1150">
        <f>SUM($F1150:R1150)</f>
        <v>178210</v>
      </c>
    </row>
    <row r="1151" spans="1:30" x14ac:dyDescent="0.35">
      <c r="A1151" t="s">
        <v>148</v>
      </c>
      <c r="B1151" s="328" t="str">
        <f>VLOOKUP(A1151,'Web Based Remittances'!$A$2:$C$70,3,0)</f>
        <v>310c303f</v>
      </c>
      <c r="C1151" t="s">
        <v>71</v>
      </c>
      <c r="D1151" t="s">
        <v>72</v>
      </c>
      <c r="E1151">
        <v>6116300</v>
      </c>
      <c r="F1151">
        <v>11200</v>
      </c>
      <c r="G1151">
        <v>933</v>
      </c>
      <c r="H1151">
        <v>933</v>
      </c>
      <c r="I1151">
        <v>933</v>
      </c>
      <c r="J1151">
        <v>933</v>
      </c>
      <c r="K1151">
        <v>933</v>
      </c>
      <c r="L1151">
        <v>933</v>
      </c>
      <c r="M1151">
        <v>933</v>
      </c>
      <c r="N1151">
        <v>933</v>
      </c>
      <c r="O1151">
        <v>933</v>
      </c>
      <c r="P1151">
        <v>933</v>
      </c>
      <c r="Q1151">
        <v>933</v>
      </c>
      <c r="R1151">
        <v>937</v>
      </c>
      <c r="S1151">
        <f t="shared" si="17"/>
        <v>933</v>
      </c>
      <c r="T1151">
        <f>SUM($F1151:H1151)</f>
        <v>13066</v>
      </c>
      <c r="U1151">
        <f>SUM($F1151:I1151)</f>
        <v>13999</v>
      </c>
      <c r="V1151">
        <f>SUM($F1151:J1151)</f>
        <v>14932</v>
      </c>
      <c r="W1151">
        <f>SUM($F1151:K1151)</f>
        <v>15865</v>
      </c>
      <c r="X1151">
        <f>SUM($F1151:L1151)</f>
        <v>16798</v>
      </c>
      <c r="Y1151">
        <f>SUM($F1151:M1151)</f>
        <v>17731</v>
      </c>
      <c r="Z1151">
        <f>SUM($F1151:N1151)</f>
        <v>18664</v>
      </c>
      <c r="AA1151">
        <f>SUM($F1151:O1151)</f>
        <v>19597</v>
      </c>
      <c r="AB1151">
        <f>SUM($F1151:P1151)</f>
        <v>20530</v>
      </c>
      <c r="AC1151">
        <f>SUM($F1151:Q1151)</f>
        <v>21463</v>
      </c>
      <c r="AD1151">
        <f>SUM($F1151:R1151)</f>
        <v>22400</v>
      </c>
    </row>
    <row r="1152" spans="1:30" x14ac:dyDescent="0.35">
      <c r="A1152" t="s">
        <v>148</v>
      </c>
      <c r="B1152" s="328" t="str">
        <f>VLOOKUP(A1152,'Web Based Remittances'!$A$2:$C$70,3,0)</f>
        <v>310c303f</v>
      </c>
      <c r="C1152" t="s">
        <v>73</v>
      </c>
      <c r="D1152" t="s">
        <v>74</v>
      </c>
      <c r="E1152">
        <v>6116200</v>
      </c>
      <c r="F1152">
        <v>6900</v>
      </c>
      <c r="G1152">
        <v>575</v>
      </c>
      <c r="H1152">
        <v>575</v>
      </c>
      <c r="I1152">
        <v>575</v>
      </c>
      <c r="J1152">
        <v>575</v>
      </c>
      <c r="K1152">
        <v>575</v>
      </c>
      <c r="L1152">
        <v>575</v>
      </c>
      <c r="M1152">
        <v>575</v>
      </c>
      <c r="N1152">
        <v>575</v>
      </c>
      <c r="O1152">
        <v>575</v>
      </c>
      <c r="P1152">
        <v>575</v>
      </c>
      <c r="Q1152">
        <v>575</v>
      </c>
      <c r="R1152">
        <v>575</v>
      </c>
      <c r="S1152">
        <f t="shared" si="17"/>
        <v>575</v>
      </c>
      <c r="T1152">
        <f>SUM($F1152:H1152)</f>
        <v>8050</v>
      </c>
      <c r="U1152">
        <f>SUM($F1152:I1152)</f>
        <v>8625</v>
      </c>
      <c r="V1152">
        <f>SUM($F1152:J1152)</f>
        <v>9200</v>
      </c>
      <c r="W1152">
        <f>SUM($F1152:K1152)</f>
        <v>9775</v>
      </c>
      <c r="X1152">
        <f>SUM($F1152:L1152)</f>
        <v>10350</v>
      </c>
      <c r="Y1152">
        <f>SUM($F1152:M1152)</f>
        <v>10925</v>
      </c>
      <c r="Z1152">
        <f>SUM($F1152:N1152)</f>
        <v>11500</v>
      </c>
      <c r="AA1152">
        <f>SUM($F1152:O1152)</f>
        <v>12075</v>
      </c>
      <c r="AB1152">
        <f>SUM($F1152:P1152)</f>
        <v>12650</v>
      </c>
      <c r="AC1152">
        <f>SUM($F1152:Q1152)</f>
        <v>13225</v>
      </c>
      <c r="AD1152">
        <f>SUM($F1152:R1152)</f>
        <v>13800</v>
      </c>
    </row>
    <row r="1153" spans="1:30" x14ac:dyDescent="0.35">
      <c r="A1153" t="s">
        <v>148</v>
      </c>
      <c r="B1153" s="328" t="str">
        <f>VLOOKUP(A1153,'Web Based Remittances'!$A$2:$C$70,3,0)</f>
        <v>310c303f</v>
      </c>
      <c r="C1153" t="s">
        <v>75</v>
      </c>
      <c r="D1153" t="s">
        <v>76</v>
      </c>
      <c r="E1153">
        <v>6116610</v>
      </c>
      <c r="S1153">
        <f t="shared" si="17"/>
        <v>0</v>
      </c>
      <c r="T1153">
        <f>SUM($F1153:H1153)</f>
        <v>0</v>
      </c>
      <c r="U1153">
        <f>SUM($F1153:I1153)</f>
        <v>0</v>
      </c>
      <c r="V1153">
        <f>SUM($F1153:J1153)</f>
        <v>0</v>
      </c>
      <c r="W1153">
        <f>SUM($F1153:K1153)</f>
        <v>0</v>
      </c>
      <c r="X1153">
        <f>SUM($F1153:L1153)</f>
        <v>0</v>
      </c>
      <c r="Y1153">
        <f>SUM($F1153:M1153)</f>
        <v>0</v>
      </c>
      <c r="Z1153">
        <f>SUM($F1153:N1153)</f>
        <v>0</v>
      </c>
      <c r="AA1153">
        <f>SUM($F1153:O1153)</f>
        <v>0</v>
      </c>
      <c r="AB1153">
        <f>SUM($F1153:P1153)</f>
        <v>0</v>
      </c>
      <c r="AC1153">
        <f>SUM($F1153:Q1153)</f>
        <v>0</v>
      </c>
      <c r="AD1153">
        <f>SUM($F1153:R1153)</f>
        <v>0</v>
      </c>
    </row>
    <row r="1154" spans="1:30" x14ac:dyDescent="0.35">
      <c r="A1154" t="s">
        <v>148</v>
      </c>
      <c r="B1154" s="328" t="str">
        <f>VLOOKUP(A1154,'Web Based Remittances'!$A$2:$C$70,3,0)</f>
        <v>310c303f</v>
      </c>
      <c r="C1154" t="s">
        <v>77</v>
      </c>
      <c r="D1154" t="s">
        <v>78</v>
      </c>
      <c r="E1154">
        <v>6116600</v>
      </c>
      <c r="F1154">
        <v>7400</v>
      </c>
      <c r="H1154">
        <v>7400</v>
      </c>
      <c r="S1154">
        <f t="shared" si="17"/>
        <v>0</v>
      </c>
      <c r="T1154">
        <f>SUM($F1154:H1154)</f>
        <v>14800</v>
      </c>
      <c r="U1154">
        <f>SUM($F1154:I1154)</f>
        <v>14800</v>
      </c>
      <c r="V1154">
        <f>SUM($F1154:J1154)</f>
        <v>14800</v>
      </c>
      <c r="W1154">
        <f>SUM($F1154:K1154)</f>
        <v>14800</v>
      </c>
      <c r="X1154">
        <f>SUM($F1154:L1154)</f>
        <v>14800</v>
      </c>
      <c r="Y1154">
        <f>SUM($F1154:M1154)</f>
        <v>14800</v>
      </c>
      <c r="Z1154">
        <f>SUM($F1154:N1154)</f>
        <v>14800</v>
      </c>
      <c r="AA1154">
        <f>SUM($F1154:O1154)</f>
        <v>14800</v>
      </c>
      <c r="AB1154">
        <f>SUM($F1154:P1154)</f>
        <v>14800</v>
      </c>
      <c r="AC1154">
        <f>SUM($F1154:Q1154)</f>
        <v>14800</v>
      </c>
      <c r="AD1154">
        <f>SUM($F1154:R1154)</f>
        <v>14800</v>
      </c>
    </row>
    <row r="1155" spans="1:30" x14ac:dyDescent="0.35">
      <c r="A1155" t="s">
        <v>148</v>
      </c>
      <c r="B1155" s="328" t="str">
        <f>VLOOKUP(A1155,'Web Based Remittances'!$A$2:$C$70,3,0)</f>
        <v>310c303f</v>
      </c>
      <c r="C1155" t="s">
        <v>79</v>
      </c>
      <c r="D1155" t="s">
        <v>80</v>
      </c>
      <c r="E1155">
        <v>6121000</v>
      </c>
      <c r="F1155">
        <v>8000</v>
      </c>
      <c r="G1155">
        <v>666.67</v>
      </c>
      <c r="H1155">
        <v>666.67</v>
      </c>
      <c r="I1155">
        <v>666.67</v>
      </c>
      <c r="J1155">
        <v>666.67</v>
      </c>
      <c r="K1155">
        <v>666.67</v>
      </c>
      <c r="L1155">
        <v>666.67</v>
      </c>
      <c r="M1155">
        <v>666.67</v>
      </c>
      <c r="N1155">
        <v>666.67</v>
      </c>
      <c r="O1155">
        <v>666.67</v>
      </c>
      <c r="P1155">
        <v>666.67</v>
      </c>
      <c r="Q1155">
        <v>666.67</v>
      </c>
      <c r="R1155">
        <v>666.63</v>
      </c>
      <c r="S1155">
        <f t="shared" si="17"/>
        <v>666.67</v>
      </c>
      <c r="T1155">
        <f>SUM($F1155:H1155)</f>
        <v>9333.34</v>
      </c>
      <c r="U1155">
        <f>SUM($F1155:I1155)</f>
        <v>10000.01</v>
      </c>
      <c r="V1155">
        <f>SUM($F1155:J1155)</f>
        <v>10666.68</v>
      </c>
      <c r="W1155">
        <f>SUM($F1155:K1155)</f>
        <v>11333.35</v>
      </c>
      <c r="X1155">
        <f>SUM($F1155:L1155)</f>
        <v>12000.02</v>
      </c>
      <c r="Y1155">
        <f>SUM($F1155:M1155)</f>
        <v>12666.69</v>
      </c>
      <c r="Z1155">
        <f>SUM($F1155:N1155)</f>
        <v>13333.36</v>
      </c>
      <c r="AA1155">
        <f>SUM($F1155:O1155)</f>
        <v>14000.03</v>
      </c>
      <c r="AB1155">
        <f>SUM($F1155:P1155)</f>
        <v>14666.7</v>
      </c>
      <c r="AC1155">
        <f>SUM($F1155:Q1155)</f>
        <v>15333.37</v>
      </c>
      <c r="AD1155">
        <f>SUM($F1155:R1155)</f>
        <v>16000</v>
      </c>
    </row>
    <row r="1156" spans="1:30" x14ac:dyDescent="0.35">
      <c r="A1156" t="s">
        <v>148</v>
      </c>
      <c r="B1156" s="328" t="str">
        <f>VLOOKUP(A1156,'Web Based Remittances'!$A$2:$C$70,3,0)</f>
        <v>310c303f</v>
      </c>
      <c r="C1156" t="s">
        <v>81</v>
      </c>
      <c r="D1156" t="s">
        <v>82</v>
      </c>
      <c r="E1156">
        <v>6122310</v>
      </c>
      <c r="F1156">
        <v>9642</v>
      </c>
      <c r="G1156">
        <v>803.5</v>
      </c>
      <c r="H1156">
        <v>803.5</v>
      </c>
      <c r="I1156">
        <v>803.5</v>
      </c>
      <c r="J1156">
        <v>803.5</v>
      </c>
      <c r="K1156">
        <v>803.5</v>
      </c>
      <c r="L1156">
        <v>803.5</v>
      </c>
      <c r="M1156">
        <v>803.5</v>
      </c>
      <c r="N1156">
        <v>803.5</v>
      </c>
      <c r="O1156">
        <v>803.5</v>
      </c>
      <c r="P1156">
        <v>803.5</v>
      </c>
      <c r="Q1156">
        <v>803.5</v>
      </c>
      <c r="R1156">
        <v>803.5</v>
      </c>
      <c r="S1156">
        <f t="shared" ref="S1156:S1219" si="18">G1156</f>
        <v>803.5</v>
      </c>
      <c r="T1156">
        <f>SUM($F1156:H1156)</f>
        <v>11249</v>
      </c>
      <c r="U1156">
        <f>SUM($F1156:I1156)</f>
        <v>12052.5</v>
      </c>
      <c r="V1156">
        <f>SUM($F1156:J1156)</f>
        <v>12856</v>
      </c>
      <c r="W1156">
        <f>SUM($F1156:K1156)</f>
        <v>13659.5</v>
      </c>
      <c r="X1156">
        <f>SUM($F1156:L1156)</f>
        <v>14463</v>
      </c>
      <c r="Y1156">
        <f>SUM($F1156:M1156)</f>
        <v>15266.5</v>
      </c>
      <c r="Z1156">
        <f>SUM($F1156:N1156)</f>
        <v>16070</v>
      </c>
      <c r="AA1156">
        <f>SUM($F1156:O1156)</f>
        <v>16873.5</v>
      </c>
      <c r="AB1156">
        <f>SUM($F1156:P1156)</f>
        <v>17677</v>
      </c>
      <c r="AC1156">
        <f>SUM($F1156:Q1156)</f>
        <v>18480.5</v>
      </c>
      <c r="AD1156">
        <f>SUM($F1156:R1156)</f>
        <v>19284</v>
      </c>
    </row>
    <row r="1157" spans="1:30" x14ac:dyDescent="0.35">
      <c r="A1157" t="s">
        <v>148</v>
      </c>
      <c r="B1157" s="328" t="str">
        <f>VLOOKUP(A1157,'Web Based Remittances'!$A$2:$C$70,3,0)</f>
        <v>310c303f</v>
      </c>
      <c r="C1157" t="s">
        <v>83</v>
      </c>
      <c r="D1157" t="s">
        <v>84</v>
      </c>
      <c r="E1157">
        <v>6122110</v>
      </c>
      <c r="F1157">
        <v>18932</v>
      </c>
      <c r="G1157">
        <v>1577.66</v>
      </c>
      <c r="H1157">
        <v>1577.66</v>
      </c>
      <c r="I1157">
        <v>1577.66</v>
      </c>
      <c r="J1157">
        <v>1577.66</v>
      </c>
      <c r="K1157">
        <v>1577.66</v>
      </c>
      <c r="L1157">
        <v>1577.66</v>
      </c>
      <c r="M1157">
        <v>1577.66</v>
      </c>
      <c r="N1157">
        <v>1577.66</v>
      </c>
      <c r="O1157">
        <v>1577.66</v>
      </c>
      <c r="P1157">
        <v>1577.66</v>
      </c>
      <c r="Q1157">
        <v>1577.66</v>
      </c>
      <c r="R1157">
        <v>1577.74</v>
      </c>
      <c r="S1157">
        <f t="shared" si="18"/>
        <v>1577.66</v>
      </c>
      <c r="T1157">
        <f>SUM($F1157:H1157)</f>
        <v>22087.32</v>
      </c>
      <c r="U1157">
        <f>SUM($F1157:I1157)</f>
        <v>23664.98</v>
      </c>
      <c r="V1157">
        <f>SUM($F1157:J1157)</f>
        <v>25242.639999999999</v>
      </c>
      <c r="W1157">
        <f>SUM($F1157:K1157)</f>
        <v>26820.3</v>
      </c>
      <c r="X1157">
        <f>SUM($F1157:L1157)</f>
        <v>28397.96</v>
      </c>
      <c r="Y1157">
        <f>SUM($F1157:M1157)</f>
        <v>29975.62</v>
      </c>
      <c r="Z1157">
        <f>SUM($F1157:N1157)</f>
        <v>31553.279999999999</v>
      </c>
      <c r="AA1157">
        <f>SUM($F1157:O1157)</f>
        <v>33130.94</v>
      </c>
      <c r="AB1157">
        <f>SUM($F1157:P1157)</f>
        <v>34708.600000000006</v>
      </c>
      <c r="AC1157">
        <f>SUM($F1157:Q1157)</f>
        <v>36286.260000000009</v>
      </c>
      <c r="AD1157">
        <f>SUM($F1157:R1157)</f>
        <v>37864.000000000007</v>
      </c>
    </row>
    <row r="1158" spans="1:30" x14ac:dyDescent="0.35">
      <c r="A1158" t="s">
        <v>148</v>
      </c>
      <c r="B1158" s="328" t="str">
        <f>VLOOKUP(A1158,'Web Based Remittances'!$A$2:$C$70,3,0)</f>
        <v>310c303f</v>
      </c>
      <c r="C1158" t="s">
        <v>85</v>
      </c>
      <c r="D1158" t="s">
        <v>86</v>
      </c>
      <c r="E1158">
        <v>6120800</v>
      </c>
      <c r="F1158">
        <v>5419</v>
      </c>
      <c r="G1158">
        <v>1354</v>
      </c>
      <c r="J1158">
        <v>1354</v>
      </c>
      <c r="M1158">
        <v>1354</v>
      </c>
      <c r="P1158">
        <v>1357</v>
      </c>
      <c r="S1158">
        <f t="shared" si="18"/>
        <v>1354</v>
      </c>
      <c r="T1158">
        <f>SUM($F1158:H1158)</f>
        <v>6773</v>
      </c>
      <c r="U1158">
        <f>SUM($F1158:I1158)</f>
        <v>6773</v>
      </c>
      <c r="V1158">
        <f>SUM($F1158:J1158)</f>
        <v>8127</v>
      </c>
      <c r="W1158">
        <f>SUM($F1158:K1158)</f>
        <v>8127</v>
      </c>
      <c r="X1158">
        <f>SUM($F1158:L1158)</f>
        <v>8127</v>
      </c>
      <c r="Y1158">
        <f>SUM($F1158:M1158)</f>
        <v>9481</v>
      </c>
      <c r="Z1158">
        <f>SUM($F1158:N1158)</f>
        <v>9481</v>
      </c>
      <c r="AA1158">
        <f>SUM($F1158:O1158)</f>
        <v>9481</v>
      </c>
      <c r="AB1158">
        <f>SUM($F1158:P1158)</f>
        <v>10838</v>
      </c>
      <c r="AC1158">
        <f>SUM($F1158:Q1158)</f>
        <v>10838</v>
      </c>
      <c r="AD1158">
        <f>SUM($F1158:R1158)</f>
        <v>10838</v>
      </c>
    </row>
    <row r="1159" spans="1:30" x14ac:dyDescent="0.35">
      <c r="A1159" t="s">
        <v>148</v>
      </c>
      <c r="B1159" s="328" t="str">
        <f>VLOOKUP(A1159,'Web Based Remittances'!$A$2:$C$70,3,0)</f>
        <v>310c303f</v>
      </c>
      <c r="C1159" t="s">
        <v>87</v>
      </c>
      <c r="D1159" t="s">
        <v>88</v>
      </c>
      <c r="E1159">
        <v>6120220</v>
      </c>
      <c r="F1159">
        <v>44223</v>
      </c>
      <c r="G1159">
        <v>4920</v>
      </c>
      <c r="H1159">
        <v>3068</v>
      </c>
      <c r="I1159">
        <v>3068</v>
      </c>
      <c r="J1159">
        <v>4920</v>
      </c>
      <c r="K1159">
        <v>3068</v>
      </c>
      <c r="L1159">
        <v>3068</v>
      </c>
      <c r="M1159">
        <v>4920</v>
      </c>
      <c r="N1159">
        <v>3068</v>
      </c>
      <c r="O1159">
        <v>3068</v>
      </c>
      <c r="P1159">
        <v>4920</v>
      </c>
      <c r="Q1159">
        <v>3068</v>
      </c>
      <c r="R1159">
        <v>3067</v>
      </c>
      <c r="S1159">
        <f t="shared" si="18"/>
        <v>4920</v>
      </c>
      <c r="T1159">
        <f>SUM($F1159:H1159)</f>
        <v>52211</v>
      </c>
      <c r="U1159">
        <f>SUM($F1159:I1159)</f>
        <v>55279</v>
      </c>
      <c r="V1159">
        <f>SUM($F1159:J1159)</f>
        <v>60199</v>
      </c>
      <c r="W1159">
        <f>SUM($F1159:K1159)</f>
        <v>63267</v>
      </c>
      <c r="X1159">
        <f>SUM($F1159:L1159)</f>
        <v>66335</v>
      </c>
      <c r="Y1159">
        <f>SUM($F1159:M1159)</f>
        <v>71255</v>
      </c>
      <c r="Z1159">
        <f>SUM($F1159:N1159)</f>
        <v>74323</v>
      </c>
      <c r="AA1159">
        <f>SUM($F1159:O1159)</f>
        <v>77391</v>
      </c>
      <c r="AB1159">
        <f>SUM($F1159:P1159)</f>
        <v>82311</v>
      </c>
      <c r="AC1159">
        <f>SUM($F1159:Q1159)</f>
        <v>85379</v>
      </c>
      <c r="AD1159">
        <f>SUM($F1159:R1159)</f>
        <v>88446</v>
      </c>
    </row>
    <row r="1160" spans="1:30" x14ac:dyDescent="0.35">
      <c r="A1160" t="s">
        <v>148</v>
      </c>
      <c r="B1160" s="328" t="str">
        <f>VLOOKUP(A1160,'Web Based Remittances'!$A$2:$C$70,3,0)</f>
        <v>310c303f</v>
      </c>
      <c r="C1160" t="s">
        <v>89</v>
      </c>
      <c r="D1160" t="s">
        <v>90</v>
      </c>
      <c r="E1160">
        <v>6120600</v>
      </c>
      <c r="F1160">
        <v>60416</v>
      </c>
      <c r="R1160">
        <v>60416</v>
      </c>
      <c r="S1160">
        <f t="shared" si="18"/>
        <v>0</v>
      </c>
      <c r="T1160">
        <f>SUM($F1160:H1160)</f>
        <v>60416</v>
      </c>
      <c r="U1160">
        <f>SUM($F1160:I1160)</f>
        <v>60416</v>
      </c>
      <c r="V1160">
        <f>SUM($F1160:J1160)</f>
        <v>60416</v>
      </c>
      <c r="W1160">
        <f>SUM($F1160:K1160)</f>
        <v>60416</v>
      </c>
      <c r="X1160">
        <f>SUM($F1160:L1160)</f>
        <v>60416</v>
      </c>
      <c r="Y1160">
        <f>SUM($F1160:M1160)</f>
        <v>60416</v>
      </c>
      <c r="Z1160">
        <f>SUM($F1160:N1160)</f>
        <v>60416</v>
      </c>
      <c r="AA1160">
        <f>SUM($F1160:O1160)</f>
        <v>60416</v>
      </c>
      <c r="AB1160">
        <f>SUM($F1160:P1160)</f>
        <v>60416</v>
      </c>
      <c r="AC1160">
        <f>SUM($F1160:Q1160)</f>
        <v>60416</v>
      </c>
      <c r="AD1160">
        <f>SUM($F1160:R1160)</f>
        <v>120832</v>
      </c>
    </row>
    <row r="1161" spans="1:30" x14ac:dyDescent="0.35">
      <c r="A1161" t="s">
        <v>148</v>
      </c>
      <c r="B1161" s="328" t="str">
        <f>VLOOKUP(A1161,'Web Based Remittances'!$A$2:$C$70,3,0)</f>
        <v>310c303f</v>
      </c>
      <c r="C1161" t="s">
        <v>91</v>
      </c>
      <c r="D1161" t="s">
        <v>92</v>
      </c>
      <c r="E1161">
        <v>6120400</v>
      </c>
      <c r="F1161">
        <v>5000</v>
      </c>
      <c r="G1161">
        <v>416.66</v>
      </c>
      <c r="H1161">
        <v>416.66</v>
      </c>
      <c r="I1161">
        <v>416.66</v>
      </c>
      <c r="J1161">
        <v>416.66</v>
      </c>
      <c r="K1161">
        <v>416.66</v>
      </c>
      <c r="L1161">
        <v>416.66</v>
      </c>
      <c r="M1161">
        <v>416.66</v>
      </c>
      <c r="N1161">
        <v>416.66</v>
      </c>
      <c r="O1161">
        <v>416.66</v>
      </c>
      <c r="P1161">
        <v>416.66</v>
      </c>
      <c r="Q1161">
        <v>416.66</v>
      </c>
      <c r="R1161">
        <v>416.74</v>
      </c>
      <c r="S1161">
        <f t="shared" si="18"/>
        <v>416.66</v>
      </c>
      <c r="T1161">
        <f>SUM($F1161:H1161)</f>
        <v>5833.32</v>
      </c>
      <c r="U1161">
        <f>SUM($F1161:I1161)</f>
        <v>6249.98</v>
      </c>
      <c r="V1161">
        <f>SUM($F1161:J1161)</f>
        <v>6666.6399999999994</v>
      </c>
      <c r="W1161">
        <f>SUM($F1161:K1161)</f>
        <v>7083.2999999999993</v>
      </c>
      <c r="X1161">
        <f>SUM($F1161:L1161)</f>
        <v>7499.9599999999991</v>
      </c>
      <c r="Y1161">
        <f>SUM($F1161:M1161)</f>
        <v>7916.619999999999</v>
      </c>
      <c r="Z1161">
        <f>SUM($F1161:N1161)</f>
        <v>8333.2799999999988</v>
      </c>
      <c r="AA1161">
        <f>SUM($F1161:O1161)</f>
        <v>8749.9399999999987</v>
      </c>
      <c r="AB1161">
        <f>SUM($F1161:P1161)</f>
        <v>9166.5999999999985</v>
      </c>
      <c r="AC1161">
        <f>SUM($F1161:Q1161)</f>
        <v>9583.2599999999984</v>
      </c>
      <c r="AD1161">
        <f>SUM($F1161:R1161)</f>
        <v>9999.9999999999982</v>
      </c>
    </row>
    <row r="1162" spans="1:30" x14ac:dyDescent="0.35">
      <c r="A1162" t="s">
        <v>148</v>
      </c>
      <c r="B1162" s="328" t="str">
        <f>VLOOKUP(A1162,'Web Based Remittances'!$A$2:$C$70,3,0)</f>
        <v>310c303f</v>
      </c>
      <c r="C1162" t="s">
        <v>93</v>
      </c>
      <c r="D1162" t="s">
        <v>94</v>
      </c>
      <c r="E1162">
        <v>6140130</v>
      </c>
      <c r="F1162">
        <v>60000</v>
      </c>
      <c r="G1162">
        <v>5000</v>
      </c>
      <c r="H1162">
        <v>5000</v>
      </c>
      <c r="I1162">
        <v>5000</v>
      </c>
      <c r="J1162">
        <v>5000</v>
      </c>
      <c r="K1162">
        <v>5000</v>
      </c>
      <c r="L1162">
        <v>5000</v>
      </c>
      <c r="M1162">
        <v>5000</v>
      </c>
      <c r="N1162">
        <v>5000</v>
      </c>
      <c r="O1162">
        <v>5000</v>
      </c>
      <c r="P1162">
        <v>5000</v>
      </c>
      <c r="Q1162">
        <v>5000</v>
      </c>
      <c r="R1162">
        <v>5000</v>
      </c>
      <c r="S1162">
        <f t="shared" si="18"/>
        <v>5000</v>
      </c>
      <c r="T1162">
        <f>SUM($F1162:H1162)</f>
        <v>70000</v>
      </c>
      <c r="U1162">
        <f>SUM($F1162:I1162)</f>
        <v>75000</v>
      </c>
      <c r="V1162">
        <f>SUM($F1162:J1162)</f>
        <v>80000</v>
      </c>
      <c r="W1162">
        <f>SUM($F1162:K1162)</f>
        <v>85000</v>
      </c>
      <c r="X1162">
        <f>SUM($F1162:L1162)</f>
        <v>90000</v>
      </c>
      <c r="Y1162">
        <f>SUM($F1162:M1162)</f>
        <v>95000</v>
      </c>
      <c r="Z1162">
        <f>SUM($F1162:N1162)</f>
        <v>100000</v>
      </c>
      <c r="AA1162">
        <f>SUM($F1162:O1162)</f>
        <v>105000</v>
      </c>
      <c r="AB1162">
        <f>SUM($F1162:P1162)</f>
        <v>110000</v>
      </c>
      <c r="AC1162">
        <f>SUM($F1162:Q1162)</f>
        <v>115000</v>
      </c>
      <c r="AD1162">
        <f>SUM($F1162:R1162)</f>
        <v>120000</v>
      </c>
    </row>
    <row r="1163" spans="1:30" x14ac:dyDescent="0.35">
      <c r="A1163" t="s">
        <v>148</v>
      </c>
      <c r="B1163" s="328" t="str">
        <f>VLOOKUP(A1163,'Web Based Remittances'!$A$2:$C$70,3,0)</f>
        <v>310c303f</v>
      </c>
      <c r="C1163" t="s">
        <v>95</v>
      </c>
      <c r="D1163" t="s">
        <v>96</v>
      </c>
      <c r="E1163">
        <v>6142430</v>
      </c>
      <c r="F1163">
        <v>10000</v>
      </c>
      <c r="G1163">
        <v>250</v>
      </c>
      <c r="H1163">
        <v>416.68</v>
      </c>
      <c r="I1163">
        <v>500</v>
      </c>
      <c r="J1163">
        <v>500</v>
      </c>
      <c r="K1163">
        <v>1041.67</v>
      </c>
      <c r="L1163">
        <v>1041.67</v>
      </c>
      <c r="M1163">
        <v>1041.67</v>
      </c>
      <c r="N1163">
        <v>1041.67</v>
      </c>
      <c r="O1163">
        <v>1041.67</v>
      </c>
      <c r="P1163">
        <v>1041.67</v>
      </c>
      <c r="Q1163">
        <v>1041.67</v>
      </c>
      <c r="R1163">
        <v>1041.6300000000001</v>
      </c>
      <c r="S1163">
        <f t="shared" si="18"/>
        <v>250</v>
      </c>
      <c r="T1163">
        <f>SUM($F1163:H1163)</f>
        <v>10666.68</v>
      </c>
      <c r="U1163">
        <f>SUM($F1163:I1163)</f>
        <v>11166.68</v>
      </c>
      <c r="V1163">
        <f>SUM($F1163:J1163)</f>
        <v>11666.68</v>
      </c>
      <c r="W1163">
        <f>SUM($F1163:K1163)</f>
        <v>12708.35</v>
      </c>
      <c r="X1163">
        <f>SUM($F1163:L1163)</f>
        <v>13750.02</v>
      </c>
      <c r="Y1163">
        <f>SUM($F1163:M1163)</f>
        <v>14791.69</v>
      </c>
      <c r="Z1163">
        <f>SUM($F1163:N1163)</f>
        <v>15833.36</v>
      </c>
      <c r="AA1163">
        <f>SUM($F1163:O1163)</f>
        <v>16875.03</v>
      </c>
      <c r="AB1163">
        <f>SUM($F1163:P1163)</f>
        <v>17916.699999999997</v>
      </c>
      <c r="AC1163">
        <f>SUM($F1163:Q1163)</f>
        <v>18958.369999999995</v>
      </c>
      <c r="AD1163">
        <f>SUM($F1163:R1163)</f>
        <v>19999.999999999996</v>
      </c>
    </row>
    <row r="1164" spans="1:30" x14ac:dyDescent="0.35">
      <c r="A1164" t="s">
        <v>148</v>
      </c>
      <c r="B1164" s="328" t="str">
        <f>VLOOKUP(A1164,'Web Based Remittances'!$A$2:$C$70,3,0)</f>
        <v>310c303f</v>
      </c>
      <c r="C1164" t="s">
        <v>97</v>
      </c>
      <c r="D1164" t="s">
        <v>98</v>
      </c>
      <c r="E1164">
        <v>6146100</v>
      </c>
      <c r="S1164">
        <f t="shared" si="18"/>
        <v>0</v>
      </c>
      <c r="T1164">
        <f>SUM($F1164:H1164)</f>
        <v>0</v>
      </c>
      <c r="U1164">
        <f>SUM($F1164:I1164)</f>
        <v>0</v>
      </c>
      <c r="V1164">
        <f>SUM($F1164:J1164)</f>
        <v>0</v>
      </c>
      <c r="W1164">
        <f>SUM($F1164:K1164)</f>
        <v>0</v>
      </c>
      <c r="X1164">
        <f>SUM($F1164:L1164)</f>
        <v>0</v>
      </c>
      <c r="Y1164">
        <f>SUM($F1164:M1164)</f>
        <v>0</v>
      </c>
      <c r="Z1164">
        <f>SUM($F1164:N1164)</f>
        <v>0</v>
      </c>
      <c r="AA1164">
        <f>SUM($F1164:O1164)</f>
        <v>0</v>
      </c>
      <c r="AB1164">
        <f>SUM($F1164:P1164)</f>
        <v>0</v>
      </c>
      <c r="AC1164">
        <f>SUM($F1164:Q1164)</f>
        <v>0</v>
      </c>
      <c r="AD1164">
        <f>SUM($F1164:R1164)</f>
        <v>0</v>
      </c>
    </row>
    <row r="1165" spans="1:30" x14ac:dyDescent="0.35">
      <c r="A1165" t="s">
        <v>148</v>
      </c>
      <c r="B1165" s="328" t="str">
        <f>VLOOKUP(A1165,'Web Based Remittances'!$A$2:$C$70,3,0)</f>
        <v>310c303f</v>
      </c>
      <c r="C1165" t="s">
        <v>99</v>
      </c>
      <c r="D1165" t="s">
        <v>100</v>
      </c>
      <c r="E1165">
        <v>6140000</v>
      </c>
      <c r="F1165">
        <v>25324</v>
      </c>
      <c r="G1165">
        <v>2184.25</v>
      </c>
      <c r="H1165">
        <v>2184.25</v>
      </c>
      <c r="I1165">
        <v>2184.25</v>
      </c>
      <c r="J1165">
        <v>2184.25</v>
      </c>
      <c r="K1165">
        <v>1297.25</v>
      </c>
      <c r="L1165">
        <v>2184.25</v>
      </c>
      <c r="M1165">
        <v>2184.25</v>
      </c>
      <c r="N1165">
        <v>2184.25</v>
      </c>
      <c r="O1165">
        <v>2184.25</v>
      </c>
      <c r="P1165">
        <v>2184.25</v>
      </c>
      <c r="Q1165">
        <v>2184.25</v>
      </c>
      <c r="R1165">
        <v>2184.25</v>
      </c>
      <c r="S1165">
        <f t="shared" si="18"/>
        <v>2184.25</v>
      </c>
      <c r="T1165">
        <f>SUM($F1165:H1165)</f>
        <v>29692.5</v>
      </c>
      <c r="U1165">
        <f>SUM($F1165:I1165)</f>
        <v>31876.75</v>
      </c>
      <c r="V1165">
        <f>SUM($F1165:J1165)</f>
        <v>34061</v>
      </c>
      <c r="W1165">
        <f>SUM($F1165:K1165)</f>
        <v>35358.25</v>
      </c>
      <c r="X1165">
        <f>SUM($F1165:L1165)</f>
        <v>37542.5</v>
      </c>
      <c r="Y1165">
        <f>SUM($F1165:M1165)</f>
        <v>39726.75</v>
      </c>
      <c r="Z1165">
        <f>SUM($F1165:N1165)</f>
        <v>41911</v>
      </c>
      <c r="AA1165">
        <f>SUM($F1165:O1165)</f>
        <v>44095.25</v>
      </c>
      <c r="AB1165">
        <f>SUM($F1165:P1165)</f>
        <v>46279.5</v>
      </c>
      <c r="AC1165">
        <f>SUM($F1165:Q1165)</f>
        <v>48463.75</v>
      </c>
      <c r="AD1165">
        <f>SUM($F1165:R1165)</f>
        <v>50648</v>
      </c>
    </row>
    <row r="1166" spans="1:30" x14ac:dyDescent="0.35">
      <c r="A1166" t="s">
        <v>148</v>
      </c>
      <c r="B1166" s="328" t="str">
        <f>VLOOKUP(A1166,'Web Based Remittances'!$A$2:$C$70,3,0)</f>
        <v>310c303f</v>
      </c>
      <c r="C1166" t="s">
        <v>101</v>
      </c>
      <c r="D1166" t="s">
        <v>102</v>
      </c>
      <c r="E1166">
        <v>6121600</v>
      </c>
      <c r="F1166">
        <v>7344</v>
      </c>
      <c r="N1166">
        <v>7344</v>
      </c>
      <c r="S1166">
        <f t="shared" si="18"/>
        <v>0</v>
      </c>
      <c r="T1166">
        <f>SUM($F1166:H1166)</f>
        <v>7344</v>
      </c>
      <c r="U1166">
        <f>SUM($F1166:I1166)</f>
        <v>7344</v>
      </c>
      <c r="V1166">
        <f>SUM($F1166:J1166)</f>
        <v>7344</v>
      </c>
      <c r="W1166">
        <f>SUM($F1166:K1166)</f>
        <v>7344</v>
      </c>
      <c r="X1166">
        <f>SUM($F1166:L1166)</f>
        <v>7344</v>
      </c>
      <c r="Y1166">
        <f>SUM($F1166:M1166)</f>
        <v>7344</v>
      </c>
      <c r="Z1166">
        <f>SUM($F1166:N1166)</f>
        <v>14688</v>
      </c>
      <c r="AA1166">
        <f>SUM($F1166:O1166)</f>
        <v>14688</v>
      </c>
      <c r="AB1166">
        <f>SUM($F1166:P1166)</f>
        <v>14688</v>
      </c>
      <c r="AC1166">
        <f>SUM($F1166:Q1166)</f>
        <v>14688</v>
      </c>
      <c r="AD1166">
        <f>SUM($F1166:R1166)</f>
        <v>14688</v>
      </c>
    </row>
    <row r="1167" spans="1:30" x14ac:dyDescent="0.35">
      <c r="A1167" t="s">
        <v>148</v>
      </c>
      <c r="B1167" s="328" t="str">
        <f>VLOOKUP(A1167,'Web Based Remittances'!$A$2:$C$70,3,0)</f>
        <v>310c303f</v>
      </c>
      <c r="C1167" t="s">
        <v>103</v>
      </c>
      <c r="D1167" t="s">
        <v>104</v>
      </c>
      <c r="E1167">
        <v>6151110</v>
      </c>
      <c r="F1167">
        <v>9467</v>
      </c>
      <c r="G1167">
        <v>806.83</v>
      </c>
      <c r="H1167">
        <v>806.87</v>
      </c>
      <c r="I1167">
        <v>806.83</v>
      </c>
      <c r="J1167">
        <v>806.83</v>
      </c>
      <c r="K1167">
        <v>591.83000000000004</v>
      </c>
      <c r="L1167">
        <v>806.83</v>
      </c>
      <c r="M1167">
        <v>806.83</v>
      </c>
      <c r="N1167">
        <v>806.83</v>
      </c>
      <c r="O1167">
        <v>806.83</v>
      </c>
      <c r="P1167">
        <v>806.83</v>
      </c>
      <c r="Q1167">
        <v>806.83</v>
      </c>
      <c r="R1167">
        <v>806.83</v>
      </c>
      <c r="S1167">
        <f t="shared" si="18"/>
        <v>806.83</v>
      </c>
      <c r="T1167">
        <f>SUM($F1167:H1167)</f>
        <v>11080.7</v>
      </c>
      <c r="U1167">
        <f>SUM($F1167:I1167)</f>
        <v>11887.53</v>
      </c>
      <c r="V1167">
        <f>SUM($F1167:J1167)</f>
        <v>12694.36</v>
      </c>
      <c r="W1167">
        <f>SUM($F1167:K1167)</f>
        <v>13286.19</v>
      </c>
      <c r="X1167">
        <f>SUM($F1167:L1167)</f>
        <v>14093.02</v>
      </c>
      <c r="Y1167">
        <f>SUM($F1167:M1167)</f>
        <v>14899.85</v>
      </c>
      <c r="Z1167">
        <f>SUM($F1167:N1167)</f>
        <v>15706.68</v>
      </c>
      <c r="AA1167">
        <f>SUM($F1167:O1167)</f>
        <v>16513.510000000002</v>
      </c>
      <c r="AB1167">
        <f>SUM($F1167:P1167)</f>
        <v>17320.340000000004</v>
      </c>
      <c r="AC1167">
        <f>SUM($F1167:Q1167)</f>
        <v>18127.170000000006</v>
      </c>
      <c r="AD1167">
        <f>SUM($F1167:R1167)</f>
        <v>18934.000000000007</v>
      </c>
    </row>
    <row r="1168" spans="1:30" x14ac:dyDescent="0.35">
      <c r="A1168" t="s">
        <v>148</v>
      </c>
      <c r="B1168" s="328" t="str">
        <f>VLOOKUP(A1168,'Web Based Remittances'!$A$2:$C$70,3,0)</f>
        <v>310c303f</v>
      </c>
      <c r="C1168" t="s">
        <v>105</v>
      </c>
      <c r="D1168" t="s">
        <v>106</v>
      </c>
      <c r="E1168">
        <v>6140200</v>
      </c>
      <c r="F1168">
        <v>75040</v>
      </c>
      <c r="G1168">
        <v>6253.33</v>
      </c>
      <c r="H1168">
        <v>6253.33</v>
      </c>
      <c r="I1168">
        <v>6253.33</v>
      </c>
      <c r="J1168">
        <v>6253.33</v>
      </c>
      <c r="K1168">
        <v>6253.33</v>
      </c>
      <c r="L1168">
        <v>6253.33</v>
      </c>
      <c r="M1168">
        <v>6253.33</v>
      </c>
      <c r="N1168">
        <v>6253.33</v>
      </c>
      <c r="O1168">
        <v>6253.33</v>
      </c>
      <c r="P1168">
        <v>6253.33</v>
      </c>
      <c r="Q1168">
        <v>6253.33</v>
      </c>
      <c r="R1168">
        <v>6253.37</v>
      </c>
      <c r="S1168">
        <f t="shared" si="18"/>
        <v>6253.33</v>
      </c>
      <c r="T1168">
        <f>SUM($F1168:H1168)</f>
        <v>87546.66</v>
      </c>
      <c r="U1168">
        <f>SUM($F1168:I1168)</f>
        <v>93799.99</v>
      </c>
      <c r="V1168">
        <f>SUM($F1168:J1168)</f>
        <v>100053.32</v>
      </c>
      <c r="W1168">
        <f>SUM($F1168:K1168)</f>
        <v>106306.65000000001</v>
      </c>
      <c r="X1168">
        <f>SUM($F1168:L1168)</f>
        <v>112559.98000000001</v>
      </c>
      <c r="Y1168">
        <f>SUM($F1168:M1168)</f>
        <v>118813.31000000001</v>
      </c>
      <c r="Z1168">
        <f>SUM($F1168:N1168)</f>
        <v>125066.64000000001</v>
      </c>
      <c r="AA1168">
        <f>SUM($F1168:O1168)</f>
        <v>131319.97</v>
      </c>
      <c r="AB1168">
        <f>SUM($F1168:P1168)</f>
        <v>137573.29999999999</v>
      </c>
      <c r="AC1168">
        <f>SUM($F1168:Q1168)</f>
        <v>143826.62999999998</v>
      </c>
      <c r="AD1168">
        <f>SUM($F1168:R1168)</f>
        <v>150079.99999999997</v>
      </c>
    </row>
    <row r="1169" spans="1:30" x14ac:dyDescent="0.35">
      <c r="A1169" t="s">
        <v>148</v>
      </c>
      <c r="B1169" s="328" t="str">
        <f>VLOOKUP(A1169,'Web Based Remittances'!$A$2:$C$70,3,0)</f>
        <v>310c303f</v>
      </c>
      <c r="C1169" t="s">
        <v>107</v>
      </c>
      <c r="D1169" t="s">
        <v>108</v>
      </c>
      <c r="E1169">
        <v>6111000</v>
      </c>
      <c r="F1169">
        <v>11245</v>
      </c>
      <c r="G1169">
        <v>937.08</v>
      </c>
      <c r="H1169">
        <v>937.12</v>
      </c>
      <c r="I1169">
        <v>937.08</v>
      </c>
      <c r="J1169">
        <v>937.08</v>
      </c>
      <c r="K1169">
        <v>937.08</v>
      </c>
      <c r="L1169">
        <v>937.08</v>
      </c>
      <c r="M1169">
        <v>937.08</v>
      </c>
      <c r="N1169">
        <v>937.08</v>
      </c>
      <c r="O1169">
        <v>937.08</v>
      </c>
      <c r="P1169">
        <v>937.08</v>
      </c>
      <c r="Q1169">
        <v>937.08</v>
      </c>
      <c r="R1169">
        <v>937.08</v>
      </c>
      <c r="S1169">
        <f t="shared" si="18"/>
        <v>937.08</v>
      </c>
      <c r="T1169">
        <f>SUM($F1169:H1169)</f>
        <v>13119.2</v>
      </c>
      <c r="U1169">
        <f>SUM($F1169:I1169)</f>
        <v>14056.28</v>
      </c>
      <c r="V1169">
        <f>SUM($F1169:J1169)</f>
        <v>14993.36</v>
      </c>
      <c r="W1169">
        <f>SUM($F1169:K1169)</f>
        <v>15930.44</v>
      </c>
      <c r="X1169">
        <f>SUM($F1169:L1169)</f>
        <v>16867.52</v>
      </c>
      <c r="Y1169">
        <f>SUM($F1169:M1169)</f>
        <v>17804.600000000002</v>
      </c>
      <c r="Z1169">
        <f>SUM($F1169:N1169)</f>
        <v>18741.680000000004</v>
      </c>
      <c r="AA1169">
        <f>SUM($F1169:O1169)</f>
        <v>19678.760000000006</v>
      </c>
      <c r="AB1169">
        <f>SUM($F1169:P1169)</f>
        <v>20615.840000000007</v>
      </c>
      <c r="AC1169">
        <f>SUM($F1169:Q1169)</f>
        <v>21552.920000000009</v>
      </c>
      <c r="AD1169">
        <f>SUM($F1169:R1169)</f>
        <v>22490.000000000011</v>
      </c>
    </row>
    <row r="1170" spans="1:30" x14ac:dyDescent="0.35">
      <c r="A1170" t="s">
        <v>148</v>
      </c>
      <c r="B1170" s="328" t="str">
        <f>VLOOKUP(A1170,'Web Based Remittances'!$A$2:$C$70,3,0)</f>
        <v>310c303f</v>
      </c>
      <c r="C1170" t="s">
        <v>109</v>
      </c>
      <c r="D1170" t="s">
        <v>110</v>
      </c>
      <c r="E1170">
        <v>6170100</v>
      </c>
      <c r="F1170">
        <v>31240</v>
      </c>
      <c r="G1170">
        <v>2603.33</v>
      </c>
      <c r="H1170">
        <v>2603.37</v>
      </c>
      <c r="I1170">
        <v>2603.33</v>
      </c>
      <c r="J1170">
        <v>2603.33</v>
      </c>
      <c r="K1170">
        <v>2603.33</v>
      </c>
      <c r="L1170">
        <v>2603.33</v>
      </c>
      <c r="M1170">
        <v>2603.33</v>
      </c>
      <c r="N1170">
        <v>2603.33</v>
      </c>
      <c r="O1170">
        <v>2603.33</v>
      </c>
      <c r="P1170">
        <v>2603.33</v>
      </c>
      <c r="Q1170">
        <v>2603.33</v>
      </c>
      <c r="R1170">
        <v>2603.33</v>
      </c>
      <c r="S1170">
        <f t="shared" si="18"/>
        <v>2603.33</v>
      </c>
      <c r="T1170">
        <f>SUM($F1170:H1170)</f>
        <v>36446.700000000004</v>
      </c>
      <c r="U1170">
        <f>SUM($F1170:I1170)</f>
        <v>39050.030000000006</v>
      </c>
      <c r="V1170">
        <f>SUM($F1170:J1170)</f>
        <v>41653.360000000008</v>
      </c>
      <c r="W1170">
        <f>SUM($F1170:K1170)</f>
        <v>44256.69000000001</v>
      </c>
      <c r="X1170">
        <f>SUM($F1170:L1170)</f>
        <v>46860.020000000011</v>
      </c>
      <c r="Y1170">
        <f>SUM($F1170:M1170)</f>
        <v>49463.350000000013</v>
      </c>
      <c r="Z1170">
        <f>SUM($F1170:N1170)</f>
        <v>52066.680000000015</v>
      </c>
      <c r="AA1170">
        <f>SUM($F1170:O1170)</f>
        <v>54670.010000000017</v>
      </c>
      <c r="AB1170">
        <f>SUM($F1170:P1170)</f>
        <v>57273.340000000018</v>
      </c>
      <c r="AC1170">
        <f>SUM($F1170:Q1170)</f>
        <v>59876.67000000002</v>
      </c>
      <c r="AD1170">
        <f>SUM($F1170:R1170)</f>
        <v>62480.000000000022</v>
      </c>
    </row>
    <row r="1171" spans="1:30" x14ac:dyDescent="0.35">
      <c r="A1171" t="s">
        <v>148</v>
      </c>
      <c r="B1171" s="328" t="str">
        <f>VLOOKUP(A1171,'Web Based Remittances'!$A$2:$C$70,3,0)</f>
        <v>310c303f</v>
      </c>
      <c r="C1171" t="s">
        <v>111</v>
      </c>
      <c r="D1171" t="s">
        <v>112</v>
      </c>
      <c r="E1171">
        <v>6170110</v>
      </c>
      <c r="F1171">
        <v>38000</v>
      </c>
      <c r="G1171">
        <v>3166.66</v>
      </c>
      <c r="H1171">
        <v>3166.74</v>
      </c>
      <c r="I1171">
        <v>3166.66</v>
      </c>
      <c r="J1171">
        <v>3166.66</v>
      </c>
      <c r="K1171">
        <v>3166.66</v>
      </c>
      <c r="L1171">
        <v>3166.66</v>
      </c>
      <c r="M1171">
        <v>3166.66</v>
      </c>
      <c r="N1171">
        <v>3166.66</v>
      </c>
      <c r="O1171">
        <v>3166.66</v>
      </c>
      <c r="P1171">
        <v>3166.66</v>
      </c>
      <c r="Q1171">
        <v>3166.66</v>
      </c>
      <c r="R1171">
        <v>3166.66</v>
      </c>
      <c r="S1171">
        <f t="shared" si="18"/>
        <v>3166.66</v>
      </c>
      <c r="T1171">
        <f>SUM($F1171:H1171)</f>
        <v>44333.4</v>
      </c>
      <c r="U1171">
        <f>SUM($F1171:I1171)</f>
        <v>47500.06</v>
      </c>
      <c r="V1171">
        <f>SUM($F1171:J1171)</f>
        <v>50666.720000000001</v>
      </c>
      <c r="W1171">
        <f>SUM($F1171:K1171)</f>
        <v>53833.380000000005</v>
      </c>
      <c r="X1171">
        <f>SUM($F1171:L1171)</f>
        <v>57000.040000000008</v>
      </c>
      <c r="Y1171">
        <f>SUM($F1171:M1171)</f>
        <v>60166.700000000012</v>
      </c>
      <c r="Z1171">
        <f>SUM($F1171:N1171)</f>
        <v>63333.360000000015</v>
      </c>
      <c r="AA1171">
        <f>SUM($F1171:O1171)</f>
        <v>66500.020000000019</v>
      </c>
      <c r="AB1171">
        <f>SUM($F1171:P1171)</f>
        <v>69666.680000000022</v>
      </c>
      <c r="AC1171">
        <f>SUM($F1171:Q1171)</f>
        <v>72833.340000000026</v>
      </c>
      <c r="AD1171">
        <f>SUM($F1171:R1171)</f>
        <v>76000.000000000029</v>
      </c>
    </row>
    <row r="1172" spans="1:30" x14ac:dyDescent="0.35">
      <c r="A1172" t="s">
        <v>148</v>
      </c>
      <c r="B1172" s="328" t="str">
        <f>VLOOKUP(A1172,'Web Based Remittances'!$A$2:$C$70,3,0)</f>
        <v>310c303f</v>
      </c>
      <c r="C1172" t="s">
        <v>113</v>
      </c>
      <c r="D1172" t="s">
        <v>114</v>
      </c>
      <c r="E1172">
        <v>6181400</v>
      </c>
      <c r="S1172">
        <f t="shared" si="18"/>
        <v>0</v>
      </c>
      <c r="T1172">
        <f>SUM($F1172:H1172)</f>
        <v>0</v>
      </c>
      <c r="U1172">
        <f>SUM($F1172:I1172)</f>
        <v>0</v>
      </c>
      <c r="V1172">
        <f>SUM($F1172:J1172)</f>
        <v>0</v>
      </c>
      <c r="W1172">
        <f>SUM($F1172:K1172)</f>
        <v>0</v>
      </c>
      <c r="X1172">
        <f>SUM($F1172:L1172)</f>
        <v>0</v>
      </c>
      <c r="Y1172">
        <f>SUM($F1172:M1172)</f>
        <v>0</v>
      </c>
      <c r="Z1172">
        <f>SUM($F1172:N1172)</f>
        <v>0</v>
      </c>
      <c r="AA1172">
        <f>SUM($F1172:O1172)</f>
        <v>0</v>
      </c>
      <c r="AB1172">
        <f>SUM($F1172:P1172)</f>
        <v>0</v>
      </c>
      <c r="AC1172">
        <f>SUM($F1172:Q1172)</f>
        <v>0</v>
      </c>
      <c r="AD1172">
        <f>SUM($F1172:R1172)</f>
        <v>0</v>
      </c>
    </row>
    <row r="1173" spans="1:30" x14ac:dyDescent="0.35">
      <c r="A1173" t="s">
        <v>148</v>
      </c>
      <c r="B1173" s="328" t="str">
        <f>VLOOKUP(A1173,'Web Based Remittances'!$A$2:$C$70,3,0)</f>
        <v>310c303f</v>
      </c>
      <c r="C1173" t="s">
        <v>115</v>
      </c>
      <c r="D1173" t="s">
        <v>116</v>
      </c>
      <c r="E1173">
        <v>6181500</v>
      </c>
      <c r="S1173">
        <f t="shared" si="18"/>
        <v>0</v>
      </c>
      <c r="T1173">
        <f>SUM($F1173:H1173)</f>
        <v>0</v>
      </c>
      <c r="U1173">
        <f>SUM($F1173:I1173)</f>
        <v>0</v>
      </c>
      <c r="V1173">
        <f>SUM($F1173:J1173)</f>
        <v>0</v>
      </c>
      <c r="W1173">
        <f>SUM($F1173:K1173)</f>
        <v>0</v>
      </c>
      <c r="X1173">
        <f>SUM($F1173:L1173)</f>
        <v>0</v>
      </c>
      <c r="Y1173">
        <f>SUM($F1173:M1173)</f>
        <v>0</v>
      </c>
      <c r="Z1173">
        <f>SUM($F1173:N1173)</f>
        <v>0</v>
      </c>
      <c r="AA1173">
        <f>SUM($F1173:O1173)</f>
        <v>0</v>
      </c>
      <c r="AB1173">
        <f>SUM($F1173:P1173)</f>
        <v>0</v>
      </c>
      <c r="AC1173">
        <f>SUM($F1173:Q1173)</f>
        <v>0</v>
      </c>
      <c r="AD1173">
        <f>SUM($F1173:R1173)</f>
        <v>0</v>
      </c>
    </row>
    <row r="1174" spans="1:30" x14ac:dyDescent="0.35">
      <c r="A1174" t="s">
        <v>148</v>
      </c>
      <c r="B1174" s="328" t="str">
        <f>VLOOKUP(A1174,'Web Based Remittances'!$A$2:$C$70,3,0)</f>
        <v>310c303f</v>
      </c>
      <c r="C1174" t="s">
        <v>117</v>
      </c>
      <c r="D1174" t="s">
        <v>118</v>
      </c>
      <c r="E1174">
        <v>6110610</v>
      </c>
      <c r="S1174">
        <f t="shared" si="18"/>
        <v>0</v>
      </c>
      <c r="T1174">
        <f>SUM($F1174:H1174)</f>
        <v>0</v>
      </c>
      <c r="U1174">
        <f>SUM($F1174:I1174)</f>
        <v>0</v>
      </c>
      <c r="V1174">
        <f>SUM($F1174:J1174)</f>
        <v>0</v>
      </c>
      <c r="W1174">
        <f>SUM($F1174:K1174)</f>
        <v>0</v>
      </c>
      <c r="X1174">
        <f>SUM($F1174:L1174)</f>
        <v>0</v>
      </c>
      <c r="Y1174">
        <f>SUM($F1174:M1174)</f>
        <v>0</v>
      </c>
      <c r="Z1174">
        <f>SUM($F1174:N1174)</f>
        <v>0</v>
      </c>
      <c r="AA1174">
        <f>SUM($F1174:O1174)</f>
        <v>0</v>
      </c>
      <c r="AB1174">
        <f>SUM($F1174:P1174)</f>
        <v>0</v>
      </c>
      <c r="AC1174">
        <f>SUM($F1174:Q1174)</f>
        <v>0</v>
      </c>
      <c r="AD1174">
        <f>SUM($F1174:R1174)</f>
        <v>0</v>
      </c>
    </row>
    <row r="1175" spans="1:30" x14ac:dyDescent="0.35">
      <c r="A1175" t="s">
        <v>148</v>
      </c>
      <c r="B1175" s="328" t="str">
        <f>VLOOKUP(A1175,'Web Based Remittances'!$A$2:$C$70,3,0)</f>
        <v>310c303f</v>
      </c>
      <c r="C1175" t="s">
        <v>119</v>
      </c>
      <c r="D1175" t="s">
        <v>120</v>
      </c>
      <c r="E1175">
        <v>6122340</v>
      </c>
      <c r="S1175">
        <f t="shared" si="18"/>
        <v>0</v>
      </c>
      <c r="T1175">
        <f>SUM($F1175:H1175)</f>
        <v>0</v>
      </c>
      <c r="U1175">
        <f>SUM($F1175:I1175)</f>
        <v>0</v>
      </c>
      <c r="V1175">
        <f>SUM($F1175:J1175)</f>
        <v>0</v>
      </c>
      <c r="W1175">
        <f>SUM($F1175:K1175)</f>
        <v>0</v>
      </c>
      <c r="X1175">
        <f>SUM($F1175:L1175)</f>
        <v>0</v>
      </c>
      <c r="Y1175">
        <f>SUM($F1175:M1175)</f>
        <v>0</v>
      </c>
      <c r="Z1175">
        <f>SUM($F1175:N1175)</f>
        <v>0</v>
      </c>
      <c r="AA1175">
        <f>SUM($F1175:O1175)</f>
        <v>0</v>
      </c>
      <c r="AB1175">
        <f>SUM($F1175:P1175)</f>
        <v>0</v>
      </c>
      <c r="AC1175">
        <f>SUM($F1175:Q1175)</f>
        <v>0</v>
      </c>
      <c r="AD1175">
        <f>SUM($F1175:R1175)</f>
        <v>0</v>
      </c>
    </row>
    <row r="1176" spans="1:30" x14ac:dyDescent="0.35">
      <c r="A1176" t="s">
        <v>148</v>
      </c>
      <c r="B1176" s="328" t="str">
        <f>VLOOKUP(A1176,'Web Based Remittances'!$A$2:$C$70,3,0)</f>
        <v>310c303f</v>
      </c>
      <c r="C1176" t="s">
        <v>121</v>
      </c>
      <c r="D1176" t="s">
        <v>122</v>
      </c>
      <c r="E1176">
        <v>4190170</v>
      </c>
      <c r="F1176">
        <v>-9065</v>
      </c>
      <c r="J1176">
        <v>-9065</v>
      </c>
      <c r="S1176">
        <f t="shared" si="18"/>
        <v>0</v>
      </c>
      <c r="T1176">
        <f>SUM($F1176:H1176)</f>
        <v>-9065</v>
      </c>
      <c r="U1176">
        <f>SUM($F1176:I1176)</f>
        <v>-9065</v>
      </c>
      <c r="V1176">
        <f>SUM($F1176:J1176)</f>
        <v>-18130</v>
      </c>
      <c r="W1176">
        <f>SUM($F1176:K1176)</f>
        <v>-18130</v>
      </c>
      <c r="X1176">
        <f>SUM($F1176:L1176)</f>
        <v>-18130</v>
      </c>
      <c r="Y1176">
        <f>SUM($F1176:M1176)</f>
        <v>-18130</v>
      </c>
      <c r="Z1176">
        <f>SUM($F1176:N1176)</f>
        <v>-18130</v>
      </c>
      <c r="AA1176">
        <f>SUM($F1176:O1176)</f>
        <v>-18130</v>
      </c>
      <c r="AB1176">
        <f>SUM($F1176:P1176)</f>
        <v>-18130</v>
      </c>
      <c r="AC1176">
        <f>SUM($F1176:Q1176)</f>
        <v>-18130</v>
      </c>
      <c r="AD1176">
        <f>SUM($F1176:R1176)</f>
        <v>-18130</v>
      </c>
    </row>
    <row r="1177" spans="1:30" x14ac:dyDescent="0.35">
      <c r="A1177" t="s">
        <v>148</v>
      </c>
      <c r="B1177" s="328" t="str">
        <f>VLOOKUP(A1177,'Web Based Remittances'!$A$2:$C$70,3,0)</f>
        <v>310c303f</v>
      </c>
      <c r="C1177" t="s">
        <v>123</v>
      </c>
      <c r="D1177" t="s">
        <v>124</v>
      </c>
      <c r="E1177">
        <v>4190430</v>
      </c>
      <c r="S1177">
        <f t="shared" si="18"/>
        <v>0</v>
      </c>
      <c r="T1177">
        <f>SUM($F1177:H1177)</f>
        <v>0</v>
      </c>
      <c r="U1177">
        <f>SUM($F1177:I1177)</f>
        <v>0</v>
      </c>
      <c r="V1177">
        <f>SUM($F1177:J1177)</f>
        <v>0</v>
      </c>
      <c r="W1177">
        <f>SUM($F1177:K1177)</f>
        <v>0</v>
      </c>
      <c r="X1177">
        <f>SUM($F1177:L1177)</f>
        <v>0</v>
      </c>
      <c r="Y1177">
        <f>SUM($F1177:M1177)</f>
        <v>0</v>
      </c>
      <c r="Z1177">
        <f>SUM($F1177:N1177)</f>
        <v>0</v>
      </c>
      <c r="AA1177">
        <f>SUM($F1177:O1177)</f>
        <v>0</v>
      </c>
      <c r="AB1177">
        <f>SUM($F1177:P1177)</f>
        <v>0</v>
      </c>
      <c r="AC1177">
        <f>SUM($F1177:Q1177)</f>
        <v>0</v>
      </c>
      <c r="AD1177">
        <f>SUM($F1177:R1177)</f>
        <v>0</v>
      </c>
    </row>
    <row r="1178" spans="1:30" x14ac:dyDescent="0.35">
      <c r="A1178" t="s">
        <v>148</v>
      </c>
      <c r="B1178" s="328" t="str">
        <f>VLOOKUP(A1178,'Web Based Remittances'!$A$2:$C$70,3,0)</f>
        <v>310c303f</v>
      </c>
      <c r="C1178" t="s">
        <v>125</v>
      </c>
      <c r="D1178" t="s">
        <v>126</v>
      </c>
      <c r="E1178">
        <v>6181510</v>
      </c>
      <c r="S1178">
        <f t="shared" si="18"/>
        <v>0</v>
      </c>
      <c r="T1178">
        <f>SUM($F1178:H1178)</f>
        <v>0</v>
      </c>
      <c r="U1178">
        <f>SUM($F1178:I1178)</f>
        <v>0</v>
      </c>
      <c r="V1178">
        <f>SUM($F1178:J1178)</f>
        <v>0</v>
      </c>
      <c r="W1178">
        <f>SUM($F1178:K1178)</f>
        <v>0</v>
      </c>
      <c r="X1178">
        <f>SUM($F1178:L1178)</f>
        <v>0</v>
      </c>
      <c r="Y1178">
        <f>SUM($F1178:M1178)</f>
        <v>0</v>
      </c>
      <c r="Z1178">
        <f>SUM($F1178:N1178)</f>
        <v>0</v>
      </c>
      <c r="AA1178">
        <f>SUM($F1178:O1178)</f>
        <v>0</v>
      </c>
      <c r="AB1178">
        <f>SUM($F1178:P1178)</f>
        <v>0</v>
      </c>
      <c r="AC1178">
        <f>SUM($F1178:Q1178)</f>
        <v>0</v>
      </c>
      <c r="AD1178">
        <f>SUM($F1178:R1178)</f>
        <v>0</v>
      </c>
    </row>
    <row r="1179" spans="1:30" x14ac:dyDescent="0.35">
      <c r="A1179" t="s">
        <v>148</v>
      </c>
      <c r="B1179" s="328" t="str">
        <f>VLOOKUP(A1179,'Web Based Remittances'!$A$2:$C$70,3,0)</f>
        <v>310c303f</v>
      </c>
      <c r="C1179" t="s">
        <v>146</v>
      </c>
      <c r="D1179" t="s">
        <v>147</v>
      </c>
      <c r="E1179">
        <v>6180210</v>
      </c>
      <c r="S1179">
        <f t="shared" si="18"/>
        <v>0</v>
      </c>
      <c r="T1179">
        <f>SUM($F1179:H1179)</f>
        <v>0</v>
      </c>
      <c r="U1179">
        <f>SUM($F1179:I1179)</f>
        <v>0</v>
      </c>
      <c r="V1179">
        <f>SUM($F1179:J1179)</f>
        <v>0</v>
      </c>
      <c r="W1179">
        <f>SUM($F1179:K1179)</f>
        <v>0</v>
      </c>
      <c r="X1179">
        <f>SUM($F1179:L1179)</f>
        <v>0</v>
      </c>
      <c r="Y1179">
        <f>SUM($F1179:M1179)</f>
        <v>0</v>
      </c>
      <c r="Z1179">
        <f>SUM($F1179:N1179)</f>
        <v>0</v>
      </c>
      <c r="AA1179">
        <f>SUM($F1179:O1179)</f>
        <v>0</v>
      </c>
      <c r="AB1179">
        <f>SUM($F1179:P1179)</f>
        <v>0</v>
      </c>
      <c r="AC1179">
        <f>SUM($F1179:Q1179)</f>
        <v>0</v>
      </c>
      <c r="AD1179">
        <f>SUM($F1179:R1179)</f>
        <v>0</v>
      </c>
    </row>
    <row r="1180" spans="1:30" x14ac:dyDescent="0.35">
      <c r="A1180" t="s">
        <v>148</v>
      </c>
      <c r="B1180" s="328" t="str">
        <f>VLOOKUP(A1180,'Web Based Remittances'!$A$2:$C$70,3,0)</f>
        <v>310c303f</v>
      </c>
      <c r="C1180" t="s">
        <v>127</v>
      </c>
      <c r="D1180" t="s">
        <v>128</v>
      </c>
      <c r="E1180">
        <v>6180200</v>
      </c>
      <c r="F1180">
        <v>29500</v>
      </c>
      <c r="H1180">
        <v>12000</v>
      </c>
      <c r="L1180">
        <v>17500</v>
      </c>
      <c r="S1180">
        <f t="shared" si="18"/>
        <v>0</v>
      </c>
      <c r="T1180">
        <f>SUM($F1180:H1180)</f>
        <v>41500</v>
      </c>
      <c r="U1180">
        <f>SUM($F1180:I1180)</f>
        <v>41500</v>
      </c>
      <c r="V1180">
        <f>SUM($F1180:J1180)</f>
        <v>41500</v>
      </c>
      <c r="W1180">
        <f>SUM($F1180:K1180)</f>
        <v>41500</v>
      </c>
      <c r="X1180">
        <f>SUM($F1180:L1180)</f>
        <v>59000</v>
      </c>
      <c r="Y1180">
        <f>SUM($F1180:M1180)</f>
        <v>59000</v>
      </c>
      <c r="Z1180">
        <f>SUM($F1180:N1180)</f>
        <v>59000</v>
      </c>
      <c r="AA1180">
        <f>SUM($F1180:O1180)</f>
        <v>59000</v>
      </c>
      <c r="AB1180">
        <f>SUM($F1180:P1180)</f>
        <v>59000</v>
      </c>
      <c r="AC1180">
        <f>SUM($F1180:Q1180)</f>
        <v>59000</v>
      </c>
      <c r="AD1180">
        <f>SUM($F1180:R1180)</f>
        <v>59000</v>
      </c>
    </row>
    <row r="1181" spans="1:30" x14ac:dyDescent="0.35">
      <c r="A1181" t="s">
        <v>148</v>
      </c>
      <c r="B1181" s="328" t="str">
        <f>VLOOKUP(A1181,'Web Based Remittances'!$A$2:$C$70,3,0)</f>
        <v>310c303f</v>
      </c>
      <c r="C1181" t="s">
        <v>130</v>
      </c>
      <c r="D1181" t="s">
        <v>131</v>
      </c>
      <c r="E1181">
        <v>6180230</v>
      </c>
      <c r="S1181">
        <f t="shared" si="18"/>
        <v>0</v>
      </c>
      <c r="T1181">
        <f>SUM($F1181:H1181)</f>
        <v>0</v>
      </c>
      <c r="U1181">
        <f>SUM($F1181:I1181)</f>
        <v>0</v>
      </c>
      <c r="V1181">
        <f>SUM($F1181:J1181)</f>
        <v>0</v>
      </c>
      <c r="W1181">
        <f>SUM($F1181:K1181)</f>
        <v>0</v>
      </c>
      <c r="X1181">
        <f>SUM($F1181:L1181)</f>
        <v>0</v>
      </c>
      <c r="Y1181">
        <f>SUM($F1181:M1181)</f>
        <v>0</v>
      </c>
      <c r="Z1181">
        <f>SUM($F1181:N1181)</f>
        <v>0</v>
      </c>
      <c r="AA1181">
        <f>SUM($F1181:O1181)</f>
        <v>0</v>
      </c>
      <c r="AB1181">
        <f>SUM($F1181:P1181)</f>
        <v>0</v>
      </c>
      <c r="AC1181">
        <f>SUM($F1181:Q1181)</f>
        <v>0</v>
      </c>
      <c r="AD1181">
        <f>SUM($F1181:R1181)</f>
        <v>0</v>
      </c>
    </row>
    <row r="1182" spans="1:30" x14ac:dyDescent="0.35">
      <c r="A1182" t="s">
        <v>148</v>
      </c>
      <c r="B1182" s="328" t="str">
        <f>VLOOKUP(A1182,'Web Based Remittances'!$A$2:$C$70,3,0)</f>
        <v>310c303f</v>
      </c>
      <c r="C1182" t="s">
        <v>135</v>
      </c>
      <c r="D1182" t="s">
        <v>136</v>
      </c>
      <c r="E1182">
        <v>6180260</v>
      </c>
      <c r="F1182">
        <v>2000</v>
      </c>
      <c r="L1182">
        <v>2000</v>
      </c>
      <c r="S1182">
        <f t="shared" si="18"/>
        <v>0</v>
      </c>
      <c r="T1182">
        <f>SUM($F1182:H1182)</f>
        <v>2000</v>
      </c>
      <c r="U1182">
        <f>SUM($F1182:I1182)</f>
        <v>2000</v>
      </c>
      <c r="V1182">
        <f>SUM($F1182:J1182)</f>
        <v>2000</v>
      </c>
      <c r="W1182">
        <f>SUM($F1182:K1182)</f>
        <v>2000</v>
      </c>
      <c r="X1182">
        <f>SUM($F1182:L1182)</f>
        <v>4000</v>
      </c>
      <c r="Y1182">
        <f>SUM($F1182:M1182)</f>
        <v>4000</v>
      </c>
      <c r="Z1182">
        <f>SUM($F1182:N1182)</f>
        <v>4000</v>
      </c>
      <c r="AA1182">
        <f>SUM($F1182:O1182)</f>
        <v>4000</v>
      </c>
      <c r="AB1182">
        <f>SUM($F1182:P1182)</f>
        <v>4000</v>
      </c>
      <c r="AC1182">
        <f>SUM($F1182:Q1182)</f>
        <v>4000</v>
      </c>
      <c r="AD1182">
        <f>SUM($F1182:R1182)</f>
        <v>4000</v>
      </c>
    </row>
    <row r="1183" spans="1:30" x14ac:dyDescent="0.35">
      <c r="A1183" t="s">
        <v>149</v>
      </c>
      <c r="B1183" s="328" t="str">
        <f>VLOOKUP(A1183,'Web Based Remittances'!$A$2:$C$70,3,0)</f>
        <v>123o359k</v>
      </c>
      <c r="C1183" t="s">
        <v>19</v>
      </c>
      <c r="D1183" t="s">
        <v>20</v>
      </c>
      <c r="E1183">
        <v>4190105</v>
      </c>
      <c r="F1183">
        <v>-904786</v>
      </c>
      <c r="G1183">
        <v>-104055.43</v>
      </c>
      <c r="H1183">
        <v>-69370.289999999994</v>
      </c>
      <c r="I1183">
        <v>-69370.289999999994</v>
      </c>
      <c r="J1183">
        <v>-97603.59</v>
      </c>
      <c r="K1183">
        <v>-69370.289999999994</v>
      </c>
      <c r="L1183">
        <v>-69370.289999999994</v>
      </c>
      <c r="M1183">
        <v>-69370.289999999994</v>
      </c>
      <c r="N1183">
        <v>-69370.289999999994</v>
      </c>
      <c r="O1183">
        <v>-69370.289999999994</v>
      </c>
      <c r="P1183">
        <v>-69370.289999999994</v>
      </c>
      <c r="Q1183">
        <v>-69370.289999999994</v>
      </c>
      <c r="R1183">
        <v>-78794.37</v>
      </c>
      <c r="S1183">
        <f t="shared" si="18"/>
        <v>-104055.43</v>
      </c>
      <c r="T1183">
        <f>SUM($F1183:H1183)</f>
        <v>-1078211.72</v>
      </c>
      <c r="U1183">
        <f>SUM($F1183:I1183)</f>
        <v>-1147582.01</v>
      </c>
      <c r="V1183">
        <f>SUM($F1183:J1183)</f>
        <v>-1245185.6000000001</v>
      </c>
      <c r="W1183">
        <f>SUM($F1183:K1183)</f>
        <v>-1314555.8900000001</v>
      </c>
      <c r="X1183">
        <f>SUM($F1183:L1183)</f>
        <v>-1383926.1800000002</v>
      </c>
      <c r="Y1183">
        <f>SUM($F1183:M1183)</f>
        <v>-1453296.4700000002</v>
      </c>
      <c r="Z1183">
        <f>SUM($F1183:N1183)</f>
        <v>-1522666.7600000002</v>
      </c>
      <c r="AA1183">
        <f>SUM($F1183:O1183)</f>
        <v>-1592037.0500000003</v>
      </c>
      <c r="AB1183">
        <f>SUM($F1183:P1183)</f>
        <v>-1661407.3400000003</v>
      </c>
      <c r="AC1183">
        <f>SUM($F1183:Q1183)</f>
        <v>-1730777.6300000004</v>
      </c>
      <c r="AD1183">
        <f>SUM($F1183:R1183)</f>
        <v>-1809572.0000000005</v>
      </c>
    </row>
    <row r="1184" spans="1:30" x14ac:dyDescent="0.35">
      <c r="A1184" t="s">
        <v>149</v>
      </c>
      <c r="B1184" s="328" t="str">
        <f>VLOOKUP(A1184,'Web Based Remittances'!$A$2:$C$70,3,0)</f>
        <v>123o359k</v>
      </c>
      <c r="C1184" t="s">
        <v>21</v>
      </c>
      <c r="D1184" t="s">
        <v>22</v>
      </c>
      <c r="E1184">
        <v>4190110</v>
      </c>
      <c r="F1184">
        <v>0</v>
      </c>
      <c r="G1184">
        <v>0</v>
      </c>
      <c r="H1184">
        <v>0</v>
      </c>
      <c r="I1184">
        <v>0</v>
      </c>
      <c r="J1184">
        <v>0</v>
      </c>
      <c r="K1184">
        <v>0</v>
      </c>
      <c r="L1184">
        <v>0</v>
      </c>
      <c r="M1184">
        <v>0</v>
      </c>
      <c r="N1184">
        <v>0</v>
      </c>
      <c r="O1184">
        <v>0</v>
      </c>
      <c r="P1184">
        <v>0</v>
      </c>
      <c r="Q1184">
        <v>0</v>
      </c>
      <c r="R1184">
        <v>0</v>
      </c>
      <c r="S1184">
        <f t="shared" si="18"/>
        <v>0</v>
      </c>
      <c r="T1184">
        <f>SUM($F1184:H1184)</f>
        <v>0</v>
      </c>
      <c r="U1184">
        <f>SUM($F1184:I1184)</f>
        <v>0</v>
      </c>
      <c r="V1184">
        <f>SUM($F1184:J1184)</f>
        <v>0</v>
      </c>
      <c r="W1184">
        <f>SUM($F1184:K1184)</f>
        <v>0</v>
      </c>
      <c r="X1184">
        <f>SUM($F1184:L1184)</f>
        <v>0</v>
      </c>
      <c r="Y1184">
        <f>SUM($F1184:M1184)</f>
        <v>0</v>
      </c>
      <c r="Z1184">
        <f>SUM($F1184:N1184)</f>
        <v>0</v>
      </c>
      <c r="AA1184">
        <f>SUM($F1184:O1184)</f>
        <v>0</v>
      </c>
      <c r="AB1184">
        <f>SUM($F1184:P1184)</f>
        <v>0</v>
      </c>
      <c r="AC1184">
        <f>SUM($F1184:Q1184)</f>
        <v>0</v>
      </c>
      <c r="AD1184">
        <f>SUM($F1184:R1184)</f>
        <v>0</v>
      </c>
    </row>
    <row r="1185" spans="1:30" x14ac:dyDescent="0.35">
      <c r="A1185" t="s">
        <v>149</v>
      </c>
      <c r="B1185" s="328" t="str">
        <f>VLOOKUP(A1185,'Web Based Remittances'!$A$2:$C$70,3,0)</f>
        <v>123o359k</v>
      </c>
      <c r="C1185" t="s">
        <v>23</v>
      </c>
      <c r="D1185" t="s">
        <v>24</v>
      </c>
      <c r="E1185">
        <v>4190120</v>
      </c>
      <c r="F1185">
        <v>-24700</v>
      </c>
      <c r="G1185">
        <v>-2079.39</v>
      </c>
      <c r="H1185">
        <v>-2079.39</v>
      </c>
      <c r="I1185">
        <v>-2079.39</v>
      </c>
      <c r="J1185">
        <v>-2079.39</v>
      </c>
      <c r="K1185">
        <v>-2079.39</v>
      </c>
      <c r="L1185">
        <v>-2303.0500000000002</v>
      </c>
      <c r="M1185">
        <v>-2000</v>
      </c>
      <c r="N1185">
        <v>-2000</v>
      </c>
      <c r="O1185">
        <v>-2000</v>
      </c>
      <c r="P1185">
        <v>-2000</v>
      </c>
      <c r="Q1185">
        <v>-2000</v>
      </c>
      <c r="R1185">
        <v>-2000</v>
      </c>
      <c r="S1185">
        <f t="shared" si="18"/>
        <v>-2079.39</v>
      </c>
      <c r="T1185">
        <f>SUM($F1185:H1185)</f>
        <v>-28858.78</v>
      </c>
      <c r="U1185">
        <f>SUM($F1185:I1185)</f>
        <v>-30938.17</v>
      </c>
      <c r="V1185">
        <f>SUM($F1185:J1185)</f>
        <v>-33017.56</v>
      </c>
      <c r="W1185">
        <f>SUM($F1185:K1185)</f>
        <v>-35096.949999999997</v>
      </c>
      <c r="X1185">
        <f>SUM($F1185:L1185)</f>
        <v>-37400</v>
      </c>
      <c r="Y1185">
        <f>SUM($F1185:M1185)</f>
        <v>-39400</v>
      </c>
      <c r="Z1185">
        <f>SUM($F1185:N1185)</f>
        <v>-41400</v>
      </c>
      <c r="AA1185">
        <f>SUM($F1185:O1185)</f>
        <v>-43400</v>
      </c>
      <c r="AB1185">
        <f>SUM($F1185:P1185)</f>
        <v>-45400</v>
      </c>
      <c r="AC1185">
        <f>SUM($F1185:Q1185)</f>
        <v>-47400</v>
      </c>
      <c r="AD1185">
        <f>SUM($F1185:R1185)</f>
        <v>-49400</v>
      </c>
    </row>
    <row r="1186" spans="1:30" x14ac:dyDescent="0.35">
      <c r="A1186" t="s">
        <v>149</v>
      </c>
      <c r="B1186" s="328" t="str">
        <f>VLOOKUP(A1186,'Web Based Remittances'!$A$2:$C$70,3,0)</f>
        <v>123o359k</v>
      </c>
      <c r="C1186" t="s">
        <v>25</v>
      </c>
      <c r="D1186" t="s">
        <v>26</v>
      </c>
      <c r="E1186">
        <v>4190140</v>
      </c>
      <c r="F1186">
        <v>-27645</v>
      </c>
      <c r="G1186">
        <v>0</v>
      </c>
      <c r="H1186">
        <v>0</v>
      </c>
      <c r="I1186">
        <v>-6911.25</v>
      </c>
      <c r="J1186">
        <v>0</v>
      </c>
      <c r="K1186">
        <v>0</v>
      </c>
      <c r="L1186">
        <v>-6911.25</v>
      </c>
      <c r="M1186">
        <v>0</v>
      </c>
      <c r="N1186">
        <v>0</v>
      </c>
      <c r="O1186">
        <v>-6911.25</v>
      </c>
      <c r="P1186">
        <v>0</v>
      </c>
      <c r="Q1186">
        <v>0</v>
      </c>
      <c r="R1186">
        <v>-6911.25</v>
      </c>
      <c r="S1186">
        <f t="shared" si="18"/>
        <v>0</v>
      </c>
      <c r="T1186">
        <f>SUM($F1186:H1186)</f>
        <v>-27645</v>
      </c>
      <c r="U1186">
        <f>SUM($F1186:I1186)</f>
        <v>-34556.25</v>
      </c>
      <c r="V1186">
        <f>SUM($F1186:J1186)</f>
        <v>-34556.25</v>
      </c>
      <c r="W1186">
        <f>SUM($F1186:K1186)</f>
        <v>-34556.25</v>
      </c>
      <c r="X1186">
        <f>SUM($F1186:L1186)</f>
        <v>-41467.5</v>
      </c>
      <c r="Y1186">
        <f>SUM($F1186:M1186)</f>
        <v>-41467.5</v>
      </c>
      <c r="Z1186">
        <f>SUM($F1186:N1186)</f>
        <v>-41467.5</v>
      </c>
      <c r="AA1186">
        <f>SUM($F1186:O1186)</f>
        <v>-48378.75</v>
      </c>
      <c r="AB1186">
        <f>SUM($F1186:P1186)</f>
        <v>-48378.75</v>
      </c>
      <c r="AC1186">
        <f>SUM($F1186:Q1186)</f>
        <v>-48378.75</v>
      </c>
      <c r="AD1186">
        <f>SUM($F1186:R1186)</f>
        <v>-55290</v>
      </c>
    </row>
    <row r="1187" spans="1:30" x14ac:dyDescent="0.35">
      <c r="A1187" t="s">
        <v>149</v>
      </c>
      <c r="B1187" s="328" t="str">
        <f>VLOOKUP(A1187,'Web Based Remittances'!$A$2:$C$70,3,0)</f>
        <v>123o359k</v>
      </c>
      <c r="C1187" t="s">
        <v>27</v>
      </c>
      <c r="D1187" t="s">
        <v>28</v>
      </c>
      <c r="E1187">
        <v>4190160</v>
      </c>
      <c r="F1187">
        <v>0</v>
      </c>
      <c r="G1187">
        <v>0</v>
      </c>
      <c r="H1187">
        <v>0</v>
      </c>
      <c r="I1187">
        <v>0</v>
      </c>
      <c r="J1187">
        <v>0</v>
      </c>
      <c r="K1187">
        <v>0</v>
      </c>
      <c r="L1187">
        <v>0</v>
      </c>
      <c r="M1187">
        <v>0</v>
      </c>
      <c r="N1187">
        <v>0</v>
      </c>
      <c r="O1187">
        <v>0</v>
      </c>
      <c r="P1187">
        <v>0</v>
      </c>
      <c r="Q1187">
        <v>0</v>
      </c>
      <c r="R1187">
        <v>0</v>
      </c>
      <c r="S1187">
        <f t="shared" si="18"/>
        <v>0</v>
      </c>
      <c r="T1187">
        <f>SUM($F1187:H1187)</f>
        <v>0</v>
      </c>
      <c r="U1187">
        <f>SUM($F1187:I1187)</f>
        <v>0</v>
      </c>
      <c r="V1187">
        <f>SUM($F1187:J1187)</f>
        <v>0</v>
      </c>
      <c r="W1187">
        <f>SUM($F1187:K1187)</f>
        <v>0</v>
      </c>
      <c r="X1187">
        <f>SUM($F1187:L1187)</f>
        <v>0</v>
      </c>
      <c r="Y1187">
        <f>SUM($F1187:M1187)</f>
        <v>0</v>
      </c>
      <c r="Z1187">
        <f>SUM($F1187:N1187)</f>
        <v>0</v>
      </c>
      <c r="AA1187">
        <f>SUM($F1187:O1187)</f>
        <v>0</v>
      </c>
      <c r="AB1187">
        <f>SUM($F1187:P1187)</f>
        <v>0</v>
      </c>
      <c r="AC1187">
        <f>SUM($F1187:Q1187)</f>
        <v>0</v>
      </c>
      <c r="AD1187">
        <f>SUM($F1187:R1187)</f>
        <v>0</v>
      </c>
    </row>
    <row r="1188" spans="1:30" x14ac:dyDescent="0.35">
      <c r="A1188" t="s">
        <v>149</v>
      </c>
      <c r="B1188" s="328" t="str">
        <f>VLOOKUP(A1188,'Web Based Remittances'!$A$2:$C$70,3,0)</f>
        <v>123o359k</v>
      </c>
      <c r="C1188" t="s">
        <v>29</v>
      </c>
      <c r="D1188" t="s">
        <v>30</v>
      </c>
      <c r="E1188">
        <v>4190390</v>
      </c>
      <c r="F1188">
        <v>0</v>
      </c>
      <c r="G1188">
        <v>0</v>
      </c>
      <c r="H1188">
        <v>0</v>
      </c>
      <c r="I1188">
        <v>0</v>
      </c>
      <c r="J1188">
        <v>0</v>
      </c>
      <c r="K1188">
        <v>0</v>
      </c>
      <c r="L1188">
        <v>0</v>
      </c>
      <c r="M1188">
        <v>0</v>
      </c>
      <c r="N1188">
        <v>0</v>
      </c>
      <c r="O1188">
        <v>0</v>
      </c>
      <c r="P1188">
        <v>0</v>
      </c>
      <c r="Q1188">
        <v>0</v>
      </c>
      <c r="R1188">
        <v>0</v>
      </c>
      <c r="S1188">
        <f t="shared" si="18"/>
        <v>0</v>
      </c>
      <c r="T1188">
        <f>SUM($F1188:H1188)</f>
        <v>0</v>
      </c>
      <c r="U1188">
        <f>SUM($F1188:I1188)</f>
        <v>0</v>
      </c>
      <c r="V1188">
        <f>SUM($F1188:J1188)</f>
        <v>0</v>
      </c>
      <c r="W1188">
        <f>SUM($F1188:K1188)</f>
        <v>0</v>
      </c>
      <c r="X1188">
        <f>SUM($F1188:L1188)</f>
        <v>0</v>
      </c>
      <c r="Y1188">
        <f>SUM($F1188:M1188)</f>
        <v>0</v>
      </c>
      <c r="Z1188">
        <f>SUM($F1188:N1188)</f>
        <v>0</v>
      </c>
      <c r="AA1188">
        <f>SUM($F1188:O1188)</f>
        <v>0</v>
      </c>
      <c r="AB1188">
        <f>SUM($F1188:P1188)</f>
        <v>0</v>
      </c>
      <c r="AC1188">
        <f>SUM($F1188:Q1188)</f>
        <v>0</v>
      </c>
      <c r="AD1188">
        <f>SUM($F1188:R1188)</f>
        <v>0</v>
      </c>
    </row>
    <row r="1189" spans="1:30" x14ac:dyDescent="0.35">
      <c r="A1189" t="s">
        <v>149</v>
      </c>
      <c r="B1189" s="328" t="str">
        <f>VLOOKUP(A1189,'Web Based Remittances'!$A$2:$C$70,3,0)</f>
        <v>123o359k</v>
      </c>
      <c r="C1189" t="s">
        <v>31</v>
      </c>
      <c r="D1189" t="s">
        <v>32</v>
      </c>
      <c r="E1189">
        <v>4191900</v>
      </c>
      <c r="F1189">
        <v>0</v>
      </c>
      <c r="G1189">
        <v>0</v>
      </c>
      <c r="H1189">
        <v>0</v>
      </c>
      <c r="I1189">
        <v>0</v>
      </c>
      <c r="J1189">
        <v>0</v>
      </c>
      <c r="K1189">
        <v>0</v>
      </c>
      <c r="L1189">
        <v>0</v>
      </c>
      <c r="M1189">
        <v>0</v>
      </c>
      <c r="N1189">
        <v>0</v>
      </c>
      <c r="O1189">
        <v>0</v>
      </c>
      <c r="P1189">
        <v>0</v>
      </c>
      <c r="Q1189">
        <v>0</v>
      </c>
      <c r="R1189">
        <v>0</v>
      </c>
      <c r="S1189">
        <f t="shared" si="18"/>
        <v>0</v>
      </c>
      <c r="T1189">
        <f>SUM($F1189:H1189)</f>
        <v>0</v>
      </c>
      <c r="U1189">
        <f>SUM($F1189:I1189)</f>
        <v>0</v>
      </c>
      <c r="V1189">
        <f>SUM($F1189:J1189)</f>
        <v>0</v>
      </c>
      <c r="W1189">
        <f>SUM($F1189:K1189)</f>
        <v>0</v>
      </c>
      <c r="X1189">
        <f>SUM($F1189:L1189)</f>
        <v>0</v>
      </c>
      <c r="Y1189">
        <f>SUM($F1189:M1189)</f>
        <v>0</v>
      </c>
      <c r="Z1189">
        <f>SUM($F1189:N1189)</f>
        <v>0</v>
      </c>
      <c r="AA1189">
        <f>SUM($F1189:O1189)</f>
        <v>0</v>
      </c>
      <c r="AB1189">
        <f>SUM($F1189:P1189)</f>
        <v>0</v>
      </c>
      <c r="AC1189">
        <f>SUM($F1189:Q1189)</f>
        <v>0</v>
      </c>
      <c r="AD1189">
        <f>SUM($F1189:R1189)</f>
        <v>0</v>
      </c>
    </row>
    <row r="1190" spans="1:30" x14ac:dyDescent="0.35">
      <c r="A1190" t="s">
        <v>149</v>
      </c>
      <c r="B1190" s="328" t="str">
        <f>VLOOKUP(A1190,'Web Based Remittances'!$A$2:$C$70,3,0)</f>
        <v>123o359k</v>
      </c>
      <c r="C1190" t="s">
        <v>33</v>
      </c>
      <c r="D1190" t="s">
        <v>34</v>
      </c>
      <c r="E1190">
        <v>4191100</v>
      </c>
      <c r="F1190">
        <v>-500</v>
      </c>
      <c r="G1190">
        <v>0</v>
      </c>
      <c r="H1190">
        <v>0</v>
      </c>
      <c r="I1190">
        <v>-125</v>
      </c>
      <c r="J1190">
        <v>0</v>
      </c>
      <c r="K1190">
        <v>0</v>
      </c>
      <c r="L1190">
        <v>-125</v>
      </c>
      <c r="M1190">
        <v>0</v>
      </c>
      <c r="N1190">
        <v>0</v>
      </c>
      <c r="O1190">
        <v>-125</v>
      </c>
      <c r="P1190">
        <v>0</v>
      </c>
      <c r="Q1190">
        <v>0</v>
      </c>
      <c r="R1190">
        <v>-125</v>
      </c>
      <c r="S1190">
        <f t="shared" si="18"/>
        <v>0</v>
      </c>
      <c r="T1190">
        <f>SUM($F1190:H1190)</f>
        <v>-500</v>
      </c>
      <c r="U1190">
        <f>SUM($F1190:I1190)</f>
        <v>-625</v>
      </c>
      <c r="V1190">
        <f>SUM($F1190:J1190)</f>
        <v>-625</v>
      </c>
      <c r="W1190">
        <f>SUM($F1190:K1190)</f>
        <v>-625</v>
      </c>
      <c r="X1190">
        <f>SUM($F1190:L1190)</f>
        <v>-750</v>
      </c>
      <c r="Y1190">
        <f>SUM($F1190:M1190)</f>
        <v>-750</v>
      </c>
      <c r="Z1190">
        <f>SUM($F1190:N1190)</f>
        <v>-750</v>
      </c>
      <c r="AA1190">
        <f>SUM($F1190:O1190)</f>
        <v>-875</v>
      </c>
      <c r="AB1190">
        <f>SUM($F1190:P1190)</f>
        <v>-875</v>
      </c>
      <c r="AC1190">
        <f>SUM($F1190:Q1190)</f>
        <v>-875</v>
      </c>
      <c r="AD1190">
        <f>SUM($F1190:R1190)</f>
        <v>-1000</v>
      </c>
    </row>
    <row r="1191" spans="1:30" x14ac:dyDescent="0.35">
      <c r="A1191" t="s">
        <v>149</v>
      </c>
      <c r="B1191" s="328" t="str">
        <f>VLOOKUP(A1191,'Web Based Remittances'!$A$2:$C$70,3,0)</f>
        <v>123o359k</v>
      </c>
      <c r="C1191" t="s">
        <v>35</v>
      </c>
      <c r="D1191" t="s">
        <v>36</v>
      </c>
      <c r="E1191">
        <v>4191110</v>
      </c>
      <c r="F1191">
        <v>0</v>
      </c>
      <c r="G1191">
        <v>0</v>
      </c>
      <c r="H1191">
        <v>0</v>
      </c>
      <c r="I1191">
        <v>0</v>
      </c>
      <c r="J1191">
        <v>0</v>
      </c>
      <c r="K1191">
        <v>0</v>
      </c>
      <c r="L1191">
        <v>0</v>
      </c>
      <c r="M1191">
        <v>0</v>
      </c>
      <c r="N1191">
        <v>0</v>
      </c>
      <c r="O1191">
        <v>0</v>
      </c>
      <c r="P1191">
        <v>0</v>
      </c>
      <c r="Q1191">
        <v>0</v>
      </c>
      <c r="R1191">
        <v>0</v>
      </c>
      <c r="S1191">
        <f t="shared" si="18"/>
        <v>0</v>
      </c>
      <c r="T1191">
        <f>SUM($F1191:H1191)</f>
        <v>0</v>
      </c>
      <c r="U1191">
        <f>SUM($F1191:I1191)</f>
        <v>0</v>
      </c>
      <c r="V1191">
        <f>SUM($F1191:J1191)</f>
        <v>0</v>
      </c>
      <c r="W1191">
        <f>SUM($F1191:K1191)</f>
        <v>0</v>
      </c>
      <c r="X1191">
        <f>SUM($F1191:L1191)</f>
        <v>0</v>
      </c>
      <c r="Y1191">
        <f>SUM($F1191:M1191)</f>
        <v>0</v>
      </c>
      <c r="Z1191">
        <f>SUM($F1191:N1191)</f>
        <v>0</v>
      </c>
      <c r="AA1191">
        <f>SUM($F1191:O1191)</f>
        <v>0</v>
      </c>
      <c r="AB1191">
        <f>SUM($F1191:P1191)</f>
        <v>0</v>
      </c>
      <c r="AC1191">
        <f>SUM($F1191:Q1191)</f>
        <v>0</v>
      </c>
      <c r="AD1191">
        <f>SUM($F1191:R1191)</f>
        <v>0</v>
      </c>
    </row>
    <row r="1192" spans="1:30" x14ac:dyDescent="0.35">
      <c r="A1192" t="s">
        <v>149</v>
      </c>
      <c r="B1192" s="328" t="str">
        <f>VLOOKUP(A1192,'Web Based Remittances'!$A$2:$C$70,3,0)</f>
        <v>123o359k</v>
      </c>
      <c r="C1192" t="s">
        <v>37</v>
      </c>
      <c r="D1192" t="s">
        <v>38</v>
      </c>
      <c r="E1192">
        <v>4191600</v>
      </c>
      <c r="F1192">
        <v>0</v>
      </c>
      <c r="G1192">
        <v>0</v>
      </c>
      <c r="H1192">
        <v>0</v>
      </c>
      <c r="I1192">
        <v>0</v>
      </c>
      <c r="J1192">
        <v>0</v>
      </c>
      <c r="K1192">
        <v>0</v>
      </c>
      <c r="L1192">
        <v>0</v>
      </c>
      <c r="M1192">
        <v>0</v>
      </c>
      <c r="N1192">
        <v>0</v>
      </c>
      <c r="O1192">
        <v>0</v>
      </c>
      <c r="P1192">
        <v>0</v>
      </c>
      <c r="Q1192">
        <v>0</v>
      </c>
      <c r="R1192">
        <v>0</v>
      </c>
      <c r="S1192">
        <f t="shared" si="18"/>
        <v>0</v>
      </c>
      <c r="T1192">
        <f>SUM($F1192:H1192)</f>
        <v>0</v>
      </c>
      <c r="U1192">
        <f>SUM($F1192:I1192)</f>
        <v>0</v>
      </c>
      <c r="V1192">
        <f>SUM($F1192:J1192)</f>
        <v>0</v>
      </c>
      <c r="W1192">
        <f>SUM($F1192:K1192)</f>
        <v>0</v>
      </c>
      <c r="X1192">
        <f>SUM($F1192:L1192)</f>
        <v>0</v>
      </c>
      <c r="Y1192">
        <f>SUM($F1192:M1192)</f>
        <v>0</v>
      </c>
      <c r="Z1192">
        <f>SUM($F1192:N1192)</f>
        <v>0</v>
      </c>
      <c r="AA1192">
        <f>SUM($F1192:O1192)</f>
        <v>0</v>
      </c>
      <c r="AB1192">
        <f>SUM($F1192:P1192)</f>
        <v>0</v>
      </c>
      <c r="AC1192">
        <f>SUM($F1192:Q1192)</f>
        <v>0</v>
      </c>
      <c r="AD1192">
        <f>SUM($F1192:R1192)</f>
        <v>0</v>
      </c>
    </row>
    <row r="1193" spans="1:30" x14ac:dyDescent="0.35">
      <c r="A1193" t="s">
        <v>149</v>
      </c>
      <c r="B1193" s="328" t="str">
        <f>VLOOKUP(A1193,'Web Based Remittances'!$A$2:$C$70,3,0)</f>
        <v>123o359k</v>
      </c>
      <c r="C1193" t="s">
        <v>39</v>
      </c>
      <c r="D1193" t="s">
        <v>40</v>
      </c>
      <c r="E1193">
        <v>4191610</v>
      </c>
      <c r="F1193">
        <v>0</v>
      </c>
      <c r="G1193">
        <v>0</v>
      </c>
      <c r="H1193">
        <v>0</v>
      </c>
      <c r="I1193">
        <v>0</v>
      </c>
      <c r="J1193">
        <v>0</v>
      </c>
      <c r="K1193">
        <v>0</v>
      </c>
      <c r="L1193">
        <v>0</v>
      </c>
      <c r="M1193">
        <v>0</v>
      </c>
      <c r="N1193">
        <v>0</v>
      </c>
      <c r="O1193">
        <v>0</v>
      </c>
      <c r="P1193">
        <v>0</v>
      </c>
      <c r="Q1193">
        <v>0</v>
      </c>
      <c r="R1193">
        <v>0</v>
      </c>
      <c r="S1193">
        <f t="shared" si="18"/>
        <v>0</v>
      </c>
      <c r="T1193">
        <f>SUM($F1193:H1193)</f>
        <v>0</v>
      </c>
      <c r="U1193">
        <f>SUM($F1193:I1193)</f>
        <v>0</v>
      </c>
      <c r="V1193">
        <f>SUM($F1193:J1193)</f>
        <v>0</v>
      </c>
      <c r="W1193">
        <f>SUM($F1193:K1193)</f>
        <v>0</v>
      </c>
      <c r="X1193">
        <f>SUM($F1193:L1193)</f>
        <v>0</v>
      </c>
      <c r="Y1193">
        <f>SUM($F1193:M1193)</f>
        <v>0</v>
      </c>
      <c r="Z1193">
        <f>SUM($F1193:N1193)</f>
        <v>0</v>
      </c>
      <c r="AA1193">
        <f>SUM($F1193:O1193)</f>
        <v>0</v>
      </c>
      <c r="AB1193">
        <f>SUM($F1193:P1193)</f>
        <v>0</v>
      </c>
      <c r="AC1193">
        <f>SUM($F1193:Q1193)</f>
        <v>0</v>
      </c>
      <c r="AD1193">
        <f>SUM($F1193:R1193)</f>
        <v>0</v>
      </c>
    </row>
    <row r="1194" spans="1:30" x14ac:dyDescent="0.35">
      <c r="A1194" t="s">
        <v>149</v>
      </c>
      <c r="B1194" s="328" t="str">
        <f>VLOOKUP(A1194,'Web Based Remittances'!$A$2:$C$70,3,0)</f>
        <v>123o359k</v>
      </c>
      <c r="C1194" t="s">
        <v>41</v>
      </c>
      <c r="D1194" t="s">
        <v>42</v>
      </c>
      <c r="E1194">
        <v>4190410</v>
      </c>
      <c r="F1194">
        <v>-5000</v>
      </c>
      <c r="G1194">
        <v>-250</v>
      </c>
      <c r="H1194">
        <v>-500</v>
      </c>
      <c r="I1194">
        <v>-500</v>
      </c>
      <c r="J1194">
        <v>-500</v>
      </c>
      <c r="K1194">
        <v>0</v>
      </c>
      <c r="L1194">
        <v>-500</v>
      </c>
      <c r="M1194">
        <v>-500</v>
      </c>
      <c r="N1194">
        <v>-500</v>
      </c>
      <c r="O1194">
        <v>-500</v>
      </c>
      <c r="P1194">
        <v>-500</v>
      </c>
      <c r="Q1194">
        <v>-500</v>
      </c>
      <c r="R1194">
        <v>-250</v>
      </c>
      <c r="S1194">
        <f t="shared" si="18"/>
        <v>-250</v>
      </c>
      <c r="T1194">
        <f>SUM($F1194:H1194)</f>
        <v>-5750</v>
      </c>
      <c r="U1194">
        <f>SUM($F1194:I1194)</f>
        <v>-6250</v>
      </c>
      <c r="V1194">
        <f>SUM($F1194:J1194)</f>
        <v>-6750</v>
      </c>
      <c r="W1194">
        <f>SUM($F1194:K1194)</f>
        <v>-6750</v>
      </c>
      <c r="X1194">
        <f>SUM($F1194:L1194)</f>
        <v>-7250</v>
      </c>
      <c r="Y1194">
        <f>SUM($F1194:M1194)</f>
        <v>-7750</v>
      </c>
      <c r="Z1194">
        <f>SUM($F1194:N1194)</f>
        <v>-8250</v>
      </c>
      <c r="AA1194">
        <f>SUM($F1194:O1194)</f>
        <v>-8750</v>
      </c>
      <c r="AB1194">
        <f>SUM($F1194:P1194)</f>
        <v>-9250</v>
      </c>
      <c r="AC1194">
        <f>SUM($F1194:Q1194)</f>
        <v>-9750</v>
      </c>
      <c r="AD1194">
        <f>SUM($F1194:R1194)</f>
        <v>-10000</v>
      </c>
    </row>
    <row r="1195" spans="1:30" x14ac:dyDescent="0.35">
      <c r="A1195" t="s">
        <v>149</v>
      </c>
      <c r="B1195" s="328" t="str">
        <f>VLOOKUP(A1195,'Web Based Remittances'!$A$2:$C$70,3,0)</f>
        <v>123o359k</v>
      </c>
      <c r="C1195" t="s">
        <v>43</v>
      </c>
      <c r="D1195" t="s">
        <v>44</v>
      </c>
      <c r="E1195">
        <v>4190420</v>
      </c>
      <c r="F1195">
        <v>-1500</v>
      </c>
      <c r="G1195">
        <v>0</v>
      </c>
      <c r="H1195">
        <v>0</v>
      </c>
      <c r="I1195">
        <v>0</v>
      </c>
      <c r="J1195">
        <v>0</v>
      </c>
      <c r="K1195">
        <v>0</v>
      </c>
      <c r="L1195">
        <v>0</v>
      </c>
      <c r="M1195">
        <v>0</v>
      </c>
      <c r="N1195">
        <v>0</v>
      </c>
      <c r="O1195">
        <v>-1500</v>
      </c>
      <c r="P1195">
        <v>0</v>
      </c>
      <c r="Q1195">
        <v>0</v>
      </c>
      <c r="R1195">
        <v>0</v>
      </c>
      <c r="S1195">
        <f t="shared" si="18"/>
        <v>0</v>
      </c>
      <c r="T1195">
        <f>SUM($F1195:H1195)</f>
        <v>-1500</v>
      </c>
      <c r="U1195">
        <f>SUM($F1195:I1195)</f>
        <v>-1500</v>
      </c>
      <c r="V1195">
        <f>SUM($F1195:J1195)</f>
        <v>-1500</v>
      </c>
      <c r="W1195">
        <f>SUM($F1195:K1195)</f>
        <v>-1500</v>
      </c>
      <c r="X1195">
        <f>SUM($F1195:L1195)</f>
        <v>-1500</v>
      </c>
      <c r="Y1195">
        <f>SUM($F1195:M1195)</f>
        <v>-1500</v>
      </c>
      <c r="Z1195">
        <f>SUM($F1195:N1195)</f>
        <v>-1500</v>
      </c>
      <c r="AA1195">
        <f>SUM($F1195:O1195)</f>
        <v>-3000</v>
      </c>
      <c r="AB1195">
        <f>SUM($F1195:P1195)</f>
        <v>-3000</v>
      </c>
      <c r="AC1195">
        <f>SUM($F1195:Q1195)</f>
        <v>-3000</v>
      </c>
      <c r="AD1195">
        <f>SUM($F1195:R1195)</f>
        <v>-3000</v>
      </c>
    </row>
    <row r="1196" spans="1:30" x14ac:dyDescent="0.35">
      <c r="A1196" t="s">
        <v>149</v>
      </c>
      <c r="B1196" s="328" t="str">
        <f>VLOOKUP(A1196,'Web Based Remittances'!$A$2:$C$70,3,0)</f>
        <v>123o359k</v>
      </c>
      <c r="C1196" t="s">
        <v>45</v>
      </c>
      <c r="D1196" t="s">
        <v>46</v>
      </c>
      <c r="E1196">
        <v>4190200</v>
      </c>
      <c r="F1196">
        <v>-5000</v>
      </c>
      <c r="G1196">
        <v>-250</v>
      </c>
      <c r="H1196">
        <v>-500</v>
      </c>
      <c r="I1196">
        <v>-500</v>
      </c>
      <c r="J1196">
        <v>-500</v>
      </c>
      <c r="K1196">
        <v>0</v>
      </c>
      <c r="L1196">
        <v>-500</v>
      </c>
      <c r="M1196">
        <v>-500</v>
      </c>
      <c r="N1196">
        <v>-500</v>
      </c>
      <c r="O1196">
        <v>-500</v>
      </c>
      <c r="P1196">
        <v>-500</v>
      </c>
      <c r="Q1196">
        <v>-500</v>
      </c>
      <c r="R1196">
        <v>-250</v>
      </c>
      <c r="S1196">
        <f t="shared" si="18"/>
        <v>-250</v>
      </c>
      <c r="T1196">
        <f>SUM($F1196:H1196)</f>
        <v>-5750</v>
      </c>
      <c r="U1196">
        <f>SUM($F1196:I1196)</f>
        <v>-6250</v>
      </c>
      <c r="V1196">
        <f>SUM($F1196:J1196)</f>
        <v>-6750</v>
      </c>
      <c r="W1196">
        <f>SUM($F1196:K1196)</f>
        <v>-6750</v>
      </c>
      <c r="X1196">
        <f>SUM($F1196:L1196)</f>
        <v>-7250</v>
      </c>
      <c r="Y1196">
        <f>SUM($F1196:M1196)</f>
        <v>-7750</v>
      </c>
      <c r="Z1196">
        <f>SUM($F1196:N1196)</f>
        <v>-8250</v>
      </c>
      <c r="AA1196">
        <f>SUM($F1196:O1196)</f>
        <v>-8750</v>
      </c>
      <c r="AB1196">
        <f>SUM($F1196:P1196)</f>
        <v>-9250</v>
      </c>
      <c r="AC1196">
        <f>SUM($F1196:Q1196)</f>
        <v>-9750</v>
      </c>
      <c r="AD1196">
        <f>SUM($F1196:R1196)</f>
        <v>-10000</v>
      </c>
    </row>
    <row r="1197" spans="1:30" x14ac:dyDescent="0.35">
      <c r="A1197" t="s">
        <v>149</v>
      </c>
      <c r="B1197" s="328" t="str">
        <f>VLOOKUP(A1197,'Web Based Remittances'!$A$2:$C$70,3,0)</f>
        <v>123o359k</v>
      </c>
      <c r="C1197" t="s">
        <v>47</v>
      </c>
      <c r="D1197" t="s">
        <v>48</v>
      </c>
      <c r="E1197">
        <v>4190386</v>
      </c>
      <c r="F1197">
        <v>0</v>
      </c>
      <c r="G1197">
        <v>0</v>
      </c>
      <c r="H1197">
        <v>0</v>
      </c>
      <c r="I1197">
        <v>0</v>
      </c>
      <c r="J1197">
        <v>0</v>
      </c>
      <c r="K1197">
        <v>0</v>
      </c>
      <c r="L1197">
        <v>0</v>
      </c>
      <c r="M1197">
        <v>0</v>
      </c>
      <c r="N1197">
        <v>0</v>
      </c>
      <c r="O1197">
        <v>0</v>
      </c>
      <c r="P1197">
        <v>0</v>
      </c>
      <c r="Q1197">
        <v>0</v>
      </c>
      <c r="R1197">
        <v>0</v>
      </c>
      <c r="S1197">
        <f t="shared" si="18"/>
        <v>0</v>
      </c>
      <c r="T1197">
        <f>SUM($F1197:H1197)</f>
        <v>0</v>
      </c>
      <c r="U1197">
        <f>SUM($F1197:I1197)</f>
        <v>0</v>
      </c>
      <c r="V1197">
        <f>SUM($F1197:J1197)</f>
        <v>0</v>
      </c>
      <c r="W1197">
        <f>SUM($F1197:K1197)</f>
        <v>0</v>
      </c>
      <c r="X1197">
        <f>SUM($F1197:L1197)</f>
        <v>0</v>
      </c>
      <c r="Y1197">
        <f>SUM($F1197:M1197)</f>
        <v>0</v>
      </c>
      <c r="Z1197">
        <f>SUM($F1197:N1197)</f>
        <v>0</v>
      </c>
      <c r="AA1197">
        <f>SUM($F1197:O1197)</f>
        <v>0</v>
      </c>
      <c r="AB1197">
        <f>SUM($F1197:P1197)</f>
        <v>0</v>
      </c>
      <c r="AC1197">
        <f>SUM($F1197:Q1197)</f>
        <v>0</v>
      </c>
      <c r="AD1197">
        <f>SUM($F1197:R1197)</f>
        <v>0</v>
      </c>
    </row>
    <row r="1198" spans="1:30" x14ac:dyDescent="0.35">
      <c r="A1198" t="s">
        <v>149</v>
      </c>
      <c r="B1198" s="328" t="str">
        <f>VLOOKUP(A1198,'Web Based Remittances'!$A$2:$C$70,3,0)</f>
        <v>123o359k</v>
      </c>
      <c r="C1198" t="s">
        <v>49</v>
      </c>
      <c r="D1198" t="s">
        <v>50</v>
      </c>
      <c r="E1198">
        <v>4190387</v>
      </c>
      <c r="F1198">
        <v>0</v>
      </c>
      <c r="G1198">
        <v>0</v>
      </c>
      <c r="H1198">
        <v>0</v>
      </c>
      <c r="I1198">
        <v>0</v>
      </c>
      <c r="J1198">
        <v>0</v>
      </c>
      <c r="K1198">
        <v>0</v>
      </c>
      <c r="L1198">
        <v>0</v>
      </c>
      <c r="M1198">
        <v>0</v>
      </c>
      <c r="N1198">
        <v>0</v>
      </c>
      <c r="O1198">
        <v>0</v>
      </c>
      <c r="P1198">
        <v>0</v>
      </c>
      <c r="Q1198">
        <v>0</v>
      </c>
      <c r="R1198">
        <v>0</v>
      </c>
      <c r="S1198">
        <f t="shared" si="18"/>
        <v>0</v>
      </c>
      <c r="T1198">
        <f>SUM($F1198:H1198)</f>
        <v>0</v>
      </c>
      <c r="U1198">
        <f>SUM($F1198:I1198)</f>
        <v>0</v>
      </c>
      <c r="V1198">
        <f>SUM($F1198:J1198)</f>
        <v>0</v>
      </c>
      <c r="W1198">
        <f>SUM($F1198:K1198)</f>
        <v>0</v>
      </c>
      <c r="X1198">
        <f>SUM($F1198:L1198)</f>
        <v>0</v>
      </c>
      <c r="Y1198">
        <f>SUM($F1198:M1198)</f>
        <v>0</v>
      </c>
      <c r="Z1198">
        <f>SUM($F1198:N1198)</f>
        <v>0</v>
      </c>
      <c r="AA1198">
        <f>SUM($F1198:O1198)</f>
        <v>0</v>
      </c>
      <c r="AB1198">
        <f>SUM($F1198:P1198)</f>
        <v>0</v>
      </c>
      <c r="AC1198">
        <f>SUM($F1198:Q1198)</f>
        <v>0</v>
      </c>
      <c r="AD1198">
        <f>SUM($F1198:R1198)</f>
        <v>0</v>
      </c>
    </row>
    <row r="1199" spans="1:30" x14ac:dyDescent="0.35">
      <c r="A1199" t="s">
        <v>149</v>
      </c>
      <c r="B1199" s="328" t="str">
        <f>VLOOKUP(A1199,'Web Based Remittances'!$A$2:$C$70,3,0)</f>
        <v>123o359k</v>
      </c>
      <c r="C1199" t="s">
        <v>51</v>
      </c>
      <c r="D1199" t="s">
        <v>52</v>
      </c>
      <c r="E1199">
        <v>4190388</v>
      </c>
      <c r="F1199">
        <v>-4700</v>
      </c>
      <c r="G1199">
        <v>-524.39</v>
      </c>
      <c r="H1199">
        <v>0</v>
      </c>
      <c r="I1199">
        <v>0</v>
      </c>
      <c r="J1199">
        <v>-524.39</v>
      </c>
      <c r="K1199">
        <v>0</v>
      </c>
      <c r="L1199">
        <v>-3651.22</v>
      </c>
      <c r="M1199">
        <v>0</v>
      </c>
      <c r="N1199">
        <v>0</v>
      </c>
      <c r="O1199">
        <v>0</v>
      </c>
      <c r="P1199">
        <v>0</v>
      </c>
      <c r="Q1199">
        <v>0</v>
      </c>
      <c r="R1199">
        <v>0</v>
      </c>
      <c r="S1199">
        <f t="shared" si="18"/>
        <v>-524.39</v>
      </c>
      <c r="T1199">
        <f>SUM($F1199:H1199)</f>
        <v>-5224.3900000000003</v>
      </c>
      <c r="U1199">
        <f>SUM($F1199:I1199)</f>
        <v>-5224.3900000000003</v>
      </c>
      <c r="V1199">
        <f>SUM($F1199:J1199)</f>
        <v>-5748.7800000000007</v>
      </c>
      <c r="W1199">
        <f>SUM($F1199:K1199)</f>
        <v>-5748.7800000000007</v>
      </c>
      <c r="X1199">
        <f>SUM($F1199:L1199)</f>
        <v>-9400</v>
      </c>
      <c r="Y1199">
        <f>SUM($F1199:M1199)</f>
        <v>-9400</v>
      </c>
      <c r="Z1199">
        <f>SUM($F1199:N1199)</f>
        <v>-9400</v>
      </c>
      <c r="AA1199">
        <f>SUM($F1199:O1199)</f>
        <v>-9400</v>
      </c>
      <c r="AB1199">
        <f>SUM($F1199:P1199)</f>
        <v>-9400</v>
      </c>
      <c r="AC1199">
        <f>SUM($F1199:Q1199)</f>
        <v>-9400</v>
      </c>
      <c r="AD1199">
        <f>SUM($F1199:R1199)</f>
        <v>-9400</v>
      </c>
    </row>
    <row r="1200" spans="1:30" x14ac:dyDescent="0.35">
      <c r="A1200" t="s">
        <v>149</v>
      </c>
      <c r="B1200" s="328" t="str">
        <f>VLOOKUP(A1200,'Web Based Remittances'!$A$2:$C$70,3,0)</f>
        <v>123o359k</v>
      </c>
      <c r="C1200" t="s">
        <v>53</v>
      </c>
      <c r="D1200" t="s">
        <v>54</v>
      </c>
      <c r="E1200">
        <v>4190380</v>
      </c>
      <c r="F1200">
        <v>-73323</v>
      </c>
      <c r="G1200">
        <v>0</v>
      </c>
      <c r="H1200">
        <v>-7183</v>
      </c>
      <c r="I1200">
        <v>0</v>
      </c>
      <c r="J1200">
        <v>-56083</v>
      </c>
      <c r="K1200">
        <v>0</v>
      </c>
      <c r="L1200">
        <v>0</v>
      </c>
      <c r="M1200">
        <v>0</v>
      </c>
      <c r="N1200">
        <v>-10057</v>
      </c>
      <c r="O1200">
        <v>0</v>
      </c>
      <c r="P1200">
        <v>0</v>
      </c>
      <c r="Q1200">
        <v>0</v>
      </c>
      <c r="R1200">
        <v>0</v>
      </c>
      <c r="S1200">
        <f t="shared" si="18"/>
        <v>0</v>
      </c>
      <c r="T1200">
        <f>SUM($F1200:H1200)</f>
        <v>-80506</v>
      </c>
      <c r="U1200">
        <f>SUM($F1200:I1200)</f>
        <v>-80506</v>
      </c>
      <c r="V1200">
        <f>SUM($F1200:J1200)</f>
        <v>-136589</v>
      </c>
      <c r="W1200">
        <f>SUM($F1200:K1200)</f>
        <v>-136589</v>
      </c>
      <c r="X1200">
        <f>SUM($F1200:L1200)</f>
        <v>-136589</v>
      </c>
      <c r="Y1200">
        <f>SUM($F1200:M1200)</f>
        <v>-136589</v>
      </c>
      <c r="Z1200">
        <f>SUM($F1200:N1200)</f>
        <v>-146646</v>
      </c>
      <c r="AA1200">
        <f>SUM($F1200:O1200)</f>
        <v>-146646</v>
      </c>
      <c r="AB1200">
        <f>SUM($F1200:P1200)</f>
        <v>-146646</v>
      </c>
      <c r="AC1200">
        <f>SUM($F1200:Q1200)</f>
        <v>-146646</v>
      </c>
      <c r="AD1200">
        <f>SUM($F1200:R1200)</f>
        <v>-146646</v>
      </c>
    </row>
    <row r="1201" spans="1:30" x14ac:dyDescent="0.35">
      <c r="A1201" t="s">
        <v>149</v>
      </c>
      <c r="B1201" s="328" t="str">
        <f>VLOOKUP(A1201,'Web Based Remittances'!$A$2:$C$70,3,0)</f>
        <v>123o359k</v>
      </c>
      <c r="C1201" t="s">
        <v>156</v>
      </c>
      <c r="D1201" t="s">
        <v>157</v>
      </c>
      <c r="E1201">
        <v>4190205</v>
      </c>
      <c r="F1201">
        <v>0</v>
      </c>
      <c r="G1201">
        <v>0</v>
      </c>
      <c r="H1201">
        <v>0</v>
      </c>
      <c r="I1201">
        <v>0</v>
      </c>
      <c r="J1201">
        <v>0</v>
      </c>
      <c r="K1201">
        <v>0</v>
      </c>
      <c r="L1201">
        <v>0</v>
      </c>
      <c r="M1201">
        <v>0</v>
      </c>
      <c r="N1201">
        <v>0</v>
      </c>
      <c r="O1201">
        <v>0</v>
      </c>
      <c r="P1201">
        <v>0</v>
      </c>
      <c r="Q1201">
        <v>0</v>
      </c>
      <c r="R1201">
        <v>0</v>
      </c>
      <c r="S1201">
        <f t="shared" si="18"/>
        <v>0</v>
      </c>
      <c r="T1201">
        <f>SUM($F1201:H1201)</f>
        <v>0</v>
      </c>
      <c r="U1201">
        <f>SUM($F1201:I1201)</f>
        <v>0</v>
      </c>
      <c r="V1201">
        <f>SUM($F1201:J1201)</f>
        <v>0</v>
      </c>
      <c r="W1201">
        <f>SUM($F1201:K1201)</f>
        <v>0</v>
      </c>
      <c r="X1201">
        <f>SUM($F1201:L1201)</f>
        <v>0</v>
      </c>
      <c r="Y1201">
        <f>SUM($F1201:M1201)</f>
        <v>0</v>
      </c>
      <c r="Z1201">
        <f>SUM($F1201:N1201)</f>
        <v>0</v>
      </c>
      <c r="AA1201">
        <f>SUM($F1201:O1201)</f>
        <v>0</v>
      </c>
      <c r="AB1201">
        <f>SUM($F1201:P1201)</f>
        <v>0</v>
      </c>
      <c r="AC1201">
        <f>SUM($F1201:Q1201)</f>
        <v>0</v>
      </c>
      <c r="AD1201">
        <f>SUM($F1201:R1201)</f>
        <v>0</v>
      </c>
    </row>
    <row r="1202" spans="1:30" x14ac:dyDescent="0.35">
      <c r="A1202" t="s">
        <v>149</v>
      </c>
      <c r="B1202" s="328" t="str">
        <f>VLOOKUP(A1202,'Web Based Remittances'!$A$2:$C$70,3,0)</f>
        <v>123o359k</v>
      </c>
      <c r="C1202" t="s">
        <v>55</v>
      </c>
      <c r="D1202" t="s">
        <v>56</v>
      </c>
      <c r="E1202">
        <v>4190210</v>
      </c>
      <c r="F1202">
        <v>0</v>
      </c>
      <c r="G1202">
        <v>0</v>
      </c>
      <c r="H1202">
        <v>0</v>
      </c>
      <c r="I1202">
        <v>0</v>
      </c>
      <c r="J1202">
        <v>0</v>
      </c>
      <c r="K1202">
        <v>0</v>
      </c>
      <c r="L1202">
        <v>0</v>
      </c>
      <c r="M1202">
        <v>0</v>
      </c>
      <c r="N1202">
        <v>0</v>
      </c>
      <c r="O1202">
        <v>0</v>
      </c>
      <c r="P1202">
        <v>0</v>
      </c>
      <c r="Q1202">
        <v>0</v>
      </c>
      <c r="R1202">
        <v>0</v>
      </c>
      <c r="S1202">
        <f t="shared" si="18"/>
        <v>0</v>
      </c>
      <c r="T1202">
        <f>SUM($F1202:H1202)</f>
        <v>0</v>
      </c>
      <c r="U1202">
        <f>SUM($F1202:I1202)</f>
        <v>0</v>
      </c>
      <c r="V1202">
        <f>SUM($F1202:J1202)</f>
        <v>0</v>
      </c>
      <c r="W1202">
        <f>SUM($F1202:K1202)</f>
        <v>0</v>
      </c>
      <c r="X1202">
        <f>SUM($F1202:L1202)</f>
        <v>0</v>
      </c>
      <c r="Y1202">
        <f>SUM($F1202:M1202)</f>
        <v>0</v>
      </c>
      <c r="Z1202">
        <f>SUM($F1202:N1202)</f>
        <v>0</v>
      </c>
      <c r="AA1202">
        <f>SUM($F1202:O1202)</f>
        <v>0</v>
      </c>
      <c r="AB1202">
        <f>SUM($F1202:P1202)</f>
        <v>0</v>
      </c>
      <c r="AC1202">
        <f>SUM($F1202:Q1202)</f>
        <v>0</v>
      </c>
      <c r="AD1202">
        <f>SUM($F1202:R1202)</f>
        <v>0</v>
      </c>
    </row>
    <row r="1203" spans="1:30" x14ac:dyDescent="0.35">
      <c r="A1203" t="s">
        <v>149</v>
      </c>
      <c r="B1203" s="328" t="str">
        <f>VLOOKUP(A1203,'Web Based Remittances'!$A$2:$C$70,3,0)</f>
        <v>123o359k</v>
      </c>
      <c r="C1203" t="s">
        <v>57</v>
      </c>
      <c r="D1203" t="s">
        <v>58</v>
      </c>
      <c r="E1203">
        <v>6110000</v>
      </c>
      <c r="F1203">
        <v>487000</v>
      </c>
      <c r="G1203">
        <v>39500</v>
      </c>
      <c r="H1203">
        <v>39500</v>
      </c>
      <c r="I1203">
        <v>39500</v>
      </c>
      <c r="J1203">
        <v>39500</v>
      </c>
      <c r="K1203">
        <v>39500</v>
      </c>
      <c r="L1203">
        <v>41358</v>
      </c>
      <c r="M1203">
        <v>41357</v>
      </c>
      <c r="N1203">
        <v>41357</v>
      </c>
      <c r="O1203">
        <v>41357</v>
      </c>
      <c r="P1203">
        <v>41357</v>
      </c>
      <c r="Q1203">
        <v>41357</v>
      </c>
      <c r="R1203">
        <v>41357</v>
      </c>
      <c r="S1203">
        <f t="shared" si="18"/>
        <v>39500</v>
      </c>
      <c r="T1203">
        <f>SUM($F1203:H1203)</f>
        <v>566000</v>
      </c>
      <c r="U1203">
        <f>SUM($F1203:I1203)</f>
        <v>605500</v>
      </c>
      <c r="V1203">
        <f>SUM($F1203:J1203)</f>
        <v>645000</v>
      </c>
      <c r="W1203">
        <f>SUM($F1203:K1203)</f>
        <v>684500</v>
      </c>
      <c r="X1203">
        <f>SUM($F1203:L1203)</f>
        <v>725858</v>
      </c>
      <c r="Y1203">
        <f>SUM($F1203:M1203)</f>
        <v>767215</v>
      </c>
      <c r="Z1203">
        <f>SUM($F1203:N1203)</f>
        <v>808572</v>
      </c>
      <c r="AA1203">
        <f>SUM($F1203:O1203)</f>
        <v>849929</v>
      </c>
      <c r="AB1203">
        <f>SUM($F1203:P1203)</f>
        <v>891286</v>
      </c>
      <c r="AC1203">
        <f>SUM($F1203:Q1203)</f>
        <v>932643</v>
      </c>
      <c r="AD1203">
        <f>SUM($F1203:R1203)</f>
        <v>974000</v>
      </c>
    </row>
    <row r="1204" spans="1:30" x14ac:dyDescent="0.35">
      <c r="A1204" t="s">
        <v>149</v>
      </c>
      <c r="B1204" s="328" t="str">
        <f>VLOOKUP(A1204,'Web Based Remittances'!$A$2:$C$70,3,0)</f>
        <v>123o359k</v>
      </c>
      <c r="C1204" t="s">
        <v>59</v>
      </c>
      <c r="D1204" t="s">
        <v>60</v>
      </c>
      <c r="E1204">
        <v>6110020</v>
      </c>
      <c r="F1204">
        <v>0</v>
      </c>
      <c r="G1204">
        <v>0</v>
      </c>
      <c r="H1204">
        <v>0</v>
      </c>
      <c r="I1204">
        <v>0</v>
      </c>
      <c r="J1204">
        <v>0</v>
      </c>
      <c r="K1204">
        <v>0</v>
      </c>
      <c r="L1204">
        <v>0</v>
      </c>
      <c r="M1204">
        <v>0</v>
      </c>
      <c r="N1204">
        <v>0</v>
      </c>
      <c r="O1204">
        <v>0</v>
      </c>
      <c r="P1204">
        <v>0</v>
      </c>
      <c r="Q1204">
        <v>0</v>
      </c>
      <c r="R1204">
        <v>0</v>
      </c>
      <c r="S1204">
        <f t="shared" si="18"/>
        <v>0</v>
      </c>
      <c r="T1204">
        <f>SUM($F1204:H1204)</f>
        <v>0</v>
      </c>
      <c r="U1204">
        <f>SUM($F1204:I1204)</f>
        <v>0</v>
      </c>
      <c r="V1204">
        <f>SUM($F1204:J1204)</f>
        <v>0</v>
      </c>
      <c r="W1204">
        <f>SUM($F1204:K1204)</f>
        <v>0</v>
      </c>
      <c r="X1204">
        <f>SUM($F1204:L1204)</f>
        <v>0</v>
      </c>
      <c r="Y1204">
        <f>SUM($F1204:M1204)</f>
        <v>0</v>
      </c>
      <c r="Z1204">
        <f>SUM($F1204:N1204)</f>
        <v>0</v>
      </c>
      <c r="AA1204">
        <f>SUM($F1204:O1204)</f>
        <v>0</v>
      </c>
      <c r="AB1204">
        <f>SUM($F1204:P1204)</f>
        <v>0</v>
      </c>
      <c r="AC1204">
        <f>SUM($F1204:Q1204)</f>
        <v>0</v>
      </c>
      <c r="AD1204">
        <f>SUM($F1204:R1204)</f>
        <v>0</v>
      </c>
    </row>
    <row r="1205" spans="1:30" x14ac:dyDescent="0.35">
      <c r="A1205" t="s">
        <v>149</v>
      </c>
      <c r="B1205" s="328" t="str">
        <f>VLOOKUP(A1205,'Web Based Remittances'!$A$2:$C$70,3,0)</f>
        <v>123o359k</v>
      </c>
      <c r="C1205" t="s">
        <v>61</v>
      </c>
      <c r="D1205" t="s">
        <v>62</v>
      </c>
      <c r="E1205">
        <v>6110600</v>
      </c>
      <c r="F1205">
        <v>291000</v>
      </c>
      <c r="G1205">
        <v>25000</v>
      </c>
      <c r="H1205">
        <v>25000</v>
      </c>
      <c r="I1205">
        <v>25000</v>
      </c>
      <c r="J1205">
        <v>25000</v>
      </c>
      <c r="K1205">
        <v>25000</v>
      </c>
      <c r="L1205">
        <v>23714</v>
      </c>
      <c r="M1205">
        <v>23715</v>
      </c>
      <c r="N1205">
        <v>23715</v>
      </c>
      <c r="O1205">
        <v>23714</v>
      </c>
      <c r="P1205">
        <v>23714</v>
      </c>
      <c r="Q1205">
        <v>23714</v>
      </c>
      <c r="R1205">
        <v>23714</v>
      </c>
      <c r="S1205">
        <f t="shared" si="18"/>
        <v>25000</v>
      </c>
      <c r="T1205">
        <f>SUM($F1205:H1205)</f>
        <v>341000</v>
      </c>
      <c r="U1205">
        <f>SUM($F1205:I1205)</f>
        <v>366000</v>
      </c>
      <c r="V1205">
        <f>SUM($F1205:J1205)</f>
        <v>391000</v>
      </c>
      <c r="W1205">
        <f>SUM($F1205:K1205)</f>
        <v>416000</v>
      </c>
      <c r="X1205">
        <f>SUM($F1205:L1205)</f>
        <v>439714</v>
      </c>
      <c r="Y1205">
        <f>SUM($F1205:M1205)</f>
        <v>463429</v>
      </c>
      <c r="Z1205">
        <f>SUM($F1205:N1205)</f>
        <v>487144</v>
      </c>
      <c r="AA1205">
        <f>SUM($F1205:O1205)</f>
        <v>510858</v>
      </c>
      <c r="AB1205">
        <f>SUM($F1205:P1205)</f>
        <v>534572</v>
      </c>
      <c r="AC1205">
        <f>SUM($F1205:Q1205)</f>
        <v>558286</v>
      </c>
      <c r="AD1205">
        <f>SUM($F1205:R1205)</f>
        <v>582000</v>
      </c>
    </row>
    <row r="1206" spans="1:30" x14ac:dyDescent="0.35">
      <c r="A1206" t="s">
        <v>149</v>
      </c>
      <c r="B1206" s="328" t="str">
        <f>VLOOKUP(A1206,'Web Based Remittances'!$A$2:$C$70,3,0)</f>
        <v>123o359k</v>
      </c>
      <c r="C1206" t="s">
        <v>63</v>
      </c>
      <c r="D1206" t="s">
        <v>64</v>
      </c>
      <c r="E1206">
        <v>6110720</v>
      </c>
      <c r="F1206">
        <v>35500</v>
      </c>
      <c r="G1206">
        <v>2958</v>
      </c>
      <c r="H1206">
        <v>2958</v>
      </c>
      <c r="I1206">
        <v>2958</v>
      </c>
      <c r="J1206">
        <v>2958</v>
      </c>
      <c r="K1206">
        <v>2958</v>
      </c>
      <c r="L1206">
        <v>2958</v>
      </c>
      <c r="M1206">
        <v>2958</v>
      </c>
      <c r="N1206">
        <v>2958</v>
      </c>
      <c r="O1206">
        <v>2959</v>
      </c>
      <c r="P1206">
        <v>2959</v>
      </c>
      <c r="Q1206">
        <v>2959</v>
      </c>
      <c r="R1206">
        <v>2959</v>
      </c>
      <c r="S1206">
        <f t="shared" si="18"/>
        <v>2958</v>
      </c>
      <c r="T1206">
        <f>SUM($F1206:H1206)</f>
        <v>41416</v>
      </c>
      <c r="U1206">
        <f>SUM($F1206:I1206)</f>
        <v>44374</v>
      </c>
      <c r="V1206">
        <f>SUM($F1206:J1206)</f>
        <v>47332</v>
      </c>
      <c r="W1206">
        <f>SUM($F1206:K1206)</f>
        <v>50290</v>
      </c>
      <c r="X1206">
        <f>SUM($F1206:L1206)</f>
        <v>53248</v>
      </c>
      <c r="Y1206">
        <f>SUM($F1206:M1206)</f>
        <v>56206</v>
      </c>
      <c r="Z1206">
        <f>SUM($F1206:N1206)</f>
        <v>59164</v>
      </c>
      <c r="AA1206">
        <f>SUM($F1206:O1206)</f>
        <v>62123</v>
      </c>
      <c r="AB1206">
        <f>SUM($F1206:P1206)</f>
        <v>65082</v>
      </c>
      <c r="AC1206">
        <f>SUM($F1206:Q1206)</f>
        <v>68041</v>
      </c>
      <c r="AD1206">
        <f>SUM($F1206:R1206)</f>
        <v>71000</v>
      </c>
    </row>
    <row r="1207" spans="1:30" x14ac:dyDescent="0.35">
      <c r="A1207" t="s">
        <v>149</v>
      </c>
      <c r="B1207" s="328" t="str">
        <f>VLOOKUP(A1207,'Web Based Remittances'!$A$2:$C$70,3,0)</f>
        <v>123o359k</v>
      </c>
      <c r="C1207" t="s">
        <v>65</v>
      </c>
      <c r="D1207" t="s">
        <v>66</v>
      </c>
      <c r="E1207">
        <v>6110860</v>
      </c>
      <c r="F1207">
        <v>65500</v>
      </c>
      <c r="G1207">
        <v>5458</v>
      </c>
      <c r="H1207">
        <v>5458</v>
      </c>
      <c r="I1207">
        <v>5458</v>
      </c>
      <c r="J1207">
        <v>5458</v>
      </c>
      <c r="K1207">
        <v>5458</v>
      </c>
      <c r="L1207">
        <v>5458</v>
      </c>
      <c r="M1207">
        <v>5458</v>
      </c>
      <c r="N1207">
        <v>5458</v>
      </c>
      <c r="O1207">
        <v>5459</v>
      </c>
      <c r="P1207">
        <v>5459</v>
      </c>
      <c r="Q1207">
        <v>5459</v>
      </c>
      <c r="R1207">
        <v>5459</v>
      </c>
      <c r="S1207">
        <f t="shared" si="18"/>
        <v>5458</v>
      </c>
      <c r="T1207">
        <f>SUM($F1207:H1207)</f>
        <v>76416</v>
      </c>
      <c r="U1207">
        <f>SUM($F1207:I1207)</f>
        <v>81874</v>
      </c>
      <c r="V1207">
        <f>SUM($F1207:J1207)</f>
        <v>87332</v>
      </c>
      <c r="W1207">
        <f>SUM($F1207:K1207)</f>
        <v>92790</v>
      </c>
      <c r="X1207">
        <f>SUM($F1207:L1207)</f>
        <v>98248</v>
      </c>
      <c r="Y1207">
        <f>SUM($F1207:M1207)</f>
        <v>103706</v>
      </c>
      <c r="Z1207">
        <f>SUM($F1207:N1207)</f>
        <v>109164</v>
      </c>
      <c r="AA1207">
        <f>SUM($F1207:O1207)</f>
        <v>114623</v>
      </c>
      <c r="AB1207">
        <f>SUM($F1207:P1207)</f>
        <v>120082</v>
      </c>
      <c r="AC1207">
        <f>SUM($F1207:Q1207)</f>
        <v>125541</v>
      </c>
      <c r="AD1207">
        <f>SUM($F1207:R1207)</f>
        <v>131000</v>
      </c>
    </row>
    <row r="1208" spans="1:30" x14ac:dyDescent="0.35">
      <c r="A1208" t="s">
        <v>149</v>
      </c>
      <c r="B1208" s="328" t="str">
        <f>VLOOKUP(A1208,'Web Based Remittances'!$A$2:$C$70,3,0)</f>
        <v>123o359k</v>
      </c>
      <c r="C1208" t="s">
        <v>67</v>
      </c>
      <c r="D1208" t="s">
        <v>68</v>
      </c>
      <c r="E1208">
        <v>6110800</v>
      </c>
      <c r="F1208">
        <v>0</v>
      </c>
      <c r="G1208">
        <v>0</v>
      </c>
      <c r="H1208">
        <v>0</v>
      </c>
      <c r="I1208">
        <v>0</v>
      </c>
      <c r="J1208">
        <v>0</v>
      </c>
      <c r="K1208">
        <v>0</v>
      </c>
      <c r="L1208">
        <v>0</v>
      </c>
      <c r="M1208">
        <v>0</v>
      </c>
      <c r="N1208">
        <v>0</v>
      </c>
      <c r="O1208">
        <v>0</v>
      </c>
      <c r="P1208">
        <v>0</v>
      </c>
      <c r="Q1208">
        <v>0</v>
      </c>
      <c r="R1208">
        <v>0</v>
      </c>
      <c r="S1208">
        <f t="shared" si="18"/>
        <v>0</v>
      </c>
      <c r="T1208">
        <f>SUM($F1208:H1208)</f>
        <v>0</v>
      </c>
      <c r="U1208">
        <f>SUM($F1208:I1208)</f>
        <v>0</v>
      </c>
      <c r="V1208">
        <f>SUM($F1208:J1208)</f>
        <v>0</v>
      </c>
      <c r="W1208">
        <f>SUM($F1208:K1208)</f>
        <v>0</v>
      </c>
      <c r="X1208">
        <f>SUM($F1208:L1208)</f>
        <v>0</v>
      </c>
      <c r="Y1208">
        <f>SUM($F1208:M1208)</f>
        <v>0</v>
      </c>
      <c r="Z1208">
        <f>SUM($F1208:N1208)</f>
        <v>0</v>
      </c>
      <c r="AA1208">
        <f>SUM($F1208:O1208)</f>
        <v>0</v>
      </c>
      <c r="AB1208">
        <f>SUM($F1208:P1208)</f>
        <v>0</v>
      </c>
      <c r="AC1208">
        <f>SUM($F1208:Q1208)</f>
        <v>0</v>
      </c>
      <c r="AD1208">
        <f>SUM($F1208:R1208)</f>
        <v>0</v>
      </c>
    </row>
    <row r="1209" spans="1:30" x14ac:dyDescent="0.35">
      <c r="A1209" t="s">
        <v>149</v>
      </c>
      <c r="B1209" s="328" t="str">
        <f>VLOOKUP(A1209,'Web Based Remittances'!$A$2:$C$70,3,0)</f>
        <v>123o359k</v>
      </c>
      <c r="C1209" t="s">
        <v>69</v>
      </c>
      <c r="D1209" t="s">
        <v>70</v>
      </c>
      <c r="E1209">
        <v>6110640</v>
      </c>
      <c r="F1209">
        <v>11000</v>
      </c>
      <c r="G1209">
        <v>916</v>
      </c>
      <c r="H1209">
        <v>916</v>
      </c>
      <c r="I1209">
        <v>916</v>
      </c>
      <c r="J1209">
        <v>916</v>
      </c>
      <c r="K1209">
        <v>917</v>
      </c>
      <c r="L1209">
        <v>917</v>
      </c>
      <c r="M1209">
        <v>917</v>
      </c>
      <c r="N1209">
        <v>917</v>
      </c>
      <c r="O1209">
        <v>917</v>
      </c>
      <c r="P1209">
        <v>917</v>
      </c>
      <c r="Q1209">
        <v>917</v>
      </c>
      <c r="R1209">
        <v>917</v>
      </c>
      <c r="S1209">
        <f t="shared" si="18"/>
        <v>916</v>
      </c>
      <c r="T1209">
        <f>SUM($F1209:H1209)</f>
        <v>12832</v>
      </c>
      <c r="U1209">
        <f>SUM($F1209:I1209)</f>
        <v>13748</v>
      </c>
      <c r="V1209">
        <f>SUM($F1209:J1209)</f>
        <v>14664</v>
      </c>
      <c r="W1209">
        <f>SUM($F1209:K1209)</f>
        <v>15581</v>
      </c>
      <c r="X1209">
        <f>SUM($F1209:L1209)</f>
        <v>16498</v>
      </c>
      <c r="Y1209">
        <f>SUM($F1209:M1209)</f>
        <v>17415</v>
      </c>
      <c r="Z1209">
        <f>SUM($F1209:N1209)</f>
        <v>18332</v>
      </c>
      <c r="AA1209">
        <f>SUM($F1209:O1209)</f>
        <v>19249</v>
      </c>
      <c r="AB1209">
        <f>SUM($F1209:P1209)</f>
        <v>20166</v>
      </c>
      <c r="AC1209">
        <f>SUM($F1209:Q1209)</f>
        <v>21083</v>
      </c>
      <c r="AD1209">
        <f>SUM($F1209:R1209)</f>
        <v>22000</v>
      </c>
    </row>
    <row r="1210" spans="1:30" x14ac:dyDescent="0.35">
      <c r="A1210" t="s">
        <v>149</v>
      </c>
      <c r="B1210" s="328" t="str">
        <f>VLOOKUP(A1210,'Web Based Remittances'!$A$2:$C$70,3,0)</f>
        <v>123o359k</v>
      </c>
      <c r="C1210" t="s">
        <v>71</v>
      </c>
      <c r="D1210" t="s">
        <v>72</v>
      </c>
      <c r="E1210">
        <v>6116300</v>
      </c>
      <c r="F1210">
        <v>6950</v>
      </c>
      <c r="G1210">
        <v>100</v>
      </c>
      <c r="H1210">
        <v>0</v>
      </c>
      <c r="I1210">
        <v>100</v>
      </c>
      <c r="J1210">
        <v>6350</v>
      </c>
      <c r="K1210">
        <v>0</v>
      </c>
      <c r="L1210">
        <v>100</v>
      </c>
      <c r="M1210">
        <v>0</v>
      </c>
      <c r="N1210">
        <v>100</v>
      </c>
      <c r="O1210">
        <v>0</v>
      </c>
      <c r="P1210">
        <v>100</v>
      </c>
      <c r="Q1210">
        <v>0</v>
      </c>
      <c r="R1210">
        <v>100</v>
      </c>
      <c r="S1210">
        <f t="shared" si="18"/>
        <v>100</v>
      </c>
      <c r="T1210">
        <f>SUM($F1210:H1210)</f>
        <v>7050</v>
      </c>
      <c r="U1210">
        <f>SUM($F1210:I1210)</f>
        <v>7150</v>
      </c>
      <c r="V1210">
        <f>SUM($F1210:J1210)</f>
        <v>13500</v>
      </c>
      <c r="W1210">
        <f>SUM($F1210:K1210)</f>
        <v>13500</v>
      </c>
      <c r="X1210">
        <f>SUM($F1210:L1210)</f>
        <v>13600</v>
      </c>
      <c r="Y1210">
        <f>SUM($F1210:M1210)</f>
        <v>13600</v>
      </c>
      <c r="Z1210">
        <f>SUM($F1210:N1210)</f>
        <v>13700</v>
      </c>
      <c r="AA1210">
        <f>SUM($F1210:O1210)</f>
        <v>13700</v>
      </c>
      <c r="AB1210">
        <f>SUM($F1210:P1210)</f>
        <v>13800</v>
      </c>
      <c r="AC1210">
        <f>SUM($F1210:Q1210)</f>
        <v>13800</v>
      </c>
      <c r="AD1210">
        <f>SUM($F1210:R1210)</f>
        <v>13900</v>
      </c>
    </row>
    <row r="1211" spans="1:30" x14ac:dyDescent="0.35">
      <c r="A1211" t="s">
        <v>149</v>
      </c>
      <c r="B1211" s="328" t="str">
        <f>VLOOKUP(A1211,'Web Based Remittances'!$A$2:$C$70,3,0)</f>
        <v>123o359k</v>
      </c>
      <c r="C1211" t="s">
        <v>73</v>
      </c>
      <c r="D1211" t="s">
        <v>74</v>
      </c>
      <c r="E1211">
        <v>6116200</v>
      </c>
      <c r="F1211">
        <v>2500</v>
      </c>
      <c r="G1211">
        <v>250</v>
      </c>
      <c r="H1211">
        <v>250</v>
      </c>
      <c r="I1211">
        <v>250</v>
      </c>
      <c r="J1211">
        <v>250</v>
      </c>
      <c r="K1211">
        <v>0</v>
      </c>
      <c r="L1211">
        <v>250</v>
      </c>
      <c r="M1211">
        <v>250</v>
      </c>
      <c r="N1211">
        <v>250</v>
      </c>
      <c r="O1211">
        <v>250</v>
      </c>
      <c r="P1211">
        <v>250</v>
      </c>
      <c r="Q1211">
        <v>250</v>
      </c>
      <c r="R1211">
        <v>0</v>
      </c>
      <c r="S1211">
        <f t="shared" si="18"/>
        <v>250</v>
      </c>
      <c r="T1211">
        <f>SUM($F1211:H1211)</f>
        <v>3000</v>
      </c>
      <c r="U1211">
        <f>SUM($F1211:I1211)</f>
        <v>3250</v>
      </c>
      <c r="V1211">
        <f>SUM($F1211:J1211)</f>
        <v>3500</v>
      </c>
      <c r="W1211">
        <f>SUM($F1211:K1211)</f>
        <v>3500</v>
      </c>
      <c r="X1211">
        <f>SUM($F1211:L1211)</f>
        <v>3750</v>
      </c>
      <c r="Y1211">
        <f>SUM($F1211:M1211)</f>
        <v>4000</v>
      </c>
      <c r="Z1211">
        <f>SUM($F1211:N1211)</f>
        <v>4250</v>
      </c>
      <c r="AA1211">
        <f>SUM($F1211:O1211)</f>
        <v>4500</v>
      </c>
      <c r="AB1211">
        <f>SUM($F1211:P1211)</f>
        <v>4750</v>
      </c>
      <c r="AC1211">
        <f>SUM($F1211:Q1211)</f>
        <v>5000</v>
      </c>
      <c r="AD1211">
        <f>SUM($F1211:R1211)</f>
        <v>5000</v>
      </c>
    </row>
    <row r="1212" spans="1:30" x14ac:dyDescent="0.35">
      <c r="A1212" t="s">
        <v>149</v>
      </c>
      <c r="B1212" s="328" t="str">
        <f>VLOOKUP(A1212,'Web Based Remittances'!$A$2:$C$70,3,0)</f>
        <v>123o359k</v>
      </c>
      <c r="C1212" t="s">
        <v>75</v>
      </c>
      <c r="D1212" t="s">
        <v>76</v>
      </c>
      <c r="E1212">
        <v>6116610</v>
      </c>
      <c r="F1212">
        <v>3000</v>
      </c>
      <c r="G1212">
        <v>3000</v>
      </c>
      <c r="H1212">
        <v>0</v>
      </c>
      <c r="I1212">
        <v>0</v>
      </c>
      <c r="J1212">
        <v>0</v>
      </c>
      <c r="K1212">
        <v>0</v>
      </c>
      <c r="L1212">
        <v>0</v>
      </c>
      <c r="M1212">
        <v>0</v>
      </c>
      <c r="N1212">
        <v>0</v>
      </c>
      <c r="O1212">
        <v>0</v>
      </c>
      <c r="P1212">
        <v>0</v>
      </c>
      <c r="Q1212">
        <v>0</v>
      </c>
      <c r="R1212">
        <v>0</v>
      </c>
      <c r="S1212">
        <f t="shared" si="18"/>
        <v>3000</v>
      </c>
      <c r="T1212">
        <f>SUM($F1212:H1212)</f>
        <v>6000</v>
      </c>
      <c r="U1212">
        <f>SUM($F1212:I1212)</f>
        <v>6000</v>
      </c>
      <c r="V1212">
        <f>SUM($F1212:J1212)</f>
        <v>6000</v>
      </c>
      <c r="W1212">
        <f>SUM($F1212:K1212)</f>
        <v>6000</v>
      </c>
      <c r="X1212">
        <f>SUM($F1212:L1212)</f>
        <v>6000</v>
      </c>
      <c r="Y1212">
        <f>SUM($F1212:M1212)</f>
        <v>6000</v>
      </c>
      <c r="Z1212">
        <f>SUM($F1212:N1212)</f>
        <v>6000</v>
      </c>
      <c r="AA1212">
        <f>SUM($F1212:O1212)</f>
        <v>6000</v>
      </c>
      <c r="AB1212">
        <f>SUM($F1212:P1212)</f>
        <v>6000</v>
      </c>
      <c r="AC1212">
        <f>SUM($F1212:Q1212)</f>
        <v>6000</v>
      </c>
      <c r="AD1212">
        <f>SUM($F1212:R1212)</f>
        <v>6000</v>
      </c>
    </row>
    <row r="1213" spans="1:30" x14ac:dyDescent="0.35">
      <c r="A1213" t="s">
        <v>149</v>
      </c>
      <c r="B1213" s="328" t="str">
        <f>VLOOKUP(A1213,'Web Based Remittances'!$A$2:$C$70,3,0)</f>
        <v>123o359k</v>
      </c>
      <c r="C1213" t="s">
        <v>77</v>
      </c>
      <c r="D1213" t="s">
        <v>78</v>
      </c>
      <c r="E1213">
        <v>6116600</v>
      </c>
      <c r="F1213">
        <v>299</v>
      </c>
      <c r="G1213">
        <v>0</v>
      </c>
      <c r="H1213">
        <v>0</v>
      </c>
      <c r="I1213">
        <v>0</v>
      </c>
      <c r="J1213">
        <v>0</v>
      </c>
      <c r="K1213">
        <v>0</v>
      </c>
      <c r="L1213">
        <v>0</v>
      </c>
      <c r="M1213">
        <v>0</v>
      </c>
      <c r="N1213">
        <v>0</v>
      </c>
      <c r="O1213">
        <v>0</v>
      </c>
      <c r="P1213">
        <v>0</v>
      </c>
      <c r="Q1213">
        <v>0</v>
      </c>
      <c r="R1213">
        <v>299</v>
      </c>
      <c r="S1213">
        <f t="shared" si="18"/>
        <v>0</v>
      </c>
      <c r="T1213">
        <f>SUM($F1213:H1213)</f>
        <v>299</v>
      </c>
      <c r="U1213">
        <f>SUM($F1213:I1213)</f>
        <v>299</v>
      </c>
      <c r="V1213">
        <f>SUM($F1213:J1213)</f>
        <v>299</v>
      </c>
      <c r="W1213">
        <f>SUM($F1213:K1213)</f>
        <v>299</v>
      </c>
      <c r="X1213">
        <f>SUM($F1213:L1213)</f>
        <v>299</v>
      </c>
      <c r="Y1213">
        <f>SUM($F1213:M1213)</f>
        <v>299</v>
      </c>
      <c r="Z1213">
        <f>SUM($F1213:N1213)</f>
        <v>299</v>
      </c>
      <c r="AA1213">
        <f>SUM($F1213:O1213)</f>
        <v>299</v>
      </c>
      <c r="AB1213">
        <f>SUM($F1213:P1213)</f>
        <v>299</v>
      </c>
      <c r="AC1213">
        <f>SUM($F1213:Q1213)</f>
        <v>299</v>
      </c>
      <c r="AD1213">
        <f>SUM($F1213:R1213)</f>
        <v>598</v>
      </c>
    </row>
    <row r="1214" spans="1:30" x14ac:dyDescent="0.35">
      <c r="A1214" t="s">
        <v>149</v>
      </c>
      <c r="B1214" s="328" t="str">
        <f>VLOOKUP(A1214,'Web Based Remittances'!$A$2:$C$70,3,0)</f>
        <v>123o359k</v>
      </c>
      <c r="C1214" t="s">
        <v>79</v>
      </c>
      <c r="D1214" t="s">
        <v>80</v>
      </c>
      <c r="E1214">
        <v>6121000</v>
      </c>
      <c r="F1214">
        <v>5000</v>
      </c>
      <c r="G1214">
        <v>500</v>
      </c>
      <c r="H1214">
        <v>500</v>
      </c>
      <c r="I1214">
        <v>500</v>
      </c>
      <c r="J1214">
        <v>500</v>
      </c>
      <c r="K1214">
        <v>0</v>
      </c>
      <c r="L1214">
        <v>500</v>
      </c>
      <c r="M1214">
        <v>500</v>
      </c>
      <c r="N1214">
        <v>500</v>
      </c>
      <c r="O1214">
        <v>500</v>
      </c>
      <c r="P1214">
        <v>500</v>
      </c>
      <c r="Q1214">
        <v>500</v>
      </c>
      <c r="R1214">
        <v>0</v>
      </c>
      <c r="S1214">
        <f t="shared" si="18"/>
        <v>500</v>
      </c>
      <c r="T1214">
        <f>SUM($F1214:H1214)</f>
        <v>6000</v>
      </c>
      <c r="U1214">
        <f>SUM($F1214:I1214)</f>
        <v>6500</v>
      </c>
      <c r="V1214">
        <f>SUM($F1214:J1214)</f>
        <v>7000</v>
      </c>
      <c r="W1214">
        <f>SUM($F1214:K1214)</f>
        <v>7000</v>
      </c>
      <c r="X1214">
        <f>SUM($F1214:L1214)</f>
        <v>7500</v>
      </c>
      <c r="Y1214">
        <f>SUM($F1214:M1214)</f>
        <v>8000</v>
      </c>
      <c r="Z1214">
        <f>SUM($F1214:N1214)</f>
        <v>8500</v>
      </c>
      <c r="AA1214">
        <f>SUM($F1214:O1214)</f>
        <v>9000</v>
      </c>
      <c r="AB1214">
        <f>SUM($F1214:P1214)</f>
        <v>9500</v>
      </c>
      <c r="AC1214">
        <f>SUM($F1214:Q1214)</f>
        <v>10000</v>
      </c>
      <c r="AD1214">
        <f>SUM($F1214:R1214)</f>
        <v>10000</v>
      </c>
    </row>
    <row r="1215" spans="1:30" x14ac:dyDescent="0.35">
      <c r="A1215" t="s">
        <v>149</v>
      </c>
      <c r="B1215" s="328" t="str">
        <f>VLOOKUP(A1215,'Web Based Remittances'!$A$2:$C$70,3,0)</f>
        <v>123o359k</v>
      </c>
      <c r="C1215" t="s">
        <v>81</v>
      </c>
      <c r="D1215" t="s">
        <v>82</v>
      </c>
      <c r="E1215">
        <v>6122310</v>
      </c>
      <c r="F1215">
        <v>3000</v>
      </c>
      <c r="G1215">
        <v>250</v>
      </c>
      <c r="H1215">
        <v>250</v>
      </c>
      <c r="I1215">
        <v>250</v>
      </c>
      <c r="J1215">
        <v>250</v>
      </c>
      <c r="K1215">
        <v>250</v>
      </c>
      <c r="L1215">
        <v>250</v>
      </c>
      <c r="M1215">
        <v>250</v>
      </c>
      <c r="N1215">
        <v>250</v>
      </c>
      <c r="O1215">
        <v>250</v>
      </c>
      <c r="P1215">
        <v>250</v>
      </c>
      <c r="Q1215">
        <v>250</v>
      </c>
      <c r="R1215">
        <v>250</v>
      </c>
      <c r="S1215">
        <f t="shared" si="18"/>
        <v>250</v>
      </c>
      <c r="T1215">
        <f>SUM($F1215:H1215)</f>
        <v>3500</v>
      </c>
      <c r="U1215">
        <f>SUM($F1215:I1215)</f>
        <v>3750</v>
      </c>
      <c r="V1215">
        <f>SUM($F1215:J1215)</f>
        <v>4000</v>
      </c>
      <c r="W1215">
        <f>SUM($F1215:K1215)</f>
        <v>4250</v>
      </c>
      <c r="X1215">
        <f>SUM($F1215:L1215)</f>
        <v>4500</v>
      </c>
      <c r="Y1215">
        <f>SUM($F1215:M1215)</f>
        <v>4750</v>
      </c>
      <c r="Z1215">
        <f>SUM($F1215:N1215)</f>
        <v>5000</v>
      </c>
      <c r="AA1215">
        <f>SUM($F1215:O1215)</f>
        <v>5250</v>
      </c>
      <c r="AB1215">
        <f>SUM($F1215:P1215)</f>
        <v>5500</v>
      </c>
      <c r="AC1215">
        <f>SUM($F1215:Q1215)</f>
        <v>5750</v>
      </c>
      <c r="AD1215">
        <f>SUM($F1215:R1215)</f>
        <v>6000</v>
      </c>
    </row>
    <row r="1216" spans="1:30" x14ac:dyDescent="0.35">
      <c r="A1216" t="s">
        <v>149</v>
      </c>
      <c r="B1216" s="328" t="str">
        <f>VLOOKUP(A1216,'Web Based Remittances'!$A$2:$C$70,3,0)</f>
        <v>123o359k</v>
      </c>
      <c r="C1216" t="s">
        <v>83</v>
      </c>
      <c r="D1216" t="s">
        <v>84</v>
      </c>
      <c r="E1216">
        <v>6122110</v>
      </c>
      <c r="F1216">
        <v>16300</v>
      </c>
      <c r="G1216">
        <v>1300</v>
      </c>
      <c r="H1216">
        <v>1300</v>
      </c>
      <c r="I1216">
        <v>1300</v>
      </c>
      <c r="J1216">
        <v>1300</v>
      </c>
      <c r="K1216">
        <v>2000</v>
      </c>
      <c r="L1216">
        <v>1300</v>
      </c>
      <c r="M1216">
        <v>1300</v>
      </c>
      <c r="N1216">
        <v>1300</v>
      </c>
      <c r="O1216">
        <v>1300</v>
      </c>
      <c r="P1216">
        <v>1300</v>
      </c>
      <c r="Q1216">
        <v>1300</v>
      </c>
      <c r="R1216">
        <v>1300</v>
      </c>
      <c r="S1216">
        <f t="shared" si="18"/>
        <v>1300</v>
      </c>
      <c r="T1216">
        <f>SUM($F1216:H1216)</f>
        <v>18900</v>
      </c>
      <c r="U1216">
        <f>SUM($F1216:I1216)</f>
        <v>20200</v>
      </c>
      <c r="V1216">
        <f>SUM($F1216:J1216)</f>
        <v>21500</v>
      </c>
      <c r="W1216">
        <f>SUM($F1216:K1216)</f>
        <v>23500</v>
      </c>
      <c r="X1216">
        <f>SUM($F1216:L1216)</f>
        <v>24800</v>
      </c>
      <c r="Y1216">
        <f>SUM($F1216:M1216)</f>
        <v>26100</v>
      </c>
      <c r="Z1216">
        <f>SUM($F1216:N1216)</f>
        <v>27400</v>
      </c>
      <c r="AA1216">
        <f>SUM($F1216:O1216)</f>
        <v>28700</v>
      </c>
      <c r="AB1216">
        <f>SUM($F1216:P1216)</f>
        <v>30000</v>
      </c>
      <c r="AC1216">
        <f>SUM($F1216:Q1216)</f>
        <v>31300</v>
      </c>
      <c r="AD1216">
        <f>SUM($F1216:R1216)</f>
        <v>32600</v>
      </c>
    </row>
    <row r="1217" spans="1:30" x14ac:dyDescent="0.35">
      <c r="A1217" t="s">
        <v>149</v>
      </c>
      <c r="B1217" s="328" t="str">
        <f>VLOOKUP(A1217,'Web Based Remittances'!$A$2:$C$70,3,0)</f>
        <v>123o359k</v>
      </c>
      <c r="C1217" t="s">
        <v>85</v>
      </c>
      <c r="D1217" t="s">
        <v>86</v>
      </c>
      <c r="E1217">
        <v>6120800</v>
      </c>
      <c r="F1217">
        <v>4600</v>
      </c>
      <c r="G1217">
        <v>1150</v>
      </c>
      <c r="H1217">
        <v>0</v>
      </c>
      <c r="I1217">
        <v>0</v>
      </c>
      <c r="J1217">
        <v>1150</v>
      </c>
      <c r="K1217">
        <v>0</v>
      </c>
      <c r="L1217">
        <v>0</v>
      </c>
      <c r="M1217">
        <v>1150</v>
      </c>
      <c r="N1217">
        <v>0</v>
      </c>
      <c r="O1217">
        <v>0</v>
      </c>
      <c r="P1217">
        <v>1150</v>
      </c>
      <c r="Q1217">
        <v>0</v>
      </c>
      <c r="R1217">
        <v>0</v>
      </c>
      <c r="S1217">
        <f t="shared" si="18"/>
        <v>1150</v>
      </c>
      <c r="T1217">
        <f>SUM($F1217:H1217)</f>
        <v>5750</v>
      </c>
      <c r="U1217">
        <f>SUM($F1217:I1217)</f>
        <v>5750</v>
      </c>
      <c r="V1217">
        <f>SUM($F1217:J1217)</f>
        <v>6900</v>
      </c>
      <c r="W1217">
        <f>SUM($F1217:K1217)</f>
        <v>6900</v>
      </c>
      <c r="X1217">
        <f>SUM($F1217:L1217)</f>
        <v>6900</v>
      </c>
      <c r="Y1217">
        <f>SUM($F1217:M1217)</f>
        <v>8050</v>
      </c>
      <c r="Z1217">
        <f>SUM($F1217:N1217)</f>
        <v>8050</v>
      </c>
      <c r="AA1217">
        <f>SUM($F1217:O1217)</f>
        <v>8050</v>
      </c>
      <c r="AB1217">
        <f>SUM($F1217:P1217)</f>
        <v>9200</v>
      </c>
      <c r="AC1217">
        <f>SUM($F1217:Q1217)</f>
        <v>9200</v>
      </c>
      <c r="AD1217">
        <f>SUM($F1217:R1217)</f>
        <v>9200</v>
      </c>
    </row>
    <row r="1218" spans="1:30" x14ac:dyDescent="0.35">
      <c r="A1218" t="s">
        <v>149</v>
      </c>
      <c r="B1218" s="328" t="str">
        <f>VLOOKUP(A1218,'Web Based Remittances'!$A$2:$C$70,3,0)</f>
        <v>123o359k</v>
      </c>
      <c r="C1218" t="s">
        <v>87</v>
      </c>
      <c r="D1218" t="s">
        <v>88</v>
      </c>
      <c r="E1218">
        <v>6120220</v>
      </c>
      <c r="F1218">
        <v>39000</v>
      </c>
      <c r="G1218">
        <v>3000</v>
      </c>
      <c r="H1218">
        <v>3000</v>
      </c>
      <c r="I1218">
        <v>3000</v>
      </c>
      <c r="J1218">
        <v>3000</v>
      </c>
      <c r="K1218">
        <v>3000</v>
      </c>
      <c r="L1218">
        <v>3000</v>
      </c>
      <c r="M1218">
        <v>3000</v>
      </c>
      <c r="N1218">
        <v>3000</v>
      </c>
      <c r="O1218">
        <v>3750</v>
      </c>
      <c r="P1218">
        <v>3750</v>
      </c>
      <c r="Q1218">
        <v>3750</v>
      </c>
      <c r="R1218">
        <v>3750</v>
      </c>
      <c r="S1218">
        <f t="shared" si="18"/>
        <v>3000</v>
      </c>
      <c r="T1218">
        <f>SUM($F1218:H1218)</f>
        <v>45000</v>
      </c>
      <c r="U1218">
        <f>SUM($F1218:I1218)</f>
        <v>48000</v>
      </c>
      <c r="V1218">
        <f>SUM($F1218:J1218)</f>
        <v>51000</v>
      </c>
      <c r="W1218">
        <f>SUM($F1218:K1218)</f>
        <v>54000</v>
      </c>
      <c r="X1218">
        <f>SUM($F1218:L1218)</f>
        <v>57000</v>
      </c>
      <c r="Y1218">
        <f>SUM($F1218:M1218)</f>
        <v>60000</v>
      </c>
      <c r="Z1218">
        <f>SUM($F1218:N1218)</f>
        <v>63000</v>
      </c>
      <c r="AA1218">
        <f>SUM($F1218:O1218)</f>
        <v>66750</v>
      </c>
      <c r="AB1218">
        <f>SUM($F1218:P1218)</f>
        <v>70500</v>
      </c>
      <c r="AC1218">
        <f>SUM($F1218:Q1218)</f>
        <v>74250</v>
      </c>
      <c r="AD1218">
        <f>SUM($F1218:R1218)</f>
        <v>78000</v>
      </c>
    </row>
    <row r="1219" spans="1:30" x14ac:dyDescent="0.35">
      <c r="A1219" t="s">
        <v>149</v>
      </c>
      <c r="B1219" s="328" t="str">
        <f>VLOOKUP(A1219,'Web Based Remittances'!$A$2:$C$70,3,0)</f>
        <v>123o359k</v>
      </c>
      <c r="C1219" t="s">
        <v>89</v>
      </c>
      <c r="D1219" t="s">
        <v>90</v>
      </c>
      <c r="E1219">
        <v>6120600</v>
      </c>
      <c r="F1219">
        <v>5939</v>
      </c>
      <c r="G1219">
        <v>0</v>
      </c>
      <c r="H1219">
        <v>0</v>
      </c>
      <c r="I1219">
        <v>0</v>
      </c>
      <c r="J1219">
        <v>0</v>
      </c>
      <c r="K1219">
        <v>0</v>
      </c>
      <c r="L1219">
        <v>0</v>
      </c>
      <c r="M1219">
        <v>0</v>
      </c>
      <c r="N1219">
        <v>0</v>
      </c>
      <c r="O1219">
        <v>0</v>
      </c>
      <c r="P1219">
        <v>0</v>
      </c>
      <c r="Q1219">
        <v>0</v>
      </c>
      <c r="R1219">
        <v>5939</v>
      </c>
      <c r="S1219">
        <f t="shared" si="18"/>
        <v>0</v>
      </c>
      <c r="T1219">
        <f>SUM($F1219:H1219)</f>
        <v>5939</v>
      </c>
      <c r="U1219">
        <f>SUM($F1219:I1219)</f>
        <v>5939</v>
      </c>
      <c r="V1219">
        <f>SUM($F1219:J1219)</f>
        <v>5939</v>
      </c>
      <c r="W1219">
        <f>SUM($F1219:K1219)</f>
        <v>5939</v>
      </c>
      <c r="X1219">
        <f>SUM($F1219:L1219)</f>
        <v>5939</v>
      </c>
      <c r="Y1219">
        <f>SUM($F1219:M1219)</f>
        <v>5939</v>
      </c>
      <c r="Z1219">
        <f>SUM($F1219:N1219)</f>
        <v>5939</v>
      </c>
      <c r="AA1219">
        <f>SUM($F1219:O1219)</f>
        <v>5939</v>
      </c>
      <c r="AB1219">
        <f>SUM($F1219:P1219)</f>
        <v>5939</v>
      </c>
      <c r="AC1219">
        <f>SUM($F1219:Q1219)</f>
        <v>5939</v>
      </c>
      <c r="AD1219">
        <f>SUM($F1219:R1219)</f>
        <v>11878</v>
      </c>
    </row>
    <row r="1220" spans="1:30" x14ac:dyDescent="0.35">
      <c r="A1220" t="s">
        <v>149</v>
      </c>
      <c r="B1220" s="328" t="str">
        <f>VLOOKUP(A1220,'Web Based Remittances'!$A$2:$C$70,3,0)</f>
        <v>123o359k</v>
      </c>
      <c r="C1220" t="s">
        <v>91</v>
      </c>
      <c r="D1220" t="s">
        <v>92</v>
      </c>
      <c r="E1220">
        <v>6120400</v>
      </c>
      <c r="F1220">
        <v>7000</v>
      </c>
      <c r="G1220">
        <v>350</v>
      </c>
      <c r="H1220">
        <v>700</v>
      </c>
      <c r="I1220">
        <v>700</v>
      </c>
      <c r="J1220">
        <v>700</v>
      </c>
      <c r="K1220">
        <v>0</v>
      </c>
      <c r="L1220">
        <v>700</v>
      </c>
      <c r="M1220">
        <v>700</v>
      </c>
      <c r="N1220">
        <v>700</v>
      </c>
      <c r="O1220">
        <v>700</v>
      </c>
      <c r="P1220">
        <v>700</v>
      </c>
      <c r="Q1220">
        <v>700</v>
      </c>
      <c r="R1220">
        <v>350</v>
      </c>
      <c r="S1220">
        <f t="shared" ref="S1220:S1283" si="19">G1220</f>
        <v>350</v>
      </c>
      <c r="T1220">
        <f>SUM($F1220:H1220)</f>
        <v>8050</v>
      </c>
      <c r="U1220">
        <f>SUM($F1220:I1220)</f>
        <v>8750</v>
      </c>
      <c r="V1220">
        <f>SUM($F1220:J1220)</f>
        <v>9450</v>
      </c>
      <c r="W1220">
        <f>SUM($F1220:K1220)</f>
        <v>9450</v>
      </c>
      <c r="X1220">
        <f>SUM($F1220:L1220)</f>
        <v>10150</v>
      </c>
      <c r="Y1220">
        <f>SUM($F1220:M1220)</f>
        <v>10850</v>
      </c>
      <c r="Z1220">
        <f>SUM($F1220:N1220)</f>
        <v>11550</v>
      </c>
      <c r="AA1220">
        <f>SUM($F1220:O1220)</f>
        <v>12250</v>
      </c>
      <c r="AB1220">
        <f>SUM($F1220:P1220)</f>
        <v>12950</v>
      </c>
      <c r="AC1220">
        <f>SUM($F1220:Q1220)</f>
        <v>13650</v>
      </c>
      <c r="AD1220">
        <f>SUM($F1220:R1220)</f>
        <v>14000</v>
      </c>
    </row>
    <row r="1221" spans="1:30" x14ac:dyDescent="0.35">
      <c r="A1221" t="s">
        <v>149</v>
      </c>
      <c r="B1221" s="328" t="str">
        <f>VLOOKUP(A1221,'Web Based Remittances'!$A$2:$C$70,3,0)</f>
        <v>123o359k</v>
      </c>
      <c r="C1221" t="s">
        <v>93</v>
      </c>
      <c r="D1221" t="s">
        <v>94</v>
      </c>
      <c r="E1221">
        <v>6140130</v>
      </c>
      <c r="F1221">
        <v>22500</v>
      </c>
      <c r="G1221">
        <v>1250</v>
      </c>
      <c r="H1221">
        <v>2250</v>
      </c>
      <c r="I1221">
        <v>2250</v>
      </c>
      <c r="J1221">
        <v>2250</v>
      </c>
      <c r="K1221">
        <v>0</v>
      </c>
      <c r="L1221">
        <v>2250</v>
      </c>
      <c r="M1221">
        <v>2250</v>
      </c>
      <c r="N1221">
        <v>2250</v>
      </c>
      <c r="O1221">
        <v>2250</v>
      </c>
      <c r="P1221">
        <v>2250</v>
      </c>
      <c r="Q1221">
        <v>2250</v>
      </c>
      <c r="R1221">
        <v>1000</v>
      </c>
      <c r="S1221">
        <f t="shared" si="19"/>
        <v>1250</v>
      </c>
      <c r="T1221">
        <f>SUM($F1221:H1221)</f>
        <v>26000</v>
      </c>
      <c r="U1221">
        <f>SUM($F1221:I1221)</f>
        <v>28250</v>
      </c>
      <c r="V1221">
        <f>SUM($F1221:J1221)</f>
        <v>30500</v>
      </c>
      <c r="W1221">
        <f>SUM($F1221:K1221)</f>
        <v>30500</v>
      </c>
      <c r="X1221">
        <f>SUM($F1221:L1221)</f>
        <v>32750</v>
      </c>
      <c r="Y1221">
        <f>SUM($F1221:M1221)</f>
        <v>35000</v>
      </c>
      <c r="Z1221">
        <f>SUM($F1221:N1221)</f>
        <v>37250</v>
      </c>
      <c r="AA1221">
        <f>SUM($F1221:O1221)</f>
        <v>39500</v>
      </c>
      <c r="AB1221">
        <f>SUM($F1221:P1221)</f>
        <v>41750</v>
      </c>
      <c r="AC1221">
        <f>SUM($F1221:Q1221)</f>
        <v>44000</v>
      </c>
      <c r="AD1221">
        <f>SUM($F1221:R1221)</f>
        <v>45000</v>
      </c>
    </row>
    <row r="1222" spans="1:30" x14ac:dyDescent="0.35">
      <c r="A1222" t="s">
        <v>149</v>
      </c>
      <c r="B1222" s="328" t="str">
        <f>VLOOKUP(A1222,'Web Based Remittances'!$A$2:$C$70,3,0)</f>
        <v>123o359k</v>
      </c>
      <c r="C1222" t="s">
        <v>95</v>
      </c>
      <c r="D1222" t="s">
        <v>96</v>
      </c>
      <c r="E1222">
        <v>6142430</v>
      </c>
      <c r="F1222">
        <v>7600</v>
      </c>
      <c r="G1222">
        <v>760</v>
      </c>
      <c r="H1222">
        <v>760</v>
      </c>
      <c r="I1222">
        <v>760</v>
      </c>
      <c r="J1222">
        <v>760</v>
      </c>
      <c r="K1222">
        <v>0</v>
      </c>
      <c r="L1222">
        <v>760</v>
      </c>
      <c r="M1222">
        <v>760</v>
      </c>
      <c r="N1222">
        <v>760</v>
      </c>
      <c r="O1222">
        <v>760</v>
      </c>
      <c r="P1222">
        <v>760</v>
      </c>
      <c r="Q1222">
        <v>760</v>
      </c>
      <c r="R1222">
        <v>0</v>
      </c>
      <c r="S1222">
        <f t="shared" si="19"/>
        <v>760</v>
      </c>
      <c r="T1222">
        <f>SUM($F1222:H1222)</f>
        <v>9120</v>
      </c>
      <c r="U1222">
        <f>SUM($F1222:I1222)</f>
        <v>9880</v>
      </c>
      <c r="V1222">
        <f>SUM($F1222:J1222)</f>
        <v>10640</v>
      </c>
      <c r="W1222">
        <f>SUM($F1222:K1222)</f>
        <v>10640</v>
      </c>
      <c r="X1222">
        <f>SUM($F1222:L1222)</f>
        <v>11400</v>
      </c>
      <c r="Y1222">
        <f>SUM($F1222:M1222)</f>
        <v>12160</v>
      </c>
      <c r="Z1222">
        <f>SUM($F1222:N1222)</f>
        <v>12920</v>
      </c>
      <c r="AA1222">
        <f>SUM($F1222:O1222)</f>
        <v>13680</v>
      </c>
      <c r="AB1222">
        <f>SUM($F1222:P1222)</f>
        <v>14440</v>
      </c>
      <c r="AC1222">
        <f>SUM($F1222:Q1222)</f>
        <v>15200</v>
      </c>
      <c r="AD1222">
        <f>SUM($F1222:R1222)</f>
        <v>15200</v>
      </c>
    </row>
    <row r="1223" spans="1:30" x14ac:dyDescent="0.35">
      <c r="A1223" t="s">
        <v>149</v>
      </c>
      <c r="B1223" s="328" t="str">
        <f>VLOOKUP(A1223,'Web Based Remittances'!$A$2:$C$70,3,0)</f>
        <v>123o359k</v>
      </c>
      <c r="C1223" t="s">
        <v>97</v>
      </c>
      <c r="D1223" t="s">
        <v>98</v>
      </c>
      <c r="E1223">
        <v>6146100</v>
      </c>
      <c r="F1223">
        <v>0</v>
      </c>
      <c r="G1223">
        <v>0</v>
      </c>
      <c r="H1223">
        <v>0</v>
      </c>
      <c r="I1223">
        <v>0</v>
      </c>
      <c r="J1223">
        <v>0</v>
      </c>
      <c r="K1223">
        <v>0</v>
      </c>
      <c r="L1223">
        <v>0</v>
      </c>
      <c r="M1223">
        <v>0</v>
      </c>
      <c r="N1223">
        <v>0</v>
      </c>
      <c r="O1223">
        <v>0</v>
      </c>
      <c r="P1223">
        <v>0</v>
      </c>
      <c r="Q1223">
        <v>0</v>
      </c>
      <c r="R1223">
        <v>0</v>
      </c>
      <c r="S1223">
        <f t="shared" si="19"/>
        <v>0</v>
      </c>
      <c r="T1223">
        <f>SUM($F1223:H1223)</f>
        <v>0</v>
      </c>
      <c r="U1223">
        <f>SUM($F1223:I1223)</f>
        <v>0</v>
      </c>
      <c r="V1223">
        <f>SUM($F1223:J1223)</f>
        <v>0</v>
      </c>
      <c r="W1223">
        <f>SUM($F1223:K1223)</f>
        <v>0</v>
      </c>
      <c r="X1223">
        <f>SUM($F1223:L1223)</f>
        <v>0</v>
      </c>
      <c r="Y1223">
        <f>SUM($F1223:M1223)</f>
        <v>0</v>
      </c>
      <c r="Z1223">
        <f>SUM($F1223:N1223)</f>
        <v>0</v>
      </c>
      <c r="AA1223">
        <f>SUM($F1223:O1223)</f>
        <v>0</v>
      </c>
      <c r="AB1223">
        <f>SUM($F1223:P1223)</f>
        <v>0</v>
      </c>
      <c r="AC1223">
        <f>SUM($F1223:Q1223)</f>
        <v>0</v>
      </c>
      <c r="AD1223">
        <f>SUM($F1223:R1223)</f>
        <v>0</v>
      </c>
    </row>
    <row r="1224" spans="1:30" x14ac:dyDescent="0.35">
      <c r="A1224" t="s">
        <v>149</v>
      </c>
      <c r="B1224" s="328" t="str">
        <f>VLOOKUP(A1224,'Web Based Remittances'!$A$2:$C$70,3,0)</f>
        <v>123o359k</v>
      </c>
      <c r="C1224" t="s">
        <v>99</v>
      </c>
      <c r="D1224" t="s">
        <v>100</v>
      </c>
      <c r="E1224">
        <v>6140000</v>
      </c>
      <c r="F1224">
        <v>9500</v>
      </c>
      <c r="G1224">
        <v>500</v>
      </c>
      <c r="H1224">
        <v>950</v>
      </c>
      <c r="I1224">
        <v>950</v>
      </c>
      <c r="J1224">
        <v>950</v>
      </c>
      <c r="K1224">
        <v>0</v>
      </c>
      <c r="L1224">
        <v>950</v>
      </c>
      <c r="M1224">
        <v>950</v>
      </c>
      <c r="N1224">
        <v>950</v>
      </c>
      <c r="O1224">
        <v>950</v>
      </c>
      <c r="P1224">
        <v>950</v>
      </c>
      <c r="Q1224">
        <v>950</v>
      </c>
      <c r="R1224">
        <v>450</v>
      </c>
      <c r="S1224">
        <f t="shared" si="19"/>
        <v>500</v>
      </c>
      <c r="T1224">
        <f>SUM($F1224:H1224)</f>
        <v>10950</v>
      </c>
      <c r="U1224">
        <f>SUM($F1224:I1224)</f>
        <v>11900</v>
      </c>
      <c r="V1224">
        <f>SUM($F1224:J1224)</f>
        <v>12850</v>
      </c>
      <c r="W1224">
        <f>SUM($F1224:K1224)</f>
        <v>12850</v>
      </c>
      <c r="X1224">
        <f>SUM($F1224:L1224)</f>
        <v>13800</v>
      </c>
      <c r="Y1224">
        <f>SUM($F1224:M1224)</f>
        <v>14750</v>
      </c>
      <c r="Z1224">
        <f>SUM($F1224:N1224)</f>
        <v>15700</v>
      </c>
      <c r="AA1224">
        <f>SUM($F1224:O1224)</f>
        <v>16650</v>
      </c>
      <c r="AB1224">
        <f>SUM($F1224:P1224)</f>
        <v>17600</v>
      </c>
      <c r="AC1224">
        <f>SUM($F1224:Q1224)</f>
        <v>18550</v>
      </c>
      <c r="AD1224">
        <f>SUM($F1224:R1224)</f>
        <v>19000</v>
      </c>
    </row>
    <row r="1225" spans="1:30" x14ac:dyDescent="0.35">
      <c r="A1225" t="s">
        <v>149</v>
      </c>
      <c r="B1225" s="328" t="str">
        <f>VLOOKUP(A1225,'Web Based Remittances'!$A$2:$C$70,3,0)</f>
        <v>123o359k</v>
      </c>
      <c r="C1225" t="s">
        <v>101</v>
      </c>
      <c r="D1225" t="s">
        <v>102</v>
      </c>
      <c r="E1225">
        <v>6121600</v>
      </c>
      <c r="F1225">
        <v>3720</v>
      </c>
      <c r="G1225">
        <v>0</v>
      </c>
      <c r="H1225">
        <v>0</v>
      </c>
      <c r="I1225">
        <v>0</v>
      </c>
      <c r="J1225">
        <v>0</v>
      </c>
      <c r="K1225">
        <v>0</v>
      </c>
      <c r="L1225">
        <v>0</v>
      </c>
      <c r="M1225">
        <v>0</v>
      </c>
      <c r="N1225">
        <v>0</v>
      </c>
      <c r="O1225">
        <v>0</v>
      </c>
      <c r="P1225">
        <v>0</v>
      </c>
      <c r="Q1225">
        <v>0</v>
      </c>
      <c r="R1225">
        <v>3720</v>
      </c>
      <c r="S1225">
        <f t="shared" si="19"/>
        <v>0</v>
      </c>
      <c r="T1225">
        <f>SUM($F1225:H1225)</f>
        <v>3720</v>
      </c>
      <c r="U1225">
        <f>SUM($F1225:I1225)</f>
        <v>3720</v>
      </c>
      <c r="V1225">
        <f>SUM($F1225:J1225)</f>
        <v>3720</v>
      </c>
      <c r="W1225">
        <f>SUM($F1225:K1225)</f>
        <v>3720</v>
      </c>
      <c r="X1225">
        <f>SUM($F1225:L1225)</f>
        <v>3720</v>
      </c>
      <c r="Y1225">
        <f>SUM($F1225:M1225)</f>
        <v>3720</v>
      </c>
      <c r="Z1225">
        <f>SUM($F1225:N1225)</f>
        <v>3720</v>
      </c>
      <c r="AA1225">
        <f>SUM($F1225:O1225)</f>
        <v>3720</v>
      </c>
      <c r="AB1225">
        <f>SUM($F1225:P1225)</f>
        <v>3720</v>
      </c>
      <c r="AC1225">
        <f>SUM($F1225:Q1225)</f>
        <v>3720</v>
      </c>
      <c r="AD1225">
        <f>SUM($F1225:R1225)</f>
        <v>7440</v>
      </c>
    </row>
    <row r="1226" spans="1:30" x14ac:dyDescent="0.35">
      <c r="A1226" t="s">
        <v>149</v>
      </c>
      <c r="B1226" s="328" t="str">
        <f>VLOOKUP(A1226,'Web Based Remittances'!$A$2:$C$70,3,0)</f>
        <v>123o359k</v>
      </c>
      <c r="C1226" t="s">
        <v>103</v>
      </c>
      <c r="D1226" t="s">
        <v>104</v>
      </c>
      <c r="E1226">
        <v>6151110</v>
      </c>
      <c r="F1226">
        <v>0</v>
      </c>
      <c r="G1226">
        <v>0</v>
      </c>
      <c r="H1226">
        <v>0</v>
      </c>
      <c r="I1226">
        <v>0</v>
      </c>
      <c r="J1226">
        <v>0</v>
      </c>
      <c r="K1226">
        <v>0</v>
      </c>
      <c r="L1226">
        <v>0</v>
      </c>
      <c r="M1226">
        <v>0</v>
      </c>
      <c r="N1226">
        <v>0</v>
      </c>
      <c r="O1226">
        <v>0</v>
      </c>
      <c r="P1226">
        <v>0</v>
      </c>
      <c r="Q1226">
        <v>0</v>
      </c>
      <c r="R1226">
        <v>0</v>
      </c>
      <c r="S1226">
        <f t="shared" si="19"/>
        <v>0</v>
      </c>
      <c r="T1226">
        <f>SUM($F1226:H1226)</f>
        <v>0</v>
      </c>
      <c r="U1226">
        <f>SUM($F1226:I1226)</f>
        <v>0</v>
      </c>
      <c r="V1226">
        <f>SUM($F1226:J1226)</f>
        <v>0</v>
      </c>
      <c r="W1226">
        <f>SUM($F1226:K1226)</f>
        <v>0</v>
      </c>
      <c r="X1226">
        <f>SUM($F1226:L1226)</f>
        <v>0</v>
      </c>
      <c r="Y1226">
        <f>SUM($F1226:M1226)</f>
        <v>0</v>
      </c>
      <c r="Z1226">
        <f>SUM($F1226:N1226)</f>
        <v>0</v>
      </c>
      <c r="AA1226">
        <f>SUM($F1226:O1226)</f>
        <v>0</v>
      </c>
      <c r="AB1226">
        <f>SUM($F1226:P1226)</f>
        <v>0</v>
      </c>
      <c r="AC1226">
        <f>SUM($F1226:Q1226)</f>
        <v>0</v>
      </c>
      <c r="AD1226">
        <f>SUM($F1226:R1226)</f>
        <v>0</v>
      </c>
    </row>
    <row r="1227" spans="1:30" x14ac:dyDescent="0.35">
      <c r="A1227" t="s">
        <v>149</v>
      </c>
      <c r="B1227" s="328" t="str">
        <f>VLOOKUP(A1227,'Web Based Remittances'!$A$2:$C$70,3,0)</f>
        <v>123o359k</v>
      </c>
      <c r="C1227" t="s">
        <v>105</v>
      </c>
      <c r="D1227" t="s">
        <v>106</v>
      </c>
      <c r="E1227">
        <v>6140200</v>
      </c>
      <c r="F1227">
        <v>64500</v>
      </c>
      <c r="G1227">
        <v>5863</v>
      </c>
      <c r="H1227">
        <v>5863</v>
      </c>
      <c r="I1227">
        <v>5863</v>
      </c>
      <c r="J1227">
        <v>5863</v>
      </c>
      <c r="K1227">
        <v>0</v>
      </c>
      <c r="L1227">
        <v>5863</v>
      </c>
      <c r="M1227">
        <v>5863</v>
      </c>
      <c r="N1227">
        <v>5863</v>
      </c>
      <c r="O1227">
        <v>5863</v>
      </c>
      <c r="P1227">
        <v>5863</v>
      </c>
      <c r="Q1227">
        <v>5863</v>
      </c>
      <c r="R1227">
        <v>5870</v>
      </c>
      <c r="S1227">
        <f t="shared" si="19"/>
        <v>5863</v>
      </c>
      <c r="T1227">
        <f>SUM($F1227:H1227)</f>
        <v>76226</v>
      </c>
      <c r="U1227">
        <f>SUM($F1227:I1227)</f>
        <v>82089</v>
      </c>
      <c r="V1227">
        <f>SUM($F1227:J1227)</f>
        <v>87952</v>
      </c>
      <c r="W1227">
        <f>SUM($F1227:K1227)</f>
        <v>87952</v>
      </c>
      <c r="X1227">
        <f>SUM($F1227:L1227)</f>
        <v>93815</v>
      </c>
      <c r="Y1227">
        <f>SUM($F1227:M1227)</f>
        <v>99678</v>
      </c>
      <c r="Z1227">
        <f>SUM($F1227:N1227)</f>
        <v>105541</v>
      </c>
      <c r="AA1227">
        <f>SUM($F1227:O1227)</f>
        <v>111404</v>
      </c>
      <c r="AB1227">
        <f>SUM($F1227:P1227)</f>
        <v>117267</v>
      </c>
      <c r="AC1227">
        <f>SUM($F1227:Q1227)</f>
        <v>123130</v>
      </c>
      <c r="AD1227">
        <f>SUM($F1227:R1227)</f>
        <v>129000</v>
      </c>
    </row>
    <row r="1228" spans="1:30" x14ac:dyDescent="0.35">
      <c r="A1228" t="s">
        <v>149</v>
      </c>
      <c r="B1228" s="328" t="str">
        <f>VLOOKUP(A1228,'Web Based Remittances'!$A$2:$C$70,3,0)</f>
        <v>123o359k</v>
      </c>
      <c r="C1228" t="s">
        <v>107</v>
      </c>
      <c r="D1228" t="s">
        <v>108</v>
      </c>
      <c r="E1228">
        <v>6111000</v>
      </c>
      <c r="F1228">
        <v>5000</v>
      </c>
      <c r="G1228">
        <v>500</v>
      </c>
      <c r="H1228">
        <v>500</v>
      </c>
      <c r="I1228">
        <v>500</v>
      </c>
      <c r="J1228">
        <v>500</v>
      </c>
      <c r="K1228">
        <v>0</v>
      </c>
      <c r="L1228">
        <v>500</v>
      </c>
      <c r="M1228">
        <v>500</v>
      </c>
      <c r="N1228">
        <v>500</v>
      </c>
      <c r="O1228">
        <v>500</v>
      </c>
      <c r="P1228">
        <v>500</v>
      </c>
      <c r="Q1228">
        <v>500</v>
      </c>
      <c r="R1228">
        <v>0</v>
      </c>
      <c r="S1228">
        <f t="shared" si="19"/>
        <v>500</v>
      </c>
      <c r="T1228">
        <f>SUM($F1228:H1228)</f>
        <v>6000</v>
      </c>
      <c r="U1228">
        <f>SUM($F1228:I1228)</f>
        <v>6500</v>
      </c>
      <c r="V1228">
        <f>SUM($F1228:J1228)</f>
        <v>7000</v>
      </c>
      <c r="W1228">
        <f>SUM($F1228:K1228)</f>
        <v>7000</v>
      </c>
      <c r="X1228">
        <f>SUM($F1228:L1228)</f>
        <v>7500</v>
      </c>
      <c r="Y1228">
        <f>SUM($F1228:M1228)</f>
        <v>8000</v>
      </c>
      <c r="Z1228">
        <f>SUM($F1228:N1228)</f>
        <v>8500</v>
      </c>
      <c r="AA1228">
        <f>SUM($F1228:O1228)</f>
        <v>9000</v>
      </c>
      <c r="AB1228">
        <f>SUM($F1228:P1228)</f>
        <v>9500</v>
      </c>
      <c r="AC1228">
        <f>SUM($F1228:Q1228)</f>
        <v>10000</v>
      </c>
      <c r="AD1228">
        <f>SUM($F1228:R1228)</f>
        <v>10000</v>
      </c>
    </row>
    <row r="1229" spans="1:30" x14ac:dyDescent="0.35">
      <c r="A1229" t="s">
        <v>149</v>
      </c>
      <c r="B1229" s="328" t="str">
        <f>VLOOKUP(A1229,'Web Based Remittances'!$A$2:$C$70,3,0)</f>
        <v>123o359k</v>
      </c>
      <c r="C1229" t="s">
        <v>109</v>
      </c>
      <c r="D1229" t="s">
        <v>110</v>
      </c>
      <c r="E1229">
        <v>6170100</v>
      </c>
      <c r="F1229">
        <v>1000</v>
      </c>
      <c r="G1229">
        <v>0</v>
      </c>
      <c r="H1229">
        <v>0</v>
      </c>
      <c r="I1229">
        <v>0</v>
      </c>
      <c r="J1229">
        <v>0</v>
      </c>
      <c r="K1229">
        <v>0</v>
      </c>
      <c r="L1229">
        <v>0</v>
      </c>
      <c r="M1229">
        <v>1000</v>
      </c>
      <c r="N1229">
        <v>0</v>
      </c>
      <c r="O1229">
        <v>0</v>
      </c>
      <c r="P1229">
        <v>0</v>
      </c>
      <c r="Q1229">
        <v>0</v>
      </c>
      <c r="R1229">
        <v>0</v>
      </c>
      <c r="S1229">
        <f t="shared" si="19"/>
        <v>0</v>
      </c>
      <c r="T1229">
        <f>SUM($F1229:H1229)</f>
        <v>1000</v>
      </c>
      <c r="U1229">
        <f>SUM($F1229:I1229)</f>
        <v>1000</v>
      </c>
      <c r="V1229">
        <f>SUM($F1229:J1229)</f>
        <v>1000</v>
      </c>
      <c r="W1229">
        <f>SUM($F1229:K1229)</f>
        <v>1000</v>
      </c>
      <c r="X1229">
        <f>SUM($F1229:L1229)</f>
        <v>1000</v>
      </c>
      <c r="Y1229">
        <f>SUM($F1229:M1229)</f>
        <v>2000</v>
      </c>
      <c r="Z1229">
        <f>SUM($F1229:N1229)</f>
        <v>2000</v>
      </c>
      <c r="AA1229">
        <f>SUM($F1229:O1229)</f>
        <v>2000</v>
      </c>
      <c r="AB1229">
        <f>SUM($F1229:P1229)</f>
        <v>2000</v>
      </c>
      <c r="AC1229">
        <f>SUM($F1229:Q1229)</f>
        <v>2000</v>
      </c>
      <c r="AD1229">
        <f>SUM($F1229:R1229)</f>
        <v>2000</v>
      </c>
    </row>
    <row r="1230" spans="1:30" x14ac:dyDescent="0.35">
      <c r="A1230" t="s">
        <v>149</v>
      </c>
      <c r="B1230" s="328" t="str">
        <f>VLOOKUP(A1230,'Web Based Remittances'!$A$2:$C$70,3,0)</f>
        <v>123o359k</v>
      </c>
      <c r="C1230" t="s">
        <v>111</v>
      </c>
      <c r="D1230" t="s">
        <v>112</v>
      </c>
      <c r="E1230">
        <v>6170110</v>
      </c>
      <c r="F1230">
        <v>34500</v>
      </c>
      <c r="G1230">
        <v>6000</v>
      </c>
      <c r="H1230">
        <v>6000</v>
      </c>
      <c r="I1230">
        <v>2500</v>
      </c>
      <c r="J1230">
        <v>2500</v>
      </c>
      <c r="K1230">
        <v>0</v>
      </c>
      <c r="L1230">
        <v>2500</v>
      </c>
      <c r="M1230">
        <v>2500</v>
      </c>
      <c r="N1230">
        <v>2500</v>
      </c>
      <c r="O1230">
        <v>2500</v>
      </c>
      <c r="P1230">
        <v>2500</v>
      </c>
      <c r="Q1230">
        <v>2500</v>
      </c>
      <c r="R1230">
        <v>2500</v>
      </c>
      <c r="S1230">
        <f t="shared" si="19"/>
        <v>6000</v>
      </c>
      <c r="T1230">
        <f>SUM($F1230:H1230)</f>
        <v>46500</v>
      </c>
      <c r="U1230">
        <f>SUM($F1230:I1230)</f>
        <v>49000</v>
      </c>
      <c r="V1230">
        <f>SUM($F1230:J1230)</f>
        <v>51500</v>
      </c>
      <c r="W1230">
        <f>SUM($F1230:K1230)</f>
        <v>51500</v>
      </c>
      <c r="X1230">
        <f>SUM($F1230:L1230)</f>
        <v>54000</v>
      </c>
      <c r="Y1230">
        <f>SUM($F1230:M1230)</f>
        <v>56500</v>
      </c>
      <c r="Z1230">
        <f>SUM($F1230:N1230)</f>
        <v>59000</v>
      </c>
      <c r="AA1230">
        <f>SUM($F1230:O1230)</f>
        <v>61500</v>
      </c>
      <c r="AB1230">
        <f>SUM($F1230:P1230)</f>
        <v>64000</v>
      </c>
      <c r="AC1230">
        <f>SUM($F1230:Q1230)</f>
        <v>66500</v>
      </c>
      <c r="AD1230">
        <f>SUM($F1230:R1230)</f>
        <v>69000</v>
      </c>
    </row>
    <row r="1231" spans="1:30" x14ac:dyDescent="0.35">
      <c r="A1231" t="s">
        <v>149</v>
      </c>
      <c r="B1231" s="328" t="str">
        <f>VLOOKUP(A1231,'Web Based Remittances'!$A$2:$C$70,3,0)</f>
        <v>123o359k</v>
      </c>
      <c r="C1231" t="s">
        <v>113</v>
      </c>
      <c r="D1231" t="s">
        <v>114</v>
      </c>
      <c r="E1231">
        <v>6181400</v>
      </c>
      <c r="F1231">
        <v>0</v>
      </c>
      <c r="G1231">
        <v>0</v>
      </c>
      <c r="H1231">
        <v>0</v>
      </c>
      <c r="I1231">
        <v>0</v>
      </c>
      <c r="J1231">
        <v>0</v>
      </c>
      <c r="K1231">
        <v>0</v>
      </c>
      <c r="L1231">
        <v>0</v>
      </c>
      <c r="M1231">
        <v>0</v>
      </c>
      <c r="N1231">
        <v>0</v>
      </c>
      <c r="O1231">
        <v>0</v>
      </c>
      <c r="P1231">
        <v>0</v>
      </c>
      <c r="Q1231">
        <v>0</v>
      </c>
      <c r="R1231">
        <v>0</v>
      </c>
      <c r="S1231">
        <f t="shared" si="19"/>
        <v>0</v>
      </c>
      <c r="T1231">
        <f>SUM($F1231:H1231)</f>
        <v>0</v>
      </c>
      <c r="U1231">
        <f>SUM($F1231:I1231)</f>
        <v>0</v>
      </c>
      <c r="V1231">
        <f>SUM($F1231:J1231)</f>
        <v>0</v>
      </c>
      <c r="W1231">
        <f>SUM($F1231:K1231)</f>
        <v>0</v>
      </c>
      <c r="X1231">
        <f>SUM($F1231:L1231)</f>
        <v>0</v>
      </c>
      <c r="Y1231">
        <f>SUM($F1231:M1231)</f>
        <v>0</v>
      </c>
      <c r="Z1231">
        <f>SUM($F1231:N1231)</f>
        <v>0</v>
      </c>
      <c r="AA1231">
        <f>SUM($F1231:O1231)</f>
        <v>0</v>
      </c>
      <c r="AB1231">
        <f>SUM($F1231:P1231)</f>
        <v>0</v>
      </c>
      <c r="AC1231">
        <f>SUM($F1231:Q1231)</f>
        <v>0</v>
      </c>
      <c r="AD1231">
        <f>SUM($F1231:R1231)</f>
        <v>0</v>
      </c>
    </row>
    <row r="1232" spans="1:30" x14ac:dyDescent="0.35">
      <c r="A1232" t="s">
        <v>149</v>
      </c>
      <c r="B1232" s="328" t="str">
        <f>VLOOKUP(A1232,'Web Based Remittances'!$A$2:$C$70,3,0)</f>
        <v>123o359k</v>
      </c>
      <c r="C1232" t="s">
        <v>115</v>
      </c>
      <c r="D1232" t="s">
        <v>116</v>
      </c>
      <c r="E1232">
        <v>6181500</v>
      </c>
      <c r="F1232">
        <v>0</v>
      </c>
      <c r="G1232">
        <v>0</v>
      </c>
      <c r="H1232">
        <v>0</v>
      </c>
      <c r="I1232">
        <v>0</v>
      </c>
      <c r="J1232">
        <v>0</v>
      </c>
      <c r="K1232">
        <v>0</v>
      </c>
      <c r="L1232">
        <v>0</v>
      </c>
      <c r="M1232">
        <v>0</v>
      </c>
      <c r="N1232">
        <v>0</v>
      </c>
      <c r="O1232">
        <v>0</v>
      </c>
      <c r="P1232">
        <v>0</v>
      </c>
      <c r="Q1232">
        <v>0</v>
      </c>
      <c r="R1232">
        <v>0</v>
      </c>
      <c r="S1232">
        <f t="shared" si="19"/>
        <v>0</v>
      </c>
      <c r="T1232">
        <f>SUM($F1232:H1232)</f>
        <v>0</v>
      </c>
      <c r="U1232">
        <f>SUM($F1232:I1232)</f>
        <v>0</v>
      </c>
      <c r="V1232">
        <f>SUM($F1232:J1232)</f>
        <v>0</v>
      </c>
      <c r="W1232">
        <f>SUM($F1232:K1232)</f>
        <v>0</v>
      </c>
      <c r="X1232">
        <f>SUM($F1232:L1232)</f>
        <v>0</v>
      </c>
      <c r="Y1232">
        <f>SUM($F1232:M1232)</f>
        <v>0</v>
      </c>
      <c r="Z1232">
        <f>SUM($F1232:N1232)</f>
        <v>0</v>
      </c>
      <c r="AA1232">
        <f>SUM($F1232:O1232)</f>
        <v>0</v>
      </c>
      <c r="AB1232">
        <f>SUM($F1232:P1232)</f>
        <v>0</v>
      </c>
      <c r="AC1232">
        <f>SUM($F1232:Q1232)</f>
        <v>0</v>
      </c>
      <c r="AD1232">
        <f>SUM($F1232:R1232)</f>
        <v>0</v>
      </c>
    </row>
    <row r="1233" spans="1:30" x14ac:dyDescent="0.35">
      <c r="A1233" t="s">
        <v>149</v>
      </c>
      <c r="B1233" s="328" t="str">
        <f>VLOOKUP(A1233,'Web Based Remittances'!$A$2:$C$70,3,0)</f>
        <v>123o359k</v>
      </c>
      <c r="C1233" t="s">
        <v>117</v>
      </c>
      <c r="D1233" t="s">
        <v>118</v>
      </c>
      <c r="E1233">
        <v>6110610</v>
      </c>
      <c r="F1233">
        <v>0</v>
      </c>
      <c r="G1233">
        <v>0</v>
      </c>
      <c r="H1233">
        <v>0</v>
      </c>
      <c r="I1233">
        <v>0</v>
      </c>
      <c r="J1233">
        <v>0</v>
      </c>
      <c r="K1233">
        <v>0</v>
      </c>
      <c r="L1233">
        <v>0</v>
      </c>
      <c r="M1233">
        <v>0</v>
      </c>
      <c r="N1233">
        <v>0</v>
      </c>
      <c r="O1233">
        <v>0</v>
      </c>
      <c r="P1233">
        <v>0</v>
      </c>
      <c r="Q1233">
        <v>0</v>
      </c>
      <c r="R1233">
        <v>0</v>
      </c>
      <c r="S1233">
        <f t="shared" si="19"/>
        <v>0</v>
      </c>
      <c r="T1233">
        <f>SUM($F1233:H1233)</f>
        <v>0</v>
      </c>
      <c r="U1233">
        <f>SUM($F1233:I1233)</f>
        <v>0</v>
      </c>
      <c r="V1233">
        <f>SUM($F1233:J1233)</f>
        <v>0</v>
      </c>
      <c r="W1233">
        <f>SUM($F1233:K1233)</f>
        <v>0</v>
      </c>
      <c r="X1233">
        <f>SUM($F1233:L1233)</f>
        <v>0</v>
      </c>
      <c r="Y1233">
        <f>SUM($F1233:M1233)</f>
        <v>0</v>
      </c>
      <c r="Z1233">
        <f>SUM($F1233:N1233)</f>
        <v>0</v>
      </c>
      <c r="AA1233">
        <f>SUM($F1233:O1233)</f>
        <v>0</v>
      </c>
      <c r="AB1233">
        <f>SUM($F1233:P1233)</f>
        <v>0</v>
      </c>
      <c r="AC1233">
        <f>SUM($F1233:Q1233)</f>
        <v>0</v>
      </c>
      <c r="AD1233">
        <f>SUM($F1233:R1233)</f>
        <v>0</v>
      </c>
    </row>
    <row r="1234" spans="1:30" x14ac:dyDescent="0.35">
      <c r="A1234" t="s">
        <v>149</v>
      </c>
      <c r="B1234" s="328" t="str">
        <f>VLOOKUP(A1234,'Web Based Remittances'!$A$2:$C$70,3,0)</f>
        <v>123o359k</v>
      </c>
      <c r="C1234" t="s">
        <v>119</v>
      </c>
      <c r="D1234" t="s">
        <v>120</v>
      </c>
      <c r="E1234">
        <v>6122340</v>
      </c>
      <c r="F1234">
        <v>0</v>
      </c>
      <c r="G1234">
        <v>0</v>
      </c>
      <c r="H1234">
        <v>0</v>
      </c>
      <c r="I1234">
        <v>0</v>
      </c>
      <c r="J1234">
        <v>0</v>
      </c>
      <c r="K1234">
        <v>0</v>
      </c>
      <c r="L1234">
        <v>0</v>
      </c>
      <c r="M1234">
        <v>0</v>
      </c>
      <c r="N1234">
        <v>0</v>
      </c>
      <c r="O1234">
        <v>0</v>
      </c>
      <c r="P1234">
        <v>0</v>
      </c>
      <c r="Q1234">
        <v>0</v>
      </c>
      <c r="R1234">
        <v>0</v>
      </c>
      <c r="S1234">
        <f t="shared" si="19"/>
        <v>0</v>
      </c>
      <c r="T1234">
        <f>SUM($F1234:H1234)</f>
        <v>0</v>
      </c>
      <c r="U1234">
        <f>SUM($F1234:I1234)</f>
        <v>0</v>
      </c>
      <c r="V1234">
        <f>SUM($F1234:J1234)</f>
        <v>0</v>
      </c>
      <c r="W1234">
        <f>SUM($F1234:K1234)</f>
        <v>0</v>
      </c>
      <c r="X1234">
        <f>SUM($F1234:L1234)</f>
        <v>0</v>
      </c>
      <c r="Y1234">
        <f>SUM($F1234:M1234)</f>
        <v>0</v>
      </c>
      <c r="Z1234">
        <f>SUM($F1234:N1234)</f>
        <v>0</v>
      </c>
      <c r="AA1234">
        <f>SUM($F1234:O1234)</f>
        <v>0</v>
      </c>
      <c r="AB1234">
        <f>SUM($F1234:P1234)</f>
        <v>0</v>
      </c>
      <c r="AC1234">
        <f>SUM($F1234:Q1234)</f>
        <v>0</v>
      </c>
      <c r="AD1234">
        <f>SUM($F1234:R1234)</f>
        <v>0</v>
      </c>
    </row>
    <row r="1235" spans="1:30" x14ac:dyDescent="0.35">
      <c r="A1235" t="s">
        <v>149</v>
      </c>
      <c r="B1235" s="328" t="str">
        <f>VLOOKUP(A1235,'Web Based Remittances'!$A$2:$C$70,3,0)</f>
        <v>123o359k</v>
      </c>
      <c r="C1235" t="s">
        <v>121</v>
      </c>
      <c r="D1235" t="s">
        <v>122</v>
      </c>
      <c r="E1235">
        <v>4190170</v>
      </c>
      <c r="F1235">
        <v>-6003</v>
      </c>
      <c r="G1235">
        <v>0</v>
      </c>
      <c r="H1235">
        <v>0</v>
      </c>
      <c r="I1235">
        <v>0</v>
      </c>
      <c r="J1235">
        <v>-6003</v>
      </c>
      <c r="K1235">
        <v>0</v>
      </c>
      <c r="L1235">
        <v>0</v>
      </c>
      <c r="M1235">
        <v>0</v>
      </c>
      <c r="N1235">
        <v>0</v>
      </c>
      <c r="O1235">
        <v>0</v>
      </c>
      <c r="P1235">
        <v>0</v>
      </c>
      <c r="Q1235">
        <v>0</v>
      </c>
      <c r="R1235">
        <v>0</v>
      </c>
      <c r="S1235">
        <f t="shared" si="19"/>
        <v>0</v>
      </c>
      <c r="T1235">
        <f>SUM($F1235:H1235)</f>
        <v>-6003</v>
      </c>
      <c r="U1235">
        <f>SUM($F1235:I1235)</f>
        <v>-6003</v>
      </c>
      <c r="V1235">
        <f>SUM($F1235:J1235)</f>
        <v>-12006</v>
      </c>
      <c r="W1235">
        <f>SUM($F1235:K1235)</f>
        <v>-12006</v>
      </c>
      <c r="X1235">
        <f>SUM($F1235:L1235)</f>
        <v>-12006</v>
      </c>
      <c r="Y1235">
        <f>SUM($F1235:M1235)</f>
        <v>-12006</v>
      </c>
      <c r="Z1235">
        <f>SUM($F1235:N1235)</f>
        <v>-12006</v>
      </c>
      <c r="AA1235">
        <f>SUM($F1235:O1235)</f>
        <v>-12006</v>
      </c>
      <c r="AB1235">
        <f>SUM($F1235:P1235)</f>
        <v>-12006</v>
      </c>
      <c r="AC1235">
        <f>SUM($F1235:Q1235)</f>
        <v>-12006</v>
      </c>
      <c r="AD1235">
        <f>SUM($F1235:R1235)</f>
        <v>-12006</v>
      </c>
    </row>
    <row r="1236" spans="1:30" x14ac:dyDescent="0.35">
      <c r="A1236" t="s">
        <v>149</v>
      </c>
      <c r="B1236" s="328" t="str">
        <f>VLOOKUP(A1236,'Web Based Remittances'!$A$2:$C$70,3,0)</f>
        <v>123o359k</v>
      </c>
      <c r="C1236" t="s">
        <v>123</v>
      </c>
      <c r="D1236" t="s">
        <v>124</v>
      </c>
      <c r="E1236">
        <v>4190430</v>
      </c>
      <c r="F1236">
        <v>0</v>
      </c>
      <c r="G1236">
        <v>0</v>
      </c>
      <c r="H1236">
        <v>0</v>
      </c>
      <c r="I1236">
        <v>0</v>
      </c>
      <c r="J1236">
        <v>0</v>
      </c>
      <c r="K1236">
        <v>0</v>
      </c>
      <c r="L1236">
        <v>0</v>
      </c>
      <c r="M1236">
        <v>0</v>
      </c>
      <c r="N1236">
        <v>0</v>
      </c>
      <c r="O1236">
        <v>0</v>
      </c>
      <c r="P1236">
        <v>0</v>
      </c>
      <c r="Q1236">
        <v>0</v>
      </c>
      <c r="R1236">
        <v>0</v>
      </c>
      <c r="S1236">
        <f t="shared" si="19"/>
        <v>0</v>
      </c>
      <c r="T1236">
        <f>SUM($F1236:H1236)</f>
        <v>0</v>
      </c>
      <c r="U1236">
        <f>SUM($F1236:I1236)</f>
        <v>0</v>
      </c>
      <c r="V1236">
        <f>SUM($F1236:J1236)</f>
        <v>0</v>
      </c>
      <c r="W1236">
        <f>SUM($F1236:K1236)</f>
        <v>0</v>
      </c>
      <c r="X1236">
        <f>SUM($F1236:L1236)</f>
        <v>0</v>
      </c>
      <c r="Y1236">
        <f>SUM($F1236:M1236)</f>
        <v>0</v>
      </c>
      <c r="Z1236">
        <f>SUM($F1236:N1236)</f>
        <v>0</v>
      </c>
      <c r="AA1236">
        <f>SUM($F1236:O1236)</f>
        <v>0</v>
      </c>
      <c r="AB1236">
        <f>SUM($F1236:P1236)</f>
        <v>0</v>
      </c>
      <c r="AC1236">
        <f>SUM($F1236:Q1236)</f>
        <v>0</v>
      </c>
      <c r="AD1236">
        <f>SUM($F1236:R1236)</f>
        <v>0</v>
      </c>
    </row>
    <row r="1237" spans="1:30" x14ac:dyDescent="0.35">
      <c r="A1237" t="s">
        <v>149</v>
      </c>
      <c r="B1237" s="328" t="str">
        <f>VLOOKUP(A1237,'Web Based Remittances'!$A$2:$C$70,3,0)</f>
        <v>123o359k</v>
      </c>
      <c r="C1237" t="s">
        <v>125</v>
      </c>
      <c r="D1237" t="s">
        <v>126</v>
      </c>
      <c r="E1237">
        <v>6181510</v>
      </c>
      <c r="F1237">
        <v>0</v>
      </c>
      <c r="G1237">
        <v>0</v>
      </c>
      <c r="H1237">
        <v>0</v>
      </c>
      <c r="I1237">
        <v>0</v>
      </c>
      <c r="J1237">
        <v>0</v>
      </c>
      <c r="K1237">
        <v>0</v>
      </c>
      <c r="L1237">
        <v>0</v>
      </c>
      <c r="M1237">
        <v>0</v>
      </c>
      <c r="N1237">
        <v>0</v>
      </c>
      <c r="O1237">
        <v>0</v>
      </c>
      <c r="P1237">
        <v>0</v>
      </c>
      <c r="Q1237">
        <v>0</v>
      </c>
      <c r="R1237">
        <v>0</v>
      </c>
      <c r="S1237">
        <f t="shared" si="19"/>
        <v>0</v>
      </c>
      <c r="T1237">
        <f>SUM($F1237:H1237)</f>
        <v>0</v>
      </c>
      <c r="U1237">
        <f>SUM($F1237:I1237)</f>
        <v>0</v>
      </c>
      <c r="V1237">
        <f>SUM($F1237:J1237)</f>
        <v>0</v>
      </c>
      <c r="W1237">
        <f>SUM($F1237:K1237)</f>
        <v>0</v>
      </c>
      <c r="X1237">
        <f>SUM($F1237:L1237)</f>
        <v>0</v>
      </c>
      <c r="Y1237">
        <f>SUM($F1237:M1237)</f>
        <v>0</v>
      </c>
      <c r="Z1237">
        <f>SUM($F1237:N1237)</f>
        <v>0</v>
      </c>
      <c r="AA1237">
        <f>SUM($F1237:O1237)</f>
        <v>0</v>
      </c>
      <c r="AB1237">
        <f>SUM($F1237:P1237)</f>
        <v>0</v>
      </c>
      <c r="AC1237">
        <f>SUM($F1237:Q1237)</f>
        <v>0</v>
      </c>
      <c r="AD1237">
        <f>SUM($F1237:R1237)</f>
        <v>0</v>
      </c>
    </row>
    <row r="1238" spans="1:30" x14ac:dyDescent="0.35">
      <c r="A1238" t="s">
        <v>149</v>
      </c>
      <c r="B1238" s="328" t="str">
        <f>VLOOKUP(A1238,'Web Based Remittances'!$A$2:$C$70,3,0)</f>
        <v>123o359k</v>
      </c>
      <c r="C1238" t="s">
        <v>146</v>
      </c>
      <c r="D1238" t="s">
        <v>147</v>
      </c>
      <c r="E1238">
        <v>6180210</v>
      </c>
      <c r="F1238">
        <v>0</v>
      </c>
      <c r="G1238">
        <v>0</v>
      </c>
      <c r="H1238">
        <v>0</v>
      </c>
      <c r="I1238">
        <v>0</v>
      </c>
      <c r="J1238">
        <v>0</v>
      </c>
      <c r="K1238">
        <v>0</v>
      </c>
      <c r="L1238">
        <v>0</v>
      </c>
      <c r="M1238">
        <v>0</v>
      </c>
      <c r="N1238">
        <v>0</v>
      </c>
      <c r="O1238">
        <v>0</v>
      </c>
      <c r="P1238">
        <v>0</v>
      </c>
      <c r="Q1238">
        <v>0</v>
      </c>
      <c r="R1238">
        <v>0</v>
      </c>
      <c r="S1238">
        <f t="shared" si="19"/>
        <v>0</v>
      </c>
      <c r="T1238">
        <f>SUM($F1238:H1238)</f>
        <v>0</v>
      </c>
      <c r="U1238">
        <f>SUM($F1238:I1238)</f>
        <v>0</v>
      </c>
      <c r="V1238">
        <f>SUM($F1238:J1238)</f>
        <v>0</v>
      </c>
      <c r="W1238">
        <f>SUM($F1238:K1238)</f>
        <v>0</v>
      </c>
      <c r="X1238">
        <f>SUM($F1238:L1238)</f>
        <v>0</v>
      </c>
      <c r="Y1238">
        <f>SUM($F1238:M1238)</f>
        <v>0</v>
      </c>
      <c r="Z1238">
        <f>SUM($F1238:N1238)</f>
        <v>0</v>
      </c>
      <c r="AA1238">
        <f>SUM($F1238:O1238)</f>
        <v>0</v>
      </c>
      <c r="AB1238">
        <f>SUM($F1238:P1238)</f>
        <v>0</v>
      </c>
      <c r="AC1238">
        <f>SUM($F1238:Q1238)</f>
        <v>0</v>
      </c>
      <c r="AD1238">
        <f>SUM($F1238:R1238)</f>
        <v>0</v>
      </c>
    </row>
    <row r="1239" spans="1:30" x14ac:dyDescent="0.35">
      <c r="A1239" t="s">
        <v>149</v>
      </c>
      <c r="B1239" s="328" t="str">
        <f>VLOOKUP(A1239,'Web Based Remittances'!$A$2:$C$70,3,0)</f>
        <v>123o359k</v>
      </c>
      <c r="C1239" t="s">
        <v>127</v>
      </c>
      <c r="D1239" t="s">
        <v>128</v>
      </c>
      <c r="E1239">
        <v>6180200</v>
      </c>
      <c r="F1239">
        <v>3000</v>
      </c>
      <c r="G1239">
        <v>3000</v>
      </c>
      <c r="H1239">
        <v>0</v>
      </c>
      <c r="I1239">
        <v>0</v>
      </c>
      <c r="J1239">
        <v>0</v>
      </c>
      <c r="K1239">
        <v>0</v>
      </c>
      <c r="L1239">
        <v>0</v>
      </c>
      <c r="M1239">
        <v>0</v>
      </c>
      <c r="N1239">
        <v>0</v>
      </c>
      <c r="O1239">
        <v>0</v>
      </c>
      <c r="P1239">
        <v>0</v>
      </c>
      <c r="Q1239">
        <v>0</v>
      </c>
      <c r="R1239">
        <v>0</v>
      </c>
      <c r="S1239">
        <f t="shared" si="19"/>
        <v>3000</v>
      </c>
      <c r="T1239">
        <f>SUM($F1239:H1239)</f>
        <v>6000</v>
      </c>
      <c r="U1239">
        <f>SUM($F1239:I1239)</f>
        <v>6000</v>
      </c>
      <c r="V1239">
        <f>SUM($F1239:J1239)</f>
        <v>6000</v>
      </c>
      <c r="W1239">
        <f>SUM($F1239:K1239)</f>
        <v>6000</v>
      </c>
      <c r="X1239">
        <f>SUM($F1239:L1239)</f>
        <v>6000</v>
      </c>
      <c r="Y1239">
        <f>SUM($F1239:M1239)</f>
        <v>6000</v>
      </c>
      <c r="Z1239">
        <f>SUM($F1239:N1239)</f>
        <v>6000</v>
      </c>
      <c r="AA1239">
        <f>SUM($F1239:O1239)</f>
        <v>6000</v>
      </c>
      <c r="AB1239">
        <f>SUM($F1239:P1239)</f>
        <v>6000</v>
      </c>
      <c r="AC1239">
        <f>SUM($F1239:Q1239)</f>
        <v>6000</v>
      </c>
      <c r="AD1239">
        <f>SUM($F1239:R1239)</f>
        <v>6000</v>
      </c>
    </row>
    <row r="1240" spans="1:30" x14ac:dyDescent="0.35">
      <c r="A1240" t="s">
        <v>149</v>
      </c>
      <c r="B1240" s="328" t="str">
        <f>VLOOKUP(A1240,'Web Based Remittances'!$A$2:$C$70,3,0)</f>
        <v>123o359k</v>
      </c>
      <c r="C1240" t="s">
        <v>130</v>
      </c>
      <c r="D1240" t="s">
        <v>131</v>
      </c>
      <c r="E1240">
        <v>6180230</v>
      </c>
      <c r="F1240">
        <v>0</v>
      </c>
      <c r="G1240">
        <v>0</v>
      </c>
      <c r="H1240">
        <v>0</v>
      </c>
      <c r="I1240">
        <v>0</v>
      </c>
      <c r="J1240">
        <v>0</v>
      </c>
      <c r="K1240">
        <v>0</v>
      </c>
      <c r="L1240">
        <v>0</v>
      </c>
      <c r="M1240">
        <v>0</v>
      </c>
      <c r="N1240">
        <v>0</v>
      </c>
      <c r="O1240">
        <v>0</v>
      </c>
      <c r="P1240">
        <v>0</v>
      </c>
      <c r="Q1240">
        <v>0</v>
      </c>
      <c r="R1240">
        <v>0</v>
      </c>
      <c r="S1240">
        <f t="shared" si="19"/>
        <v>0</v>
      </c>
      <c r="T1240">
        <f>SUM($F1240:H1240)</f>
        <v>0</v>
      </c>
      <c r="U1240">
        <f>SUM($F1240:I1240)</f>
        <v>0</v>
      </c>
      <c r="V1240">
        <f>SUM($F1240:J1240)</f>
        <v>0</v>
      </c>
      <c r="W1240">
        <f>SUM($F1240:K1240)</f>
        <v>0</v>
      </c>
      <c r="X1240">
        <f>SUM($F1240:L1240)</f>
        <v>0</v>
      </c>
      <c r="Y1240">
        <f>SUM($F1240:M1240)</f>
        <v>0</v>
      </c>
      <c r="Z1240">
        <f>SUM($F1240:N1240)</f>
        <v>0</v>
      </c>
      <c r="AA1240">
        <f>SUM($F1240:O1240)</f>
        <v>0</v>
      </c>
      <c r="AB1240">
        <f>SUM($F1240:P1240)</f>
        <v>0</v>
      </c>
      <c r="AC1240">
        <f>SUM($F1240:Q1240)</f>
        <v>0</v>
      </c>
      <c r="AD1240">
        <f>SUM($F1240:R1240)</f>
        <v>0</v>
      </c>
    </row>
    <row r="1241" spans="1:30" x14ac:dyDescent="0.35">
      <c r="A1241" t="s">
        <v>149</v>
      </c>
      <c r="B1241" s="328" t="str">
        <f>VLOOKUP(A1241,'Web Based Remittances'!$A$2:$C$70,3,0)</f>
        <v>123o359k</v>
      </c>
      <c r="C1241" t="s">
        <v>135</v>
      </c>
      <c r="D1241" t="s">
        <v>136</v>
      </c>
      <c r="E1241">
        <v>6180260</v>
      </c>
      <c r="F1241">
        <v>17088.48</v>
      </c>
      <c r="G1241">
        <v>0</v>
      </c>
      <c r="H1241">
        <v>0</v>
      </c>
      <c r="I1241">
        <v>0</v>
      </c>
      <c r="J1241">
        <v>10000</v>
      </c>
      <c r="K1241">
        <v>0</v>
      </c>
      <c r="L1241">
        <v>7088.48</v>
      </c>
      <c r="M1241">
        <v>0</v>
      </c>
      <c r="N1241">
        <v>0</v>
      </c>
      <c r="O1241">
        <v>0</v>
      </c>
      <c r="P1241">
        <v>0</v>
      </c>
      <c r="Q1241">
        <v>0</v>
      </c>
      <c r="R1241">
        <v>0</v>
      </c>
      <c r="S1241">
        <f t="shared" si="19"/>
        <v>0</v>
      </c>
      <c r="T1241">
        <f>SUM($F1241:H1241)</f>
        <v>17088.48</v>
      </c>
      <c r="U1241">
        <f>SUM($F1241:I1241)</f>
        <v>17088.48</v>
      </c>
      <c r="V1241">
        <f>SUM($F1241:J1241)</f>
        <v>27088.48</v>
      </c>
      <c r="W1241">
        <f>SUM($F1241:K1241)</f>
        <v>27088.48</v>
      </c>
      <c r="X1241">
        <f>SUM($F1241:L1241)</f>
        <v>34176.959999999999</v>
      </c>
      <c r="Y1241">
        <f>SUM($F1241:M1241)</f>
        <v>34176.959999999999</v>
      </c>
      <c r="Z1241">
        <f>SUM($F1241:N1241)</f>
        <v>34176.959999999999</v>
      </c>
      <c r="AA1241">
        <f>SUM($F1241:O1241)</f>
        <v>34176.959999999999</v>
      </c>
      <c r="AB1241">
        <f>SUM($F1241:P1241)</f>
        <v>34176.959999999999</v>
      </c>
      <c r="AC1241">
        <f>SUM($F1241:Q1241)</f>
        <v>34176.959999999999</v>
      </c>
      <c r="AD1241">
        <f>SUM($F1241:R1241)</f>
        <v>34176.959999999999</v>
      </c>
    </row>
    <row r="1242" spans="1:30" x14ac:dyDescent="0.35">
      <c r="A1242" t="s">
        <v>150</v>
      </c>
      <c r="B1242" s="328" t="str">
        <f>VLOOKUP(A1242,'Web Based Remittances'!$A$2:$C$70,3,0)</f>
        <v>275h732y</v>
      </c>
      <c r="C1242" t="s">
        <v>19</v>
      </c>
      <c r="D1242" t="s">
        <v>20</v>
      </c>
      <c r="E1242">
        <v>4190105</v>
      </c>
      <c r="F1242">
        <v>-1731414.92</v>
      </c>
      <c r="G1242">
        <v>-197066.56</v>
      </c>
      <c r="H1242">
        <v>-131377.71</v>
      </c>
      <c r="I1242">
        <v>-154888.54</v>
      </c>
      <c r="J1242">
        <v>-131377.71</v>
      </c>
      <c r="K1242">
        <v>-131377.31</v>
      </c>
      <c r="L1242">
        <v>-131377.71</v>
      </c>
      <c r="M1242">
        <v>-131377.71</v>
      </c>
      <c r="N1242">
        <v>-164292.88</v>
      </c>
      <c r="O1242">
        <v>-131377.71</v>
      </c>
      <c r="P1242">
        <v>-131377.71</v>
      </c>
      <c r="Q1242">
        <v>-131377.71</v>
      </c>
      <c r="R1242">
        <v>-164145.66</v>
      </c>
      <c r="S1242">
        <f t="shared" si="19"/>
        <v>-197066.56</v>
      </c>
      <c r="T1242">
        <f>SUM($F1242:H1242)</f>
        <v>-2059859.19</v>
      </c>
      <c r="U1242">
        <f>SUM($F1242:I1242)</f>
        <v>-2214747.73</v>
      </c>
      <c r="V1242">
        <f>SUM($F1242:J1242)</f>
        <v>-2346125.44</v>
      </c>
      <c r="W1242">
        <f>SUM($F1242:K1242)</f>
        <v>-2477502.75</v>
      </c>
      <c r="X1242">
        <f>SUM($F1242:L1242)</f>
        <v>-2608880.46</v>
      </c>
      <c r="Y1242">
        <f>SUM($F1242:M1242)</f>
        <v>-2740258.17</v>
      </c>
      <c r="Z1242">
        <f>SUM($F1242:N1242)</f>
        <v>-2904551.05</v>
      </c>
      <c r="AA1242">
        <f>SUM($F1242:O1242)</f>
        <v>-3035928.76</v>
      </c>
      <c r="AB1242">
        <f>SUM($F1242:P1242)</f>
        <v>-3167306.4699999997</v>
      </c>
      <c r="AC1242">
        <f>SUM($F1242:Q1242)</f>
        <v>-3298684.1799999997</v>
      </c>
      <c r="AD1242">
        <f>SUM($F1242:R1242)</f>
        <v>-3462829.84</v>
      </c>
    </row>
    <row r="1243" spans="1:30" x14ac:dyDescent="0.35">
      <c r="A1243" t="s">
        <v>150</v>
      </c>
      <c r="B1243" s="328" t="str">
        <f>VLOOKUP(A1243,'Web Based Remittances'!$A$2:$C$70,3,0)</f>
        <v>275h732y</v>
      </c>
      <c r="C1243" t="s">
        <v>21</v>
      </c>
      <c r="D1243" t="s">
        <v>22</v>
      </c>
      <c r="E1243">
        <v>4190110</v>
      </c>
      <c r="S1243">
        <f t="shared" si="19"/>
        <v>0</v>
      </c>
      <c r="T1243">
        <f>SUM($F1243:H1243)</f>
        <v>0</v>
      </c>
      <c r="U1243">
        <f>SUM($F1243:I1243)</f>
        <v>0</v>
      </c>
      <c r="V1243">
        <f>SUM($F1243:J1243)</f>
        <v>0</v>
      </c>
      <c r="W1243">
        <f>SUM($F1243:K1243)</f>
        <v>0</v>
      </c>
      <c r="X1243">
        <f>SUM($F1243:L1243)</f>
        <v>0</v>
      </c>
      <c r="Y1243">
        <f>SUM($F1243:M1243)</f>
        <v>0</v>
      </c>
      <c r="Z1243">
        <f>SUM($F1243:N1243)</f>
        <v>0</v>
      </c>
      <c r="AA1243">
        <f>SUM($F1243:O1243)</f>
        <v>0</v>
      </c>
      <c r="AB1243">
        <f>SUM($F1243:P1243)</f>
        <v>0</v>
      </c>
      <c r="AC1243">
        <f>SUM($F1243:Q1243)</f>
        <v>0</v>
      </c>
      <c r="AD1243">
        <f>SUM($F1243:R1243)</f>
        <v>0</v>
      </c>
    </row>
    <row r="1244" spans="1:30" x14ac:dyDescent="0.35">
      <c r="A1244" t="s">
        <v>150</v>
      </c>
      <c r="B1244" s="328" t="str">
        <f>VLOOKUP(A1244,'Web Based Remittances'!$A$2:$C$70,3,0)</f>
        <v>275h732y</v>
      </c>
      <c r="C1244" t="s">
        <v>23</v>
      </c>
      <c r="D1244" t="s">
        <v>24</v>
      </c>
      <c r="E1244">
        <v>4190120</v>
      </c>
      <c r="F1244">
        <v>-123502</v>
      </c>
      <c r="G1244">
        <v>-7952.35</v>
      </c>
      <c r="H1244">
        <v>-7964.12</v>
      </c>
      <c r="I1244">
        <v>-10792.92</v>
      </c>
      <c r="J1244">
        <v>-10792.92</v>
      </c>
      <c r="K1244">
        <v>-10792.92</v>
      </c>
      <c r="L1244">
        <v>-9942</v>
      </c>
      <c r="M1244">
        <v>-9942</v>
      </c>
      <c r="N1244">
        <v>-9942</v>
      </c>
      <c r="O1244">
        <v>-9942</v>
      </c>
      <c r="P1244">
        <v>-11812</v>
      </c>
      <c r="Q1244">
        <v>-11812</v>
      </c>
      <c r="R1244">
        <v>-11814.77</v>
      </c>
      <c r="S1244">
        <f t="shared" si="19"/>
        <v>-7952.35</v>
      </c>
      <c r="T1244">
        <f>SUM($F1244:H1244)</f>
        <v>-139418.47</v>
      </c>
      <c r="U1244">
        <f>SUM($F1244:I1244)</f>
        <v>-150211.39000000001</v>
      </c>
      <c r="V1244">
        <f>SUM($F1244:J1244)</f>
        <v>-161004.31000000003</v>
      </c>
      <c r="W1244">
        <f>SUM($F1244:K1244)</f>
        <v>-171797.23000000004</v>
      </c>
      <c r="X1244">
        <f>SUM($F1244:L1244)</f>
        <v>-181739.23000000004</v>
      </c>
      <c r="Y1244">
        <f>SUM($F1244:M1244)</f>
        <v>-191681.23000000004</v>
      </c>
      <c r="Z1244">
        <f>SUM($F1244:N1244)</f>
        <v>-201623.23000000004</v>
      </c>
      <c r="AA1244">
        <f>SUM($F1244:O1244)</f>
        <v>-211565.23000000004</v>
      </c>
      <c r="AB1244">
        <f>SUM($F1244:P1244)</f>
        <v>-223377.23000000004</v>
      </c>
      <c r="AC1244">
        <f>SUM($F1244:Q1244)</f>
        <v>-235189.23000000004</v>
      </c>
      <c r="AD1244">
        <f>SUM($F1244:R1244)</f>
        <v>-247004.00000000003</v>
      </c>
    </row>
    <row r="1245" spans="1:30" x14ac:dyDescent="0.35">
      <c r="A1245" t="s">
        <v>150</v>
      </c>
      <c r="B1245" s="328" t="str">
        <f>VLOOKUP(A1245,'Web Based Remittances'!$A$2:$C$70,3,0)</f>
        <v>275h732y</v>
      </c>
      <c r="C1245" t="s">
        <v>25</v>
      </c>
      <c r="D1245" t="s">
        <v>26</v>
      </c>
      <c r="E1245">
        <v>4190140</v>
      </c>
      <c r="F1245">
        <v>-155555</v>
      </c>
      <c r="I1245">
        <v>-38888.75</v>
      </c>
      <c r="L1245">
        <v>-38888.75</v>
      </c>
      <c r="P1245">
        <v>-38888.75</v>
      </c>
      <c r="R1245">
        <v>-38888.75</v>
      </c>
      <c r="S1245">
        <f t="shared" si="19"/>
        <v>0</v>
      </c>
      <c r="T1245">
        <f>SUM($F1245:H1245)</f>
        <v>-155555</v>
      </c>
      <c r="U1245">
        <f>SUM($F1245:I1245)</f>
        <v>-194443.75</v>
      </c>
      <c r="V1245">
        <f>SUM($F1245:J1245)</f>
        <v>-194443.75</v>
      </c>
      <c r="W1245">
        <f>SUM($F1245:K1245)</f>
        <v>-194443.75</v>
      </c>
      <c r="X1245">
        <f>SUM($F1245:L1245)</f>
        <v>-233332.5</v>
      </c>
      <c r="Y1245">
        <f>SUM($F1245:M1245)</f>
        <v>-233332.5</v>
      </c>
      <c r="Z1245">
        <f>SUM($F1245:N1245)</f>
        <v>-233332.5</v>
      </c>
      <c r="AA1245">
        <f>SUM($F1245:O1245)</f>
        <v>-233332.5</v>
      </c>
      <c r="AB1245">
        <f>SUM($F1245:P1245)</f>
        <v>-272221.25</v>
      </c>
      <c r="AC1245">
        <f>SUM($F1245:Q1245)</f>
        <v>-272221.25</v>
      </c>
      <c r="AD1245">
        <f>SUM($F1245:R1245)</f>
        <v>-311110</v>
      </c>
    </row>
    <row r="1246" spans="1:30" x14ac:dyDescent="0.35">
      <c r="A1246" t="s">
        <v>150</v>
      </c>
      <c r="B1246" s="328" t="str">
        <f>VLOOKUP(A1246,'Web Based Remittances'!$A$2:$C$70,3,0)</f>
        <v>275h732y</v>
      </c>
      <c r="C1246" t="s">
        <v>27</v>
      </c>
      <c r="D1246" t="s">
        <v>28</v>
      </c>
      <c r="E1246">
        <v>4190160</v>
      </c>
      <c r="S1246">
        <f t="shared" si="19"/>
        <v>0</v>
      </c>
      <c r="T1246">
        <f>SUM($F1246:H1246)</f>
        <v>0</v>
      </c>
      <c r="U1246">
        <f>SUM($F1246:I1246)</f>
        <v>0</v>
      </c>
      <c r="V1246">
        <f>SUM($F1246:J1246)</f>
        <v>0</v>
      </c>
      <c r="W1246">
        <f>SUM($F1246:K1246)</f>
        <v>0</v>
      </c>
      <c r="X1246">
        <f>SUM($F1246:L1246)</f>
        <v>0</v>
      </c>
      <c r="Y1246">
        <f>SUM($F1246:M1246)</f>
        <v>0</v>
      </c>
      <c r="Z1246">
        <f>SUM($F1246:N1246)</f>
        <v>0</v>
      </c>
      <c r="AA1246">
        <f>SUM($F1246:O1246)</f>
        <v>0</v>
      </c>
      <c r="AB1246">
        <f>SUM($F1246:P1246)</f>
        <v>0</v>
      </c>
      <c r="AC1246">
        <f>SUM($F1246:Q1246)</f>
        <v>0</v>
      </c>
      <c r="AD1246">
        <f>SUM($F1246:R1246)</f>
        <v>0</v>
      </c>
    </row>
    <row r="1247" spans="1:30" x14ac:dyDescent="0.35">
      <c r="A1247" t="s">
        <v>150</v>
      </c>
      <c r="B1247" s="328" t="str">
        <f>VLOOKUP(A1247,'Web Based Remittances'!$A$2:$C$70,3,0)</f>
        <v>275h732y</v>
      </c>
      <c r="C1247" t="s">
        <v>29</v>
      </c>
      <c r="D1247" t="s">
        <v>30</v>
      </c>
      <c r="E1247">
        <v>4190390</v>
      </c>
      <c r="F1247">
        <v>-4332</v>
      </c>
      <c r="G1247">
        <v>-199</v>
      </c>
      <c r="H1247">
        <v>-200</v>
      </c>
      <c r="I1247">
        <v>-735.75</v>
      </c>
      <c r="J1247">
        <v>-199</v>
      </c>
      <c r="K1247">
        <v>0</v>
      </c>
      <c r="L1247">
        <v>-735.75</v>
      </c>
      <c r="M1247">
        <v>-199</v>
      </c>
      <c r="N1247">
        <v>-199</v>
      </c>
      <c r="O1247">
        <v>-735.75</v>
      </c>
      <c r="P1247">
        <v>-199</v>
      </c>
      <c r="Q1247">
        <v>-199</v>
      </c>
      <c r="R1247">
        <v>-730.75</v>
      </c>
      <c r="S1247">
        <f t="shared" si="19"/>
        <v>-199</v>
      </c>
      <c r="T1247">
        <f>SUM($F1247:H1247)</f>
        <v>-4731</v>
      </c>
      <c r="U1247">
        <f>SUM($F1247:I1247)</f>
        <v>-5466.75</v>
      </c>
      <c r="V1247">
        <f>SUM($F1247:J1247)</f>
        <v>-5665.75</v>
      </c>
      <c r="W1247">
        <f>SUM($F1247:K1247)</f>
        <v>-5665.75</v>
      </c>
      <c r="X1247">
        <f>SUM($F1247:L1247)</f>
        <v>-6401.5</v>
      </c>
      <c r="Y1247">
        <f>SUM($F1247:M1247)</f>
        <v>-6600.5</v>
      </c>
      <c r="Z1247">
        <f>SUM($F1247:N1247)</f>
        <v>-6799.5</v>
      </c>
      <c r="AA1247">
        <f>SUM($F1247:O1247)</f>
        <v>-7535.25</v>
      </c>
      <c r="AB1247">
        <f>SUM($F1247:P1247)</f>
        <v>-7734.25</v>
      </c>
      <c r="AC1247">
        <f>SUM($F1247:Q1247)</f>
        <v>-7933.25</v>
      </c>
      <c r="AD1247">
        <f>SUM($F1247:R1247)</f>
        <v>-8664</v>
      </c>
    </row>
    <row r="1248" spans="1:30" x14ac:dyDescent="0.35">
      <c r="A1248" t="s">
        <v>150</v>
      </c>
      <c r="B1248" s="328" t="str">
        <f>VLOOKUP(A1248,'Web Based Remittances'!$A$2:$C$70,3,0)</f>
        <v>275h732y</v>
      </c>
      <c r="C1248" t="s">
        <v>31</v>
      </c>
      <c r="D1248" t="s">
        <v>32</v>
      </c>
      <c r="E1248">
        <v>4191900</v>
      </c>
      <c r="F1248">
        <v>-31324</v>
      </c>
      <c r="G1248">
        <v>-7265.57</v>
      </c>
      <c r="H1248">
        <v>-1066.9100000000001</v>
      </c>
      <c r="I1248">
        <v>-1066.9100000000001</v>
      </c>
      <c r="J1248">
        <v>-1066.9100000000001</v>
      </c>
      <c r="K1248">
        <v>-992.01</v>
      </c>
      <c r="L1248">
        <v>-7265.57</v>
      </c>
      <c r="M1248">
        <v>-1066.9100000000001</v>
      </c>
      <c r="N1248">
        <v>-1066.9100000000001</v>
      </c>
      <c r="O1248">
        <v>-1066.9100000000001</v>
      </c>
      <c r="P1248">
        <v>-7265.57</v>
      </c>
      <c r="Q1248">
        <v>-1066.9100000000001</v>
      </c>
      <c r="R1248">
        <v>-1066.9100000000001</v>
      </c>
      <c r="S1248">
        <f t="shared" si="19"/>
        <v>-7265.57</v>
      </c>
      <c r="T1248">
        <f>SUM($F1248:H1248)</f>
        <v>-39656.480000000003</v>
      </c>
      <c r="U1248">
        <f>SUM($F1248:I1248)</f>
        <v>-40723.390000000007</v>
      </c>
      <c r="V1248">
        <f>SUM($F1248:J1248)</f>
        <v>-41790.30000000001</v>
      </c>
      <c r="W1248">
        <f>SUM($F1248:K1248)</f>
        <v>-42782.310000000012</v>
      </c>
      <c r="X1248">
        <f>SUM($F1248:L1248)</f>
        <v>-50047.880000000012</v>
      </c>
      <c r="Y1248">
        <f>SUM($F1248:M1248)</f>
        <v>-51114.790000000015</v>
      </c>
      <c r="Z1248">
        <f>SUM($F1248:N1248)</f>
        <v>-52181.700000000019</v>
      </c>
      <c r="AA1248">
        <f>SUM($F1248:O1248)</f>
        <v>-53248.610000000022</v>
      </c>
      <c r="AB1248">
        <f>SUM($F1248:P1248)</f>
        <v>-60514.180000000022</v>
      </c>
      <c r="AC1248">
        <f>SUM($F1248:Q1248)</f>
        <v>-61581.090000000026</v>
      </c>
      <c r="AD1248">
        <f>SUM($F1248:R1248)</f>
        <v>-62648.000000000029</v>
      </c>
    </row>
    <row r="1249" spans="1:30" x14ac:dyDescent="0.35">
      <c r="A1249" t="s">
        <v>150</v>
      </c>
      <c r="B1249" s="328" t="str">
        <f>VLOOKUP(A1249,'Web Based Remittances'!$A$2:$C$70,3,0)</f>
        <v>275h732y</v>
      </c>
      <c r="C1249" t="s">
        <v>33</v>
      </c>
      <c r="D1249" t="s">
        <v>34</v>
      </c>
      <c r="E1249">
        <v>4191100</v>
      </c>
      <c r="F1249">
        <v>-47879</v>
      </c>
      <c r="H1249">
        <v>-11422.5</v>
      </c>
      <c r="I1249">
        <v>-547.25</v>
      </c>
      <c r="J1249">
        <v>0</v>
      </c>
      <c r="K1249">
        <v>-11422.5</v>
      </c>
      <c r="L1249">
        <v>-547.25</v>
      </c>
      <c r="N1249">
        <v>-11422.5</v>
      </c>
      <c r="O1249">
        <v>-547.25</v>
      </c>
      <c r="Q1249">
        <v>-11422.5</v>
      </c>
      <c r="R1249">
        <v>-547.25</v>
      </c>
      <c r="S1249">
        <f t="shared" si="19"/>
        <v>0</v>
      </c>
      <c r="T1249">
        <f>SUM($F1249:H1249)</f>
        <v>-59301.5</v>
      </c>
      <c r="U1249">
        <f>SUM($F1249:I1249)</f>
        <v>-59848.75</v>
      </c>
      <c r="V1249">
        <f>SUM($F1249:J1249)</f>
        <v>-59848.75</v>
      </c>
      <c r="W1249">
        <f>SUM($F1249:K1249)</f>
        <v>-71271.25</v>
      </c>
      <c r="X1249">
        <f>SUM($F1249:L1249)</f>
        <v>-71818.5</v>
      </c>
      <c r="Y1249">
        <f>SUM($F1249:M1249)</f>
        <v>-71818.5</v>
      </c>
      <c r="Z1249">
        <f>SUM($F1249:N1249)</f>
        <v>-83241</v>
      </c>
      <c r="AA1249">
        <f>SUM($F1249:O1249)</f>
        <v>-83788.25</v>
      </c>
      <c r="AB1249">
        <f>SUM($F1249:P1249)</f>
        <v>-83788.25</v>
      </c>
      <c r="AC1249">
        <f>SUM($F1249:Q1249)</f>
        <v>-95210.75</v>
      </c>
      <c r="AD1249">
        <f>SUM($F1249:R1249)</f>
        <v>-95758</v>
      </c>
    </row>
    <row r="1250" spans="1:30" x14ac:dyDescent="0.35">
      <c r="A1250" t="s">
        <v>150</v>
      </c>
      <c r="B1250" s="328" t="str">
        <f>VLOOKUP(A1250,'Web Based Remittances'!$A$2:$C$70,3,0)</f>
        <v>275h732y</v>
      </c>
      <c r="C1250" t="s">
        <v>35</v>
      </c>
      <c r="D1250" t="s">
        <v>36</v>
      </c>
      <c r="E1250">
        <v>4191110</v>
      </c>
      <c r="S1250">
        <f t="shared" si="19"/>
        <v>0</v>
      </c>
      <c r="T1250">
        <f>SUM($F1250:H1250)</f>
        <v>0</v>
      </c>
      <c r="U1250">
        <f>SUM($F1250:I1250)</f>
        <v>0</v>
      </c>
      <c r="V1250">
        <f>SUM($F1250:J1250)</f>
        <v>0</v>
      </c>
      <c r="W1250">
        <f>SUM($F1250:K1250)</f>
        <v>0</v>
      </c>
      <c r="X1250">
        <f>SUM($F1250:L1250)</f>
        <v>0</v>
      </c>
      <c r="Y1250">
        <f>SUM($F1250:M1250)</f>
        <v>0</v>
      </c>
      <c r="Z1250">
        <f>SUM($F1250:N1250)</f>
        <v>0</v>
      </c>
      <c r="AA1250">
        <f>SUM($F1250:O1250)</f>
        <v>0</v>
      </c>
      <c r="AB1250">
        <f>SUM($F1250:P1250)</f>
        <v>0</v>
      </c>
      <c r="AC1250">
        <f>SUM($F1250:Q1250)</f>
        <v>0</v>
      </c>
      <c r="AD1250">
        <f>SUM($F1250:R1250)</f>
        <v>0</v>
      </c>
    </row>
    <row r="1251" spans="1:30" x14ac:dyDescent="0.35">
      <c r="A1251" t="s">
        <v>150</v>
      </c>
      <c r="B1251" s="328" t="str">
        <f>VLOOKUP(A1251,'Web Based Remittances'!$A$2:$C$70,3,0)</f>
        <v>275h732y</v>
      </c>
      <c r="C1251" t="s">
        <v>37</v>
      </c>
      <c r="D1251" t="s">
        <v>38</v>
      </c>
      <c r="E1251">
        <v>4191600</v>
      </c>
      <c r="F1251">
        <v>-15164</v>
      </c>
      <c r="G1251">
        <v>-691.2</v>
      </c>
      <c r="H1251">
        <v>-500</v>
      </c>
      <c r="I1251">
        <v>-500</v>
      </c>
      <c r="J1251">
        <v>-5000</v>
      </c>
      <c r="L1251">
        <v>-2000</v>
      </c>
      <c r="M1251">
        <v>-1000</v>
      </c>
      <c r="N1251">
        <v>-1000</v>
      </c>
      <c r="O1251">
        <v>-1000</v>
      </c>
      <c r="P1251">
        <v>-1000</v>
      </c>
      <c r="Q1251">
        <v>-1500</v>
      </c>
      <c r="R1251">
        <v>-972.8</v>
      </c>
      <c r="S1251">
        <f t="shared" si="19"/>
        <v>-691.2</v>
      </c>
      <c r="T1251">
        <f>SUM($F1251:H1251)</f>
        <v>-16355.2</v>
      </c>
      <c r="U1251">
        <f>SUM($F1251:I1251)</f>
        <v>-16855.2</v>
      </c>
      <c r="V1251">
        <f>SUM($F1251:J1251)</f>
        <v>-21855.200000000001</v>
      </c>
      <c r="W1251">
        <f>SUM($F1251:K1251)</f>
        <v>-21855.200000000001</v>
      </c>
      <c r="X1251">
        <f>SUM($F1251:L1251)</f>
        <v>-23855.200000000001</v>
      </c>
      <c r="Y1251">
        <f>SUM($F1251:M1251)</f>
        <v>-24855.200000000001</v>
      </c>
      <c r="Z1251">
        <f>SUM($F1251:N1251)</f>
        <v>-25855.200000000001</v>
      </c>
      <c r="AA1251">
        <f>SUM($F1251:O1251)</f>
        <v>-26855.200000000001</v>
      </c>
      <c r="AB1251">
        <f>SUM($F1251:P1251)</f>
        <v>-27855.200000000001</v>
      </c>
      <c r="AC1251">
        <f>SUM($F1251:Q1251)</f>
        <v>-29355.200000000001</v>
      </c>
      <c r="AD1251">
        <f>SUM($F1251:R1251)</f>
        <v>-30328</v>
      </c>
    </row>
    <row r="1252" spans="1:30" x14ac:dyDescent="0.35">
      <c r="A1252" t="s">
        <v>150</v>
      </c>
      <c r="B1252" s="328" t="str">
        <f>VLOOKUP(A1252,'Web Based Remittances'!$A$2:$C$70,3,0)</f>
        <v>275h732y</v>
      </c>
      <c r="C1252" t="s">
        <v>39</v>
      </c>
      <c r="D1252" t="s">
        <v>40</v>
      </c>
      <c r="E1252">
        <v>4191610</v>
      </c>
      <c r="S1252">
        <f t="shared" si="19"/>
        <v>0</v>
      </c>
      <c r="T1252">
        <f>SUM($F1252:H1252)</f>
        <v>0</v>
      </c>
      <c r="U1252">
        <f>SUM($F1252:I1252)</f>
        <v>0</v>
      </c>
      <c r="V1252">
        <f>SUM($F1252:J1252)</f>
        <v>0</v>
      </c>
      <c r="W1252">
        <f>SUM($F1252:K1252)</f>
        <v>0</v>
      </c>
      <c r="X1252">
        <f>SUM($F1252:L1252)</f>
        <v>0</v>
      </c>
      <c r="Y1252">
        <f>SUM($F1252:M1252)</f>
        <v>0</v>
      </c>
      <c r="Z1252">
        <f>SUM($F1252:N1252)</f>
        <v>0</v>
      </c>
      <c r="AA1252">
        <f>SUM($F1252:O1252)</f>
        <v>0</v>
      </c>
      <c r="AB1252">
        <f>SUM($F1252:P1252)</f>
        <v>0</v>
      </c>
      <c r="AC1252">
        <f>SUM($F1252:Q1252)</f>
        <v>0</v>
      </c>
      <c r="AD1252">
        <f>SUM($F1252:R1252)</f>
        <v>0</v>
      </c>
    </row>
    <row r="1253" spans="1:30" x14ac:dyDescent="0.35">
      <c r="A1253" t="s">
        <v>150</v>
      </c>
      <c r="B1253" s="328" t="str">
        <f>VLOOKUP(A1253,'Web Based Remittances'!$A$2:$C$70,3,0)</f>
        <v>275h732y</v>
      </c>
      <c r="C1253" t="s">
        <v>41</v>
      </c>
      <c r="D1253" t="s">
        <v>42</v>
      </c>
      <c r="E1253">
        <v>4190410</v>
      </c>
      <c r="S1253">
        <f t="shared" si="19"/>
        <v>0</v>
      </c>
      <c r="T1253">
        <f>SUM($F1253:H1253)</f>
        <v>0</v>
      </c>
      <c r="U1253">
        <f>SUM($F1253:I1253)</f>
        <v>0</v>
      </c>
      <c r="V1253">
        <f>SUM($F1253:J1253)</f>
        <v>0</v>
      </c>
      <c r="W1253">
        <f>SUM($F1253:K1253)</f>
        <v>0</v>
      </c>
      <c r="X1253">
        <f>SUM($F1253:L1253)</f>
        <v>0</v>
      </c>
      <c r="Y1253">
        <f>SUM($F1253:M1253)</f>
        <v>0</v>
      </c>
      <c r="Z1253">
        <f>SUM($F1253:N1253)</f>
        <v>0</v>
      </c>
      <c r="AA1253">
        <f>SUM($F1253:O1253)</f>
        <v>0</v>
      </c>
      <c r="AB1253">
        <f>SUM($F1253:P1253)</f>
        <v>0</v>
      </c>
      <c r="AC1253">
        <f>SUM($F1253:Q1253)</f>
        <v>0</v>
      </c>
      <c r="AD1253">
        <f>SUM($F1253:R1253)</f>
        <v>0</v>
      </c>
    </row>
    <row r="1254" spans="1:30" x14ac:dyDescent="0.35">
      <c r="A1254" t="s">
        <v>150</v>
      </c>
      <c r="B1254" s="328" t="str">
        <f>VLOOKUP(A1254,'Web Based Remittances'!$A$2:$C$70,3,0)</f>
        <v>275h732y</v>
      </c>
      <c r="C1254" t="s">
        <v>43</v>
      </c>
      <c r="D1254" t="s">
        <v>44</v>
      </c>
      <c r="E1254">
        <v>4190420</v>
      </c>
      <c r="S1254">
        <f t="shared" si="19"/>
        <v>0</v>
      </c>
      <c r="T1254">
        <f>SUM($F1254:H1254)</f>
        <v>0</v>
      </c>
      <c r="U1254">
        <f>SUM($F1254:I1254)</f>
        <v>0</v>
      </c>
      <c r="V1254">
        <f>SUM($F1254:J1254)</f>
        <v>0</v>
      </c>
      <c r="W1254">
        <f>SUM($F1254:K1254)</f>
        <v>0</v>
      </c>
      <c r="X1254">
        <f>SUM($F1254:L1254)</f>
        <v>0</v>
      </c>
      <c r="Y1254">
        <f>SUM($F1254:M1254)</f>
        <v>0</v>
      </c>
      <c r="Z1254">
        <f>SUM($F1254:N1254)</f>
        <v>0</v>
      </c>
      <c r="AA1254">
        <f>SUM($F1254:O1254)</f>
        <v>0</v>
      </c>
      <c r="AB1254">
        <f>SUM($F1254:P1254)</f>
        <v>0</v>
      </c>
      <c r="AC1254">
        <f>SUM($F1254:Q1254)</f>
        <v>0</v>
      </c>
      <c r="AD1254">
        <f>SUM($F1254:R1254)</f>
        <v>0</v>
      </c>
    </row>
    <row r="1255" spans="1:30" x14ac:dyDescent="0.35">
      <c r="A1255" t="s">
        <v>150</v>
      </c>
      <c r="B1255" s="328" t="str">
        <f>VLOOKUP(A1255,'Web Based Remittances'!$A$2:$C$70,3,0)</f>
        <v>275h732y</v>
      </c>
      <c r="C1255" t="s">
        <v>45</v>
      </c>
      <c r="D1255" t="s">
        <v>46</v>
      </c>
      <c r="E1255">
        <v>4190200</v>
      </c>
      <c r="S1255">
        <f t="shared" si="19"/>
        <v>0</v>
      </c>
      <c r="T1255">
        <f>SUM($F1255:H1255)</f>
        <v>0</v>
      </c>
      <c r="U1255">
        <f>SUM($F1255:I1255)</f>
        <v>0</v>
      </c>
      <c r="V1255">
        <f>SUM($F1255:J1255)</f>
        <v>0</v>
      </c>
      <c r="W1255">
        <f>SUM($F1255:K1255)</f>
        <v>0</v>
      </c>
      <c r="X1255">
        <f>SUM($F1255:L1255)</f>
        <v>0</v>
      </c>
      <c r="Y1255">
        <f>SUM($F1255:M1255)</f>
        <v>0</v>
      </c>
      <c r="Z1255">
        <f>SUM($F1255:N1255)</f>
        <v>0</v>
      </c>
      <c r="AA1255">
        <f>SUM($F1255:O1255)</f>
        <v>0</v>
      </c>
      <c r="AB1255">
        <f>SUM($F1255:P1255)</f>
        <v>0</v>
      </c>
      <c r="AC1255">
        <f>SUM($F1255:Q1255)</f>
        <v>0</v>
      </c>
      <c r="AD1255">
        <f>SUM($F1255:R1255)</f>
        <v>0</v>
      </c>
    </row>
    <row r="1256" spans="1:30" x14ac:dyDescent="0.35">
      <c r="A1256" t="s">
        <v>150</v>
      </c>
      <c r="B1256" s="328" t="str">
        <f>VLOOKUP(A1256,'Web Based Remittances'!$A$2:$C$70,3,0)</f>
        <v>275h732y</v>
      </c>
      <c r="C1256" t="s">
        <v>47</v>
      </c>
      <c r="D1256" t="s">
        <v>48</v>
      </c>
      <c r="E1256">
        <v>4190386</v>
      </c>
      <c r="S1256">
        <f t="shared" si="19"/>
        <v>0</v>
      </c>
      <c r="T1256">
        <f>SUM($F1256:H1256)</f>
        <v>0</v>
      </c>
      <c r="U1256">
        <f>SUM($F1256:I1256)</f>
        <v>0</v>
      </c>
      <c r="V1256">
        <f>SUM($F1256:J1256)</f>
        <v>0</v>
      </c>
      <c r="W1256">
        <f>SUM($F1256:K1256)</f>
        <v>0</v>
      </c>
      <c r="X1256">
        <f>SUM($F1256:L1256)</f>
        <v>0</v>
      </c>
      <c r="Y1256">
        <f>SUM($F1256:M1256)</f>
        <v>0</v>
      </c>
      <c r="Z1256">
        <f>SUM($F1256:N1256)</f>
        <v>0</v>
      </c>
      <c r="AA1256">
        <f>SUM($F1256:O1256)</f>
        <v>0</v>
      </c>
      <c r="AB1256">
        <f>SUM($F1256:P1256)</f>
        <v>0</v>
      </c>
      <c r="AC1256">
        <f>SUM($F1256:Q1256)</f>
        <v>0</v>
      </c>
      <c r="AD1256">
        <f>SUM($F1256:R1256)</f>
        <v>0</v>
      </c>
    </row>
    <row r="1257" spans="1:30" x14ac:dyDescent="0.35">
      <c r="A1257" t="s">
        <v>150</v>
      </c>
      <c r="B1257" s="328" t="str">
        <f>VLOOKUP(A1257,'Web Based Remittances'!$A$2:$C$70,3,0)</f>
        <v>275h732y</v>
      </c>
      <c r="C1257" t="s">
        <v>49</v>
      </c>
      <c r="D1257" t="s">
        <v>50</v>
      </c>
      <c r="E1257">
        <v>4190387</v>
      </c>
      <c r="S1257">
        <f t="shared" si="19"/>
        <v>0</v>
      </c>
      <c r="T1257">
        <f>SUM($F1257:H1257)</f>
        <v>0</v>
      </c>
      <c r="U1257">
        <f>SUM($F1257:I1257)</f>
        <v>0</v>
      </c>
      <c r="V1257">
        <f>SUM($F1257:J1257)</f>
        <v>0</v>
      </c>
      <c r="W1257">
        <f>SUM($F1257:K1257)</f>
        <v>0</v>
      </c>
      <c r="X1257">
        <f>SUM($F1257:L1257)</f>
        <v>0</v>
      </c>
      <c r="Y1257">
        <f>SUM($F1257:M1257)</f>
        <v>0</v>
      </c>
      <c r="Z1257">
        <f>SUM($F1257:N1257)</f>
        <v>0</v>
      </c>
      <c r="AA1257">
        <f>SUM($F1257:O1257)</f>
        <v>0</v>
      </c>
      <c r="AB1257">
        <f>SUM($F1257:P1257)</f>
        <v>0</v>
      </c>
      <c r="AC1257">
        <f>SUM($F1257:Q1257)</f>
        <v>0</v>
      </c>
      <c r="AD1257">
        <f>SUM($F1257:R1257)</f>
        <v>0</v>
      </c>
    </row>
    <row r="1258" spans="1:30" x14ac:dyDescent="0.35">
      <c r="A1258" t="s">
        <v>150</v>
      </c>
      <c r="B1258" s="328" t="str">
        <f>VLOOKUP(A1258,'Web Based Remittances'!$A$2:$C$70,3,0)</f>
        <v>275h732y</v>
      </c>
      <c r="C1258" t="s">
        <v>51</v>
      </c>
      <c r="D1258" t="s">
        <v>52</v>
      </c>
      <c r="E1258">
        <v>4190388</v>
      </c>
      <c r="F1258">
        <v>-3552.5</v>
      </c>
      <c r="G1258">
        <v>-3552.5</v>
      </c>
      <c r="S1258">
        <f t="shared" si="19"/>
        <v>-3552.5</v>
      </c>
      <c r="T1258">
        <f>SUM($F1258:H1258)</f>
        <v>-7105</v>
      </c>
      <c r="U1258">
        <f>SUM($F1258:I1258)</f>
        <v>-7105</v>
      </c>
      <c r="V1258">
        <f>SUM($F1258:J1258)</f>
        <v>-7105</v>
      </c>
      <c r="W1258">
        <f>SUM($F1258:K1258)</f>
        <v>-7105</v>
      </c>
      <c r="X1258">
        <f>SUM($F1258:L1258)</f>
        <v>-7105</v>
      </c>
      <c r="Y1258">
        <f>SUM($F1258:M1258)</f>
        <v>-7105</v>
      </c>
      <c r="Z1258">
        <f>SUM($F1258:N1258)</f>
        <v>-7105</v>
      </c>
      <c r="AA1258">
        <f>SUM($F1258:O1258)</f>
        <v>-7105</v>
      </c>
      <c r="AB1258">
        <f>SUM($F1258:P1258)</f>
        <v>-7105</v>
      </c>
      <c r="AC1258">
        <f>SUM($F1258:Q1258)</f>
        <v>-7105</v>
      </c>
      <c r="AD1258">
        <f>SUM($F1258:R1258)</f>
        <v>-7105</v>
      </c>
    </row>
    <row r="1259" spans="1:30" x14ac:dyDescent="0.35">
      <c r="A1259" t="s">
        <v>150</v>
      </c>
      <c r="B1259" s="328" t="str">
        <f>VLOOKUP(A1259,'Web Based Remittances'!$A$2:$C$70,3,0)</f>
        <v>275h732y</v>
      </c>
      <c r="C1259" t="s">
        <v>53</v>
      </c>
      <c r="D1259" t="s">
        <v>54</v>
      </c>
      <c r="E1259">
        <v>4190380</v>
      </c>
      <c r="F1259">
        <v>-64780</v>
      </c>
      <c r="H1259">
        <v>-7912.5</v>
      </c>
      <c r="J1259">
        <v>-45790</v>
      </c>
      <c r="N1259">
        <v>-11077.5</v>
      </c>
      <c r="S1259">
        <f t="shared" si="19"/>
        <v>0</v>
      </c>
      <c r="T1259">
        <f>SUM($F1259:H1259)</f>
        <v>-72692.5</v>
      </c>
      <c r="U1259">
        <f>SUM($F1259:I1259)</f>
        <v>-72692.5</v>
      </c>
      <c r="V1259">
        <f>SUM($F1259:J1259)</f>
        <v>-118482.5</v>
      </c>
      <c r="W1259">
        <f>SUM($F1259:K1259)</f>
        <v>-118482.5</v>
      </c>
      <c r="X1259">
        <f>SUM($F1259:L1259)</f>
        <v>-118482.5</v>
      </c>
      <c r="Y1259">
        <f>SUM($F1259:M1259)</f>
        <v>-118482.5</v>
      </c>
      <c r="Z1259">
        <f>SUM($F1259:N1259)</f>
        <v>-129560</v>
      </c>
      <c r="AA1259">
        <f>SUM($F1259:O1259)</f>
        <v>-129560</v>
      </c>
      <c r="AB1259">
        <f>SUM($F1259:P1259)</f>
        <v>-129560</v>
      </c>
      <c r="AC1259">
        <f>SUM($F1259:Q1259)</f>
        <v>-129560</v>
      </c>
      <c r="AD1259">
        <f>SUM($F1259:R1259)</f>
        <v>-129560</v>
      </c>
    </row>
    <row r="1260" spans="1:30" x14ac:dyDescent="0.35">
      <c r="A1260" t="s">
        <v>150</v>
      </c>
      <c r="B1260" s="328" t="str">
        <f>VLOOKUP(A1260,'Web Based Remittances'!$A$2:$C$70,3,0)</f>
        <v>275h732y</v>
      </c>
      <c r="C1260" t="s">
        <v>156</v>
      </c>
      <c r="D1260" t="s">
        <v>157</v>
      </c>
      <c r="E1260">
        <v>4190205</v>
      </c>
      <c r="S1260">
        <f t="shared" si="19"/>
        <v>0</v>
      </c>
      <c r="T1260">
        <f>SUM($F1260:H1260)</f>
        <v>0</v>
      </c>
      <c r="U1260">
        <f>SUM($F1260:I1260)</f>
        <v>0</v>
      </c>
      <c r="V1260">
        <f>SUM($F1260:J1260)</f>
        <v>0</v>
      </c>
      <c r="W1260">
        <f>SUM($F1260:K1260)</f>
        <v>0</v>
      </c>
      <c r="X1260">
        <f>SUM($F1260:L1260)</f>
        <v>0</v>
      </c>
      <c r="Y1260">
        <f>SUM($F1260:M1260)</f>
        <v>0</v>
      </c>
      <c r="Z1260">
        <f>SUM($F1260:N1260)</f>
        <v>0</v>
      </c>
      <c r="AA1260">
        <f>SUM($F1260:O1260)</f>
        <v>0</v>
      </c>
      <c r="AB1260">
        <f>SUM($F1260:P1260)</f>
        <v>0</v>
      </c>
      <c r="AC1260">
        <f>SUM($F1260:Q1260)</f>
        <v>0</v>
      </c>
      <c r="AD1260">
        <f>SUM($F1260:R1260)</f>
        <v>0</v>
      </c>
    </row>
    <row r="1261" spans="1:30" x14ac:dyDescent="0.35">
      <c r="A1261" t="s">
        <v>150</v>
      </c>
      <c r="B1261" s="328" t="str">
        <f>VLOOKUP(A1261,'Web Based Remittances'!$A$2:$C$70,3,0)</f>
        <v>275h732y</v>
      </c>
      <c r="C1261" t="s">
        <v>55</v>
      </c>
      <c r="D1261" t="s">
        <v>56</v>
      </c>
      <c r="E1261">
        <v>4190210</v>
      </c>
      <c r="S1261">
        <f t="shared" si="19"/>
        <v>0</v>
      </c>
      <c r="T1261">
        <f>SUM($F1261:H1261)</f>
        <v>0</v>
      </c>
      <c r="U1261">
        <f>SUM($F1261:I1261)</f>
        <v>0</v>
      </c>
      <c r="V1261">
        <f>SUM($F1261:J1261)</f>
        <v>0</v>
      </c>
      <c r="W1261">
        <f>SUM($F1261:K1261)</f>
        <v>0</v>
      </c>
      <c r="X1261">
        <f>SUM($F1261:L1261)</f>
        <v>0</v>
      </c>
      <c r="Y1261">
        <f>SUM($F1261:M1261)</f>
        <v>0</v>
      </c>
      <c r="Z1261">
        <f>SUM($F1261:N1261)</f>
        <v>0</v>
      </c>
      <c r="AA1261">
        <f>SUM($F1261:O1261)</f>
        <v>0</v>
      </c>
      <c r="AB1261">
        <f>SUM($F1261:P1261)</f>
        <v>0</v>
      </c>
      <c r="AC1261">
        <f>SUM($F1261:Q1261)</f>
        <v>0</v>
      </c>
      <c r="AD1261">
        <f>SUM($F1261:R1261)</f>
        <v>0</v>
      </c>
    </row>
    <row r="1262" spans="1:30" x14ac:dyDescent="0.35">
      <c r="A1262" t="s">
        <v>150</v>
      </c>
      <c r="B1262" s="328" t="str">
        <f>VLOOKUP(A1262,'Web Based Remittances'!$A$2:$C$70,3,0)</f>
        <v>275h732y</v>
      </c>
      <c r="C1262" t="s">
        <v>57</v>
      </c>
      <c r="D1262" t="s">
        <v>58</v>
      </c>
      <c r="E1262">
        <v>6110000</v>
      </c>
      <c r="F1262">
        <v>1069450</v>
      </c>
      <c r="G1262">
        <v>81987</v>
      </c>
      <c r="H1262">
        <v>81890</v>
      </c>
      <c r="I1262">
        <v>81890</v>
      </c>
      <c r="J1262">
        <v>88779</v>
      </c>
      <c r="K1262">
        <v>90498</v>
      </c>
      <c r="L1262">
        <v>94230</v>
      </c>
      <c r="M1262">
        <v>93026</v>
      </c>
      <c r="N1262">
        <v>92441</v>
      </c>
      <c r="O1262">
        <v>92441</v>
      </c>
      <c r="P1262">
        <v>90952</v>
      </c>
      <c r="Q1262">
        <v>90657</v>
      </c>
      <c r="R1262">
        <v>90659</v>
      </c>
      <c r="S1262">
        <f t="shared" si="19"/>
        <v>81987</v>
      </c>
      <c r="T1262">
        <f>SUM($F1262:H1262)</f>
        <v>1233327</v>
      </c>
      <c r="U1262">
        <f>SUM($F1262:I1262)</f>
        <v>1315217</v>
      </c>
      <c r="V1262">
        <f>SUM($F1262:J1262)</f>
        <v>1403996</v>
      </c>
      <c r="W1262">
        <f>SUM($F1262:K1262)</f>
        <v>1494494</v>
      </c>
      <c r="X1262">
        <f>SUM($F1262:L1262)</f>
        <v>1588724</v>
      </c>
      <c r="Y1262">
        <f>SUM($F1262:M1262)</f>
        <v>1681750</v>
      </c>
      <c r="Z1262">
        <f>SUM($F1262:N1262)</f>
        <v>1774191</v>
      </c>
      <c r="AA1262">
        <f>SUM($F1262:O1262)</f>
        <v>1866632</v>
      </c>
      <c r="AB1262">
        <f>SUM($F1262:P1262)</f>
        <v>1957584</v>
      </c>
      <c r="AC1262">
        <f>SUM($F1262:Q1262)</f>
        <v>2048241</v>
      </c>
      <c r="AD1262">
        <f>SUM($F1262:R1262)</f>
        <v>2138900</v>
      </c>
    </row>
    <row r="1263" spans="1:30" x14ac:dyDescent="0.35">
      <c r="A1263" t="s">
        <v>150</v>
      </c>
      <c r="B1263" s="328" t="str">
        <f>VLOOKUP(A1263,'Web Based Remittances'!$A$2:$C$70,3,0)</f>
        <v>275h732y</v>
      </c>
      <c r="C1263" t="s">
        <v>59</v>
      </c>
      <c r="D1263" t="s">
        <v>60</v>
      </c>
      <c r="E1263">
        <v>6110020</v>
      </c>
      <c r="F1263">
        <v>22025</v>
      </c>
      <c r="G1263">
        <v>4547</v>
      </c>
      <c r="H1263">
        <v>2991</v>
      </c>
      <c r="I1263">
        <v>2991</v>
      </c>
      <c r="J1263">
        <v>2991</v>
      </c>
      <c r="L1263">
        <v>1215</v>
      </c>
      <c r="M1263">
        <v>1215</v>
      </c>
      <c r="N1263">
        <v>1215</v>
      </c>
      <c r="O1263">
        <v>1215</v>
      </c>
      <c r="P1263">
        <v>1215</v>
      </c>
      <c r="Q1263">
        <v>1215</v>
      </c>
      <c r="R1263">
        <v>1215</v>
      </c>
      <c r="S1263">
        <f t="shared" si="19"/>
        <v>4547</v>
      </c>
      <c r="T1263">
        <f>SUM($F1263:H1263)</f>
        <v>29563</v>
      </c>
      <c r="U1263">
        <f>SUM($F1263:I1263)</f>
        <v>32554</v>
      </c>
      <c r="V1263">
        <f>SUM($F1263:J1263)</f>
        <v>35545</v>
      </c>
      <c r="W1263">
        <f>SUM($F1263:K1263)</f>
        <v>35545</v>
      </c>
      <c r="X1263">
        <f>SUM($F1263:L1263)</f>
        <v>36760</v>
      </c>
      <c r="Y1263">
        <f>SUM($F1263:M1263)</f>
        <v>37975</v>
      </c>
      <c r="Z1263">
        <f>SUM($F1263:N1263)</f>
        <v>39190</v>
      </c>
      <c r="AA1263">
        <f>SUM($F1263:O1263)</f>
        <v>40405</v>
      </c>
      <c r="AB1263">
        <f>SUM($F1263:P1263)</f>
        <v>41620</v>
      </c>
      <c r="AC1263">
        <f>SUM($F1263:Q1263)</f>
        <v>42835</v>
      </c>
      <c r="AD1263">
        <f>SUM($F1263:R1263)</f>
        <v>44050</v>
      </c>
    </row>
    <row r="1264" spans="1:30" x14ac:dyDescent="0.35">
      <c r="A1264" t="s">
        <v>150</v>
      </c>
      <c r="B1264" s="328" t="str">
        <f>VLOOKUP(A1264,'Web Based Remittances'!$A$2:$C$70,3,0)</f>
        <v>275h732y</v>
      </c>
      <c r="C1264" t="s">
        <v>61</v>
      </c>
      <c r="D1264" t="s">
        <v>62</v>
      </c>
      <c r="E1264">
        <v>6110600</v>
      </c>
      <c r="F1264">
        <v>463559</v>
      </c>
      <c r="G1264">
        <v>40204</v>
      </c>
      <c r="H1264">
        <v>40204</v>
      </c>
      <c r="I1264">
        <v>40204</v>
      </c>
      <c r="J1264">
        <v>40204</v>
      </c>
      <c r="K1264">
        <v>40173</v>
      </c>
      <c r="L1264">
        <v>37510</v>
      </c>
      <c r="M1264">
        <v>37510</v>
      </c>
      <c r="N1264">
        <v>37510</v>
      </c>
      <c r="O1264">
        <v>37510</v>
      </c>
      <c r="P1264">
        <v>37510</v>
      </c>
      <c r="Q1264">
        <v>37510</v>
      </c>
      <c r="R1264">
        <v>37510</v>
      </c>
      <c r="S1264">
        <f t="shared" si="19"/>
        <v>40204</v>
      </c>
      <c r="T1264">
        <f>SUM($F1264:H1264)</f>
        <v>543967</v>
      </c>
      <c r="U1264">
        <f>SUM($F1264:I1264)</f>
        <v>584171</v>
      </c>
      <c r="V1264">
        <f>SUM($F1264:J1264)</f>
        <v>624375</v>
      </c>
      <c r="W1264">
        <f>SUM($F1264:K1264)</f>
        <v>664548</v>
      </c>
      <c r="X1264">
        <f>SUM($F1264:L1264)</f>
        <v>702058</v>
      </c>
      <c r="Y1264">
        <f>SUM($F1264:M1264)</f>
        <v>739568</v>
      </c>
      <c r="Z1264">
        <f>SUM($F1264:N1264)</f>
        <v>777078</v>
      </c>
      <c r="AA1264">
        <f>SUM($F1264:O1264)</f>
        <v>814588</v>
      </c>
      <c r="AB1264">
        <f>SUM($F1264:P1264)</f>
        <v>852098</v>
      </c>
      <c r="AC1264">
        <f>SUM($F1264:Q1264)</f>
        <v>889608</v>
      </c>
      <c r="AD1264">
        <f>SUM($F1264:R1264)</f>
        <v>927118</v>
      </c>
    </row>
    <row r="1265" spans="1:30" x14ac:dyDescent="0.35">
      <c r="A1265" t="s">
        <v>150</v>
      </c>
      <c r="B1265" s="328" t="str">
        <f>VLOOKUP(A1265,'Web Based Remittances'!$A$2:$C$70,3,0)</f>
        <v>275h732y</v>
      </c>
      <c r="C1265" t="s">
        <v>63</v>
      </c>
      <c r="D1265" t="s">
        <v>64</v>
      </c>
      <c r="E1265">
        <v>6110720</v>
      </c>
      <c r="F1265">
        <v>26846</v>
      </c>
      <c r="G1265">
        <v>2196</v>
      </c>
      <c r="H1265">
        <v>2196</v>
      </c>
      <c r="I1265">
        <v>2196</v>
      </c>
      <c r="J1265">
        <v>2196</v>
      </c>
      <c r="K1265">
        <v>2196</v>
      </c>
      <c r="L1265">
        <v>2278</v>
      </c>
      <c r="M1265">
        <v>2278</v>
      </c>
      <c r="N1265">
        <v>2278</v>
      </c>
      <c r="O1265">
        <v>2278</v>
      </c>
      <c r="P1265">
        <v>2278</v>
      </c>
      <c r="Q1265">
        <v>2278</v>
      </c>
      <c r="R1265">
        <v>2198</v>
      </c>
      <c r="S1265">
        <f t="shared" si="19"/>
        <v>2196</v>
      </c>
      <c r="T1265">
        <f>SUM($F1265:H1265)</f>
        <v>31238</v>
      </c>
      <c r="U1265">
        <f>SUM($F1265:I1265)</f>
        <v>33434</v>
      </c>
      <c r="V1265">
        <f>SUM($F1265:J1265)</f>
        <v>35630</v>
      </c>
      <c r="W1265">
        <f>SUM($F1265:K1265)</f>
        <v>37826</v>
      </c>
      <c r="X1265">
        <f>SUM($F1265:L1265)</f>
        <v>40104</v>
      </c>
      <c r="Y1265">
        <f>SUM($F1265:M1265)</f>
        <v>42382</v>
      </c>
      <c r="Z1265">
        <f>SUM($F1265:N1265)</f>
        <v>44660</v>
      </c>
      <c r="AA1265">
        <f>SUM($F1265:O1265)</f>
        <v>46938</v>
      </c>
      <c r="AB1265">
        <f>SUM($F1265:P1265)</f>
        <v>49216</v>
      </c>
      <c r="AC1265">
        <f>SUM($F1265:Q1265)</f>
        <v>51494</v>
      </c>
      <c r="AD1265">
        <f>SUM($F1265:R1265)</f>
        <v>53692</v>
      </c>
    </row>
    <row r="1266" spans="1:30" x14ac:dyDescent="0.35">
      <c r="A1266" t="s">
        <v>150</v>
      </c>
      <c r="B1266" s="328" t="str">
        <f>VLOOKUP(A1266,'Web Based Remittances'!$A$2:$C$70,3,0)</f>
        <v>275h732y</v>
      </c>
      <c r="C1266" t="s">
        <v>65</v>
      </c>
      <c r="D1266" t="s">
        <v>66</v>
      </c>
      <c r="E1266">
        <v>6110860</v>
      </c>
      <c r="F1266">
        <v>105527</v>
      </c>
      <c r="G1266">
        <v>8794</v>
      </c>
      <c r="H1266">
        <v>8794</v>
      </c>
      <c r="I1266">
        <v>8794</v>
      </c>
      <c r="J1266">
        <v>8794</v>
      </c>
      <c r="K1266">
        <v>8794</v>
      </c>
      <c r="L1266">
        <v>8794</v>
      </c>
      <c r="M1266">
        <v>8794</v>
      </c>
      <c r="N1266">
        <v>8794</v>
      </c>
      <c r="O1266">
        <v>8794</v>
      </c>
      <c r="P1266">
        <v>8794</v>
      </c>
      <c r="Q1266">
        <v>8794</v>
      </c>
      <c r="R1266">
        <v>8793</v>
      </c>
      <c r="S1266">
        <f t="shared" si="19"/>
        <v>8794</v>
      </c>
      <c r="T1266">
        <f>SUM($F1266:H1266)</f>
        <v>123115</v>
      </c>
      <c r="U1266">
        <f>SUM($F1266:I1266)</f>
        <v>131909</v>
      </c>
      <c r="V1266">
        <f>SUM($F1266:J1266)</f>
        <v>140703</v>
      </c>
      <c r="W1266">
        <f>SUM($F1266:K1266)</f>
        <v>149497</v>
      </c>
      <c r="X1266">
        <f>SUM($F1266:L1266)</f>
        <v>158291</v>
      </c>
      <c r="Y1266">
        <f>SUM($F1266:M1266)</f>
        <v>167085</v>
      </c>
      <c r="Z1266">
        <f>SUM($F1266:N1266)</f>
        <v>175879</v>
      </c>
      <c r="AA1266">
        <f>SUM($F1266:O1266)</f>
        <v>184673</v>
      </c>
      <c r="AB1266">
        <f>SUM($F1266:P1266)</f>
        <v>193467</v>
      </c>
      <c r="AC1266">
        <f>SUM($F1266:Q1266)</f>
        <v>202261</v>
      </c>
      <c r="AD1266">
        <f>SUM($F1266:R1266)</f>
        <v>211054</v>
      </c>
    </row>
    <row r="1267" spans="1:30" x14ac:dyDescent="0.35">
      <c r="A1267" t="s">
        <v>150</v>
      </c>
      <c r="B1267" s="328" t="str">
        <f>VLOOKUP(A1267,'Web Based Remittances'!$A$2:$C$70,3,0)</f>
        <v>275h732y</v>
      </c>
      <c r="C1267" t="s">
        <v>67</v>
      </c>
      <c r="D1267" t="s">
        <v>68</v>
      </c>
      <c r="E1267">
        <v>6110800</v>
      </c>
      <c r="F1267">
        <v>0</v>
      </c>
      <c r="S1267">
        <f t="shared" si="19"/>
        <v>0</v>
      </c>
      <c r="T1267">
        <f>SUM($F1267:H1267)</f>
        <v>0</v>
      </c>
      <c r="U1267">
        <f>SUM($F1267:I1267)</f>
        <v>0</v>
      </c>
      <c r="V1267">
        <f>SUM($F1267:J1267)</f>
        <v>0</v>
      </c>
      <c r="W1267">
        <f>SUM($F1267:K1267)</f>
        <v>0</v>
      </c>
      <c r="X1267">
        <f>SUM($F1267:L1267)</f>
        <v>0</v>
      </c>
      <c r="Y1267">
        <f>SUM($F1267:M1267)</f>
        <v>0</v>
      </c>
      <c r="Z1267">
        <f>SUM($F1267:N1267)</f>
        <v>0</v>
      </c>
      <c r="AA1267">
        <f>SUM($F1267:O1267)</f>
        <v>0</v>
      </c>
      <c r="AB1267">
        <f>SUM($F1267:P1267)</f>
        <v>0</v>
      </c>
      <c r="AC1267">
        <f>SUM($F1267:Q1267)</f>
        <v>0</v>
      </c>
      <c r="AD1267">
        <f>SUM($F1267:R1267)</f>
        <v>0</v>
      </c>
    </row>
    <row r="1268" spans="1:30" x14ac:dyDescent="0.35">
      <c r="A1268" t="s">
        <v>150</v>
      </c>
      <c r="B1268" s="328" t="str">
        <f>VLOOKUP(A1268,'Web Based Remittances'!$A$2:$C$70,3,0)</f>
        <v>275h732y</v>
      </c>
      <c r="C1268" t="s">
        <v>69</v>
      </c>
      <c r="D1268" t="s">
        <v>70</v>
      </c>
      <c r="E1268">
        <v>6110640</v>
      </c>
      <c r="F1268">
        <v>40845</v>
      </c>
      <c r="G1268">
        <v>3369</v>
      </c>
      <c r="H1268">
        <v>3369</v>
      </c>
      <c r="I1268">
        <v>3369</v>
      </c>
      <c r="J1268">
        <v>3369</v>
      </c>
      <c r="K1268">
        <v>3369</v>
      </c>
      <c r="L1268">
        <v>3372</v>
      </c>
      <c r="M1268">
        <v>3438</v>
      </c>
      <c r="N1268">
        <v>3438</v>
      </c>
      <c r="O1268">
        <v>3438</v>
      </c>
      <c r="P1268">
        <v>3438</v>
      </c>
      <c r="Q1268">
        <v>3438</v>
      </c>
      <c r="R1268">
        <v>3438</v>
      </c>
      <c r="S1268">
        <f t="shared" si="19"/>
        <v>3369</v>
      </c>
      <c r="T1268">
        <f>SUM($F1268:H1268)</f>
        <v>47583</v>
      </c>
      <c r="U1268">
        <f>SUM($F1268:I1268)</f>
        <v>50952</v>
      </c>
      <c r="V1268">
        <f>SUM($F1268:J1268)</f>
        <v>54321</v>
      </c>
      <c r="W1268">
        <f>SUM($F1268:K1268)</f>
        <v>57690</v>
      </c>
      <c r="X1268">
        <f>SUM($F1268:L1268)</f>
        <v>61062</v>
      </c>
      <c r="Y1268">
        <f>SUM($F1268:M1268)</f>
        <v>64500</v>
      </c>
      <c r="Z1268">
        <f>SUM($F1268:N1268)</f>
        <v>67938</v>
      </c>
      <c r="AA1268">
        <f>SUM($F1268:O1268)</f>
        <v>71376</v>
      </c>
      <c r="AB1268">
        <f>SUM($F1268:P1268)</f>
        <v>74814</v>
      </c>
      <c r="AC1268">
        <f>SUM($F1268:Q1268)</f>
        <v>78252</v>
      </c>
      <c r="AD1268">
        <f>SUM($F1268:R1268)</f>
        <v>81690</v>
      </c>
    </row>
    <row r="1269" spans="1:30" x14ac:dyDescent="0.35">
      <c r="A1269" t="s">
        <v>150</v>
      </c>
      <c r="B1269" s="328" t="str">
        <f>VLOOKUP(A1269,'Web Based Remittances'!$A$2:$C$70,3,0)</f>
        <v>275h732y</v>
      </c>
      <c r="C1269" t="s">
        <v>71</v>
      </c>
      <c r="D1269" t="s">
        <v>72</v>
      </c>
      <c r="E1269">
        <v>6116300</v>
      </c>
      <c r="F1269">
        <v>10255</v>
      </c>
      <c r="G1269">
        <v>885</v>
      </c>
      <c r="H1269">
        <v>885</v>
      </c>
      <c r="I1269">
        <v>885</v>
      </c>
      <c r="J1269">
        <v>885</v>
      </c>
      <c r="K1269">
        <v>520</v>
      </c>
      <c r="L1269">
        <v>885</v>
      </c>
      <c r="M1269">
        <v>885</v>
      </c>
      <c r="N1269">
        <v>885</v>
      </c>
      <c r="O1269">
        <v>885</v>
      </c>
      <c r="P1269">
        <v>885</v>
      </c>
      <c r="Q1269">
        <v>885</v>
      </c>
      <c r="R1269">
        <v>885</v>
      </c>
      <c r="S1269">
        <f t="shared" si="19"/>
        <v>885</v>
      </c>
      <c r="T1269">
        <f>SUM($F1269:H1269)</f>
        <v>12025</v>
      </c>
      <c r="U1269">
        <f>SUM($F1269:I1269)</f>
        <v>12910</v>
      </c>
      <c r="V1269">
        <f>SUM($F1269:J1269)</f>
        <v>13795</v>
      </c>
      <c r="W1269">
        <f>SUM($F1269:K1269)</f>
        <v>14315</v>
      </c>
      <c r="X1269">
        <f>SUM($F1269:L1269)</f>
        <v>15200</v>
      </c>
      <c r="Y1269">
        <f>SUM($F1269:M1269)</f>
        <v>16085</v>
      </c>
      <c r="Z1269">
        <f>SUM($F1269:N1269)</f>
        <v>16970</v>
      </c>
      <c r="AA1269">
        <f>SUM($F1269:O1269)</f>
        <v>17855</v>
      </c>
      <c r="AB1269">
        <f>SUM($F1269:P1269)</f>
        <v>18740</v>
      </c>
      <c r="AC1269">
        <f>SUM($F1269:Q1269)</f>
        <v>19625</v>
      </c>
      <c r="AD1269">
        <f>SUM($F1269:R1269)</f>
        <v>20510</v>
      </c>
    </row>
    <row r="1270" spans="1:30" x14ac:dyDescent="0.35">
      <c r="A1270" t="s">
        <v>150</v>
      </c>
      <c r="B1270" s="328" t="str">
        <f>VLOOKUP(A1270,'Web Based Remittances'!$A$2:$C$70,3,0)</f>
        <v>275h732y</v>
      </c>
      <c r="C1270" t="s">
        <v>73</v>
      </c>
      <c r="D1270" t="s">
        <v>74</v>
      </c>
      <c r="E1270">
        <v>6116200</v>
      </c>
      <c r="F1270">
        <v>9000</v>
      </c>
      <c r="G1270">
        <v>818</v>
      </c>
      <c r="H1270">
        <v>818</v>
      </c>
      <c r="I1270">
        <v>818</v>
      </c>
      <c r="J1270">
        <v>818</v>
      </c>
      <c r="L1270">
        <v>818</v>
      </c>
      <c r="M1270">
        <v>818</v>
      </c>
      <c r="N1270">
        <v>818</v>
      </c>
      <c r="O1270">
        <v>818</v>
      </c>
      <c r="P1270">
        <v>818</v>
      </c>
      <c r="Q1270">
        <v>818</v>
      </c>
      <c r="R1270">
        <v>820</v>
      </c>
      <c r="S1270">
        <f t="shared" si="19"/>
        <v>818</v>
      </c>
      <c r="T1270">
        <f>SUM($F1270:H1270)</f>
        <v>10636</v>
      </c>
      <c r="U1270">
        <f>SUM($F1270:I1270)</f>
        <v>11454</v>
      </c>
      <c r="V1270">
        <f>SUM($F1270:J1270)</f>
        <v>12272</v>
      </c>
      <c r="W1270">
        <f>SUM($F1270:K1270)</f>
        <v>12272</v>
      </c>
      <c r="X1270">
        <f>SUM($F1270:L1270)</f>
        <v>13090</v>
      </c>
      <c r="Y1270">
        <f>SUM($F1270:M1270)</f>
        <v>13908</v>
      </c>
      <c r="Z1270">
        <f>SUM($F1270:N1270)</f>
        <v>14726</v>
      </c>
      <c r="AA1270">
        <f>SUM($F1270:O1270)</f>
        <v>15544</v>
      </c>
      <c r="AB1270">
        <f>SUM($F1270:P1270)</f>
        <v>16362</v>
      </c>
      <c r="AC1270">
        <f>SUM($F1270:Q1270)</f>
        <v>17180</v>
      </c>
      <c r="AD1270">
        <f>SUM($F1270:R1270)</f>
        <v>18000</v>
      </c>
    </row>
    <row r="1271" spans="1:30" x14ac:dyDescent="0.35">
      <c r="A1271" t="s">
        <v>150</v>
      </c>
      <c r="B1271" s="328" t="str">
        <f>VLOOKUP(A1271,'Web Based Remittances'!$A$2:$C$70,3,0)</f>
        <v>275h732y</v>
      </c>
      <c r="C1271" t="s">
        <v>75</v>
      </c>
      <c r="D1271" t="s">
        <v>76</v>
      </c>
      <c r="E1271">
        <v>6116610</v>
      </c>
      <c r="F1271">
        <v>28592</v>
      </c>
      <c r="G1271">
        <v>28592</v>
      </c>
      <c r="S1271">
        <f t="shared" si="19"/>
        <v>28592</v>
      </c>
      <c r="T1271">
        <f>SUM($F1271:H1271)</f>
        <v>57184</v>
      </c>
      <c r="U1271">
        <f>SUM($F1271:I1271)</f>
        <v>57184</v>
      </c>
      <c r="V1271">
        <f>SUM($F1271:J1271)</f>
        <v>57184</v>
      </c>
      <c r="W1271">
        <f>SUM($F1271:K1271)</f>
        <v>57184</v>
      </c>
      <c r="X1271">
        <f>SUM($F1271:L1271)</f>
        <v>57184</v>
      </c>
      <c r="Y1271">
        <f>SUM($F1271:M1271)</f>
        <v>57184</v>
      </c>
      <c r="Z1271">
        <f>SUM($F1271:N1271)</f>
        <v>57184</v>
      </c>
      <c r="AA1271">
        <f>SUM($F1271:O1271)</f>
        <v>57184</v>
      </c>
      <c r="AB1271">
        <f>SUM($F1271:P1271)</f>
        <v>57184</v>
      </c>
      <c r="AC1271">
        <f>SUM($F1271:Q1271)</f>
        <v>57184</v>
      </c>
      <c r="AD1271">
        <f>SUM($F1271:R1271)</f>
        <v>57184</v>
      </c>
    </row>
    <row r="1272" spans="1:30" x14ac:dyDescent="0.35">
      <c r="A1272" t="s">
        <v>150</v>
      </c>
      <c r="B1272" s="328" t="str">
        <f>VLOOKUP(A1272,'Web Based Remittances'!$A$2:$C$70,3,0)</f>
        <v>275h732y</v>
      </c>
      <c r="C1272" t="s">
        <v>77</v>
      </c>
      <c r="D1272" t="s">
        <v>78</v>
      </c>
      <c r="E1272">
        <v>6116600</v>
      </c>
      <c r="F1272">
        <v>575</v>
      </c>
      <c r="G1272">
        <v>575</v>
      </c>
      <c r="S1272">
        <f t="shared" si="19"/>
        <v>575</v>
      </c>
      <c r="T1272">
        <f>SUM($F1272:H1272)</f>
        <v>1150</v>
      </c>
      <c r="U1272">
        <f>SUM($F1272:I1272)</f>
        <v>1150</v>
      </c>
      <c r="V1272">
        <f>SUM($F1272:J1272)</f>
        <v>1150</v>
      </c>
      <c r="W1272">
        <f>SUM($F1272:K1272)</f>
        <v>1150</v>
      </c>
      <c r="X1272">
        <f>SUM($F1272:L1272)</f>
        <v>1150</v>
      </c>
      <c r="Y1272">
        <f>SUM($F1272:M1272)</f>
        <v>1150</v>
      </c>
      <c r="Z1272">
        <f>SUM($F1272:N1272)</f>
        <v>1150</v>
      </c>
      <c r="AA1272">
        <f>SUM($F1272:O1272)</f>
        <v>1150</v>
      </c>
      <c r="AB1272">
        <f>SUM($F1272:P1272)</f>
        <v>1150</v>
      </c>
      <c r="AC1272">
        <f>SUM($F1272:Q1272)</f>
        <v>1150</v>
      </c>
      <c r="AD1272">
        <f>SUM($F1272:R1272)</f>
        <v>1150</v>
      </c>
    </row>
    <row r="1273" spans="1:30" x14ac:dyDescent="0.35">
      <c r="A1273" t="s">
        <v>150</v>
      </c>
      <c r="B1273" s="328" t="str">
        <f>VLOOKUP(A1273,'Web Based Remittances'!$A$2:$C$70,3,0)</f>
        <v>275h732y</v>
      </c>
      <c r="C1273" t="s">
        <v>79</v>
      </c>
      <c r="D1273" t="s">
        <v>80</v>
      </c>
      <c r="E1273">
        <v>6121000</v>
      </c>
      <c r="F1273">
        <v>38056</v>
      </c>
      <c r="G1273">
        <v>2550</v>
      </c>
      <c r="H1273">
        <v>2550</v>
      </c>
      <c r="I1273">
        <v>2550</v>
      </c>
      <c r="J1273">
        <v>2550</v>
      </c>
      <c r="L1273">
        <v>12550</v>
      </c>
      <c r="M1273">
        <v>2550</v>
      </c>
      <c r="N1273">
        <v>2550</v>
      </c>
      <c r="O1273">
        <v>2550</v>
      </c>
      <c r="P1273">
        <v>2550</v>
      </c>
      <c r="Q1273">
        <v>2550</v>
      </c>
      <c r="R1273">
        <v>2556</v>
      </c>
      <c r="S1273">
        <f t="shared" si="19"/>
        <v>2550</v>
      </c>
      <c r="T1273">
        <f>SUM($F1273:H1273)</f>
        <v>43156</v>
      </c>
      <c r="U1273">
        <f>SUM($F1273:I1273)</f>
        <v>45706</v>
      </c>
      <c r="V1273">
        <f>SUM($F1273:J1273)</f>
        <v>48256</v>
      </c>
      <c r="W1273">
        <f>SUM($F1273:K1273)</f>
        <v>48256</v>
      </c>
      <c r="X1273">
        <f>SUM($F1273:L1273)</f>
        <v>60806</v>
      </c>
      <c r="Y1273">
        <f>SUM($F1273:M1273)</f>
        <v>63356</v>
      </c>
      <c r="Z1273">
        <f>SUM($F1273:N1273)</f>
        <v>65906</v>
      </c>
      <c r="AA1273">
        <f>SUM($F1273:O1273)</f>
        <v>68456</v>
      </c>
      <c r="AB1273">
        <f>SUM($F1273:P1273)</f>
        <v>71006</v>
      </c>
      <c r="AC1273">
        <f>SUM($F1273:Q1273)</f>
        <v>73556</v>
      </c>
      <c r="AD1273">
        <f>SUM($F1273:R1273)</f>
        <v>76112</v>
      </c>
    </row>
    <row r="1274" spans="1:30" x14ac:dyDescent="0.35">
      <c r="A1274" t="s">
        <v>150</v>
      </c>
      <c r="B1274" s="328" t="str">
        <f>VLOOKUP(A1274,'Web Based Remittances'!$A$2:$C$70,3,0)</f>
        <v>275h732y</v>
      </c>
      <c r="C1274" t="s">
        <v>81</v>
      </c>
      <c r="D1274" t="s">
        <v>82</v>
      </c>
      <c r="E1274">
        <v>6122310</v>
      </c>
      <c r="F1274">
        <v>4642</v>
      </c>
      <c r="G1274">
        <v>386.83</v>
      </c>
      <c r="H1274">
        <v>386.83</v>
      </c>
      <c r="I1274">
        <v>386.83</v>
      </c>
      <c r="J1274">
        <v>386.83</v>
      </c>
      <c r="K1274">
        <v>386.83</v>
      </c>
      <c r="L1274">
        <v>386.83</v>
      </c>
      <c r="M1274">
        <v>386.83</v>
      </c>
      <c r="N1274">
        <v>386.83</v>
      </c>
      <c r="O1274">
        <v>386.83</v>
      </c>
      <c r="P1274">
        <v>386.83</v>
      </c>
      <c r="Q1274">
        <v>386.83</v>
      </c>
      <c r="R1274">
        <v>386.87</v>
      </c>
      <c r="S1274">
        <f t="shared" si="19"/>
        <v>386.83</v>
      </c>
      <c r="T1274">
        <f>SUM($F1274:H1274)</f>
        <v>5415.66</v>
      </c>
      <c r="U1274">
        <f>SUM($F1274:I1274)</f>
        <v>5802.49</v>
      </c>
      <c r="V1274">
        <f>SUM($F1274:J1274)</f>
        <v>6189.32</v>
      </c>
      <c r="W1274">
        <f>SUM($F1274:K1274)</f>
        <v>6576.15</v>
      </c>
      <c r="X1274">
        <f>SUM($F1274:L1274)</f>
        <v>6962.98</v>
      </c>
      <c r="Y1274">
        <f>SUM($F1274:M1274)</f>
        <v>7349.8099999999995</v>
      </c>
      <c r="Z1274">
        <f>SUM($F1274:N1274)</f>
        <v>7736.6399999999994</v>
      </c>
      <c r="AA1274">
        <f>SUM($F1274:O1274)</f>
        <v>8123.4699999999993</v>
      </c>
      <c r="AB1274">
        <f>SUM($F1274:P1274)</f>
        <v>8510.2999999999993</v>
      </c>
      <c r="AC1274">
        <f>SUM($F1274:Q1274)</f>
        <v>8897.1299999999992</v>
      </c>
      <c r="AD1274">
        <f>SUM($F1274:R1274)</f>
        <v>9284</v>
      </c>
    </row>
    <row r="1275" spans="1:30" x14ac:dyDescent="0.35">
      <c r="A1275" t="s">
        <v>150</v>
      </c>
      <c r="B1275" s="328" t="str">
        <f>VLOOKUP(A1275,'Web Based Remittances'!$A$2:$C$70,3,0)</f>
        <v>275h732y</v>
      </c>
      <c r="C1275" t="s">
        <v>83</v>
      </c>
      <c r="D1275" t="s">
        <v>84</v>
      </c>
      <c r="E1275">
        <v>6122110</v>
      </c>
      <c r="F1275">
        <v>33388</v>
      </c>
      <c r="G1275">
        <v>2782.33</v>
      </c>
      <c r="H1275">
        <v>2782.33</v>
      </c>
      <c r="I1275">
        <v>2782.33</v>
      </c>
      <c r="J1275">
        <v>2782.33</v>
      </c>
      <c r="K1275">
        <v>2782.33</v>
      </c>
      <c r="L1275">
        <v>2782.33</v>
      </c>
      <c r="M1275">
        <v>2782.33</v>
      </c>
      <c r="N1275">
        <v>2782.33</v>
      </c>
      <c r="O1275">
        <v>2782.33</v>
      </c>
      <c r="P1275">
        <v>2782.33</v>
      </c>
      <c r="Q1275">
        <v>2782.33</v>
      </c>
      <c r="R1275">
        <v>2782.37</v>
      </c>
      <c r="S1275">
        <f t="shared" si="19"/>
        <v>2782.33</v>
      </c>
      <c r="T1275">
        <f>SUM($F1275:H1275)</f>
        <v>38952.660000000003</v>
      </c>
      <c r="U1275">
        <f>SUM($F1275:I1275)</f>
        <v>41734.990000000005</v>
      </c>
      <c r="V1275">
        <f>SUM($F1275:J1275)</f>
        <v>44517.320000000007</v>
      </c>
      <c r="W1275">
        <f>SUM($F1275:K1275)</f>
        <v>47299.650000000009</v>
      </c>
      <c r="X1275">
        <f>SUM($F1275:L1275)</f>
        <v>50081.98000000001</v>
      </c>
      <c r="Y1275">
        <f>SUM($F1275:M1275)</f>
        <v>52864.310000000012</v>
      </c>
      <c r="Z1275">
        <f>SUM($F1275:N1275)</f>
        <v>55646.640000000014</v>
      </c>
      <c r="AA1275">
        <f>SUM($F1275:O1275)</f>
        <v>58428.970000000016</v>
      </c>
      <c r="AB1275">
        <f>SUM($F1275:P1275)</f>
        <v>61211.300000000017</v>
      </c>
      <c r="AC1275">
        <f>SUM($F1275:Q1275)</f>
        <v>63993.630000000019</v>
      </c>
      <c r="AD1275">
        <f>SUM($F1275:R1275)</f>
        <v>66776.000000000015</v>
      </c>
    </row>
    <row r="1276" spans="1:30" x14ac:dyDescent="0.35">
      <c r="A1276" t="s">
        <v>150</v>
      </c>
      <c r="B1276" s="328" t="str">
        <f>VLOOKUP(A1276,'Web Based Remittances'!$A$2:$C$70,3,0)</f>
        <v>275h732y</v>
      </c>
      <c r="C1276" t="s">
        <v>85</v>
      </c>
      <c r="D1276" t="s">
        <v>86</v>
      </c>
      <c r="E1276">
        <v>6120800</v>
      </c>
      <c r="F1276">
        <v>5598</v>
      </c>
      <c r="I1276">
        <v>1399.5</v>
      </c>
      <c r="L1276">
        <v>1399.5</v>
      </c>
      <c r="O1276">
        <v>1399.5</v>
      </c>
      <c r="R1276">
        <v>1399.5</v>
      </c>
      <c r="S1276">
        <f t="shared" si="19"/>
        <v>0</v>
      </c>
      <c r="T1276">
        <f>SUM($F1276:H1276)</f>
        <v>5598</v>
      </c>
      <c r="U1276">
        <f>SUM($F1276:I1276)</f>
        <v>6997.5</v>
      </c>
      <c r="V1276">
        <f>SUM($F1276:J1276)</f>
        <v>6997.5</v>
      </c>
      <c r="W1276">
        <f>SUM($F1276:K1276)</f>
        <v>6997.5</v>
      </c>
      <c r="X1276">
        <f>SUM($F1276:L1276)</f>
        <v>8397</v>
      </c>
      <c r="Y1276">
        <f>SUM($F1276:M1276)</f>
        <v>8397</v>
      </c>
      <c r="Z1276">
        <f>SUM($F1276:N1276)</f>
        <v>8397</v>
      </c>
      <c r="AA1276">
        <f>SUM($F1276:O1276)</f>
        <v>9796.5</v>
      </c>
      <c r="AB1276">
        <f>SUM($F1276:P1276)</f>
        <v>9796.5</v>
      </c>
      <c r="AC1276">
        <f>SUM($F1276:Q1276)</f>
        <v>9796.5</v>
      </c>
      <c r="AD1276">
        <f>SUM($F1276:R1276)</f>
        <v>11196</v>
      </c>
    </row>
    <row r="1277" spans="1:30" x14ac:dyDescent="0.35">
      <c r="A1277" t="s">
        <v>150</v>
      </c>
      <c r="B1277" s="328" t="str">
        <f>VLOOKUP(A1277,'Web Based Remittances'!$A$2:$C$70,3,0)</f>
        <v>275h732y</v>
      </c>
      <c r="C1277" t="s">
        <v>87</v>
      </c>
      <c r="D1277" t="s">
        <v>88</v>
      </c>
      <c r="E1277">
        <v>6120220</v>
      </c>
      <c r="F1277">
        <v>37540</v>
      </c>
      <c r="G1277">
        <v>2065</v>
      </c>
      <c r="H1277">
        <v>5127</v>
      </c>
      <c r="I1277">
        <v>1080</v>
      </c>
      <c r="J1277">
        <v>843</v>
      </c>
      <c r="K1277">
        <v>793</v>
      </c>
      <c r="L1277">
        <v>715</v>
      </c>
      <c r="M1277">
        <v>1061</v>
      </c>
      <c r="N1277">
        <v>6838</v>
      </c>
      <c r="O1277">
        <v>4589</v>
      </c>
      <c r="P1277">
        <v>5084</v>
      </c>
      <c r="Q1277">
        <v>4739</v>
      </c>
      <c r="R1277">
        <v>4606</v>
      </c>
      <c r="S1277">
        <f t="shared" si="19"/>
        <v>2065</v>
      </c>
      <c r="T1277">
        <f>SUM($F1277:H1277)</f>
        <v>44732</v>
      </c>
      <c r="U1277">
        <f>SUM($F1277:I1277)</f>
        <v>45812</v>
      </c>
      <c r="V1277">
        <f>SUM($F1277:J1277)</f>
        <v>46655</v>
      </c>
      <c r="W1277">
        <f>SUM($F1277:K1277)</f>
        <v>47448</v>
      </c>
      <c r="X1277">
        <f>SUM($F1277:L1277)</f>
        <v>48163</v>
      </c>
      <c r="Y1277">
        <f>SUM($F1277:M1277)</f>
        <v>49224</v>
      </c>
      <c r="Z1277">
        <f>SUM($F1277:N1277)</f>
        <v>56062</v>
      </c>
      <c r="AA1277">
        <f>SUM($F1277:O1277)</f>
        <v>60651</v>
      </c>
      <c r="AB1277">
        <f>SUM($F1277:P1277)</f>
        <v>65735</v>
      </c>
      <c r="AC1277">
        <f>SUM($F1277:Q1277)</f>
        <v>70474</v>
      </c>
      <c r="AD1277">
        <f>SUM($F1277:R1277)</f>
        <v>75080</v>
      </c>
    </row>
    <row r="1278" spans="1:30" x14ac:dyDescent="0.35">
      <c r="A1278" t="s">
        <v>150</v>
      </c>
      <c r="B1278" s="328" t="str">
        <f>VLOOKUP(A1278,'Web Based Remittances'!$A$2:$C$70,3,0)</f>
        <v>275h732y</v>
      </c>
      <c r="C1278" t="s">
        <v>89</v>
      </c>
      <c r="D1278" t="s">
        <v>90</v>
      </c>
      <c r="E1278">
        <v>6120600</v>
      </c>
      <c r="F1278">
        <v>32768</v>
      </c>
      <c r="G1278">
        <v>32768</v>
      </c>
      <c r="S1278">
        <f t="shared" si="19"/>
        <v>32768</v>
      </c>
      <c r="T1278">
        <f>SUM($F1278:H1278)</f>
        <v>65536</v>
      </c>
      <c r="U1278">
        <f>SUM($F1278:I1278)</f>
        <v>65536</v>
      </c>
      <c r="V1278">
        <f>SUM($F1278:J1278)</f>
        <v>65536</v>
      </c>
      <c r="W1278">
        <f>SUM($F1278:K1278)</f>
        <v>65536</v>
      </c>
      <c r="X1278">
        <f>SUM($F1278:L1278)</f>
        <v>65536</v>
      </c>
      <c r="Y1278">
        <f>SUM($F1278:M1278)</f>
        <v>65536</v>
      </c>
      <c r="Z1278">
        <f>SUM($F1278:N1278)</f>
        <v>65536</v>
      </c>
      <c r="AA1278">
        <f>SUM($F1278:O1278)</f>
        <v>65536</v>
      </c>
      <c r="AB1278">
        <f>SUM($F1278:P1278)</f>
        <v>65536</v>
      </c>
      <c r="AC1278">
        <f>SUM($F1278:Q1278)</f>
        <v>65536</v>
      </c>
      <c r="AD1278">
        <f>SUM($F1278:R1278)</f>
        <v>65536</v>
      </c>
    </row>
    <row r="1279" spans="1:30" x14ac:dyDescent="0.35">
      <c r="A1279" t="s">
        <v>150</v>
      </c>
      <c r="B1279" s="328" t="str">
        <f>VLOOKUP(A1279,'Web Based Remittances'!$A$2:$C$70,3,0)</f>
        <v>275h732y</v>
      </c>
      <c r="C1279" t="s">
        <v>91</v>
      </c>
      <c r="D1279" t="s">
        <v>92</v>
      </c>
      <c r="E1279">
        <v>6120400</v>
      </c>
      <c r="F1279">
        <v>12000</v>
      </c>
      <c r="G1279">
        <v>1000</v>
      </c>
      <c r="H1279">
        <v>1000</v>
      </c>
      <c r="I1279">
        <v>1000</v>
      </c>
      <c r="J1279">
        <v>1000</v>
      </c>
      <c r="K1279">
        <v>1000</v>
      </c>
      <c r="L1279">
        <v>1000</v>
      </c>
      <c r="M1279">
        <v>1000</v>
      </c>
      <c r="N1279">
        <v>1000</v>
      </c>
      <c r="O1279">
        <v>1000</v>
      </c>
      <c r="P1279">
        <v>1000</v>
      </c>
      <c r="Q1279">
        <v>1000</v>
      </c>
      <c r="R1279">
        <v>1000</v>
      </c>
      <c r="S1279">
        <f t="shared" si="19"/>
        <v>1000</v>
      </c>
      <c r="T1279">
        <f>SUM($F1279:H1279)</f>
        <v>14000</v>
      </c>
      <c r="U1279">
        <f>SUM($F1279:I1279)</f>
        <v>15000</v>
      </c>
      <c r="V1279">
        <f>SUM($F1279:J1279)</f>
        <v>16000</v>
      </c>
      <c r="W1279">
        <f>SUM($F1279:K1279)</f>
        <v>17000</v>
      </c>
      <c r="X1279">
        <f>SUM($F1279:L1279)</f>
        <v>18000</v>
      </c>
      <c r="Y1279">
        <f>SUM($F1279:M1279)</f>
        <v>19000</v>
      </c>
      <c r="Z1279">
        <f>SUM($F1279:N1279)</f>
        <v>20000</v>
      </c>
      <c r="AA1279">
        <f>SUM($F1279:O1279)</f>
        <v>21000</v>
      </c>
      <c r="AB1279">
        <f>SUM($F1279:P1279)</f>
        <v>22000</v>
      </c>
      <c r="AC1279">
        <f>SUM($F1279:Q1279)</f>
        <v>23000</v>
      </c>
      <c r="AD1279">
        <f>SUM($F1279:R1279)</f>
        <v>24000</v>
      </c>
    </row>
    <row r="1280" spans="1:30" x14ac:dyDescent="0.35">
      <c r="A1280" t="s">
        <v>150</v>
      </c>
      <c r="B1280" s="328" t="str">
        <f>VLOOKUP(A1280,'Web Based Remittances'!$A$2:$C$70,3,0)</f>
        <v>275h732y</v>
      </c>
      <c r="C1280" t="s">
        <v>93</v>
      </c>
      <c r="D1280" t="s">
        <v>94</v>
      </c>
      <c r="E1280">
        <v>6140130</v>
      </c>
      <c r="F1280">
        <v>76407</v>
      </c>
      <c r="G1280">
        <v>6945</v>
      </c>
      <c r="H1280">
        <v>6945</v>
      </c>
      <c r="I1280">
        <v>6945</v>
      </c>
      <c r="J1280">
        <v>6945</v>
      </c>
      <c r="L1280">
        <v>6945</v>
      </c>
      <c r="M1280">
        <v>6945</v>
      </c>
      <c r="N1280">
        <v>6945</v>
      </c>
      <c r="O1280">
        <v>6945</v>
      </c>
      <c r="P1280">
        <v>6945</v>
      </c>
      <c r="Q1280">
        <v>6945</v>
      </c>
      <c r="R1280">
        <v>6957</v>
      </c>
      <c r="S1280">
        <f t="shared" si="19"/>
        <v>6945</v>
      </c>
      <c r="T1280">
        <f>SUM($F1280:H1280)</f>
        <v>90297</v>
      </c>
      <c r="U1280">
        <f>SUM($F1280:I1280)</f>
        <v>97242</v>
      </c>
      <c r="V1280">
        <f>SUM($F1280:J1280)</f>
        <v>104187</v>
      </c>
      <c r="W1280">
        <f>SUM($F1280:K1280)</f>
        <v>104187</v>
      </c>
      <c r="X1280">
        <f>SUM($F1280:L1280)</f>
        <v>111132</v>
      </c>
      <c r="Y1280">
        <f>SUM($F1280:M1280)</f>
        <v>118077</v>
      </c>
      <c r="Z1280">
        <f>SUM($F1280:N1280)</f>
        <v>125022</v>
      </c>
      <c r="AA1280">
        <f>SUM($F1280:O1280)</f>
        <v>131967</v>
      </c>
      <c r="AB1280">
        <f>SUM($F1280:P1280)</f>
        <v>138912</v>
      </c>
      <c r="AC1280">
        <f>SUM($F1280:Q1280)</f>
        <v>145857</v>
      </c>
      <c r="AD1280">
        <f>SUM($F1280:R1280)</f>
        <v>152814</v>
      </c>
    </row>
    <row r="1281" spans="1:30" x14ac:dyDescent="0.35">
      <c r="A1281" t="s">
        <v>150</v>
      </c>
      <c r="B1281" s="328" t="str">
        <f>VLOOKUP(A1281,'Web Based Remittances'!$A$2:$C$70,3,0)</f>
        <v>275h732y</v>
      </c>
      <c r="C1281" t="s">
        <v>95</v>
      </c>
      <c r="D1281" t="s">
        <v>96</v>
      </c>
      <c r="E1281">
        <v>6142430</v>
      </c>
      <c r="F1281">
        <v>19498</v>
      </c>
      <c r="G1281">
        <v>1772</v>
      </c>
      <c r="H1281">
        <v>1772</v>
      </c>
      <c r="I1281">
        <v>1772</v>
      </c>
      <c r="J1281">
        <v>1772</v>
      </c>
      <c r="L1281">
        <v>1775</v>
      </c>
      <c r="M1281">
        <v>1772</v>
      </c>
      <c r="N1281">
        <v>1772</v>
      </c>
      <c r="O1281">
        <v>1772</v>
      </c>
      <c r="P1281">
        <v>1772</v>
      </c>
      <c r="Q1281">
        <v>1772</v>
      </c>
      <c r="R1281">
        <v>1775</v>
      </c>
      <c r="S1281">
        <f t="shared" si="19"/>
        <v>1772</v>
      </c>
      <c r="T1281">
        <f>SUM($F1281:H1281)</f>
        <v>23042</v>
      </c>
      <c r="U1281">
        <f>SUM($F1281:I1281)</f>
        <v>24814</v>
      </c>
      <c r="V1281">
        <f>SUM($F1281:J1281)</f>
        <v>26586</v>
      </c>
      <c r="W1281">
        <f>SUM($F1281:K1281)</f>
        <v>26586</v>
      </c>
      <c r="X1281">
        <f>SUM($F1281:L1281)</f>
        <v>28361</v>
      </c>
      <c r="Y1281">
        <f>SUM($F1281:M1281)</f>
        <v>30133</v>
      </c>
      <c r="Z1281">
        <f>SUM($F1281:N1281)</f>
        <v>31905</v>
      </c>
      <c r="AA1281">
        <f>SUM($F1281:O1281)</f>
        <v>33677</v>
      </c>
      <c r="AB1281">
        <f>SUM($F1281:P1281)</f>
        <v>35449</v>
      </c>
      <c r="AC1281">
        <f>SUM($F1281:Q1281)</f>
        <v>37221</v>
      </c>
      <c r="AD1281">
        <f>SUM($F1281:R1281)</f>
        <v>38996</v>
      </c>
    </row>
    <row r="1282" spans="1:30" x14ac:dyDescent="0.35">
      <c r="A1282" t="s">
        <v>150</v>
      </c>
      <c r="B1282" s="328" t="str">
        <f>VLOOKUP(A1282,'Web Based Remittances'!$A$2:$C$70,3,0)</f>
        <v>275h732y</v>
      </c>
      <c r="C1282" t="s">
        <v>97</v>
      </c>
      <c r="D1282" t="s">
        <v>98</v>
      </c>
      <c r="E1282">
        <v>6146100</v>
      </c>
      <c r="F1282">
        <v>0</v>
      </c>
      <c r="S1282">
        <f t="shared" si="19"/>
        <v>0</v>
      </c>
      <c r="T1282">
        <f>SUM($F1282:H1282)</f>
        <v>0</v>
      </c>
      <c r="U1282">
        <f>SUM($F1282:I1282)</f>
        <v>0</v>
      </c>
      <c r="V1282">
        <f>SUM($F1282:J1282)</f>
        <v>0</v>
      </c>
      <c r="W1282">
        <f>SUM($F1282:K1282)</f>
        <v>0</v>
      </c>
      <c r="X1282">
        <f>SUM($F1282:L1282)</f>
        <v>0</v>
      </c>
      <c r="Y1282">
        <f>SUM($F1282:M1282)</f>
        <v>0</v>
      </c>
      <c r="Z1282">
        <f>SUM($F1282:N1282)</f>
        <v>0</v>
      </c>
      <c r="AA1282">
        <f>SUM($F1282:O1282)</f>
        <v>0</v>
      </c>
      <c r="AB1282">
        <f>SUM($F1282:P1282)</f>
        <v>0</v>
      </c>
      <c r="AC1282">
        <f>SUM($F1282:Q1282)</f>
        <v>0</v>
      </c>
      <c r="AD1282">
        <f>SUM($F1282:R1282)</f>
        <v>0</v>
      </c>
    </row>
    <row r="1283" spans="1:30" x14ac:dyDescent="0.35">
      <c r="A1283" t="s">
        <v>150</v>
      </c>
      <c r="B1283" s="328" t="str">
        <f>VLOOKUP(A1283,'Web Based Remittances'!$A$2:$C$70,3,0)</f>
        <v>275h732y</v>
      </c>
      <c r="C1283" t="s">
        <v>99</v>
      </c>
      <c r="D1283" t="s">
        <v>100</v>
      </c>
      <c r="E1283">
        <v>6140000</v>
      </c>
      <c r="F1283">
        <v>20113</v>
      </c>
      <c r="G1283">
        <v>1828</v>
      </c>
      <c r="H1283">
        <v>1828</v>
      </c>
      <c r="I1283">
        <v>1828</v>
      </c>
      <c r="J1283">
        <v>1828</v>
      </c>
      <c r="L1283">
        <v>1833</v>
      </c>
      <c r="M1283">
        <v>1828</v>
      </c>
      <c r="N1283">
        <v>1828</v>
      </c>
      <c r="O1283">
        <v>1828</v>
      </c>
      <c r="P1283">
        <v>1828</v>
      </c>
      <c r="Q1283">
        <v>1828</v>
      </c>
      <c r="R1283">
        <v>1828</v>
      </c>
      <c r="S1283">
        <f t="shared" si="19"/>
        <v>1828</v>
      </c>
      <c r="T1283">
        <f>SUM($F1283:H1283)</f>
        <v>23769</v>
      </c>
      <c r="U1283">
        <f>SUM($F1283:I1283)</f>
        <v>25597</v>
      </c>
      <c r="V1283">
        <f>SUM($F1283:J1283)</f>
        <v>27425</v>
      </c>
      <c r="W1283">
        <f>SUM($F1283:K1283)</f>
        <v>27425</v>
      </c>
      <c r="X1283">
        <f>SUM($F1283:L1283)</f>
        <v>29258</v>
      </c>
      <c r="Y1283">
        <f>SUM($F1283:M1283)</f>
        <v>31086</v>
      </c>
      <c r="Z1283">
        <f>SUM($F1283:N1283)</f>
        <v>32914</v>
      </c>
      <c r="AA1283">
        <f>SUM($F1283:O1283)</f>
        <v>34742</v>
      </c>
      <c r="AB1283">
        <f>SUM($F1283:P1283)</f>
        <v>36570</v>
      </c>
      <c r="AC1283">
        <f>SUM($F1283:Q1283)</f>
        <v>38398</v>
      </c>
      <c r="AD1283">
        <f>SUM($F1283:R1283)</f>
        <v>40226</v>
      </c>
    </row>
    <row r="1284" spans="1:30" x14ac:dyDescent="0.35">
      <c r="A1284" t="s">
        <v>150</v>
      </c>
      <c r="B1284" s="328" t="str">
        <f>VLOOKUP(A1284,'Web Based Remittances'!$A$2:$C$70,3,0)</f>
        <v>275h732y</v>
      </c>
      <c r="C1284" t="s">
        <v>101</v>
      </c>
      <c r="D1284" t="s">
        <v>102</v>
      </c>
      <c r="E1284">
        <v>6121600</v>
      </c>
      <c r="F1284">
        <v>7800</v>
      </c>
      <c r="G1284">
        <v>6120</v>
      </c>
      <c r="I1284">
        <v>850</v>
      </c>
      <c r="L1284">
        <v>362</v>
      </c>
      <c r="O1284">
        <v>176</v>
      </c>
      <c r="R1284">
        <v>292</v>
      </c>
      <c r="S1284">
        <f t="shared" ref="S1284:S1347" si="20">G1284</f>
        <v>6120</v>
      </c>
      <c r="T1284">
        <f>SUM($F1284:H1284)</f>
        <v>13920</v>
      </c>
      <c r="U1284">
        <f>SUM($F1284:I1284)</f>
        <v>14770</v>
      </c>
      <c r="V1284">
        <f>SUM($F1284:J1284)</f>
        <v>14770</v>
      </c>
      <c r="W1284">
        <f>SUM($F1284:K1284)</f>
        <v>14770</v>
      </c>
      <c r="X1284">
        <f>SUM($F1284:L1284)</f>
        <v>15132</v>
      </c>
      <c r="Y1284">
        <f>SUM($F1284:M1284)</f>
        <v>15132</v>
      </c>
      <c r="Z1284">
        <f>SUM($F1284:N1284)</f>
        <v>15132</v>
      </c>
      <c r="AA1284">
        <f>SUM($F1284:O1284)</f>
        <v>15308</v>
      </c>
      <c r="AB1284">
        <f>SUM($F1284:P1284)</f>
        <v>15308</v>
      </c>
      <c r="AC1284">
        <f>SUM($F1284:Q1284)</f>
        <v>15308</v>
      </c>
      <c r="AD1284">
        <f>SUM($F1284:R1284)</f>
        <v>15600</v>
      </c>
    </row>
    <row r="1285" spans="1:30" x14ac:dyDescent="0.35">
      <c r="A1285" t="s">
        <v>150</v>
      </c>
      <c r="B1285" s="328" t="str">
        <f>VLOOKUP(A1285,'Web Based Remittances'!$A$2:$C$70,3,0)</f>
        <v>275h732y</v>
      </c>
      <c r="C1285" t="s">
        <v>103</v>
      </c>
      <c r="D1285" t="s">
        <v>104</v>
      </c>
      <c r="E1285">
        <v>6151110</v>
      </c>
      <c r="F1285">
        <v>0</v>
      </c>
      <c r="S1285">
        <f t="shared" si="20"/>
        <v>0</v>
      </c>
      <c r="T1285">
        <f>SUM($F1285:H1285)</f>
        <v>0</v>
      </c>
      <c r="U1285">
        <f>SUM($F1285:I1285)</f>
        <v>0</v>
      </c>
      <c r="V1285">
        <f>SUM($F1285:J1285)</f>
        <v>0</v>
      </c>
      <c r="W1285">
        <f>SUM($F1285:K1285)</f>
        <v>0</v>
      </c>
      <c r="X1285">
        <f>SUM($F1285:L1285)</f>
        <v>0</v>
      </c>
      <c r="Y1285">
        <f>SUM($F1285:M1285)</f>
        <v>0</v>
      </c>
      <c r="Z1285">
        <f>SUM($F1285:N1285)</f>
        <v>0</v>
      </c>
      <c r="AA1285">
        <f>SUM($F1285:O1285)</f>
        <v>0</v>
      </c>
      <c r="AB1285">
        <f>SUM($F1285:P1285)</f>
        <v>0</v>
      </c>
      <c r="AC1285">
        <f>SUM($F1285:Q1285)</f>
        <v>0</v>
      </c>
      <c r="AD1285">
        <f>SUM($F1285:R1285)</f>
        <v>0</v>
      </c>
    </row>
    <row r="1286" spans="1:30" x14ac:dyDescent="0.35">
      <c r="A1286" t="s">
        <v>150</v>
      </c>
      <c r="B1286" s="328" t="str">
        <f>VLOOKUP(A1286,'Web Based Remittances'!$A$2:$C$70,3,0)</f>
        <v>275h732y</v>
      </c>
      <c r="C1286" t="s">
        <v>105</v>
      </c>
      <c r="D1286" t="s">
        <v>106</v>
      </c>
      <c r="E1286">
        <v>6140200</v>
      </c>
      <c r="F1286">
        <v>72219</v>
      </c>
      <c r="G1286">
        <v>6565</v>
      </c>
      <c r="H1286">
        <v>6565</v>
      </c>
      <c r="I1286">
        <v>6565</v>
      </c>
      <c r="J1286">
        <v>6565</v>
      </c>
      <c r="L1286">
        <v>6565</v>
      </c>
      <c r="M1286">
        <v>6565</v>
      </c>
      <c r="N1286">
        <v>6565</v>
      </c>
      <c r="O1286">
        <v>6565</v>
      </c>
      <c r="P1286">
        <v>6565</v>
      </c>
      <c r="Q1286">
        <v>6565</v>
      </c>
      <c r="R1286">
        <v>6569</v>
      </c>
      <c r="S1286">
        <f t="shared" si="20"/>
        <v>6565</v>
      </c>
      <c r="T1286">
        <f>SUM($F1286:H1286)</f>
        <v>85349</v>
      </c>
      <c r="U1286">
        <f>SUM($F1286:I1286)</f>
        <v>91914</v>
      </c>
      <c r="V1286">
        <f>SUM($F1286:J1286)</f>
        <v>98479</v>
      </c>
      <c r="W1286">
        <f>SUM($F1286:K1286)</f>
        <v>98479</v>
      </c>
      <c r="X1286">
        <f>SUM($F1286:L1286)</f>
        <v>105044</v>
      </c>
      <c r="Y1286">
        <f>SUM($F1286:M1286)</f>
        <v>111609</v>
      </c>
      <c r="Z1286">
        <f>SUM($F1286:N1286)</f>
        <v>118174</v>
      </c>
      <c r="AA1286">
        <f>SUM($F1286:O1286)</f>
        <v>124739</v>
      </c>
      <c r="AB1286">
        <f>SUM($F1286:P1286)</f>
        <v>131304</v>
      </c>
      <c r="AC1286">
        <f>SUM($F1286:Q1286)</f>
        <v>137869</v>
      </c>
      <c r="AD1286">
        <f>SUM($F1286:R1286)</f>
        <v>144438</v>
      </c>
    </row>
    <row r="1287" spans="1:30" x14ac:dyDescent="0.35">
      <c r="A1287" t="s">
        <v>150</v>
      </c>
      <c r="B1287" s="328" t="str">
        <f>VLOOKUP(A1287,'Web Based Remittances'!$A$2:$C$70,3,0)</f>
        <v>275h732y</v>
      </c>
      <c r="C1287" t="s">
        <v>107</v>
      </c>
      <c r="D1287" t="s">
        <v>108</v>
      </c>
      <c r="E1287">
        <v>6111000</v>
      </c>
      <c r="F1287">
        <v>0</v>
      </c>
      <c r="S1287">
        <f t="shared" si="20"/>
        <v>0</v>
      </c>
      <c r="T1287">
        <f>SUM($F1287:H1287)</f>
        <v>0</v>
      </c>
      <c r="U1287">
        <f>SUM($F1287:I1287)</f>
        <v>0</v>
      </c>
      <c r="V1287">
        <f>SUM($F1287:J1287)</f>
        <v>0</v>
      </c>
      <c r="W1287">
        <f>SUM($F1287:K1287)</f>
        <v>0</v>
      </c>
      <c r="X1287">
        <f>SUM($F1287:L1287)</f>
        <v>0</v>
      </c>
      <c r="Y1287">
        <f>SUM($F1287:M1287)</f>
        <v>0</v>
      </c>
      <c r="Z1287">
        <f>SUM($F1287:N1287)</f>
        <v>0</v>
      </c>
      <c r="AA1287">
        <f>SUM($F1287:O1287)</f>
        <v>0</v>
      </c>
      <c r="AB1287">
        <f>SUM($F1287:P1287)</f>
        <v>0</v>
      </c>
      <c r="AC1287">
        <f>SUM($F1287:Q1287)</f>
        <v>0</v>
      </c>
      <c r="AD1287">
        <f>SUM($F1287:R1287)</f>
        <v>0</v>
      </c>
    </row>
    <row r="1288" spans="1:30" x14ac:dyDescent="0.35">
      <c r="A1288" t="s">
        <v>150</v>
      </c>
      <c r="B1288" s="328" t="str">
        <f>VLOOKUP(A1288,'Web Based Remittances'!$A$2:$C$70,3,0)</f>
        <v>275h732y</v>
      </c>
      <c r="C1288" t="s">
        <v>109</v>
      </c>
      <c r="D1288" t="s">
        <v>110</v>
      </c>
      <c r="E1288">
        <v>6170100</v>
      </c>
      <c r="F1288">
        <v>25856</v>
      </c>
      <c r="G1288">
        <v>540</v>
      </c>
      <c r="H1288">
        <v>2344</v>
      </c>
      <c r="I1288">
        <v>2414</v>
      </c>
      <c r="J1288">
        <v>4757</v>
      </c>
      <c r="L1288">
        <v>2344</v>
      </c>
      <c r="M1288">
        <v>540</v>
      </c>
      <c r="N1288">
        <v>4286</v>
      </c>
      <c r="O1288">
        <v>2414</v>
      </c>
      <c r="P1288">
        <v>2344</v>
      </c>
      <c r="Q1288">
        <v>540</v>
      </c>
      <c r="R1288">
        <v>3333</v>
      </c>
      <c r="S1288">
        <f t="shared" si="20"/>
        <v>540</v>
      </c>
      <c r="T1288">
        <f>SUM($F1288:H1288)</f>
        <v>28740</v>
      </c>
      <c r="U1288">
        <f>SUM($F1288:I1288)</f>
        <v>31154</v>
      </c>
      <c r="V1288">
        <f>SUM($F1288:J1288)</f>
        <v>35911</v>
      </c>
      <c r="W1288">
        <f>SUM($F1288:K1288)</f>
        <v>35911</v>
      </c>
      <c r="X1288">
        <f>SUM($F1288:L1288)</f>
        <v>38255</v>
      </c>
      <c r="Y1288">
        <f>SUM($F1288:M1288)</f>
        <v>38795</v>
      </c>
      <c r="Z1288">
        <f>SUM($F1288:N1288)</f>
        <v>43081</v>
      </c>
      <c r="AA1288">
        <f>SUM($F1288:O1288)</f>
        <v>45495</v>
      </c>
      <c r="AB1288">
        <f>SUM($F1288:P1288)</f>
        <v>47839</v>
      </c>
      <c r="AC1288">
        <f>SUM($F1288:Q1288)</f>
        <v>48379</v>
      </c>
      <c r="AD1288">
        <f>SUM($F1288:R1288)</f>
        <v>51712</v>
      </c>
    </row>
    <row r="1289" spans="1:30" x14ac:dyDescent="0.35">
      <c r="A1289" t="s">
        <v>150</v>
      </c>
      <c r="B1289" s="328" t="str">
        <f>VLOOKUP(A1289,'Web Based Remittances'!$A$2:$C$70,3,0)</f>
        <v>275h732y</v>
      </c>
      <c r="C1289" t="s">
        <v>111</v>
      </c>
      <c r="D1289" t="s">
        <v>112</v>
      </c>
      <c r="E1289">
        <v>6170110</v>
      </c>
      <c r="F1289">
        <v>46711</v>
      </c>
      <c r="G1289">
        <v>4246</v>
      </c>
      <c r="H1289">
        <v>4246</v>
      </c>
      <c r="I1289">
        <v>4246</v>
      </c>
      <c r="J1289">
        <v>4246</v>
      </c>
      <c r="L1289">
        <v>4246</v>
      </c>
      <c r="M1289">
        <v>4246</v>
      </c>
      <c r="N1289">
        <v>4246</v>
      </c>
      <c r="O1289">
        <v>4246</v>
      </c>
      <c r="P1289">
        <v>4246</v>
      </c>
      <c r="Q1289">
        <v>4246</v>
      </c>
      <c r="R1289">
        <v>4251</v>
      </c>
      <c r="S1289">
        <f t="shared" si="20"/>
        <v>4246</v>
      </c>
      <c r="T1289">
        <f>SUM($F1289:H1289)</f>
        <v>55203</v>
      </c>
      <c r="U1289">
        <f>SUM($F1289:I1289)</f>
        <v>59449</v>
      </c>
      <c r="V1289">
        <f>SUM($F1289:J1289)</f>
        <v>63695</v>
      </c>
      <c r="W1289">
        <f>SUM($F1289:K1289)</f>
        <v>63695</v>
      </c>
      <c r="X1289">
        <f>SUM($F1289:L1289)</f>
        <v>67941</v>
      </c>
      <c r="Y1289">
        <f>SUM($F1289:M1289)</f>
        <v>72187</v>
      </c>
      <c r="Z1289">
        <f>SUM($F1289:N1289)</f>
        <v>76433</v>
      </c>
      <c r="AA1289">
        <f>SUM($F1289:O1289)</f>
        <v>80679</v>
      </c>
      <c r="AB1289">
        <f>SUM($F1289:P1289)</f>
        <v>84925</v>
      </c>
      <c r="AC1289">
        <f>SUM($F1289:Q1289)</f>
        <v>89171</v>
      </c>
      <c r="AD1289">
        <f>SUM($F1289:R1289)</f>
        <v>93422</v>
      </c>
    </row>
    <row r="1290" spans="1:30" x14ac:dyDescent="0.35">
      <c r="A1290" t="s">
        <v>150</v>
      </c>
      <c r="B1290" s="328" t="str">
        <f>VLOOKUP(A1290,'Web Based Remittances'!$A$2:$C$70,3,0)</f>
        <v>275h732y</v>
      </c>
      <c r="C1290" t="s">
        <v>113</v>
      </c>
      <c r="D1290" t="s">
        <v>114</v>
      </c>
      <c r="E1290">
        <v>6181400</v>
      </c>
      <c r="S1290">
        <f t="shared" si="20"/>
        <v>0</v>
      </c>
      <c r="T1290">
        <f>SUM($F1290:H1290)</f>
        <v>0</v>
      </c>
      <c r="U1290">
        <f>SUM($F1290:I1290)</f>
        <v>0</v>
      </c>
      <c r="V1290">
        <f>SUM($F1290:J1290)</f>
        <v>0</v>
      </c>
      <c r="W1290">
        <f>SUM($F1290:K1290)</f>
        <v>0</v>
      </c>
      <c r="X1290">
        <f>SUM($F1290:L1290)</f>
        <v>0</v>
      </c>
      <c r="Y1290">
        <f>SUM($F1290:M1290)</f>
        <v>0</v>
      </c>
      <c r="Z1290">
        <f>SUM($F1290:N1290)</f>
        <v>0</v>
      </c>
      <c r="AA1290">
        <f>SUM($F1290:O1290)</f>
        <v>0</v>
      </c>
      <c r="AB1290">
        <f>SUM($F1290:P1290)</f>
        <v>0</v>
      </c>
      <c r="AC1290">
        <f>SUM($F1290:Q1290)</f>
        <v>0</v>
      </c>
      <c r="AD1290">
        <f>SUM($F1290:R1290)</f>
        <v>0</v>
      </c>
    </row>
    <row r="1291" spans="1:30" x14ac:dyDescent="0.35">
      <c r="A1291" t="s">
        <v>150</v>
      </c>
      <c r="B1291" s="328" t="str">
        <f>VLOOKUP(A1291,'Web Based Remittances'!$A$2:$C$70,3,0)</f>
        <v>275h732y</v>
      </c>
      <c r="C1291" t="s">
        <v>115</v>
      </c>
      <c r="D1291" t="s">
        <v>116</v>
      </c>
      <c r="E1291">
        <v>6181500</v>
      </c>
      <c r="S1291">
        <f t="shared" si="20"/>
        <v>0</v>
      </c>
      <c r="T1291">
        <f>SUM($F1291:H1291)</f>
        <v>0</v>
      </c>
      <c r="U1291">
        <f>SUM($F1291:I1291)</f>
        <v>0</v>
      </c>
      <c r="V1291">
        <f>SUM($F1291:J1291)</f>
        <v>0</v>
      </c>
      <c r="W1291">
        <f>SUM($F1291:K1291)</f>
        <v>0</v>
      </c>
      <c r="X1291">
        <f>SUM($F1291:L1291)</f>
        <v>0</v>
      </c>
      <c r="Y1291">
        <f>SUM($F1291:M1291)</f>
        <v>0</v>
      </c>
      <c r="Z1291">
        <f>SUM($F1291:N1291)</f>
        <v>0</v>
      </c>
      <c r="AA1291">
        <f>SUM($F1291:O1291)</f>
        <v>0</v>
      </c>
      <c r="AB1291">
        <f>SUM($F1291:P1291)</f>
        <v>0</v>
      </c>
      <c r="AC1291">
        <f>SUM($F1291:Q1291)</f>
        <v>0</v>
      </c>
      <c r="AD1291">
        <f>SUM($F1291:R1291)</f>
        <v>0</v>
      </c>
    </row>
    <row r="1292" spans="1:30" x14ac:dyDescent="0.35">
      <c r="A1292" t="s">
        <v>150</v>
      </c>
      <c r="B1292" s="328" t="str">
        <f>VLOOKUP(A1292,'Web Based Remittances'!$A$2:$C$70,3,0)</f>
        <v>275h732y</v>
      </c>
      <c r="C1292" t="s">
        <v>117</v>
      </c>
      <c r="D1292" t="s">
        <v>118</v>
      </c>
      <c r="E1292">
        <v>6110610</v>
      </c>
      <c r="S1292">
        <f t="shared" si="20"/>
        <v>0</v>
      </c>
      <c r="T1292">
        <f>SUM($F1292:H1292)</f>
        <v>0</v>
      </c>
      <c r="U1292">
        <f>SUM($F1292:I1292)</f>
        <v>0</v>
      </c>
      <c r="V1292">
        <f>SUM($F1292:J1292)</f>
        <v>0</v>
      </c>
      <c r="W1292">
        <f>SUM($F1292:K1292)</f>
        <v>0</v>
      </c>
      <c r="X1292">
        <f>SUM($F1292:L1292)</f>
        <v>0</v>
      </c>
      <c r="Y1292">
        <f>SUM($F1292:M1292)</f>
        <v>0</v>
      </c>
      <c r="Z1292">
        <f>SUM($F1292:N1292)</f>
        <v>0</v>
      </c>
      <c r="AA1292">
        <f>SUM($F1292:O1292)</f>
        <v>0</v>
      </c>
      <c r="AB1292">
        <f>SUM($F1292:P1292)</f>
        <v>0</v>
      </c>
      <c r="AC1292">
        <f>SUM($F1292:Q1292)</f>
        <v>0</v>
      </c>
      <c r="AD1292">
        <f>SUM($F1292:R1292)</f>
        <v>0</v>
      </c>
    </row>
    <row r="1293" spans="1:30" x14ac:dyDescent="0.35">
      <c r="A1293" t="s">
        <v>150</v>
      </c>
      <c r="B1293" s="328" t="str">
        <f>VLOOKUP(A1293,'Web Based Remittances'!$A$2:$C$70,3,0)</f>
        <v>275h732y</v>
      </c>
      <c r="C1293" t="s">
        <v>119</v>
      </c>
      <c r="D1293" t="s">
        <v>120</v>
      </c>
      <c r="E1293">
        <v>6122340</v>
      </c>
      <c r="S1293">
        <f t="shared" si="20"/>
        <v>0</v>
      </c>
      <c r="T1293">
        <f>SUM($F1293:H1293)</f>
        <v>0</v>
      </c>
      <c r="U1293">
        <f>SUM($F1293:I1293)</f>
        <v>0</v>
      </c>
      <c r="V1293">
        <f>SUM($F1293:J1293)</f>
        <v>0</v>
      </c>
      <c r="W1293">
        <f>SUM($F1293:K1293)</f>
        <v>0</v>
      </c>
      <c r="X1293">
        <f>SUM($F1293:L1293)</f>
        <v>0</v>
      </c>
      <c r="Y1293">
        <f>SUM($F1293:M1293)</f>
        <v>0</v>
      </c>
      <c r="Z1293">
        <f>SUM($F1293:N1293)</f>
        <v>0</v>
      </c>
      <c r="AA1293">
        <f>SUM($F1293:O1293)</f>
        <v>0</v>
      </c>
      <c r="AB1293">
        <f>SUM($F1293:P1293)</f>
        <v>0</v>
      </c>
      <c r="AC1293">
        <f>SUM($F1293:Q1293)</f>
        <v>0</v>
      </c>
      <c r="AD1293">
        <f>SUM($F1293:R1293)</f>
        <v>0</v>
      </c>
    </row>
    <row r="1294" spans="1:30" x14ac:dyDescent="0.35">
      <c r="A1294" t="s">
        <v>150</v>
      </c>
      <c r="B1294" s="328" t="str">
        <f>VLOOKUP(A1294,'Web Based Remittances'!$A$2:$C$70,3,0)</f>
        <v>275h732y</v>
      </c>
      <c r="C1294" t="s">
        <v>121</v>
      </c>
      <c r="D1294" t="s">
        <v>122</v>
      </c>
      <c r="E1294">
        <v>4190170</v>
      </c>
      <c r="F1294">
        <v>-7898.13</v>
      </c>
      <c r="J1294">
        <v>-7898.13</v>
      </c>
      <c r="S1294">
        <f t="shared" si="20"/>
        <v>0</v>
      </c>
      <c r="T1294">
        <f>SUM($F1294:H1294)</f>
        <v>-7898.13</v>
      </c>
      <c r="U1294">
        <f>SUM($F1294:I1294)</f>
        <v>-7898.13</v>
      </c>
      <c r="V1294">
        <f>SUM($F1294:J1294)</f>
        <v>-15796.26</v>
      </c>
      <c r="W1294">
        <f>SUM($F1294:K1294)</f>
        <v>-15796.26</v>
      </c>
      <c r="X1294">
        <f>SUM($F1294:L1294)</f>
        <v>-15796.26</v>
      </c>
      <c r="Y1294">
        <f>SUM($F1294:M1294)</f>
        <v>-15796.26</v>
      </c>
      <c r="Z1294">
        <f>SUM($F1294:N1294)</f>
        <v>-15796.26</v>
      </c>
      <c r="AA1294">
        <f>SUM($F1294:O1294)</f>
        <v>-15796.26</v>
      </c>
      <c r="AB1294">
        <f>SUM($F1294:P1294)</f>
        <v>-15796.26</v>
      </c>
      <c r="AC1294">
        <f>SUM($F1294:Q1294)</f>
        <v>-15796.26</v>
      </c>
      <c r="AD1294">
        <f>SUM($F1294:R1294)</f>
        <v>-15796.26</v>
      </c>
    </row>
    <row r="1295" spans="1:30" x14ac:dyDescent="0.35">
      <c r="A1295" t="s">
        <v>150</v>
      </c>
      <c r="B1295" s="328" t="str">
        <f>VLOOKUP(A1295,'Web Based Remittances'!$A$2:$C$70,3,0)</f>
        <v>275h732y</v>
      </c>
      <c r="C1295" t="s">
        <v>123</v>
      </c>
      <c r="D1295" t="s">
        <v>124</v>
      </c>
      <c r="E1295">
        <v>4190430</v>
      </c>
      <c r="S1295">
        <f t="shared" si="20"/>
        <v>0</v>
      </c>
      <c r="T1295">
        <f>SUM($F1295:H1295)</f>
        <v>0</v>
      </c>
      <c r="U1295">
        <f>SUM($F1295:I1295)</f>
        <v>0</v>
      </c>
      <c r="V1295">
        <f>SUM($F1295:J1295)</f>
        <v>0</v>
      </c>
      <c r="W1295">
        <f>SUM($F1295:K1295)</f>
        <v>0</v>
      </c>
      <c r="X1295">
        <f>SUM($F1295:L1295)</f>
        <v>0</v>
      </c>
      <c r="Y1295">
        <f>SUM($F1295:M1295)</f>
        <v>0</v>
      </c>
      <c r="Z1295">
        <f>SUM($F1295:N1295)</f>
        <v>0</v>
      </c>
      <c r="AA1295">
        <f>SUM($F1295:O1295)</f>
        <v>0</v>
      </c>
      <c r="AB1295">
        <f>SUM($F1295:P1295)</f>
        <v>0</v>
      </c>
      <c r="AC1295">
        <f>SUM($F1295:Q1295)</f>
        <v>0</v>
      </c>
      <c r="AD1295">
        <f>SUM($F1295:R1295)</f>
        <v>0</v>
      </c>
    </row>
    <row r="1296" spans="1:30" x14ac:dyDescent="0.35">
      <c r="A1296" t="s">
        <v>150</v>
      </c>
      <c r="B1296" s="328" t="str">
        <f>VLOOKUP(A1296,'Web Based Remittances'!$A$2:$C$70,3,0)</f>
        <v>275h732y</v>
      </c>
      <c r="C1296" t="s">
        <v>125</v>
      </c>
      <c r="D1296" t="s">
        <v>126</v>
      </c>
      <c r="E1296">
        <v>6181510</v>
      </c>
      <c r="S1296">
        <f t="shared" si="20"/>
        <v>0</v>
      </c>
      <c r="T1296">
        <f>SUM($F1296:H1296)</f>
        <v>0</v>
      </c>
      <c r="U1296">
        <f>SUM($F1296:I1296)</f>
        <v>0</v>
      </c>
      <c r="V1296">
        <f>SUM($F1296:J1296)</f>
        <v>0</v>
      </c>
      <c r="W1296">
        <f>SUM($F1296:K1296)</f>
        <v>0</v>
      </c>
      <c r="X1296">
        <f>SUM($F1296:L1296)</f>
        <v>0</v>
      </c>
      <c r="Y1296">
        <f>SUM($F1296:M1296)</f>
        <v>0</v>
      </c>
      <c r="Z1296">
        <f>SUM($F1296:N1296)</f>
        <v>0</v>
      </c>
      <c r="AA1296">
        <f>SUM($F1296:O1296)</f>
        <v>0</v>
      </c>
      <c r="AB1296">
        <f>SUM($F1296:P1296)</f>
        <v>0</v>
      </c>
      <c r="AC1296">
        <f>SUM($F1296:Q1296)</f>
        <v>0</v>
      </c>
      <c r="AD1296">
        <f>SUM($F1296:R1296)</f>
        <v>0</v>
      </c>
    </row>
    <row r="1297" spans="1:30" x14ac:dyDescent="0.35">
      <c r="A1297" t="s">
        <v>150</v>
      </c>
      <c r="B1297" s="328" t="str">
        <f>VLOOKUP(A1297,'Web Based Remittances'!$A$2:$C$70,3,0)</f>
        <v>275h732y</v>
      </c>
      <c r="C1297" t="s">
        <v>146</v>
      </c>
      <c r="D1297" t="s">
        <v>147</v>
      </c>
      <c r="E1297">
        <v>6180210</v>
      </c>
      <c r="S1297">
        <f t="shared" si="20"/>
        <v>0</v>
      </c>
      <c r="T1297">
        <f>SUM($F1297:H1297)</f>
        <v>0</v>
      </c>
      <c r="U1297">
        <f>SUM($F1297:I1297)</f>
        <v>0</v>
      </c>
      <c r="V1297">
        <f>SUM($F1297:J1297)</f>
        <v>0</v>
      </c>
      <c r="W1297">
        <f>SUM($F1297:K1297)</f>
        <v>0</v>
      </c>
      <c r="X1297">
        <f>SUM($F1297:L1297)</f>
        <v>0</v>
      </c>
      <c r="Y1297">
        <f>SUM($F1297:M1297)</f>
        <v>0</v>
      </c>
      <c r="Z1297">
        <f>SUM($F1297:N1297)</f>
        <v>0</v>
      </c>
      <c r="AA1297">
        <f>SUM($F1297:O1297)</f>
        <v>0</v>
      </c>
      <c r="AB1297">
        <f>SUM($F1297:P1297)</f>
        <v>0</v>
      </c>
      <c r="AC1297">
        <f>SUM($F1297:Q1297)</f>
        <v>0</v>
      </c>
      <c r="AD1297">
        <f>SUM($F1297:R1297)</f>
        <v>0</v>
      </c>
    </row>
    <row r="1298" spans="1:30" x14ac:dyDescent="0.35">
      <c r="A1298" t="s">
        <v>150</v>
      </c>
      <c r="B1298" s="328" t="str">
        <f>VLOOKUP(A1298,'Web Based Remittances'!$A$2:$C$70,3,0)</f>
        <v>275h732y</v>
      </c>
      <c r="C1298" t="s">
        <v>127</v>
      </c>
      <c r="D1298" t="s">
        <v>128</v>
      </c>
      <c r="E1298">
        <v>6180200</v>
      </c>
      <c r="F1298">
        <v>7898.13</v>
      </c>
      <c r="L1298">
        <v>7898.13</v>
      </c>
      <c r="S1298">
        <f t="shared" si="20"/>
        <v>0</v>
      </c>
      <c r="T1298">
        <f>SUM($F1298:H1298)</f>
        <v>7898.13</v>
      </c>
      <c r="U1298">
        <f>SUM($F1298:I1298)</f>
        <v>7898.13</v>
      </c>
      <c r="V1298">
        <f>SUM($F1298:J1298)</f>
        <v>7898.13</v>
      </c>
      <c r="W1298">
        <f>SUM($F1298:K1298)</f>
        <v>7898.13</v>
      </c>
      <c r="X1298">
        <f>SUM($F1298:L1298)</f>
        <v>15796.26</v>
      </c>
      <c r="Y1298">
        <f>SUM($F1298:M1298)</f>
        <v>15796.26</v>
      </c>
      <c r="Z1298">
        <f>SUM($F1298:N1298)</f>
        <v>15796.26</v>
      </c>
      <c r="AA1298">
        <f>SUM($F1298:O1298)</f>
        <v>15796.26</v>
      </c>
      <c r="AB1298">
        <f>SUM($F1298:P1298)</f>
        <v>15796.26</v>
      </c>
      <c r="AC1298">
        <f>SUM($F1298:Q1298)</f>
        <v>15796.26</v>
      </c>
      <c r="AD1298">
        <f>SUM($F1298:R1298)</f>
        <v>15796.26</v>
      </c>
    </row>
    <row r="1299" spans="1:30" x14ac:dyDescent="0.35">
      <c r="A1299" t="s">
        <v>150</v>
      </c>
      <c r="B1299" s="328" t="str">
        <f>VLOOKUP(A1299,'Web Based Remittances'!$A$2:$C$70,3,0)</f>
        <v>275h732y</v>
      </c>
      <c r="C1299" t="s">
        <v>130</v>
      </c>
      <c r="D1299" t="s">
        <v>131</v>
      </c>
      <c r="E1299">
        <v>6180230</v>
      </c>
      <c r="S1299">
        <f t="shared" si="20"/>
        <v>0</v>
      </c>
      <c r="T1299">
        <f>SUM($F1299:H1299)</f>
        <v>0</v>
      </c>
      <c r="U1299">
        <f>SUM($F1299:I1299)</f>
        <v>0</v>
      </c>
      <c r="V1299">
        <f>SUM($F1299:J1299)</f>
        <v>0</v>
      </c>
      <c r="W1299">
        <f>SUM($F1299:K1299)</f>
        <v>0</v>
      </c>
      <c r="X1299">
        <f>SUM($F1299:L1299)</f>
        <v>0</v>
      </c>
      <c r="Y1299">
        <f>SUM($F1299:M1299)</f>
        <v>0</v>
      </c>
      <c r="Z1299">
        <f>SUM($F1299:N1299)</f>
        <v>0</v>
      </c>
      <c r="AA1299">
        <f>SUM($F1299:O1299)</f>
        <v>0</v>
      </c>
      <c r="AB1299">
        <f>SUM($F1299:P1299)</f>
        <v>0</v>
      </c>
      <c r="AC1299">
        <f>SUM($F1299:Q1299)</f>
        <v>0</v>
      </c>
      <c r="AD1299">
        <f>SUM($F1299:R1299)</f>
        <v>0</v>
      </c>
    </row>
    <row r="1300" spans="1:30" x14ac:dyDescent="0.35">
      <c r="A1300" t="s">
        <v>150</v>
      </c>
      <c r="B1300" s="328" t="str">
        <f>VLOOKUP(A1300,'Web Based Remittances'!$A$2:$C$70,3,0)</f>
        <v>275h732y</v>
      </c>
      <c r="C1300" t="s">
        <v>135</v>
      </c>
      <c r="D1300" t="s">
        <v>136</v>
      </c>
      <c r="E1300">
        <v>6180260</v>
      </c>
      <c r="S1300">
        <f t="shared" si="20"/>
        <v>0</v>
      </c>
      <c r="T1300">
        <f>SUM($F1300:H1300)</f>
        <v>0</v>
      </c>
      <c r="U1300">
        <f>SUM($F1300:I1300)</f>
        <v>0</v>
      </c>
      <c r="V1300">
        <f>SUM($F1300:J1300)</f>
        <v>0</v>
      </c>
      <c r="W1300">
        <f>SUM($F1300:K1300)</f>
        <v>0</v>
      </c>
      <c r="X1300">
        <f>SUM($F1300:L1300)</f>
        <v>0</v>
      </c>
      <c r="Y1300">
        <f>SUM($F1300:M1300)</f>
        <v>0</v>
      </c>
      <c r="Z1300">
        <f>SUM($F1300:N1300)</f>
        <v>0</v>
      </c>
      <c r="AA1300">
        <f>SUM($F1300:O1300)</f>
        <v>0</v>
      </c>
      <c r="AB1300">
        <f>SUM($F1300:P1300)</f>
        <v>0</v>
      </c>
      <c r="AC1300">
        <f>SUM($F1300:Q1300)</f>
        <v>0</v>
      </c>
      <c r="AD1300">
        <f>SUM($F1300:R1300)</f>
        <v>0</v>
      </c>
    </row>
    <row r="1301" spans="1:30" x14ac:dyDescent="0.35">
      <c r="A1301" t="s">
        <v>151</v>
      </c>
      <c r="B1301" s="328" t="str">
        <f>VLOOKUP(A1301,'Web Based Remittances'!$A$2:$C$70,3,0)</f>
        <v>443o470v</v>
      </c>
      <c r="C1301" t="s">
        <v>19</v>
      </c>
      <c r="D1301" t="s">
        <v>20</v>
      </c>
      <c r="E1301">
        <v>4190105</v>
      </c>
      <c r="F1301">
        <v>-1388575</v>
      </c>
      <c r="G1301">
        <v>-172412</v>
      </c>
      <c r="H1301">
        <v>-125115</v>
      </c>
      <c r="I1301">
        <v>-106498</v>
      </c>
      <c r="J1301">
        <v>-106498</v>
      </c>
      <c r="K1301">
        <v>-106498</v>
      </c>
      <c r="L1301">
        <v>-106498</v>
      </c>
      <c r="M1301">
        <v>-132563</v>
      </c>
      <c r="N1301">
        <v>-106498</v>
      </c>
      <c r="O1301">
        <v>-106498</v>
      </c>
      <c r="P1301">
        <v>-106498</v>
      </c>
      <c r="Q1301">
        <v>-106498</v>
      </c>
      <c r="R1301">
        <v>-106501</v>
      </c>
      <c r="S1301">
        <f t="shared" si="20"/>
        <v>-172412</v>
      </c>
      <c r="T1301">
        <f>SUM($F1301:H1301)</f>
        <v>-1686102</v>
      </c>
      <c r="U1301">
        <f>SUM($F1301:I1301)</f>
        <v>-1792600</v>
      </c>
      <c r="V1301">
        <f>SUM($F1301:J1301)</f>
        <v>-1899098</v>
      </c>
      <c r="W1301">
        <f>SUM($F1301:K1301)</f>
        <v>-2005596</v>
      </c>
      <c r="X1301">
        <f>SUM($F1301:L1301)</f>
        <v>-2112094</v>
      </c>
      <c r="Y1301">
        <f>SUM($F1301:M1301)</f>
        <v>-2244657</v>
      </c>
      <c r="Z1301">
        <f>SUM($F1301:N1301)</f>
        <v>-2351155</v>
      </c>
      <c r="AA1301">
        <f>SUM($F1301:O1301)</f>
        <v>-2457653</v>
      </c>
      <c r="AB1301">
        <f>SUM($F1301:P1301)</f>
        <v>-2564151</v>
      </c>
      <c r="AC1301">
        <f>SUM($F1301:Q1301)</f>
        <v>-2670649</v>
      </c>
      <c r="AD1301">
        <f>SUM($F1301:R1301)</f>
        <v>-2777150</v>
      </c>
    </row>
    <row r="1302" spans="1:30" x14ac:dyDescent="0.35">
      <c r="A1302" t="s">
        <v>151</v>
      </c>
      <c r="B1302" s="328" t="str">
        <f>VLOOKUP(A1302,'Web Based Remittances'!$A$2:$C$70,3,0)</f>
        <v>443o470v</v>
      </c>
      <c r="C1302" t="s">
        <v>21</v>
      </c>
      <c r="D1302" t="s">
        <v>22</v>
      </c>
      <c r="E1302">
        <v>4190110</v>
      </c>
      <c r="S1302">
        <f t="shared" si="20"/>
        <v>0</v>
      </c>
      <c r="T1302">
        <f>SUM($F1302:H1302)</f>
        <v>0</v>
      </c>
      <c r="U1302">
        <f>SUM($F1302:I1302)</f>
        <v>0</v>
      </c>
      <c r="V1302">
        <f>SUM($F1302:J1302)</f>
        <v>0</v>
      </c>
      <c r="W1302">
        <f>SUM($F1302:K1302)</f>
        <v>0</v>
      </c>
      <c r="X1302">
        <f>SUM($F1302:L1302)</f>
        <v>0</v>
      </c>
      <c r="Y1302">
        <f>SUM($F1302:M1302)</f>
        <v>0</v>
      </c>
      <c r="Z1302">
        <f>SUM($F1302:N1302)</f>
        <v>0</v>
      </c>
      <c r="AA1302">
        <f>SUM($F1302:O1302)</f>
        <v>0</v>
      </c>
      <c r="AB1302">
        <f>SUM($F1302:P1302)</f>
        <v>0</v>
      </c>
      <c r="AC1302">
        <f>SUM($F1302:Q1302)</f>
        <v>0</v>
      </c>
      <c r="AD1302">
        <f>SUM($F1302:R1302)</f>
        <v>0</v>
      </c>
    </row>
    <row r="1303" spans="1:30" x14ac:dyDescent="0.35">
      <c r="A1303" t="s">
        <v>151</v>
      </c>
      <c r="B1303" s="328" t="str">
        <f>VLOOKUP(A1303,'Web Based Remittances'!$A$2:$C$70,3,0)</f>
        <v>443o470v</v>
      </c>
      <c r="C1303" t="s">
        <v>23</v>
      </c>
      <c r="D1303" t="s">
        <v>24</v>
      </c>
      <c r="E1303">
        <v>4190120</v>
      </c>
      <c r="F1303">
        <v>-28566</v>
      </c>
      <c r="G1303">
        <v>-2686</v>
      </c>
      <c r="H1303">
        <v>-2687</v>
      </c>
      <c r="I1303">
        <v>-2686</v>
      </c>
      <c r="J1303">
        <v>-2687</v>
      </c>
      <c r="K1303">
        <v>-2686</v>
      </c>
      <c r="L1303">
        <v>-2162</v>
      </c>
      <c r="M1303">
        <v>-2162</v>
      </c>
      <c r="N1303">
        <v>-2162</v>
      </c>
      <c r="O1303">
        <v>-2162</v>
      </c>
      <c r="P1303">
        <v>-2162</v>
      </c>
      <c r="Q1303">
        <v>-2162</v>
      </c>
      <c r="R1303">
        <v>-2162</v>
      </c>
      <c r="S1303">
        <f t="shared" si="20"/>
        <v>-2686</v>
      </c>
      <c r="T1303">
        <f>SUM($F1303:H1303)</f>
        <v>-33939</v>
      </c>
      <c r="U1303">
        <f>SUM($F1303:I1303)</f>
        <v>-36625</v>
      </c>
      <c r="V1303">
        <f>SUM($F1303:J1303)</f>
        <v>-39312</v>
      </c>
      <c r="W1303">
        <f>SUM($F1303:K1303)</f>
        <v>-41998</v>
      </c>
      <c r="X1303">
        <f>SUM($F1303:L1303)</f>
        <v>-44160</v>
      </c>
      <c r="Y1303">
        <f>SUM($F1303:M1303)</f>
        <v>-46322</v>
      </c>
      <c r="Z1303">
        <f>SUM($F1303:N1303)</f>
        <v>-48484</v>
      </c>
      <c r="AA1303">
        <f>SUM($F1303:O1303)</f>
        <v>-50646</v>
      </c>
      <c r="AB1303">
        <f>SUM($F1303:P1303)</f>
        <v>-52808</v>
      </c>
      <c r="AC1303">
        <f>SUM($F1303:Q1303)</f>
        <v>-54970</v>
      </c>
      <c r="AD1303">
        <f>SUM($F1303:R1303)</f>
        <v>-57132</v>
      </c>
    </row>
    <row r="1304" spans="1:30" x14ac:dyDescent="0.35">
      <c r="A1304" t="s">
        <v>151</v>
      </c>
      <c r="B1304" s="328" t="str">
        <f>VLOOKUP(A1304,'Web Based Remittances'!$A$2:$C$70,3,0)</f>
        <v>443o470v</v>
      </c>
      <c r="C1304" t="s">
        <v>25</v>
      </c>
      <c r="D1304" t="s">
        <v>26</v>
      </c>
      <c r="E1304">
        <v>4190140</v>
      </c>
      <c r="F1304">
        <v>-81685</v>
      </c>
      <c r="I1304">
        <v>-27228</v>
      </c>
      <c r="L1304">
        <v>-27228</v>
      </c>
      <c r="N1304">
        <v>-27229</v>
      </c>
      <c r="S1304">
        <f t="shared" si="20"/>
        <v>0</v>
      </c>
      <c r="T1304">
        <f>SUM($F1304:H1304)</f>
        <v>-81685</v>
      </c>
      <c r="U1304">
        <f>SUM($F1304:I1304)</f>
        <v>-108913</v>
      </c>
      <c r="V1304">
        <f>SUM($F1304:J1304)</f>
        <v>-108913</v>
      </c>
      <c r="W1304">
        <f>SUM($F1304:K1304)</f>
        <v>-108913</v>
      </c>
      <c r="X1304">
        <f>SUM($F1304:L1304)</f>
        <v>-136141</v>
      </c>
      <c r="Y1304">
        <f>SUM($F1304:M1304)</f>
        <v>-136141</v>
      </c>
      <c r="Z1304">
        <f>SUM($F1304:N1304)</f>
        <v>-163370</v>
      </c>
      <c r="AA1304">
        <f>SUM($F1304:O1304)</f>
        <v>-163370</v>
      </c>
      <c r="AB1304">
        <f>SUM($F1304:P1304)</f>
        <v>-163370</v>
      </c>
      <c r="AC1304">
        <f>SUM($F1304:Q1304)</f>
        <v>-163370</v>
      </c>
      <c r="AD1304">
        <f>SUM($F1304:R1304)</f>
        <v>-163370</v>
      </c>
    </row>
    <row r="1305" spans="1:30" x14ac:dyDescent="0.35">
      <c r="A1305" t="s">
        <v>151</v>
      </c>
      <c r="B1305" s="328" t="str">
        <f>VLOOKUP(A1305,'Web Based Remittances'!$A$2:$C$70,3,0)</f>
        <v>443o470v</v>
      </c>
      <c r="C1305" t="s">
        <v>27</v>
      </c>
      <c r="D1305" t="s">
        <v>28</v>
      </c>
      <c r="E1305">
        <v>4190160</v>
      </c>
      <c r="S1305">
        <f t="shared" si="20"/>
        <v>0</v>
      </c>
      <c r="T1305">
        <f>SUM($F1305:H1305)</f>
        <v>0</v>
      </c>
      <c r="U1305">
        <f>SUM($F1305:I1305)</f>
        <v>0</v>
      </c>
      <c r="V1305">
        <f>SUM($F1305:J1305)</f>
        <v>0</v>
      </c>
      <c r="W1305">
        <f>SUM($F1305:K1305)</f>
        <v>0</v>
      </c>
      <c r="X1305">
        <f>SUM($F1305:L1305)</f>
        <v>0</v>
      </c>
      <c r="Y1305">
        <f>SUM($F1305:M1305)</f>
        <v>0</v>
      </c>
      <c r="Z1305">
        <f>SUM($F1305:N1305)</f>
        <v>0</v>
      </c>
      <c r="AA1305">
        <f>SUM($F1305:O1305)</f>
        <v>0</v>
      </c>
      <c r="AB1305">
        <f>SUM($F1305:P1305)</f>
        <v>0</v>
      </c>
      <c r="AC1305">
        <f>SUM($F1305:Q1305)</f>
        <v>0</v>
      </c>
      <c r="AD1305">
        <f>SUM($F1305:R1305)</f>
        <v>0</v>
      </c>
    </row>
    <row r="1306" spans="1:30" x14ac:dyDescent="0.35">
      <c r="A1306" t="s">
        <v>151</v>
      </c>
      <c r="B1306" s="328" t="str">
        <f>VLOOKUP(A1306,'Web Based Remittances'!$A$2:$C$70,3,0)</f>
        <v>443o470v</v>
      </c>
      <c r="C1306" t="s">
        <v>29</v>
      </c>
      <c r="D1306" t="s">
        <v>30</v>
      </c>
      <c r="E1306">
        <v>4190390</v>
      </c>
      <c r="S1306">
        <f t="shared" si="20"/>
        <v>0</v>
      </c>
      <c r="T1306">
        <f>SUM($F1306:H1306)</f>
        <v>0</v>
      </c>
      <c r="U1306">
        <f>SUM($F1306:I1306)</f>
        <v>0</v>
      </c>
      <c r="V1306">
        <f>SUM($F1306:J1306)</f>
        <v>0</v>
      </c>
      <c r="W1306">
        <f>SUM($F1306:K1306)</f>
        <v>0</v>
      </c>
      <c r="X1306">
        <f>SUM($F1306:L1306)</f>
        <v>0</v>
      </c>
      <c r="Y1306">
        <f>SUM($F1306:M1306)</f>
        <v>0</v>
      </c>
      <c r="Z1306">
        <f>SUM($F1306:N1306)</f>
        <v>0</v>
      </c>
      <c r="AA1306">
        <f>SUM($F1306:O1306)</f>
        <v>0</v>
      </c>
      <c r="AB1306">
        <f>SUM($F1306:P1306)</f>
        <v>0</v>
      </c>
      <c r="AC1306">
        <f>SUM($F1306:Q1306)</f>
        <v>0</v>
      </c>
      <c r="AD1306">
        <f>SUM($F1306:R1306)</f>
        <v>0</v>
      </c>
    </row>
    <row r="1307" spans="1:30" x14ac:dyDescent="0.35">
      <c r="A1307" t="s">
        <v>151</v>
      </c>
      <c r="B1307" s="328" t="str">
        <f>VLOOKUP(A1307,'Web Based Remittances'!$A$2:$C$70,3,0)</f>
        <v>443o470v</v>
      </c>
      <c r="C1307" t="s">
        <v>31</v>
      </c>
      <c r="D1307" t="s">
        <v>32</v>
      </c>
      <c r="E1307">
        <v>4191900</v>
      </c>
      <c r="F1307">
        <v>-2370</v>
      </c>
      <c r="L1307">
        <v>-790</v>
      </c>
      <c r="O1307">
        <v>-790</v>
      </c>
      <c r="R1307">
        <v>-790</v>
      </c>
      <c r="S1307">
        <f t="shared" si="20"/>
        <v>0</v>
      </c>
      <c r="T1307">
        <f>SUM($F1307:H1307)</f>
        <v>-2370</v>
      </c>
      <c r="U1307">
        <f>SUM($F1307:I1307)</f>
        <v>-2370</v>
      </c>
      <c r="V1307">
        <f>SUM($F1307:J1307)</f>
        <v>-2370</v>
      </c>
      <c r="W1307">
        <f>SUM($F1307:K1307)</f>
        <v>-2370</v>
      </c>
      <c r="X1307">
        <f>SUM($F1307:L1307)</f>
        <v>-3160</v>
      </c>
      <c r="Y1307">
        <f>SUM($F1307:M1307)</f>
        <v>-3160</v>
      </c>
      <c r="Z1307">
        <f>SUM($F1307:N1307)</f>
        <v>-3160</v>
      </c>
      <c r="AA1307">
        <f>SUM($F1307:O1307)</f>
        <v>-3950</v>
      </c>
      <c r="AB1307">
        <f>SUM($F1307:P1307)</f>
        <v>-3950</v>
      </c>
      <c r="AC1307">
        <f>SUM($F1307:Q1307)</f>
        <v>-3950</v>
      </c>
      <c r="AD1307">
        <f>SUM($F1307:R1307)</f>
        <v>-4740</v>
      </c>
    </row>
    <row r="1308" spans="1:30" x14ac:dyDescent="0.35">
      <c r="A1308" t="s">
        <v>151</v>
      </c>
      <c r="B1308" s="328" t="str">
        <f>VLOOKUP(A1308,'Web Based Remittances'!$A$2:$C$70,3,0)</f>
        <v>443o470v</v>
      </c>
      <c r="C1308" t="s">
        <v>33</v>
      </c>
      <c r="D1308" t="s">
        <v>34</v>
      </c>
      <c r="E1308">
        <v>4191100</v>
      </c>
      <c r="F1308">
        <v>-20909</v>
      </c>
      <c r="G1308">
        <v>-75</v>
      </c>
      <c r="I1308">
        <v>-625</v>
      </c>
      <c r="J1308">
        <v>-6170</v>
      </c>
      <c r="L1308">
        <v>-625</v>
      </c>
      <c r="O1308">
        <v>-6820</v>
      </c>
      <c r="R1308">
        <v>-6594</v>
      </c>
      <c r="S1308">
        <f t="shared" si="20"/>
        <v>-75</v>
      </c>
      <c r="T1308">
        <f>SUM($F1308:H1308)</f>
        <v>-20984</v>
      </c>
      <c r="U1308">
        <f>SUM($F1308:I1308)</f>
        <v>-21609</v>
      </c>
      <c r="V1308">
        <f>SUM($F1308:J1308)</f>
        <v>-27779</v>
      </c>
      <c r="W1308">
        <f>SUM($F1308:K1308)</f>
        <v>-27779</v>
      </c>
      <c r="X1308">
        <f>SUM($F1308:L1308)</f>
        <v>-28404</v>
      </c>
      <c r="Y1308">
        <f>SUM($F1308:M1308)</f>
        <v>-28404</v>
      </c>
      <c r="Z1308">
        <f>SUM($F1308:N1308)</f>
        <v>-28404</v>
      </c>
      <c r="AA1308">
        <f>SUM($F1308:O1308)</f>
        <v>-35224</v>
      </c>
      <c r="AB1308">
        <f>SUM($F1308:P1308)</f>
        <v>-35224</v>
      </c>
      <c r="AC1308">
        <f>SUM($F1308:Q1308)</f>
        <v>-35224</v>
      </c>
      <c r="AD1308">
        <f>SUM($F1308:R1308)</f>
        <v>-41818</v>
      </c>
    </row>
    <row r="1309" spans="1:30" x14ac:dyDescent="0.35">
      <c r="A1309" t="s">
        <v>151</v>
      </c>
      <c r="B1309" s="328" t="str">
        <f>VLOOKUP(A1309,'Web Based Remittances'!$A$2:$C$70,3,0)</f>
        <v>443o470v</v>
      </c>
      <c r="C1309" t="s">
        <v>35</v>
      </c>
      <c r="D1309" t="s">
        <v>36</v>
      </c>
      <c r="E1309">
        <v>4191110</v>
      </c>
      <c r="S1309">
        <f t="shared" si="20"/>
        <v>0</v>
      </c>
      <c r="T1309">
        <f>SUM($F1309:H1309)</f>
        <v>0</v>
      </c>
      <c r="U1309">
        <f>SUM($F1309:I1309)</f>
        <v>0</v>
      </c>
      <c r="V1309">
        <f>SUM($F1309:J1309)</f>
        <v>0</v>
      </c>
      <c r="W1309">
        <f>SUM($F1309:K1309)</f>
        <v>0</v>
      </c>
      <c r="X1309">
        <f>SUM($F1309:L1309)</f>
        <v>0</v>
      </c>
      <c r="Y1309">
        <f>SUM($F1309:M1309)</f>
        <v>0</v>
      </c>
      <c r="Z1309">
        <f>SUM($F1309:N1309)</f>
        <v>0</v>
      </c>
      <c r="AA1309">
        <f>SUM($F1309:O1309)</f>
        <v>0</v>
      </c>
      <c r="AB1309">
        <f>SUM($F1309:P1309)</f>
        <v>0</v>
      </c>
      <c r="AC1309">
        <f>SUM($F1309:Q1309)</f>
        <v>0</v>
      </c>
      <c r="AD1309">
        <f>SUM($F1309:R1309)</f>
        <v>0</v>
      </c>
    </row>
    <row r="1310" spans="1:30" x14ac:dyDescent="0.35">
      <c r="A1310" t="s">
        <v>151</v>
      </c>
      <c r="B1310" s="328" t="str">
        <f>VLOOKUP(A1310,'Web Based Remittances'!$A$2:$C$70,3,0)</f>
        <v>443o470v</v>
      </c>
      <c r="C1310" t="s">
        <v>37</v>
      </c>
      <c r="D1310" t="s">
        <v>38</v>
      </c>
      <c r="E1310">
        <v>4191600</v>
      </c>
      <c r="S1310">
        <f t="shared" si="20"/>
        <v>0</v>
      </c>
      <c r="T1310">
        <f>SUM($F1310:H1310)</f>
        <v>0</v>
      </c>
      <c r="U1310">
        <f>SUM($F1310:I1310)</f>
        <v>0</v>
      </c>
      <c r="V1310">
        <f>SUM($F1310:J1310)</f>
        <v>0</v>
      </c>
      <c r="W1310">
        <f>SUM($F1310:K1310)</f>
        <v>0</v>
      </c>
      <c r="X1310">
        <f>SUM($F1310:L1310)</f>
        <v>0</v>
      </c>
      <c r="Y1310">
        <f>SUM($F1310:M1310)</f>
        <v>0</v>
      </c>
      <c r="Z1310">
        <f>SUM($F1310:N1310)</f>
        <v>0</v>
      </c>
      <c r="AA1310">
        <f>SUM($F1310:O1310)</f>
        <v>0</v>
      </c>
      <c r="AB1310">
        <f>SUM($F1310:P1310)</f>
        <v>0</v>
      </c>
      <c r="AC1310">
        <f>SUM($F1310:Q1310)</f>
        <v>0</v>
      </c>
      <c r="AD1310">
        <f>SUM($F1310:R1310)</f>
        <v>0</v>
      </c>
    </row>
    <row r="1311" spans="1:30" x14ac:dyDescent="0.35">
      <c r="A1311" t="s">
        <v>151</v>
      </c>
      <c r="B1311" s="328" t="str">
        <f>VLOOKUP(A1311,'Web Based Remittances'!$A$2:$C$70,3,0)</f>
        <v>443o470v</v>
      </c>
      <c r="C1311" t="s">
        <v>39</v>
      </c>
      <c r="D1311" t="s">
        <v>40</v>
      </c>
      <c r="E1311">
        <v>4191610</v>
      </c>
      <c r="S1311">
        <f t="shared" si="20"/>
        <v>0</v>
      </c>
      <c r="T1311">
        <f>SUM($F1311:H1311)</f>
        <v>0</v>
      </c>
      <c r="U1311">
        <f>SUM($F1311:I1311)</f>
        <v>0</v>
      </c>
      <c r="V1311">
        <f>SUM($F1311:J1311)</f>
        <v>0</v>
      </c>
      <c r="W1311">
        <f>SUM($F1311:K1311)</f>
        <v>0</v>
      </c>
      <c r="X1311">
        <f>SUM($F1311:L1311)</f>
        <v>0</v>
      </c>
      <c r="Y1311">
        <f>SUM($F1311:M1311)</f>
        <v>0</v>
      </c>
      <c r="Z1311">
        <f>SUM($F1311:N1311)</f>
        <v>0</v>
      </c>
      <c r="AA1311">
        <f>SUM($F1311:O1311)</f>
        <v>0</v>
      </c>
      <c r="AB1311">
        <f>SUM($F1311:P1311)</f>
        <v>0</v>
      </c>
      <c r="AC1311">
        <f>SUM($F1311:Q1311)</f>
        <v>0</v>
      </c>
      <c r="AD1311">
        <f>SUM($F1311:R1311)</f>
        <v>0</v>
      </c>
    </row>
    <row r="1312" spans="1:30" x14ac:dyDescent="0.35">
      <c r="A1312" t="s">
        <v>151</v>
      </c>
      <c r="B1312" s="328" t="str">
        <f>VLOOKUP(A1312,'Web Based Remittances'!$A$2:$C$70,3,0)</f>
        <v>443o470v</v>
      </c>
      <c r="C1312" t="s">
        <v>41</v>
      </c>
      <c r="D1312" t="s">
        <v>42</v>
      </c>
      <c r="E1312">
        <v>4190410</v>
      </c>
      <c r="F1312">
        <v>-17000</v>
      </c>
      <c r="G1312">
        <v>-1545</v>
      </c>
      <c r="H1312">
        <v>-1545</v>
      </c>
      <c r="I1312">
        <v>-1545</v>
      </c>
      <c r="J1312">
        <v>-1545</v>
      </c>
      <c r="L1312">
        <v>-1545</v>
      </c>
      <c r="M1312">
        <v>-1545</v>
      </c>
      <c r="N1312">
        <v>-1545</v>
      </c>
      <c r="O1312">
        <v>-1545</v>
      </c>
      <c r="P1312">
        <v>-1545</v>
      </c>
      <c r="Q1312">
        <v>-1545</v>
      </c>
      <c r="R1312">
        <v>-1550</v>
      </c>
      <c r="S1312">
        <f t="shared" si="20"/>
        <v>-1545</v>
      </c>
      <c r="T1312">
        <f>SUM($F1312:H1312)</f>
        <v>-20090</v>
      </c>
      <c r="U1312">
        <f>SUM($F1312:I1312)</f>
        <v>-21635</v>
      </c>
      <c r="V1312">
        <f>SUM($F1312:J1312)</f>
        <v>-23180</v>
      </c>
      <c r="W1312">
        <f>SUM($F1312:K1312)</f>
        <v>-23180</v>
      </c>
      <c r="X1312">
        <f>SUM($F1312:L1312)</f>
        <v>-24725</v>
      </c>
      <c r="Y1312">
        <f>SUM($F1312:M1312)</f>
        <v>-26270</v>
      </c>
      <c r="Z1312">
        <f>SUM($F1312:N1312)</f>
        <v>-27815</v>
      </c>
      <c r="AA1312">
        <f>SUM($F1312:O1312)</f>
        <v>-29360</v>
      </c>
      <c r="AB1312">
        <f>SUM($F1312:P1312)</f>
        <v>-30905</v>
      </c>
      <c r="AC1312">
        <f>SUM($F1312:Q1312)</f>
        <v>-32450</v>
      </c>
      <c r="AD1312">
        <f>SUM($F1312:R1312)</f>
        <v>-34000</v>
      </c>
    </row>
    <row r="1313" spans="1:30" x14ac:dyDescent="0.35">
      <c r="A1313" t="s">
        <v>151</v>
      </c>
      <c r="B1313" s="328" t="str">
        <f>VLOOKUP(A1313,'Web Based Remittances'!$A$2:$C$70,3,0)</f>
        <v>443o470v</v>
      </c>
      <c r="C1313" t="s">
        <v>43</v>
      </c>
      <c r="D1313" t="s">
        <v>44</v>
      </c>
      <c r="E1313">
        <v>4190420</v>
      </c>
      <c r="F1313">
        <v>-3000</v>
      </c>
      <c r="G1313">
        <v>-1000</v>
      </c>
      <c r="L1313">
        <v>-1000</v>
      </c>
      <c r="P1313">
        <v>-1000</v>
      </c>
      <c r="S1313">
        <f t="shared" si="20"/>
        <v>-1000</v>
      </c>
      <c r="T1313">
        <f>SUM($F1313:H1313)</f>
        <v>-4000</v>
      </c>
      <c r="U1313">
        <f>SUM($F1313:I1313)</f>
        <v>-4000</v>
      </c>
      <c r="V1313">
        <f>SUM($F1313:J1313)</f>
        <v>-4000</v>
      </c>
      <c r="W1313">
        <f>SUM($F1313:K1313)</f>
        <v>-4000</v>
      </c>
      <c r="X1313">
        <f>SUM($F1313:L1313)</f>
        <v>-5000</v>
      </c>
      <c r="Y1313">
        <f>SUM($F1313:M1313)</f>
        <v>-5000</v>
      </c>
      <c r="Z1313">
        <f>SUM($F1313:N1313)</f>
        <v>-5000</v>
      </c>
      <c r="AA1313">
        <f>SUM($F1313:O1313)</f>
        <v>-5000</v>
      </c>
      <c r="AB1313">
        <f>SUM($F1313:P1313)</f>
        <v>-6000</v>
      </c>
      <c r="AC1313">
        <f>SUM($F1313:Q1313)</f>
        <v>-6000</v>
      </c>
      <c r="AD1313">
        <f>SUM($F1313:R1313)</f>
        <v>-6000</v>
      </c>
    </row>
    <row r="1314" spans="1:30" x14ac:dyDescent="0.35">
      <c r="A1314" t="s">
        <v>151</v>
      </c>
      <c r="B1314" s="328" t="str">
        <f>VLOOKUP(A1314,'Web Based Remittances'!$A$2:$C$70,3,0)</f>
        <v>443o470v</v>
      </c>
      <c r="C1314" t="s">
        <v>45</v>
      </c>
      <c r="D1314" t="s">
        <v>46</v>
      </c>
      <c r="E1314">
        <v>4190200</v>
      </c>
      <c r="F1314">
        <v>-17996</v>
      </c>
      <c r="G1314">
        <v>-1636</v>
      </c>
      <c r="H1314">
        <v>-1636</v>
      </c>
      <c r="I1314">
        <v>-1636</v>
      </c>
      <c r="J1314">
        <v>-1636</v>
      </c>
      <c r="L1314">
        <v>-1636</v>
      </c>
      <c r="M1314">
        <v>-1636</v>
      </c>
      <c r="N1314">
        <v>-1636</v>
      </c>
      <c r="O1314">
        <v>-1636</v>
      </c>
      <c r="P1314">
        <v>-1636</v>
      </c>
      <c r="Q1314">
        <v>-1636</v>
      </c>
      <c r="R1314">
        <v>-1636</v>
      </c>
      <c r="S1314">
        <f t="shared" si="20"/>
        <v>-1636</v>
      </c>
      <c r="T1314">
        <f>SUM($F1314:H1314)</f>
        <v>-21268</v>
      </c>
      <c r="U1314">
        <f>SUM($F1314:I1314)</f>
        <v>-22904</v>
      </c>
      <c r="V1314">
        <f>SUM($F1314:J1314)</f>
        <v>-24540</v>
      </c>
      <c r="W1314">
        <f>SUM($F1314:K1314)</f>
        <v>-24540</v>
      </c>
      <c r="X1314">
        <f>SUM($F1314:L1314)</f>
        <v>-26176</v>
      </c>
      <c r="Y1314">
        <f>SUM($F1314:M1314)</f>
        <v>-27812</v>
      </c>
      <c r="Z1314">
        <f>SUM($F1314:N1314)</f>
        <v>-29448</v>
      </c>
      <c r="AA1314">
        <f>SUM($F1314:O1314)</f>
        <v>-31084</v>
      </c>
      <c r="AB1314">
        <f>SUM($F1314:P1314)</f>
        <v>-32720</v>
      </c>
      <c r="AC1314">
        <f>SUM($F1314:Q1314)</f>
        <v>-34356</v>
      </c>
      <c r="AD1314">
        <f>SUM($F1314:R1314)</f>
        <v>-35992</v>
      </c>
    </row>
    <row r="1315" spans="1:30" x14ac:dyDescent="0.35">
      <c r="A1315" t="s">
        <v>151</v>
      </c>
      <c r="B1315" s="328" t="str">
        <f>VLOOKUP(A1315,'Web Based Remittances'!$A$2:$C$70,3,0)</f>
        <v>443o470v</v>
      </c>
      <c r="C1315" t="s">
        <v>47</v>
      </c>
      <c r="D1315" t="s">
        <v>48</v>
      </c>
      <c r="E1315">
        <v>4190386</v>
      </c>
      <c r="S1315">
        <f t="shared" si="20"/>
        <v>0</v>
      </c>
      <c r="T1315">
        <f>SUM($F1315:H1315)</f>
        <v>0</v>
      </c>
      <c r="U1315">
        <f>SUM($F1315:I1315)</f>
        <v>0</v>
      </c>
      <c r="V1315">
        <f>SUM($F1315:J1315)</f>
        <v>0</v>
      </c>
      <c r="W1315">
        <f>SUM($F1315:K1315)</f>
        <v>0</v>
      </c>
      <c r="X1315">
        <f>SUM($F1315:L1315)</f>
        <v>0</v>
      </c>
      <c r="Y1315">
        <f>SUM($F1315:M1315)</f>
        <v>0</v>
      </c>
      <c r="Z1315">
        <f>SUM($F1315:N1315)</f>
        <v>0</v>
      </c>
      <c r="AA1315">
        <f>SUM($F1315:O1315)</f>
        <v>0</v>
      </c>
      <c r="AB1315">
        <f>SUM($F1315:P1315)</f>
        <v>0</v>
      </c>
      <c r="AC1315">
        <f>SUM($F1315:Q1315)</f>
        <v>0</v>
      </c>
      <c r="AD1315">
        <f>SUM($F1315:R1315)</f>
        <v>0</v>
      </c>
    </row>
    <row r="1316" spans="1:30" x14ac:dyDescent="0.35">
      <c r="A1316" t="s">
        <v>151</v>
      </c>
      <c r="B1316" s="328" t="str">
        <f>VLOOKUP(A1316,'Web Based Remittances'!$A$2:$C$70,3,0)</f>
        <v>443o470v</v>
      </c>
      <c r="C1316" t="s">
        <v>49</v>
      </c>
      <c r="D1316" t="s">
        <v>50</v>
      </c>
      <c r="E1316">
        <v>4190387</v>
      </c>
      <c r="S1316">
        <f t="shared" si="20"/>
        <v>0</v>
      </c>
      <c r="T1316">
        <f>SUM($F1316:H1316)</f>
        <v>0</v>
      </c>
      <c r="U1316">
        <f>SUM($F1316:I1316)</f>
        <v>0</v>
      </c>
      <c r="V1316">
        <f>SUM($F1316:J1316)</f>
        <v>0</v>
      </c>
      <c r="W1316">
        <f>SUM($F1316:K1316)</f>
        <v>0</v>
      </c>
      <c r="X1316">
        <f>SUM($F1316:L1316)</f>
        <v>0</v>
      </c>
      <c r="Y1316">
        <f>SUM($F1316:M1316)</f>
        <v>0</v>
      </c>
      <c r="Z1316">
        <f>SUM($F1316:N1316)</f>
        <v>0</v>
      </c>
      <c r="AA1316">
        <f>SUM($F1316:O1316)</f>
        <v>0</v>
      </c>
      <c r="AB1316">
        <f>SUM($F1316:P1316)</f>
        <v>0</v>
      </c>
      <c r="AC1316">
        <f>SUM($F1316:Q1316)</f>
        <v>0</v>
      </c>
      <c r="AD1316">
        <f>SUM($F1316:R1316)</f>
        <v>0</v>
      </c>
    </row>
    <row r="1317" spans="1:30" x14ac:dyDescent="0.35">
      <c r="A1317" t="s">
        <v>151</v>
      </c>
      <c r="B1317" s="328" t="str">
        <f>VLOOKUP(A1317,'Web Based Remittances'!$A$2:$C$70,3,0)</f>
        <v>443o470v</v>
      </c>
      <c r="C1317" t="s">
        <v>51</v>
      </c>
      <c r="D1317" t="s">
        <v>52</v>
      </c>
      <c r="E1317">
        <v>4190388</v>
      </c>
      <c r="F1317">
        <v>-7250</v>
      </c>
      <c r="G1317">
        <v>-1813</v>
      </c>
      <c r="J1317">
        <v>-1813</v>
      </c>
      <c r="M1317">
        <v>-1813</v>
      </c>
      <c r="P1317">
        <v>-1811</v>
      </c>
      <c r="S1317">
        <f t="shared" si="20"/>
        <v>-1813</v>
      </c>
      <c r="T1317">
        <f>SUM($F1317:H1317)</f>
        <v>-9063</v>
      </c>
      <c r="U1317">
        <f>SUM($F1317:I1317)</f>
        <v>-9063</v>
      </c>
      <c r="V1317">
        <f>SUM($F1317:J1317)</f>
        <v>-10876</v>
      </c>
      <c r="W1317">
        <f>SUM($F1317:K1317)</f>
        <v>-10876</v>
      </c>
      <c r="X1317">
        <f>SUM($F1317:L1317)</f>
        <v>-10876</v>
      </c>
      <c r="Y1317">
        <f>SUM($F1317:M1317)</f>
        <v>-12689</v>
      </c>
      <c r="Z1317">
        <f>SUM($F1317:N1317)</f>
        <v>-12689</v>
      </c>
      <c r="AA1317">
        <f>SUM($F1317:O1317)</f>
        <v>-12689</v>
      </c>
      <c r="AB1317">
        <f>SUM($F1317:P1317)</f>
        <v>-14500</v>
      </c>
      <c r="AC1317">
        <f>SUM($F1317:Q1317)</f>
        <v>-14500</v>
      </c>
      <c r="AD1317">
        <f>SUM($F1317:R1317)</f>
        <v>-14500</v>
      </c>
    </row>
    <row r="1318" spans="1:30" x14ac:dyDescent="0.35">
      <c r="A1318" t="s">
        <v>151</v>
      </c>
      <c r="B1318" s="328" t="str">
        <f>VLOOKUP(A1318,'Web Based Remittances'!$A$2:$C$70,3,0)</f>
        <v>443o470v</v>
      </c>
      <c r="C1318" t="s">
        <v>53</v>
      </c>
      <c r="D1318" t="s">
        <v>54</v>
      </c>
      <c r="E1318">
        <v>4190380</v>
      </c>
      <c r="F1318">
        <v>-64359</v>
      </c>
      <c r="G1318">
        <v>-7754</v>
      </c>
      <c r="J1318">
        <v>-45790</v>
      </c>
      <c r="Q1318">
        <v>-10815</v>
      </c>
      <c r="S1318">
        <f t="shared" si="20"/>
        <v>-7754</v>
      </c>
      <c r="T1318">
        <f>SUM($F1318:H1318)</f>
        <v>-72113</v>
      </c>
      <c r="U1318">
        <f>SUM($F1318:I1318)</f>
        <v>-72113</v>
      </c>
      <c r="V1318">
        <f>SUM($F1318:J1318)</f>
        <v>-117903</v>
      </c>
      <c r="W1318">
        <f>SUM($F1318:K1318)</f>
        <v>-117903</v>
      </c>
      <c r="X1318">
        <f>SUM($F1318:L1318)</f>
        <v>-117903</v>
      </c>
      <c r="Y1318">
        <f>SUM($F1318:M1318)</f>
        <v>-117903</v>
      </c>
      <c r="Z1318">
        <f>SUM($F1318:N1318)</f>
        <v>-117903</v>
      </c>
      <c r="AA1318">
        <f>SUM($F1318:O1318)</f>
        <v>-117903</v>
      </c>
      <c r="AB1318">
        <f>SUM($F1318:P1318)</f>
        <v>-117903</v>
      </c>
      <c r="AC1318">
        <f>SUM($F1318:Q1318)</f>
        <v>-128718</v>
      </c>
      <c r="AD1318">
        <f>SUM($F1318:R1318)</f>
        <v>-128718</v>
      </c>
    </row>
    <row r="1319" spans="1:30" x14ac:dyDescent="0.35">
      <c r="A1319" t="s">
        <v>151</v>
      </c>
      <c r="B1319" s="328" t="str">
        <f>VLOOKUP(A1319,'Web Based Remittances'!$A$2:$C$70,3,0)</f>
        <v>443o470v</v>
      </c>
      <c r="C1319" t="s">
        <v>156</v>
      </c>
      <c r="D1319" t="s">
        <v>157</v>
      </c>
      <c r="E1319">
        <v>4190205</v>
      </c>
      <c r="S1319">
        <f t="shared" si="20"/>
        <v>0</v>
      </c>
      <c r="T1319">
        <f>SUM($F1319:H1319)</f>
        <v>0</v>
      </c>
      <c r="U1319">
        <f>SUM($F1319:I1319)</f>
        <v>0</v>
      </c>
      <c r="V1319">
        <f>SUM($F1319:J1319)</f>
        <v>0</v>
      </c>
      <c r="W1319">
        <f>SUM($F1319:K1319)</f>
        <v>0</v>
      </c>
      <c r="X1319">
        <f>SUM($F1319:L1319)</f>
        <v>0</v>
      </c>
      <c r="Y1319">
        <f>SUM($F1319:M1319)</f>
        <v>0</v>
      </c>
      <c r="Z1319">
        <f>SUM($F1319:N1319)</f>
        <v>0</v>
      </c>
      <c r="AA1319">
        <f>SUM($F1319:O1319)</f>
        <v>0</v>
      </c>
      <c r="AB1319">
        <f>SUM($F1319:P1319)</f>
        <v>0</v>
      </c>
      <c r="AC1319">
        <f>SUM($F1319:Q1319)</f>
        <v>0</v>
      </c>
      <c r="AD1319">
        <f>SUM($F1319:R1319)</f>
        <v>0</v>
      </c>
    </row>
    <row r="1320" spans="1:30" x14ac:dyDescent="0.35">
      <c r="A1320" t="s">
        <v>151</v>
      </c>
      <c r="B1320" s="328" t="str">
        <f>VLOOKUP(A1320,'Web Based Remittances'!$A$2:$C$70,3,0)</f>
        <v>443o470v</v>
      </c>
      <c r="C1320" t="s">
        <v>55</v>
      </c>
      <c r="D1320" t="s">
        <v>56</v>
      </c>
      <c r="E1320">
        <v>4190210</v>
      </c>
      <c r="S1320">
        <f t="shared" si="20"/>
        <v>0</v>
      </c>
      <c r="T1320">
        <f>SUM($F1320:H1320)</f>
        <v>0</v>
      </c>
      <c r="U1320">
        <f>SUM($F1320:I1320)</f>
        <v>0</v>
      </c>
      <c r="V1320">
        <f>SUM($F1320:J1320)</f>
        <v>0</v>
      </c>
      <c r="W1320">
        <f>SUM($F1320:K1320)</f>
        <v>0</v>
      </c>
      <c r="X1320">
        <f>SUM($F1320:L1320)</f>
        <v>0</v>
      </c>
      <c r="Y1320">
        <f>SUM($F1320:M1320)</f>
        <v>0</v>
      </c>
      <c r="Z1320">
        <f>SUM($F1320:N1320)</f>
        <v>0</v>
      </c>
      <c r="AA1320">
        <f>SUM($F1320:O1320)</f>
        <v>0</v>
      </c>
      <c r="AB1320">
        <f>SUM($F1320:P1320)</f>
        <v>0</v>
      </c>
      <c r="AC1320">
        <f>SUM($F1320:Q1320)</f>
        <v>0</v>
      </c>
      <c r="AD1320">
        <f>SUM($F1320:R1320)</f>
        <v>0</v>
      </c>
    </row>
    <row r="1321" spans="1:30" x14ac:dyDescent="0.35">
      <c r="A1321" t="s">
        <v>151</v>
      </c>
      <c r="B1321" s="328" t="str">
        <f>VLOOKUP(A1321,'Web Based Remittances'!$A$2:$C$70,3,0)</f>
        <v>443o470v</v>
      </c>
      <c r="C1321" t="s">
        <v>57</v>
      </c>
      <c r="D1321" t="s">
        <v>58</v>
      </c>
      <c r="E1321">
        <v>6110000</v>
      </c>
      <c r="F1321">
        <v>847561</v>
      </c>
      <c r="G1321">
        <v>69255</v>
      </c>
      <c r="H1321">
        <v>69255</v>
      </c>
      <c r="I1321">
        <v>69255</v>
      </c>
      <c r="J1321">
        <v>69255</v>
      </c>
      <c r="K1321">
        <v>69255</v>
      </c>
      <c r="L1321">
        <v>71612</v>
      </c>
      <c r="M1321">
        <v>71612</v>
      </c>
      <c r="N1321">
        <v>71612</v>
      </c>
      <c r="O1321">
        <v>71612</v>
      </c>
      <c r="P1321">
        <v>71612</v>
      </c>
      <c r="Q1321">
        <v>71612</v>
      </c>
      <c r="R1321">
        <v>71614</v>
      </c>
      <c r="S1321">
        <f t="shared" si="20"/>
        <v>69255</v>
      </c>
      <c r="T1321">
        <f>SUM($F1321:H1321)</f>
        <v>986071</v>
      </c>
      <c r="U1321">
        <f>SUM($F1321:I1321)</f>
        <v>1055326</v>
      </c>
      <c r="V1321">
        <f>SUM($F1321:J1321)</f>
        <v>1124581</v>
      </c>
      <c r="W1321">
        <f>SUM($F1321:K1321)</f>
        <v>1193836</v>
      </c>
      <c r="X1321">
        <f>SUM($F1321:L1321)</f>
        <v>1265448</v>
      </c>
      <c r="Y1321">
        <f>SUM($F1321:M1321)</f>
        <v>1337060</v>
      </c>
      <c r="Z1321">
        <f>SUM($F1321:N1321)</f>
        <v>1408672</v>
      </c>
      <c r="AA1321">
        <f>SUM($F1321:O1321)</f>
        <v>1480284</v>
      </c>
      <c r="AB1321">
        <f>SUM($F1321:P1321)</f>
        <v>1551896</v>
      </c>
      <c r="AC1321">
        <f>SUM($F1321:Q1321)</f>
        <v>1623508</v>
      </c>
      <c r="AD1321">
        <f>SUM($F1321:R1321)</f>
        <v>1695122</v>
      </c>
    </row>
    <row r="1322" spans="1:30" x14ac:dyDescent="0.35">
      <c r="A1322" t="s">
        <v>151</v>
      </c>
      <c r="B1322" s="328" t="str">
        <f>VLOOKUP(A1322,'Web Based Remittances'!$A$2:$C$70,3,0)</f>
        <v>443o470v</v>
      </c>
      <c r="C1322" t="s">
        <v>59</v>
      </c>
      <c r="D1322" t="s">
        <v>60</v>
      </c>
      <c r="E1322">
        <v>6110020</v>
      </c>
      <c r="F1322">
        <v>15011</v>
      </c>
      <c r="G1322">
        <v>482</v>
      </c>
      <c r="H1322">
        <v>1453</v>
      </c>
      <c r="I1322">
        <v>1453</v>
      </c>
      <c r="J1322">
        <v>1453</v>
      </c>
      <c r="L1322">
        <v>1453</v>
      </c>
      <c r="M1322">
        <v>1453</v>
      </c>
      <c r="N1322">
        <v>1453</v>
      </c>
      <c r="O1322">
        <v>1453</v>
      </c>
      <c r="P1322">
        <v>1453</v>
      </c>
      <c r="Q1322">
        <v>1453</v>
      </c>
      <c r="R1322">
        <v>1452</v>
      </c>
      <c r="S1322">
        <f t="shared" si="20"/>
        <v>482</v>
      </c>
      <c r="T1322">
        <f>SUM($F1322:H1322)</f>
        <v>16946</v>
      </c>
      <c r="U1322">
        <f>SUM($F1322:I1322)</f>
        <v>18399</v>
      </c>
      <c r="V1322">
        <f>SUM($F1322:J1322)</f>
        <v>19852</v>
      </c>
      <c r="W1322">
        <f>SUM($F1322:K1322)</f>
        <v>19852</v>
      </c>
      <c r="X1322">
        <f>SUM($F1322:L1322)</f>
        <v>21305</v>
      </c>
      <c r="Y1322">
        <f>SUM($F1322:M1322)</f>
        <v>22758</v>
      </c>
      <c r="Z1322">
        <f>SUM($F1322:N1322)</f>
        <v>24211</v>
      </c>
      <c r="AA1322">
        <f>SUM($F1322:O1322)</f>
        <v>25664</v>
      </c>
      <c r="AB1322">
        <f>SUM($F1322:P1322)</f>
        <v>27117</v>
      </c>
      <c r="AC1322">
        <f>SUM($F1322:Q1322)</f>
        <v>28570</v>
      </c>
      <c r="AD1322">
        <f>SUM($F1322:R1322)</f>
        <v>30022</v>
      </c>
    </row>
    <row r="1323" spans="1:30" x14ac:dyDescent="0.35">
      <c r="A1323" t="s">
        <v>151</v>
      </c>
      <c r="B1323" s="328" t="str">
        <f>VLOOKUP(A1323,'Web Based Remittances'!$A$2:$C$70,3,0)</f>
        <v>443o470v</v>
      </c>
      <c r="C1323" t="s">
        <v>61</v>
      </c>
      <c r="D1323" t="s">
        <v>62</v>
      </c>
      <c r="E1323">
        <v>6110600</v>
      </c>
      <c r="F1323">
        <v>292929</v>
      </c>
      <c r="G1323">
        <v>25246</v>
      </c>
      <c r="H1323">
        <v>25246</v>
      </c>
      <c r="I1323">
        <v>25246</v>
      </c>
      <c r="J1323">
        <v>25246</v>
      </c>
      <c r="K1323">
        <v>25246</v>
      </c>
      <c r="L1323">
        <v>24444</v>
      </c>
      <c r="M1323">
        <v>23709</v>
      </c>
      <c r="N1323">
        <v>23709</v>
      </c>
      <c r="O1323">
        <v>23709</v>
      </c>
      <c r="P1323">
        <v>23709</v>
      </c>
      <c r="Q1323">
        <v>23709</v>
      </c>
      <c r="R1323">
        <v>23710</v>
      </c>
      <c r="S1323">
        <f t="shared" si="20"/>
        <v>25246</v>
      </c>
      <c r="T1323">
        <f>SUM($F1323:H1323)</f>
        <v>343421</v>
      </c>
      <c r="U1323">
        <f>SUM($F1323:I1323)</f>
        <v>368667</v>
      </c>
      <c r="V1323">
        <f>SUM($F1323:J1323)</f>
        <v>393913</v>
      </c>
      <c r="W1323">
        <f>SUM($F1323:K1323)</f>
        <v>419159</v>
      </c>
      <c r="X1323">
        <f>SUM($F1323:L1323)</f>
        <v>443603</v>
      </c>
      <c r="Y1323">
        <f>SUM($F1323:M1323)</f>
        <v>467312</v>
      </c>
      <c r="Z1323">
        <f>SUM($F1323:N1323)</f>
        <v>491021</v>
      </c>
      <c r="AA1323">
        <f>SUM($F1323:O1323)</f>
        <v>514730</v>
      </c>
      <c r="AB1323">
        <f>SUM($F1323:P1323)</f>
        <v>538439</v>
      </c>
      <c r="AC1323">
        <f>SUM($F1323:Q1323)</f>
        <v>562148</v>
      </c>
      <c r="AD1323">
        <f>SUM($F1323:R1323)</f>
        <v>585858</v>
      </c>
    </row>
    <row r="1324" spans="1:30" x14ac:dyDescent="0.35">
      <c r="A1324" t="s">
        <v>151</v>
      </c>
      <c r="B1324" s="328" t="str">
        <f>VLOOKUP(A1324,'Web Based Remittances'!$A$2:$C$70,3,0)</f>
        <v>443o470v</v>
      </c>
      <c r="C1324" t="s">
        <v>63</v>
      </c>
      <c r="D1324" t="s">
        <v>64</v>
      </c>
      <c r="E1324">
        <v>6110720</v>
      </c>
      <c r="F1324">
        <v>25641</v>
      </c>
      <c r="G1324">
        <v>1957</v>
      </c>
      <c r="H1324">
        <v>1957</v>
      </c>
      <c r="I1324">
        <v>1957</v>
      </c>
      <c r="J1324">
        <v>1957</v>
      </c>
      <c r="K1324">
        <v>1961</v>
      </c>
      <c r="L1324">
        <v>2675</v>
      </c>
      <c r="M1324">
        <v>1957</v>
      </c>
      <c r="N1324">
        <v>1958</v>
      </c>
      <c r="O1324">
        <v>1958</v>
      </c>
      <c r="P1324">
        <v>2675</v>
      </c>
      <c r="Q1324">
        <v>1958</v>
      </c>
      <c r="R1324">
        <v>2671</v>
      </c>
      <c r="S1324">
        <f t="shared" si="20"/>
        <v>1957</v>
      </c>
      <c r="T1324">
        <f>SUM($F1324:H1324)</f>
        <v>29555</v>
      </c>
      <c r="U1324">
        <f>SUM($F1324:I1324)</f>
        <v>31512</v>
      </c>
      <c r="V1324">
        <f>SUM($F1324:J1324)</f>
        <v>33469</v>
      </c>
      <c r="W1324">
        <f>SUM($F1324:K1324)</f>
        <v>35430</v>
      </c>
      <c r="X1324">
        <f>SUM($F1324:L1324)</f>
        <v>38105</v>
      </c>
      <c r="Y1324">
        <f>SUM($F1324:M1324)</f>
        <v>40062</v>
      </c>
      <c r="Z1324">
        <f>SUM($F1324:N1324)</f>
        <v>42020</v>
      </c>
      <c r="AA1324">
        <f>SUM($F1324:O1324)</f>
        <v>43978</v>
      </c>
      <c r="AB1324">
        <f>SUM($F1324:P1324)</f>
        <v>46653</v>
      </c>
      <c r="AC1324">
        <f>SUM($F1324:Q1324)</f>
        <v>48611</v>
      </c>
      <c r="AD1324">
        <f>SUM($F1324:R1324)</f>
        <v>51282</v>
      </c>
    </row>
    <row r="1325" spans="1:30" x14ac:dyDescent="0.35">
      <c r="A1325" t="s">
        <v>151</v>
      </c>
      <c r="B1325" s="328" t="str">
        <f>VLOOKUP(A1325,'Web Based Remittances'!$A$2:$C$70,3,0)</f>
        <v>443o470v</v>
      </c>
      <c r="C1325" t="s">
        <v>65</v>
      </c>
      <c r="D1325" t="s">
        <v>66</v>
      </c>
      <c r="E1325">
        <v>6110860</v>
      </c>
      <c r="F1325">
        <v>86093</v>
      </c>
      <c r="G1325">
        <v>7116</v>
      </c>
      <c r="H1325">
        <v>7116</v>
      </c>
      <c r="I1325">
        <v>7116</v>
      </c>
      <c r="J1325">
        <v>7016</v>
      </c>
      <c r="K1325">
        <v>7016</v>
      </c>
      <c r="L1325">
        <v>7116</v>
      </c>
      <c r="M1325">
        <v>7266</v>
      </c>
      <c r="N1325">
        <v>7266</v>
      </c>
      <c r="O1325">
        <v>7266</v>
      </c>
      <c r="P1325">
        <v>7266</v>
      </c>
      <c r="Q1325">
        <v>7266</v>
      </c>
      <c r="R1325">
        <v>7267</v>
      </c>
      <c r="S1325">
        <f t="shared" si="20"/>
        <v>7116</v>
      </c>
      <c r="T1325">
        <f>SUM($F1325:H1325)</f>
        <v>100325</v>
      </c>
      <c r="U1325">
        <f>SUM($F1325:I1325)</f>
        <v>107441</v>
      </c>
      <c r="V1325">
        <f>SUM($F1325:J1325)</f>
        <v>114457</v>
      </c>
      <c r="W1325">
        <f>SUM($F1325:K1325)</f>
        <v>121473</v>
      </c>
      <c r="X1325">
        <f>SUM($F1325:L1325)</f>
        <v>128589</v>
      </c>
      <c r="Y1325">
        <f>SUM($F1325:M1325)</f>
        <v>135855</v>
      </c>
      <c r="Z1325">
        <f>SUM($F1325:N1325)</f>
        <v>143121</v>
      </c>
      <c r="AA1325">
        <f>SUM($F1325:O1325)</f>
        <v>150387</v>
      </c>
      <c r="AB1325">
        <f>SUM($F1325:P1325)</f>
        <v>157653</v>
      </c>
      <c r="AC1325">
        <f>SUM($F1325:Q1325)</f>
        <v>164919</v>
      </c>
      <c r="AD1325">
        <f>SUM($F1325:R1325)</f>
        <v>172186</v>
      </c>
    </row>
    <row r="1326" spans="1:30" x14ac:dyDescent="0.35">
      <c r="A1326" t="s">
        <v>151</v>
      </c>
      <c r="B1326" s="328" t="str">
        <f>VLOOKUP(A1326,'Web Based Remittances'!$A$2:$C$70,3,0)</f>
        <v>443o470v</v>
      </c>
      <c r="C1326" t="s">
        <v>67</v>
      </c>
      <c r="D1326" t="s">
        <v>68</v>
      </c>
      <c r="E1326">
        <v>6110800</v>
      </c>
      <c r="S1326">
        <f t="shared" si="20"/>
        <v>0</v>
      </c>
      <c r="T1326">
        <f>SUM($F1326:H1326)</f>
        <v>0</v>
      </c>
      <c r="U1326">
        <f>SUM($F1326:I1326)</f>
        <v>0</v>
      </c>
      <c r="V1326">
        <f>SUM($F1326:J1326)</f>
        <v>0</v>
      </c>
      <c r="W1326">
        <f>SUM($F1326:K1326)</f>
        <v>0</v>
      </c>
      <c r="X1326">
        <f>SUM($F1326:L1326)</f>
        <v>0</v>
      </c>
      <c r="Y1326">
        <f>SUM($F1326:M1326)</f>
        <v>0</v>
      </c>
      <c r="Z1326">
        <f>SUM($F1326:N1326)</f>
        <v>0</v>
      </c>
      <c r="AA1326">
        <f>SUM($F1326:O1326)</f>
        <v>0</v>
      </c>
      <c r="AB1326">
        <f>SUM($F1326:P1326)</f>
        <v>0</v>
      </c>
      <c r="AC1326">
        <f>SUM($F1326:Q1326)</f>
        <v>0</v>
      </c>
      <c r="AD1326">
        <f>SUM($F1326:R1326)</f>
        <v>0</v>
      </c>
    </row>
    <row r="1327" spans="1:30" x14ac:dyDescent="0.35">
      <c r="A1327" t="s">
        <v>151</v>
      </c>
      <c r="B1327" s="328" t="str">
        <f>VLOOKUP(A1327,'Web Based Remittances'!$A$2:$C$70,3,0)</f>
        <v>443o470v</v>
      </c>
      <c r="C1327" t="s">
        <v>69</v>
      </c>
      <c r="D1327" t="s">
        <v>70</v>
      </c>
      <c r="E1327">
        <v>6110640</v>
      </c>
      <c r="F1327">
        <v>65701</v>
      </c>
      <c r="G1327">
        <v>5474</v>
      </c>
      <c r="H1327">
        <v>5474</v>
      </c>
      <c r="I1327">
        <v>5474</v>
      </c>
      <c r="J1327">
        <v>5474</v>
      </c>
      <c r="K1327">
        <v>5474</v>
      </c>
      <c r="L1327">
        <v>5474</v>
      </c>
      <c r="M1327">
        <v>5474</v>
      </c>
      <c r="N1327">
        <v>5474</v>
      </c>
      <c r="O1327">
        <v>5474</v>
      </c>
      <c r="P1327">
        <v>5474</v>
      </c>
      <c r="Q1327">
        <v>5474</v>
      </c>
      <c r="R1327">
        <v>5487</v>
      </c>
      <c r="S1327">
        <f t="shared" si="20"/>
        <v>5474</v>
      </c>
      <c r="T1327">
        <f>SUM($F1327:H1327)</f>
        <v>76649</v>
      </c>
      <c r="U1327">
        <f>SUM($F1327:I1327)</f>
        <v>82123</v>
      </c>
      <c r="V1327">
        <f>SUM($F1327:J1327)</f>
        <v>87597</v>
      </c>
      <c r="W1327">
        <f>SUM($F1327:K1327)</f>
        <v>93071</v>
      </c>
      <c r="X1327">
        <f>SUM($F1327:L1327)</f>
        <v>98545</v>
      </c>
      <c r="Y1327">
        <f>SUM($F1327:M1327)</f>
        <v>104019</v>
      </c>
      <c r="Z1327">
        <f>SUM($F1327:N1327)</f>
        <v>109493</v>
      </c>
      <c r="AA1327">
        <f>SUM($F1327:O1327)</f>
        <v>114967</v>
      </c>
      <c r="AB1327">
        <f>SUM($F1327:P1327)</f>
        <v>120441</v>
      </c>
      <c r="AC1327">
        <f>SUM($F1327:Q1327)</f>
        <v>125915</v>
      </c>
      <c r="AD1327">
        <f>SUM($F1327:R1327)</f>
        <v>131402</v>
      </c>
    </row>
    <row r="1328" spans="1:30" x14ac:dyDescent="0.35">
      <c r="A1328" t="s">
        <v>151</v>
      </c>
      <c r="B1328" s="328" t="str">
        <f>VLOOKUP(A1328,'Web Based Remittances'!$A$2:$C$70,3,0)</f>
        <v>443o470v</v>
      </c>
      <c r="C1328" t="s">
        <v>71</v>
      </c>
      <c r="D1328" t="s">
        <v>72</v>
      </c>
      <c r="E1328">
        <v>6116300</v>
      </c>
      <c r="F1328">
        <v>4420</v>
      </c>
      <c r="G1328">
        <v>450</v>
      </c>
      <c r="H1328">
        <v>350</v>
      </c>
      <c r="I1328">
        <v>350</v>
      </c>
      <c r="J1328">
        <v>570</v>
      </c>
      <c r="K1328">
        <v>300</v>
      </c>
      <c r="L1328">
        <v>300</v>
      </c>
      <c r="M1328">
        <v>350</v>
      </c>
      <c r="N1328">
        <v>350</v>
      </c>
      <c r="O1328">
        <v>350</v>
      </c>
      <c r="P1328">
        <v>350</v>
      </c>
      <c r="Q1328">
        <v>350</v>
      </c>
      <c r="R1328">
        <v>350</v>
      </c>
      <c r="S1328">
        <f t="shared" si="20"/>
        <v>450</v>
      </c>
      <c r="T1328">
        <f>SUM($F1328:H1328)</f>
        <v>5220</v>
      </c>
      <c r="U1328">
        <f>SUM($F1328:I1328)</f>
        <v>5570</v>
      </c>
      <c r="V1328">
        <f>SUM($F1328:J1328)</f>
        <v>6140</v>
      </c>
      <c r="W1328">
        <f>SUM($F1328:K1328)</f>
        <v>6440</v>
      </c>
      <c r="X1328">
        <f>SUM($F1328:L1328)</f>
        <v>6740</v>
      </c>
      <c r="Y1328">
        <f>SUM($F1328:M1328)</f>
        <v>7090</v>
      </c>
      <c r="Z1328">
        <f>SUM($F1328:N1328)</f>
        <v>7440</v>
      </c>
      <c r="AA1328">
        <f>SUM($F1328:O1328)</f>
        <v>7790</v>
      </c>
      <c r="AB1328">
        <f>SUM($F1328:P1328)</f>
        <v>8140</v>
      </c>
      <c r="AC1328">
        <f>SUM($F1328:Q1328)</f>
        <v>8490</v>
      </c>
      <c r="AD1328">
        <f>SUM($F1328:R1328)</f>
        <v>8840</v>
      </c>
    </row>
    <row r="1329" spans="1:30" x14ac:dyDescent="0.35">
      <c r="A1329" t="s">
        <v>151</v>
      </c>
      <c r="B1329" s="328" t="str">
        <f>VLOOKUP(A1329,'Web Based Remittances'!$A$2:$C$70,3,0)</f>
        <v>443o470v</v>
      </c>
      <c r="C1329" t="s">
        <v>73</v>
      </c>
      <c r="D1329" t="s">
        <v>74</v>
      </c>
      <c r="E1329">
        <v>6116200</v>
      </c>
      <c r="F1329">
        <v>5000</v>
      </c>
      <c r="G1329">
        <v>500</v>
      </c>
      <c r="H1329">
        <v>500</v>
      </c>
      <c r="I1329">
        <v>500</v>
      </c>
      <c r="J1329">
        <v>500</v>
      </c>
      <c r="M1329">
        <v>500</v>
      </c>
      <c r="N1329">
        <v>500</v>
      </c>
      <c r="O1329">
        <v>500</v>
      </c>
      <c r="P1329">
        <v>500</v>
      </c>
      <c r="Q1329">
        <v>500</v>
      </c>
      <c r="R1329">
        <v>500</v>
      </c>
      <c r="S1329">
        <f t="shared" si="20"/>
        <v>500</v>
      </c>
      <c r="T1329">
        <f>SUM($F1329:H1329)</f>
        <v>6000</v>
      </c>
      <c r="U1329">
        <f>SUM($F1329:I1329)</f>
        <v>6500</v>
      </c>
      <c r="V1329">
        <f>SUM($F1329:J1329)</f>
        <v>7000</v>
      </c>
      <c r="W1329">
        <f>SUM($F1329:K1329)</f>
        <v>7000</v>
      </c>
      <c r="X1329">
        <f>SUM($F1329:L1329)</f>
        <v>7000</v>
      </c>
      <c r="Y1329">
        <f>SUM($F1329:M1329)</f>
        <v>7500</v>
      </c>
      <c r="Z1329">
        <f>SUM($F1329:N1329)</f>
        <v>8000</v>
      </c>
      <c r="AA1329">
        <f>SUM($F1329:O1329)</f>
        <v>8500</v>
      </c>
      <c r="AB1329">
        <f>SUM($F1329:P1329)</f>
        <v>9000</v>
      </c>
      <c r="AC1329">
        <f>SUM($F1329:Q1329)</f>
        <v>9500</v>
      </c>
      <c r="AD1329">
        <f>SUM($F1329:R1329)</f>
        <v>10000</v>
      </c>
    </row>
    <row r="1330" spans="1:30" x14ac:dyDescent="0.35">
      <c r="A1330" t="s">
        <v>151</v>
      </c>
      <c r="B1330" s="328" t="str">
        <f>VLOOKUP(A1330,'Web Based Remittances'!$A$2:$C$70,3,0)</f>
        <v>443o470v</v>
      </c>
      <c r="C1330" t="s">
        <v>75</v>
      </c>
      <c r="D1330" t="s">
        <v>76</v>
      </c>
      <c r="E1330">
        <v>6116610</v>
      </c>
      <c r="S1330">
        <f t="shared" si="20"/>
        <v>0</v>
      </c>
      <c r="T1330">
        <f>SUM($F1330:H1330)</f>
        <v>0</v>
      </c>
      <c r="U1330">
        <f>SUM($F1330:I1330)</f>
        <v>0</v>
      </c>
      <c r="V1330">
        <f>SUM($F1330:J1330)</f>
        <v>0</v>
      </c>
      <c r="W1330">
        <f>SUM($F1330:K1330)</f>
        <v>0</v>
      </c>
      <c r="X1330">
        <f>SUM($F1330:L1330)</f>
        <v>0</v>
      </c>
      <c r="Y1330">
        <f>SUM($F1330:M1330)</f>
        <v>0</v>
      </c>
      <c r="Z1330">
        <f>SUM($F1330:N1330)</f>
        <v>0</v>
      </c>
      <c r="AA1330">
        <f>SUM($F1330:O1330)</f>
        <v>0</v>
      </c>
      <c r="AB1330">
        <f>SUM($F1330:P1330)</f>
        <v>0</v>
      </c>
      <c r="AC1330">
        <f>SUM($F1330:Q1330)</f>
        <v>0</v>
      </c>
      <c r="AD1330">
        <f>SUM($F1330:R1330)</f>
        <v>0</v>
      </c>
    </row>
    <row r="1331" spans="1:30" x14ac:dyDescent="0.35">
      <c r="A1331" t="s">
        <v>151</v>
      </c>
      <c r="B1331" s="328" t="str">
        <f>VLOOKUP(A1331,'Web Based Remittances'!$A$2:$C$70,3,0)</f>
        <v>443o470v</v>
      </c>
      <c r="C1331" t="s">
        <v>77</v>
      </c>
      <c r="D1331" t="s">
        <v>78</v>
      </c>
      <c r="E1331">
        <v>6116600</v>
      </c>
      <c r="F1331">
        <v>8500</v>
      </c>
      <c r="R1331">
        <v>8500</v>
      </c>
      <c r="S1331">
        <f t="shared" si="20"/>
        <v>0</v>
      </c>
      <c r="T1331">
        <f>SUM($F1331:H1331)</f>
        <v>8500</v>
      </c>
      <c r="U1331">
        <f>SUM($F1331:I1331)</f>
        <v>8500</v>
      </c>
      <c r="V1331">
        <f>SUM($F1331:J1331)</f>
        <v>8500</v>
      </c>
      <c r="W1331">
        <f>SUM($F1331:K1331)</f>
        <v>8500</v>
      </c>
      <c r="X1331">
        <f>SUM($F1331:L1331)</f>
        <v>8500</v>
      </c>
      <c r="Y1331">
        <f>SUM($F1331:M1331)</f>
        <v>8500</v>
      </c>
      <c r="Z1331">
        <f>SUM($F1331:N1331)</f>
        <v>8500</v>
      </c>
      <c r="AA1331">
        <f>SUM($F1331:O1331)</f>
        <v>8500</v>
      </c>
      <c r="AB1331">
        <f>SUM($F1331:P1331)</f>
        <v>8500</v>
      </c>
      <c r="AC1331">
        <f>SUM($F1331:Q1331)</f>
        <v>8500</v>
      </c>
      <c r="AD1331">
        <f>SUM($F1331:R1331)</f>
        <v>17000</v>
      </c>
    </row>
    <row r="1332" spans="1:30" x14ac:dyDescent="0.35">
      <c r="A1332" t="s">
        <v>151</v>
      </c>
      <c r="B1332" s="328" t="str">
        <f>VLOOKUP(A1332,'Web Based Remittances'!$A$2:$C$70,3,0)</f>
        <v>443o470v</v>
      </c>
      <c r="C1332" t="s">
        <v>79</v>
      </c>
      <c r="D1332" t="s">
        <v>80</v>
      </c>
      <c r="E1332">
        <v>6121000</v>
      </c>
      <c r="F1332">
        <v>15000</v>
      </c>
      <c r="G1332">
        <v>1364</v>
      </c>
      <c r="H1332">
        <v>1364</v>
      </c>
      <c r="I1332">
        <v>1364</v>
      </c>
      <c r="J1332">
        <v>1364</v>
      </c>
      <c r="L1332">
        <v>1364</v>
      </c>
      <c r="M1332">
        <v>1364</v>
      </c>
      <c r="N1332">
        <v>1364</v>
      </c>
      <c r="O1332">
        <v>1364</v>
      </c>
      <c r="P1332">
        <v>1364</v>
      </c>
      <c r="Q1332">
        <v>1364</v>
      </c>
      <c r="R1332">
        <v>1360</v>
      </c>
      <c r="S1332">
        <f t="shared" si="20"/>
        <v>1364</v>
      </c>
      <c r="T1332">
        <f>SUM($F1332:H1332)</f>
        <v>17728</v>
      </c>
      <c r="U1332">
        <f>SUM($F1332:I1332)</f>
        <v>19092</v>
      </c>
      <c r="V1332">
        <f>SUM($F1332:J1332)</f>
        <v>20456</v>
      </c>
      <c r="W1332">
        <f>SUM($F1332:K1332)</f>
        <v>20456</v>
      </c>
      <c r="X1332">
        <f>SUM($F1332:L1332)</f>
        <v>21820</v>
      </c>
      <c r="Y1332">
        <f>SUM($F1332:M1332)</f>
        <v>23184</v>
      </c>
      <c r="Z1332">
        <f>SUM($F1332:N1332)</f>
        <v>24548</v>
      </c>
      <c r="AA1332">
        <f>SUM($F1332:O1332)</f>
        <v>25912</v>
      </c>
      <c r="AB1332">
        <f>SUM($F1332:P1332)</f>
        <v>27276</v>
      </c>
      <c r="AC1332">
        <f>SUM($F1332:Q1332)</f>
        <v>28640</v>
      </c>
      <c r="AD1332">
        <f>SUM($F1332:R1332)</f>
        <v>30000</v>
      </c>
    </row>
    <row r="1333" spans="1:30" x14ac:dyDescent="0.35">
      <c r="A1333" t="s">
        <v>151</v>
      </c>
      <c r="B1333" s="328" t="str">
        <f>VLOOKUP(A1333,'Web Based Remittances'!$A$2:$C$70,3,0)</f>
        <v>443o470v</v>
      </c>
      <c r="C1333" t="s">
        <v>81</v>
      </c>
      <c r="D1333" t="s">
        <v>82</v>
      </c>
      <c r="E1333">
        <v>6122310</v>
      </c>
      <c r="F1333">
        <v>11224</v>
      </c>
      <c r="G1333">
        <v>602</v>
      </c>
      <c r="H1333">
        <v>602</v>
      </c>
      <c r="I1333">
        <v>602</v>
      </c>
      <c r="J1333">
        <v>602</v>
      </c>
      <c r="K1333">
        <v>602</v>
      </c>
      <c r="L1333">
        <v>2602</v>
      </c>
      <c r="M1333">
        <v>602</v>
      </c>
      <c r="N1333">
        <v>2602</v>
      </c>
      <c r="O1333">
        <v>602</v>
      </c>
      <c r="P1333">
        <v>602</v>
      </c>
      <c r="Q1333">
        <v>602</v>
      </c>
      <c r="R1333">
        <v>602</v>
      </c>
      <c r="S1333">
        <f t="shared" si="20"/>
        <v>602</v>
      </c>
      <c r="T1333">
        <f>SUM($F1333:H1333)</f>
        <v>12428</v>
      </c>
      <c r="U1333">
        <f>SUM($F1333:I1333)</f>
        <v>13030</v>
      </c>
      <c r="V1333">
        <f>SUM($F1333:J1333)</f>
        <v>13632</v>
      </c>
      <c r="W1333">
        <f>SUM($F1333:K1333)</f>
        <v>14234</v>
      </c>
      <c r="X1333">
        <f>SUM($F1333:L1333)</f>
        <v>16836</v>
      </c>
      <c r="Y1333">
        <f>SUM($F1333:M1333)</f>
        <v>17438</v>
      </c>
      <c r="Z1333">
        <f>SUM($F1333:N1333)</f>
        <v>20040</v>
      </c>
      <c r="AA1333">
        <f>SUM($F1333:O1333)</f>
        <v>20642</v>
      </c>
      <c r="AB1333">
        <f>SUM($F1333:P1333)</f>
        <v>21244</v>
      </c>
      <c r="AC1333">
        <f>SUM($F1333:Q1333)</f>
        <v>21846</v>
      </c>
      <c r="AD1333">
        <f>SUM($F1333:R1333)</f>
        <v>22448</v>
      </c>
    </row>
    <row r="1334" spans="1:30" x14ac:dyDescent="0.35">
      <c r="A1334" t="s">
        <v>151</v>
      </c>
      <c r="B1334" s="328" t="str">
        <f>VLOOKUP(A1334,'Web Based Remittances'!$A$2:$C$70,3,0)</f>
        <v>443o470v</v>
      </c>
      <c r="C1334" t="s">
        <v>83</v>
      </c>
      <c r="D1334" t="s">
        <v>84</v>
      </c>
      <c r="E1334">
        <v>6122110</v>
      </c>
      <c r="F1334">
        <v>29358</v>
      </c>
      <c r="G1334">
        <v>2510</v>
      </c>
      <c r="H1334">
        <v>2510</v>
      </c>
      <c r="I1334">
        <v>2510</v>
      </c>
      <c r="J1334">
        <v>2510</v>
      </c>
      <c r="L1334">
        <v>4262</v>
      </c>
      <c r="M1334">
        <v>2510</v>
      </c>
      <c r="N1334">
        <v>2510</v>
      </c>
      <c r="O1334">
        <v>2510</v>
      </c>
      <c r="P1334">
        <v>2510</v>
      </c>
      <c r="Q1334">
        <v>2510</v>
      </c>
      <c r="R1334">
        <v>2506</v>
      </c>
      <c r="S1334">
        <f t="shared" si="20"/>
        <v>2510</v>
      </c>
      <c r="T1334">
        <f>SUM($F1334:H1334)</f>
        <v>34378</v>
      </c>
      <c r="U1334">
        <f>SUM($F1334:I1334)</f>
        <v>36888</v>
      </c>
      <c r="V1334">
        <f>SUM($F1334:J1334)</f>
        <v>39398</v>
      </c>
      <c r="W1334">
        <f>SUM($F1334:K1334)</f>
        <v>39398</v>
      </c>
      <c r="X1334">
        <f>SUM($F1334:L1334)</f>
        <v>43660</v>
      </c>
      <c r="Y1334">
        <f>SUM($F1334:M1334)</f>
        <v>46170</v>
      </c>
      <c r="Z1334">
        <f>SUM($F1334:N1334)</f>
        <v>48680</v>
      </c>
      <c r="AA1334">
        <f>SUM($F1334:O1334)</f>
        <v>51190</v>
      </c>
      <c r="AB1334">
        <f>SUM($F1334:P1334)</f>
        <v>53700</v>
      </c>
      <c r="AC1334">
        <f>SUM($F1334:Q1334)</f>
        <v>56210</v>
      </c>
      <c r="AD1334">
        <f>SUM($F1334:R1334)</f>
        <v>58716</v>
      </c>
    </row>
    <row r="1335" spans="1:30" x14ac:dyDescent="0.35">
      <c r="A1335" t="s">
        <v>151</v>
      </c>
      <c r="B1335" s="328" t="str">
        <f>VLOOKUP(A1335,'Web Based Remittances'!$A$2:$C$70,3,0)</f>
        <v>443o470v</v>
      </c>
      <c r="C1335" t="s">
        <v>85</v>
      </c>
      <c r="D1335" t="s">
        <v>86</v>
      </c>
      <c r="E1335">
        <v>6120800</v>
      </c>
      <c r="F1335">
        <v>4272</v>
      </c>
      <c r="G1335">
        <v>356</v>
      </c>
      <c r="H1335">
        <v>356</v>
      </c>
      <c r="I1335">
        <v>356</v>
      </c>
      <c r="J1335">
        <v>356</v>
      </c>
      <c r="L1335">
        <v>712</v>
      </c>
      <c r="M1335">
        <v>356</v>
      </c>
      <c r="N1335">
        <v>356</v>
      </c>
      <c r="O1335">
        <v>356</v>
      </c>
      <c r="P1335">
        <v>356</v>
      </c>
      <c r="Q1335">
        <v>356</v>
      </c>
      <c r="R1335">
        <v>356</v>
      </c>
      <c r="S1335">
        <f t="shared" si="20"/>
        <v>356</v>
      </c>
      <c r="T1335">
        <f>SUM($F1335:H1335)</f>
        <v>4984</v>
      </c>
      <c r="U1335">
        <f>SUM($F1335:I1335)</f>
        <v>5340</v>
      </c>
      <c r="V1335">
        <f>SUM($F1335:J1335)</f>
        <v>5696</v>
      </c>
      <c r="W1335">
        <f>SUM($F1335:K1335)</f>
        <v>5696</v>
      </c>
      <c r="X1335">
        <f>SUM($F1335:L1335)</f>
        <v>6408</v>
      </c>
      <c r="Y1335">
        <f>SUM($F1335:M1335)</f>
        <v>6764</v>
      </c>
      <c r="Z1335">
        <f>SUM($F1335:N1335)</f>
        <v>7120</v>
      </c>
      <c r="AA1335">
        <f>SUM($F1335:O1335)</f>
        <v>7476</v>
      </c>
      <c r="AB1335">
        <f>SUM($F1335:P1335)</f>
        <v>7832</v>
      </c>
      <c r="AC1335">
        <f>SUM($F1335:Q1335)</f>
        <v>8188</v>
      </c>
      <c r="AD1335">
        <f>SUM($F1335:R1335)</f>
        <v>8544</v>
      </c>
    </row>
    <row r="1336" spans="1:30" x14ac:dyDescent="0.35">
      <c r="A1336" t="s">
        <v>151</v>
      </c>
      <c r="B1336" s="328" t="str">
        <f>VLOOKUP(A1336,'Web Based Remittances'!$A$2:$C$70,3,0)</f>
        <v>443o470v</v>
      </c>
      <c r="C1336" t="s">
        <v>87</v>
      </c>
      <c r="D1336" t="s">
        <v>88</v>
      </c>
      <c r="E1336">
        <v>6120220</v>
      </c>
      <c r="F1336">
        <v>26775</v>
      </c>
      <c r="G1336">
        <v>2231</v>
      </c>
      <c r="H1336">
        <v>2231</v>
      </c>
      <c r="I1336">
        <v>2231</v>
      </c>
      <c r="J1336">
        <v>2231</v>
      </c>
      <c r="L1336">
        <v>4462</v>
      </c>
      <c r="M1336">
        <v>2231</v>
      </c>
      <c r="N1336">
        <v>2231</v>
      </c>
      <c r="O1336">
        <v>2231</v>
      </c>
      <c r="P1336">
        <v>2231</v>
      </c>
      <c r="Q1336">
        <v>2231</v>
      </c>
      <c r="R1336">
        <v>2234</v>
      </c>
      <c r="S1336">
        <f t="shared" si="20"/>
        <v>2231</v>
      </c>
      <c r="T1336">
        <f>SUM($F1336:H1336)</f>
        <v>31237</v>
      </c>
      <c r="U1336">
        <f>SUM($F1336:I1336)</f>
        <v>33468</v>
      </c>
      <c r="V1336">
        <f>SUM($F1336:J1336)</f>
        <v>35699</v>
      </c>
      <c r="W1336">
        <f>SUM($F1336:K1336)</f>
        <v>35699</v>
      </c>
      <c r="X1336">
        <f>SUM($F1336:L1336)</f>
        <v>40161</v>
      </c>
      <c r="Y1336">
        <f>SUM($F1336:M1336)</f>
        <v>42392</v>
      </c>
      <c r="Z1336">
        <f>SUM($F1336:N1336)</f>
        <v>44623</v>
      </c>
      <c r="AA1336">
        <f>SUM($F1336:O1336)</f>
        <v>46854</v>
      </c>
      <c r="AB1336">
        <f>SUM($F1336:P1336)</f>
        <v>49085</v>
      </c>
      <c r="AC1336">
        <f>SUM($F1336:Q1336)</f>
        <v>51316</v>
      </c>
      <c r="AD1336">
        <f>SUM($F1336:R1336)</f>
        <v>53550</v>
      </c>
    </row>
    <row r="1337" spans="1:30" x14ac:dyDescent="0.35">
      <c r="A1337" t="s">
        <v>151</v>
      </c>
      <c r="B1337" s="328" t="str">
        <f>VLOOKUP(A1337,'Web Based Remittances'!$A$2:$C$70,3,0)</f>
        <v>443o470v</v>
      </c>
      <c r="C1337" t="s">
        <v>89</v>
      </c>
      <c r="D1337" t="s">
        <v>90</v>
      </c>
      <c r="E1337">
        <v>6120600</v>
      </c>
      <c r="F1337">
        <v>7117</v>
      </c>
      <c r="H1337">
        <v>7117</v>
      </c>
      <c r="S1337">
        <f t="shared" si="20"/>
        <v>0</v>
      </c>
      <c r="T1337">
        <f>SUM($F1337:H1337)</f>
        <v>14234</v>
      </c>
      <c r="U1337">
        <f>SUM($F1337:I1337)</f>
        <v>14234</v>
      </c>
      <c r="V1337">
        <f>SUM($F1337:J1337)</f>
        <v>14234</v>
      </c>
      <c r="W1337">
        <f>SUM($F1337:K1337)</f>
        <v>14234</v>
      </c>
      <c r="X1337">
        <f>SUM($F1337:L1337)</f>
        <v>14234</v>
      </c>
      <c r="Y1337">
        <f>SUM($F1337:M1337)</f>
        <v>14234</v>
      </c>
      <c r="Z1337">
        <f>SUM($F1337:N1337)</f>
        <v>14234</v>
      </c>
      <c r="AA1337">
        <f>SUM($F1337:O1337)</f>
        <v>14234</v>
      </c>
      <c r="AB1337">
        <f>SUM($F1337:P1337)</f>
        <v>14234</v>
      </c>
      <c r="AC1337">
        <f>SUM($F1337:Q1337)</f>
        <v>14234</v>
      </c>
      <c r="AD1337">
        <f>SUM($F1337:R1337)</f>
        <v>14234</v>
      </c>
    </row>
    <row r="1338" spans="1:30" x14ac:dyDescent="0.35">
      <c r="A1338" t="s">
        <v>151</v>
      </c>
      <c r="B1338" s="328" t="str">
        <f>VLOOKUP(A1338,'Web Based Remittances'!$A$2:$C$70,3,0)</f>
        <v>443o470v</v>
      </c>
      <c r="C1338" t="s">
        <v>91</v>
      </c>
      <c r="D1338" t="s">
        <v>92</v>
      </c>
      <c r="E1338">
        <v>6120400</v>
      </c>
      <c r="F1338">
        <v>8960</v>
      </c>
      <c r="G1338">
        <v>718</v>
      </c>
      <c r="H1338">
        <v>1839</v>
      </c>
      <c r="I1338">
        <v>521</v>
      </c>
      <c r="J1338">
        <v>636</v>
      </c>
      <c r="L1338">
        <v>2432</v>
      </c>
      <c r="M1338">
        <v>269</v>
      </c>
      <c r="N1338">
        <v>395</v>
      </c>
      <c r="O1338">
        <v>269</v>
      </c>
      <c r="P1338">
        <v>521</v>
      </c>
      <c r="Q1338">
        <v>269</v>
      </c>
      <c r="R1338">
        <v>1091</v>
      </c>
      <c r="S1338">
        <f t="shared" si="20"/>
        <v>718</v>
      </c>
      <c r="T1338">
        <f>SUM($F1338:H1338)</f>
        <v>11517</v>
      </c>
      <c r="U1338">
        <f>SUM($F1338:I1338)</f>
        <v>12038</v>
      </c>
      <c r="V1338">
        <f>SUM($F1338:J1338)</f>
        <v>12674</v>
      </c>
      <c r="W1338">
        <f>SUM($F1338:K1338)</f>
        <v>12674</v>
      </c>
      <c r="X1338">
        <f>SUM($F1338:L1338)</f>
        <v>15106</v>
      </c>
      <c r="Y1338">
        <f>SUM($F1338:M1338)</f>
        <v>15375</v>
      </c>
      <c r="Z1338">
        <f>SUM($F1338:N1338)</f>
        <v>15770</v>
      </c>
      <c r="AA1338">
        <f>SUM($F1338:O1338)</f>
        <v>16039</v>
      </c>
      <c r="AB1338">
        <f>SUM($F1338:P1338)</f>
        <v>16560</v>
      </c>
      <c r="AC1338">
        <f>SUM($F1338:Q1338)</f>
        <v>16829</v>
      </c>
      <c r="AD1338">
        <f>SUM($F1338:R1338)</f>
        <v>17920</v>
      </c>
    </row>
    <row r="1339" spans="1:30" x14ac:dyDescent="0.35">
      <c r="A1339" t="s">
        <v>151</v>
      </c>
      <c r="B1339" s="328" t="str">
        <f>VLOOKUP(A1339,'Web Based Remittances'!$A$2:$C$70,3,0)</f>
        <v>443o470v</v>
      </c>
      <c r="C1339" t="s">
        <v>93</v>
      </c>
      <c r="D1339" t="s">
        <v>94</v>
      </c>
      <c r="E1339">
        <v>6140130</v>
      </c>
      <c r="F1339">
        <v>49291</v>
      </c>
      <c r="G1339">
        <v>3758</v>
      </c>
      <c r="H1339">
        <v>6390</v>
      </c>
      <c r="I1339">
        <v>4528</v>
      </c>
      <c r="J1339">
        <v>3008</v>
      </c>
      <c r="L1339">
        <v>5199</v>
      </c>
      <c r="M1339">
        <v>4403</v>
      </c>
      <c r="N1339">
        <v>4403</v>
      </c>
      <c r="O1339">
        <v>4403</v>
      </c>
      <c r="P1339">
        <v>4403</v>
      </c>
      <c r="Q1339">
        <v>4403</v>
      </c>
      <c r="R1339">
        <v>4393</v>
      </c>
      <c r="S1339">
        <f t="shared" si="20"/>
        <v>3758</v>
      </c>
      <c r="T1339">
        <f>SUM($F1339:H1339)</f>
        <v>59439</v>
      </c>
      <c r="U1339">
        <f>SUM($F1339:I1339)</f>
        <v>63967</v>
      </c>
      <c r="V1339">
        <f>SUM($F1339:J1339)</f>
        <v>66975</v>
      </c>
      <c r="W1339">
        <f>SUM($F1339:K1339)</f>
        <v>66975</v>
      </c>
      <c r="X1339">
        <f>SUM($F1339:L1339)</f>
        <v>72174</v>
      </c>
      <c r="Y1339">
        <f>SUM($F1339:M1339)</f>
        <v>76577</v>
      </c>
      <c r="Z1339">
        <f>SUM($F1339:N1339)</f>
        <v>80980</v>
      </c>
      <c r="AA1339">
        <f>SUM($F1339:O1339)</f>
        <v>85383</v>
      </c>
      <c r="AB1339">
        <f>SUM($F1339:P1339)</f>
        <v>89786</v>
      </c>
      <c r="AC1339">
        <f>SUM($F1339:Q1339)</f>
        <v>94189</v>
      </c>
      <c r="AD1339">
        <f>SUM($F1339:R1339)</f>
        <v>98582</v>
      </c>
    </row>
    <row r="1340" spans="1:30" x14ac:dyDescent="0.35">
      <c r="A1340" t="s">
        <v>151</v>
      </c>
      <c r="B1340" s="328" t="str">
        <f>VLOOKUP(A1340,'Web Based Remittances'!$A$2:$C$70,3,0)</f>
        <v>443o470v</v>
      </c>
      <c r="C1340" t="s">
        <v>95</v>
      </c>
      <c r="D1340" t="s">
        <v>96</v>
      </c>
      <c r="E1340">
        <v>6142430</v>
      </c>
      <c r="F1340">
        <v>13900</v>
      </c>
      <c r="G1340">
        <v>410</v>
      </c>
      <c r="H1340">
        <v>410</v>
      </c>
      <c r="I1340">
        <v>410</v>
      </c>
      <c r="L1340">
        <v>5641</v>
      </c>
      <c r="M1340">
        <v>410</v>
      </c>
      <c r="N1340">
        <v>410</v>
      </c>
      <c r="O1340">
        <v>410</v>
      </c>
      <c r="P1340">
        <v>410</v>
      </c>
      <c r="Q1340">
        <v>410</v>
      </c>
      <c r="R1340">
        <v>4979</v>
      </c>
      <c r="S1340">
        <f t="shared" si="20"/>
        <v>410</v>
      </c>
      <c r="T1340">
        <f>SUM($F1340:H1340)</f>
        <v>14720</v>
      </c>
      <c r="U1340">
        <f>SUM($F1340:I1340)</f>
        <v>15130</v>
      </c>
      <c r="V1340">
        <f>SUM($F1340:J1340)</f>
        <v>15130</v>
      </c>
      <c r="W1340">
        <f>SUM($F1340:K1340)</f>
        <v>15130</v>
      </c>
      <c r="X1340">
        <f>SUM($F1340:L1340)</f>
        <v>20771</v>
      </c>
      <c r="Y1340">
        <f>SUM($F1340:M1340)</f>
        <v>21181</v>
      </c>
      <c r="Z1340">
        <f>SUM($F1340:N1340)</f>
        <v>21591</v>
      </c>
      <c r="AA1340">
        <f>SUM($F1340:O1340)</f>
        <v>22001</v>
      </c>
      <c r="AB1340">
        <f>SUM($F1340:P1340)</f>
        <v>22411</v>
      </c>
      <c r="AC1340">
        <f>SUM($F1340:Q1340)</f>
        <v>22821</v>
      </c>
      <c r="AD1340">
        <f>SUM($F1340:R1340)</f>
        <v>27800</v>
      </c>
    </row>
    <row r="1341" spans="1:30" x14ac:dyDescent="0.35">
      <c r="A1341" t="s">
        <v>151</v>
      </c>
      <c r="B1341" s="328" t="str">
        <f>VLOOKUP(A1341,'Web Based Remittances'!$A$2:$C$70,3,0)</f>
        <v>443o470v</v>
      </c>
      <c r="C1341" t="s">
        <v>97</v>
      </c>
      <c r="D1341" t="s">
        <v>98</v>
      </c>
      <c r="E1341">
        <v>6146100</v>
      </c>
      <c r="S1341">
        <f t="shared" si="20"/>
        <v>0</v>
      </c>
      <c r="T1341">
        <f>SUM($F1341:H1341)</f>
        <v>0</v>
      </c>
      <c r="U1341">
        <f>SUM($F1341:I1341)</f>
        <v>0</v>
      </c>
      <c r="V1341">
        <f>SUM($F1341:J1341)</f>
        <v>0</v>
      </c>
      <c r="W1341">
        <f>SUM($F1341:K1341)</f>
        <v>0</v>
      </c>
      <c r="X1341">
        <f>SUM($F1341:L1341)</f>
        <v>0</v>
      </c>
      <c r="Y1341">
        <f>SUM($F1341:M1341)</f>
        <v>0</v>
      </c>
      <c r="Z1341">
        <f>SUM($F1341:N1341)</f>
        <v>0</v>
      </c>
      <c r="AA1341">
        <f>SUM($F1341:O1341)</f>
        <v>0</v>
      </c>
      <c r="AB1341">
        <f>SUM($F1341:P1341)</f>
        <v>0</v>
      </c>
      <c r="AC1341">
        <f>SUM($F1341:Q1341)</f>
        <v>0</v>
      </c>
      <c r="AD1341">
        <f>SUM($F1341:R1341)</f>
        <v>0</v>
      </c>
    </row>
    <row r="1342" spans="1:30" x14ac:dyDescent="0.35">
      <c r="A1342" t="s">
        <v>151</v>
      </c>
      <c r="B1342" s="328" t="str">
        <f>VLOOKUP(A1342,'Web Based Remittances'!$A$2:$C$70,3,0)</f>
        <v>443o470v</v>
      </c>
      <c r="C1342" t="s">
        <v>99</v>
      </c>
      <c r="D1342" t="s">
        <v>100</v>
      </c>
      <c r="E1342">
        <v>6140000</v>
      </c>
      <c r="F1342">
        <v>8810</v>
      </c>
      <c r="G1342">
        <v>1827</v>
      </c>
      <c r="H1342">
        <v>472</v>
      </c>
      <c r="I1342">
        <v>550</v>
      </c>
      <c r="J1342">
        <v>936</v>
      </c>
      <c r="L1342">
        <v>1342</v>
      </c>
      <c r="M1342">
        <v>624</v>
      </c>
      <c r="N1342">
        <v>508</v>
      </c>
      <c r="O1342">
        <v>550</v>
      </c>
      <c r="P1342">
        <v>623</v>
      </c>
      <c r="Q1342">
        <v>472</v>
      </c>
      <c r="R1342">
        <v>906</v>
      </c>
      <c r="S1342">
        <f t="shared" si="20"/>
        <v>1827</v>
      </c>
      <c r="T1342">
        <f>SUM($F1342:H1342)</f>
        <v>11109</v>
      </c>
      <c r="U1342">
        <f>SUM($F1342:I1342)</f>
        <v>11659</v>
      </c>
      <c r="V1342">
        <f>SUM($F1342:J1342)</f>
        <v>12595</v>
      </c>
      <c r="W1342">
        <f>SUM($F1342:K1342)</f>
        <v>12595</v>
      </c>
      <c r="X1342">
        <f>SUM($F1342:L1342)</f>
        <v>13937</v>
      </c>
      <c r="Y1342">
        <f>SUM($F1342:M1342)</f>
        <v>14561</v>
      </c>
      <c r="Z1342">
        <f>SUM($F1342:N1342)</f>
        <v>15069</v>
      </c>
      <c r="AA1342">
        <f>SUM($F1342:O1342)</f>
        <v>15619</v>
      </c>
      <c r="AB1342">
        <f>SUM($F1342:P1342)</f>
        <v>16242</v>
      </c>
      <c r="AC1342">
        <f>SUM($F1342:Q1342)</f>
        <v>16714</v>
      </c>
      <c r="AD1342">
        <f>SUM($F1342:R1342)</f>
        <v>17620</v>
      </c>
    </row>
    <row r="1343" spans="1:30" x14ac:dyDescent="0.35">
      <c r="A1343" t="s">
        <v>151</v>
      </c>
      <c r="B1343" s="328" t="str">
        <f>VLOOKUP(A1343,'Web Based Remittances'!$A$2:$C$70,3,0)</f>
        <v>443o470v</v>
      </c>
      <c r="C1343" t="s">
        <v>101</v>
      </c>
      <c r="D1343" t="s">
        <v>102</v>
      </c>
      <c r="E1343">
        <v>6121600</v>
      </c>
      <c r="F1343">
        <v>5522</v>
      </c>
      <c r="G1343">
        <v>5522</v>
      </c>
      <c r="S1343">
        <f t="shared" si="20"/>
        <v>5522</v>
      </c>
      <c r="T1343">
        <f>SUM($F1343:H1343)</f>
        <v>11044</v>
      </c>
      <c r="U1343">
        <f>SUM($F1343:I1343)</f>
        <v>11044</v>
      </c>
      <c r="V1343">
        <f>SUM($F1343:J1343)</f>
        <v>11044</v>
      </c>
      <c r="W1343">
        <f>SUM($F1343:K1343)</f>
        <v>11044</v>
      </c>
      <c r="X1343">
        <f>SUM($F1343:L1343)</f>
        <v>11044</v>
      </c>
      <c r="Y1343">
        <f>SUM($F1343:M1343)</f>
        <v>11044</v>
      </c>
      <c r="Z1343">
        <f>SUM($F1343:N1343)</f>
        <v>11044</v>
      </c>
      <c r="AA1343">
        <f>SUM($F1343:O1343)</f>
        <v>11044</v>
      </c>
      <c r="AB1343">
        <f>SUM($F1343:P1343)</f>
        <v>11044</v>
      </c>
      <c r="AC1343">
        <f>SUM($F1343:Q1343)</f>
        <v>11044</v>
      </c>
      <c r="AD1343">
        <f>SUM($F1343:R1343)</f>
        <v>11044</v>
      </c>
    </row>
    <row r="1344" spans="1:30" x14ac:dyDescent="0.35">
      <c r="A1344" t="s">
        <v>151</v>
      </c>
      <c r="B1344" s="328" t="str">
        <f>VLOOKUP(A1344,'Web Based Remittances'!$A$2:$C$70,3,0)</f>
        <v>443o470v</v>
      </c>
      <c r="C1344" t="s">
        <v>103</v>
      </c>
      <c r="D1344" t="s">
        <v>104</v>
      </c>
      <c r="E1344">
        <v>6151110</v>
      </c>
      <c r="F1344">
        <v>1020</v>
      </c>
      <c r="G1344">
        <v>93</v>
      </c>
      <c r="H1344">
        <v>93</v>
      </c>
      <c r="I1344">
        <v>93</v>
      </c>
      <c r="J1344">
        <v>93</v>
      </c>
      <c r="L1344">
        <v>93</v>
      </c>
      <c r="M1344">
        <v>93</v>
      </c>
      <c r="N1344">
        <v>93</v>
      </c>
      <c r="O1344">
        <v>93</v>
      </c>
      <c r="P1344">
        <v>93</v>
      </c>
      <c r="Q1344">
        <v>93</v>
      </c>
      <c r="R1344">
        <v>90</v>
      </c>
      <c r="S1344">
        <f t="shared" si="20"/>
        <v>93</v>
      </c>
      <c r="T1344">
        <f>SUM($F1344:H1344)</f>
        <v>1206</v>
      </c>
      <c r="U1344">
        <f>SUM($F1344:I1344)</f>
        <v>1299</v>
      </c>
      <c r="V1344">
        <f>SUM($F1344:J1344)</f>
        <v>1392</v>
      </c>
      <c r="W1344">
        <f>SUM($F1344:K1344)</f>
        <v>1392</v>
      </c>
      <c r="X1344">
        <f>SUM($F1344:L1344)</f>
        <v>1485</v>
      </c>
      <c r="Y1344">
        <f>SUM($F1344:M1344)</f>
        <v>1578</v>
      </c>
      <c r="Z1344">
        <f>SUM($F1344:N1344)</f>
        <v>1671</v>
      </c>
      <c r="AA1344">
        <f>SUM($F1344:O1344)</f>
        <v>1764</v>
      </c>
      <c r="AB1344">
        <f>SUM($F1344:P1344)</f>
        <v>1857</v>
      </c>
      <c r="AC1344">
        <f>SUM($F1344:Q1344)</f>
        <v>1950</v>
      </c>
      <c r="AD1344">
        <f>SUM($F1344:R1344)</f>
        <v>2040</v>
      </c>
    </row>
    <row r="1345" spans="1:30" x14ac:dyDescent="0.35">
      <c r="A1345" t="s">
        <v>151</v>
      </c>
      <c r="B1345" s="328" t="str">
        <f>VLOOKUP(A1345,'Web Based Remittances'!$A$2:$C$70,3,0)</f>
        <v>443o470v</v>
      </c>
      <c r="C1345" t="s">
        <v>105</v>
      </c>
      <c r="D1345" t="s">
        <v>106</v>
      </c>
      <c r="E1345">
        <v>6140200</v>
      </c>
      <c r="F1345">
        <v>56565</v>
      </c>
      <c r="G1345">
        <v>4628</v>
      </c>
      <c r="H1345">
        <v>4628</v>
      </c>
      <c r="I1345">
        <v>4627</v>
      </c>
      <c r="J1345">
        <v>4851</v>
      </c>
      <c r="L1345">
        <v>9242</v>
      </c>
      <c r="M1345">
        <v>4626</v>
      </c>
      <c r="N1345">
        <v>4626</v>
      </c>
      <c r="O1345">
        <v>4851</v>
      </c>
      <c r="P1345">
        <v>4626</v>
      </c>
      <c r="Q1345">
        <v>4626</v>
      </c>
      <c r="R1345">
        <v>5234</v>
      </c>
      <c r="S1345">
        <f t="shared" si="20"/>
        <v>4628</v>
      </c>
      <c r="T1345">
        <f>SUM($F1345:H1345)</f>
        <v>65821</v>
      </c>
      <c r="U1345">
        <f>SUM($F1345:I1345)</f>
        <v>70448</v>
      </c>
      <c r="V1345">
        <f>SUM($F1345:J1345)</f>
        <v>75299</v>
      </c>
      <c r="W1345">
        <f>SUM($F1345:K1345)</f>
        <v>75299</v>
      </c>
      <c r="X1345">
        <f>SUM($F1345:L1345)</f>
        <v>84541</v>
      </c>
      <c r="Y1345">
        <f>SUM($F1345:M1345)</f>
        <v>89167</v>
      </c>
      <c r="Z1345">
        <f>SUM($F1345:N1345)</f>
        <v>93793</v>
      </c>
      <c r="AA1345">
        <f>SUM($F1345:O1345)</f>
        <v>98644</v>
      </c>
      <c r="AB1345">
        <f>SUM($F1345:P1345)</f>
        <v>103270</v>
      </c>
      <c r="AC1345">
        <f>SUM($F1345:Q1345)</f>
        <v>107896</v>
      </c>
      <c r="AD1345">
        <f>SUM($F1345:R1345)</f>
        <v>113130</v>
      </c>
    </row>
    <row r="1346" spans="1:30" x14ac:dyDescent="0.35">
      <c r="A1346" t="s">
        <v>151</v>
      </c>
      <c r="B1346" s="328" t="str">
        <f>VLOOKUP(A1346,'Web Based Remittances'!$A$2:$C$70,3,0)</f>
        <v>443o470v</v>
      </c>
      <c r="C1346" t="s">
        <v>107</v>
      </c>
      <c r="D1346" t="s">
        <v>108</v>
      </c>
      <c r="E1346">
        <v>6111000</v>
      </c>
      <c r="S1346">
        <f t="shared" si="20"/>
        <v>0</v>
      </c>
      <c r="T1346">
        <f>SUM($F1346:H1346)</f>
        <v>0</v>
      </c>
      <c r="U1346">
        <f>SUM($F1346:I1346)</f>
        <v>0</v>
      </c>
      <c r="V1346">
        <f>SUM($F1346:J1346)</f>
        <v>0</v>
      </c>
      <c r="W1346">
        <f>SUM($F1346:K1346)</f>
        <v>0</v>
      </c>
      <c r="X1346">
        <f>SUM($F1346:L1346)</f>
        <v>0</v>
      </c>
      <c r="Y1346">
        <f>SUM($F1346:M1346)</f>
        <v>0</v>
      </c>
      <c r="Z1346">
        <f>SUM($F1346:N1346)</f>
        <v>0</v>
      </c>
      <c r="AA1346">
        <f>SUM($F1346:O1346)</f>
        <v>0</v>
      </c>
      <c r="AB1346">
        <f>SUM($F1346:P1346)</f>
        <v>0</v>
      </c>
      <c r="AC1346">
        <f>SUM($F1346:Q1346)</f>
        <v>0</v>
      </c>
      <c r="AD1346">
        <f>SUM($F1346:R1346)</f>
        <v>0</v>
      </c>
    </row>
    <row r="1347" spans="1:30" x14ac:dyDescent="0.35">
      <c r="A1347" t="s">
        <v>151</v>
      </c>
      <c r="B1347" s="328" t="str">
        <f>VLOOKUP(A1347,'Web Based Remittances'!$A$2:$C$70,3,0)</f>
        <v>443o470v</v>
      </c>
      <c r="C1347" t="s">
        <v>109</v>
      </c>
      <c r="D1347" t="s">
        <v>110</v>
      </c>
      <c r="E1347">
        <v>6170100</v>
      </c>
      <c r="F1347">
        <v>47485</v>
      </c>
      <c r="G1347">
        <v>6342</v>
      </c>
      <c r="H1347">
        <v>4923</v>
      </c>
      <c r="I1347">
        <v>4672</v>
      </c>
      <c r="J1347">
        <v>273</v>
      </c>
      <c r="L1347">
        <v>12325</v>
      </c>
      <c r="M1347">
        <v>273</v>
      </c>
      <c r="N1347">
        <v>272</v>
      </c>
      <c r="O1347">
        <v>273</v>
      </c>
      <c r="P1347">
        <v>8359</v>
      </c>
      <c r="Q1347">
        <v>273</v>
      </c>
      <c r="R1347">
        <v>9500</v>
      </c>
      <c r="S1347">
        <f t="shared" si="20"/>
        <v>6342</v>
      </c>
      <c r="T1347">
        <f>SUM($F1347:H1347)</f>
        <v>58750</v>
      </c>
      <c r="U1347">
        <f>SUM($F1347:I1347)</f>
        <v>63422</v>
      </c>
      <c r="V1347">
        <f>SUM($F1347:J1347)</f>
        <v>63695</v>
      </c>
      <c r="W1347">
        <f>SUM($F1347:K1347)</f>
        <v>63695</v>
      </c>
      <c r="X1347">
        <f>SUM($F1347:L1347)</f>
        <v>76020</v>
      </c>
      <c r="Y1347">
        <f>SUM($F1347:M1347)</f>
        <v>76293</v>
      </c>
      <c r="Z1347">
        <f>SUM($F1347:N1347)</f>
        <v>76565</v>
      </c>
      <c r="AA1347">
        <f>SUM($F1347:O1347)</f>
        <v>76838</v>
      </c>
      <c r="AB1347">
        <f>SUM($F1347:P1347)</f>
        <v>85197</v>
      </c>
      <c r="AC1347">
        <f>SUM($F1347:Q1347)</f>
        <v>85470</v>
      </c>
      <c r="AD1347">
        <f>SUM($F1347:R1347)</f>
        <v>94970</v>
      </c>
    </row>
    <row r="1348" spans="1:30" x14ac:dyDescent="0.35">
      <c r="A1348" t="s">
        <v>151</v>
      </c>
      <c r="B1348" s="328" t="str">
        <f>VLOOKUP(A1348,'Web Based Remittances'!$A$2:$C$70,3,0)</f>
        <v>443o470v</v>
      </c>
      <c r="C1348" t="s">
        <v>111</v>
      </c>
      <c r="D1348" t="s">
        <v>112</v>
      </c>
      <c r="E1348">
        <v>6170110</v>
      </c>
      <c r="F1348">
        <v>32361</v>
      </c>
      <c r="G1348">
        <v>15578</v>
      </c>
      <c r="H1348">
        <v>2375</v>
      </c>
      <c r="I1348">
        <v>578</v>
      </c>
      <c r="J1348">
        <v>1778</v>
      </c>
      <c r="L1348">
        <v>5477</v>
      </c>
      <c r="M1348">
        <v>1778</v>
      </c>
      <c r="N1348">
        <v>578</v>
      </c>
      <c r="O1348">
        <v>578</v>
      </c>
      <c r="P1348">
        <v>1778</v>
      </c>
      <c r="Q1348">
        <v>578</v>
      </c>
      <c r="R1348">
        <v>1285</v>
      </c>
      <c r="S1348">
        <f t="shared" ref="S1348:S1411" si="21">G1348</f>
        <v>15578</v>
      </c>
      <c r="T1348">
        <f>SUM($F1348:H1348)</f>
        <v>50314</v>
      </c>
      <c r="U1348">
        <f>SUM($F1348:I1348)</f>
        <v>50892</v>
      </c>
      <c r="V1348">
        <f>SUM($F1348:J1348)</f>
        <v>52670</v>
      </c>
      <c r="W1348">
        <f>SUM($F1348:K1348)</f>
        <v>52670</v>
      </c>
      <c r="X1348">
        <f>SUM($F1348:L1348)</f>
        <v>58147</v>
      </c>
      <c r="Y1348">
        <f>SUM($F1348:M1348)</f>
        <v>59925</v>
      </c>
      <c r="Z1348">
        <f>SUM($F1348:N1348)</f>
        <v>60503</v>
      </c>
      <c r="AA1348">
        <f>SUM($F1348:O1348)</f>
        <v>61081</v>
      </c>
      <c r="AB1348">
        <f>SUM($F1348:P1348)</f>
        <v>62859</v>
      </c>
      <c r="AC1348">
        <f>SUM($F1348:Q1348)</f>
        <v>63437</v>
      </c>
      <c r="AD1348">
        <f>SUM($F1348:R1348)</f>
        <v>64722</v>
      </c>
    </row>
    <row r="1349" spans="1:30" x14ac:dyDescent="0.35">
      <c r="A1349" t="s">
        <v>151</v>
      </c>
      <c r="B1349" s="328" t="str">
        <f>VLOOKUP(A1349,'Web Based Remittances'!$A$2:$C$70,3,0)</f>
        <v>443o470v</v>
      </c>
      <c r="C1349" t="s">
        <v>113</v>
      </c>
      <c r="D1349" t="s">
        <v>114</v>
      </c>
      <c r="E1349">
        <v>6181400</v>
      </c>
      <c r="S1349">
        <f t="shared" si="21"/>
        <v>0</v>
      </c>
      <c r="T1349">
        <f>SUM($F1349:H1349)</f>
        <v>0</v>
      </c>
      <c r="U1349">
        <f>SUM($F1349:I1349)</f>
        <v>0</v>
      </c>
      <c r="V1349">
        <f>SUM($F1349:J1349)</f>
        <v>0</v>
      </c>
      <c r="W1349">
        <f>SUM($F1349:K1349)</f>
        <v>0</v>
      </c>
      <c r="X1349">
        <f>SUM($F1349:L1349)</f>
        <v>0</v>
      </c>
      <c r="Y1349">
        <f>SUM($F1349:M1349)</f>
        <v>0</v>
      </c>
      <c r="Z1349">
        <f>SUM($F1349:N1349)</f>
        <v>0</v>
      </c>
      <c r="AA1349">
        <f>SUM($F1349:O1349)</f>
        <v>0</v>
      </c>
      <c r="AB1349">
        <f>SUM($F1349:P1349)</f>
        <v>0</v>
      </c>
      <c r="AC1349">
        <f>SUM($F1349:Q1349)</f>
        <v>0</v>
      </c>
      <c r="AD1349">
        <f>SUM($F1349:R1349)</f>
        <v>0</v>
      </c>
    </row>
    <row r="1350" spans="1:30" x14ac:dyDescent="0.35">
      <c r="A1350" t="s">
        <v>151</v>
      </c>
      <c r="B1350" s="328" t="str">
        <f>VLOOKUP(A1350,'Web Based Remittances'!$A$2:$C$70,3,0)</f>
        <v>443o470v</v>
      </c>
      <c r="C1350" t="s">
        <v>115</v>
      </c>
      <c r="D1350" t="s">
        <v>116</v>
      </c>
      <c r="E1350">
        <v>6181500</v>
      </c>
      <c r="S1350">
        <f t="shared" si="21"/>
        <v>0</v>
      </c>
      <c r="T1350">
        <f>SUM($F1350:H1350)</f>
        <v>0</v>
      </c>
      <c r="U1350">
        <f>SUM($F1350:I1350)</f>
        <v>0</v>
      </c>
      <c r="V1350">
        <f>SUM($F1350:J1350)</f>
        <v>0</v>
      </c>
      <c r="W1350">
        <f>SUM($F1350:K1350)</f>
        <v>0</v>
      </c>
      <c r="X1350">
        <f>SUM($F1350:L1350)</f>
        <v>0</v>
      </c>
      <c r="Y1350">
        <f>SUM($F1350:M1350)</f>
        <v>0</v>
      </c>
      <c r="Z1350">
        <f>SUM($F1350:N1350)</f>
        <v>0</v>
      </c>
      <c r="AA1350">
        <f>SUM($F1350:O1350)</f>
        <v>0</v>
      </c>
      <c r="AB1350">
        <f>SUM($F1350:P1350)</f>
        <v>0</v>
      </c>
      <c r="AC1350">
        <f>SUM($F1350:Q1350)</f>
        <v>0</v>
      </c>
      <c r="AD1350">
        <f>SUM($F1350:R1350)</f>
        <v>0</v>
      </c>
    </row>
    <row r="1351" spans="1:30" x14ac:dyDescent="0.35">
      <c r="A1351" t="s">
        <v>151</v>
      </c>
      <c r="B1351" s="328" t="str">
        <f>VLOOKUP(A1351,'Web Based Remittances'!$A$2:$C$70,3,0)</f>
        <v>443o470v</v>
      </c>
      <c r="C1351" t="s">
        <v>117</v>
      </c>
      <c r="D1351" t="s">
        <v>118</v>
      </c>
      <c r="E1351">
        <v>6110610</v>
      </c>
      <c r="S1351">
        <f t="shared" si="21"/>
        <v>0</v>
      </c>
      <c r="T1351">
        <f>SUM($F1351:H1351)</f>
        <v>0</v>
      </c>
      <c r="U1351">
        <f>SUM($F1351:I1351)</f>
        <v>0</v>
      </c>
      <c r="V1351">
        <f>SUM($F1351:J1351)</f>
        <v>0</v>
      </c>
      <c r="W1351">
        <f>SUM($F1351:K1351)</f>
        <v>0</v>
      </c>
      <c r="X1351">
        <f>SUM($F1351:L1351)</f>
        <v>0</v>
      </c>
      <c r="Y1351">
        <f>SUM($F1351:M1351)</f>
        <v>0</v>
      </c>
      <c r="Z1351">
        <f>SUM($F1351:N1351)</f>
        <v>0</v>
      </c>
      <c r="AA1351">
        <f>SUM($F1351:O1351)</f>
        <v>0</v>
      </c>
      <c r="AB1351">
        <f>SUM($F1351:P1351)</f>
        <v>0</v>
      </c>
      <c r="AC1351">
        <f>SUM($F1351:Q1351)</f>
        <v>0</v>
      </c>
      <c r="AD1351">
        <f>SUM($F1351:R1351)</f>
        <v>0</v>
      </c>
    </row>
    <row r="1352" spans="1:30" x14ac:dyDescent="0.35">
      <c r="A1352" t="s">
        <v>151</v>
      </c>
      <c r="B1352" s="328" t="str">
        <f>VLOOKUP(A1352,'Web Based Remittances'!$A$2:$C$70,3,0)</f>
        <v>443o470v</v>
      </c>
      <c r="C1352" t="s">
        <v>119</v>
      </c>
      <c r="D1352" t="s">
        <v>120</v>
      </c>
      <c r="E1352">
        <v>6122340</v>
      </c>
      <c r="S1352">
        <f t="shared" si="21"/>
        <v>0</v>
      </c>
      <c r="T1352">
        <f>SUM($F1352:H1352)</f>
        <v>0</v>
      </c>
      <c r="U1352">
        <f>SUM($F1352:I1352)</f>
        <v>0</v>
      </c>
      <c r="V1352">
        <f>SUM($F1352:J1352)</f>
        <v>0</v>
      </c>
      <c r="W1352">
        <f>SUM($F1352:K1352)</f>
        <v>0</v>
      </c>
      <c r="X1352">
        <f>SUM($F1352:L1352)</f>
        <v>0</v>
      </c>
      <c r="Y1352">
        <f>SUM($F1352:M1352)</f>
        <v>0</v>
      </c>
      <c r="Z1352">
        <f>SUM($F1352:N1352)</f>
        <v>0</v>
      </c>
      <c r="AA1352">
        <f>SUM($F1352:O1352)</f>
        <v>0</v>
      </c>
      <c r="AB1352">
        <f>SUM($F1352:P1352)</f>
        <v>0</v>
      </c>
      <c r="AC1352">
        <f>SUM($F1352:Q1352)</f>
        <v>0</v>
      </c>
      <c r="AD1352">
        <f>SUM($F1352:R1352)</f>
        <v>0</v>
      </c>
    </row>
    <row r="1353" spans="1:30" x14ac:dyDescent="0.35">
      <c r="A1353" t="s">
        <v>151</v>
      </c>
      <c r="B1353" s="328" t="str">
        <f>VLOOKUP(A1353,'Web Based Remittances'!$A$2:$C$70,3,0)</f>
        <v>443o470v</v>
      </c>
      <c r="C1353" t="s">
        <v>121</v>
      </c>
      <c r="D1353" t="s">
        <v>122</v>
      </c>
      <c r="E1353">
        <v>4190170</v>
      </c>
      <c r="F1353">
        <v>-7353</v>
      </c>
      <c r="J1353">
        <v>-7353</v>
      </c>
      <c r="S1353">
        <f t="shared" si="21"/>
        <v>0</v>
      </c>
      <c r="T1353">
        <f>SUM($F1353:H1353)</f>
        <v>-7353</v>
      </c>
      <c r="U1353">
        <f>SUM($F1353:I1353)</f>
        <v>-7353</v>
      </c>
      <c r="V1353">
        <f>SUM($F1353:J1353)</f>
        <v>-14706</v>
      </c>
      <c r="W1353">
        <f>SUM($F1353:K1353)</f>
        <v>-14706</v>
      </c>
      <c r="X1353">
        <f>SUM($F1353:L1353)</f>
        <v>-14706</v>
      </c>
      <c r="Y1353">
        <f>SUM($F1353:M1353)</f>
        <v>-14706</v>
      </c>
      <c r="Z1353">
        <f>SUM($F1353:N1353)</f>
        <v>-14706</v>
      </c>
      <c r="AA1353">
        <f>SUM($F1353:O1353)</f>
        <v>-14706</v>
      </c>
      <c r="AB1353">
        <f>SUM($F1353:P1353)</f>
        <v>-14706</v>
      </c>
      <c r="AC1353">
        <f>SUM($F1353:Q1353)</f>
        <v>-14706</v>
      </c>
      <c r="AD1353">
        <f>SUM($F1353:R1353)</f>
        <v>-14706</v>
      </c>
    </row>
    <row r="1354" spans="1:30" x14ac:dyDescent="0.35">
      <c r="A1354" t="s">
        <v>151</v>
      </c>
      <c r="B1354" s="328" t="str">
        <f>VLOOKUP(A1354,'Web Based Remittances'!$A$2:$C$70,3,0)</f>
        <v>443o470v</v>
      </c>
      <c r="C1354" t="s">
        <v>123</v>
      </c>
      <c r="D1354" t="s">
        <v>124</v>
      </c>
      <c r="E1354">
        <v>4190430</v>
      </c>
      <c r="S1354">
        <f t="shared" si="21"/>
        <v>0</v>
      </c>
      <c r="T1354">
        <f>SUM($F1354:H1354)</f>
        <v>0</v>
      </c>
      <c r="U1354">
        <f>SUM($F1354:I1354)</f>
        <v>0</v>
      </c>
      <c r="V1354">
        <f>SUM($F1354:J1354)</f>
        <v>0</v>
      </c>
      <c r="W1354">
        <f>SUM($F1354:K1354)</f>
        <v>0</v>
      </c>
      <c r="X1354">
        <f>SUM($F1354:L1354)</f>
        <v>0</v>
      </c>
      <c r="Y1354">
        <f>SUM($F1354:M1354)</f>
        <v>0</v>
      </c>
      <c r="Z1354">
        <f>SUM($F1354:N1354)</f>
        <v>0</v>
      </c>
      <c r="AA1354">
        <f>SUM($F1354:O1354)</f>
        <v>0</v>
      </c>
      <c r="AB1354">
        <f>SUM($F1354:P1354)</f>
        <v>0</v>
      </c>
      <c r="AC1354">
        <f>SUM($F1354:Q1354)</f>
        <v>0</v>
      </c>
      <c r="AD1354">
        <f>SUM($F1354:R1354)</f>
        <v>0</v>
      </c>
    </row>
    <row r="1355" spans="1:30" x14ac:dyDescent="0.35">
      <c r="A1355" t="s">
        <v>151</v>
      </c>
      <c r="B1355" s="328" t="str">
        <f>VLOOKUP(A1355,'Web Based Remittances'!$A$2:$C$70,3,0)</f>
        <v>443o470v</v>
      </c>
      <c r="C1355" t="s">
        <v>125</v>
      </c>
      <c r="D1355" t="s">
        <v>126</v>
      </c>
      <c r="E1355">
        <v>6181510</v>
      </c>
      <c r="S1355">
        <f t="shared" si="21"/>
        <v>0</v>
      </c>
      <c r="T1355">
        <f>SUM($F1355:H1355)</f>
        <v>0</v>
      </c>
      <c r="U1355">
        <f>SUM($F1355:I1355)</f>
        <v>0</v>
      </c>
      <c r="V1355">
        <f>SUM($F1355:J1355)</f>
        <v>0</v>
      </c>
      <c r="W1355">
        <f>SUM($F1355:K1355)</f>
        <v>0</v>
      </c>
      <c r="X1355">
        <f>SUM($F1355:L1355)</f>
        <v>0</v>
      </c>
      <c r="Y1355">
        <f>SUM($F1355:M1355)</f>
        <v>0</v>
      </c>
      <c r="Z1355">
        <f>SUM($F1355:N1355)</f>
        <v>0</v>
      </c>
      <c r="AA1355">
        <f>SUM($F1355:O1355)</f>
        <v>0</v>
      </c>
      <c r="AB1355">
        <f>SUM($F1355:P1355)</f>
        <v>0</v>
      </c>
      <c r="AC1355">
        <f>SUM($F1355:Q1355)</f>
        <v>0</v>
      </c>
      <c r="AD1355">
        <f>SUM($F1355:R1355)</f>
        <v>0</v>
      </c>
    </row>
    <row r="1356" spans="1:30" x14ac:dyDescent="0.35">
      <c r="A1356" t="s">
        <v>151</v>
      </c>
      <c r="B1356" s="328" t="str">
        <f>VLOOKUP(A1356,'Web Based Remittances'!$A$2:$C$70,3,0)</f>
        <v>443o470v</v>
      </c>
      <c r="C1356" t="s">
        <v>146</v>
      </c>
      <c r="D1356" t="s">
        <v>147</v>
      </c>
      <c r="E1356">
        <v>6180210</v>
      </c>
      <c r="S1356">
        <f t="shared" si="21"/>
        <v>0</v>
      </c>
      <c r="T1356">
        <f>SUM($F1356:H1356)</f>
        <v>0</v>
      </c>
      <c r="U1356">
        <f>SUM($F1356:I1356)</f>
        <v>0</v>
      </c>
      <c r="V1356">
        <f>SUM($F1356:J1356)</f>
        <v>0</v>
      </c>
      <c r="W1356">
        <f>SUM($F1356:K1356)</f>
        <v>0</v>
      </c>
      <c r="X1356">
        <f>SUM($F1356:L1356)</f>
        <v>0</v>
      </c>
      <c r="Y1356">
        <f>SUM($F1356:M1356)</f>
        <v>0</v>
      </c>
      <c r="Z1356">
        <f>SUM($F1356:N1356)</f>
        <v>0</v>
      </c>
      <c r="AA1356">
        <f>SUM($F1356:O1356)</f>
        <v>0</v>
      </c>
      <c r="AB1356">
        <f>SUM($F1356:P1356)</f>
        <v>0</v>
      </c>
      <c r="AC1356">
        <f>SUM($F1356:Q1356)</f>
        <v>0</v>
      </c>
      <c r="AD1356">
        <f>SUM($F1356:R1356)</f>
        <v>0</v>
      </c>
    </row>
    <row r="1357" spans="1:30" x14ac:dyDescent="0.35">
      <c r="A1357" t="s">
        <v>151</v>
      </c>
      <c r="B1357" s="328" t="str">
        <f>VLOOKUP(A1357,'Web Based Remittances'!$A$2:$C$70,3,0)</f>
        <v>443o470v</v>
      </c>
      <c r="C1357" t="s">
        <v>127</v>
      </c>
      <c r="D1357" t="s">
        <v>128</v>
      </c>
      <c r="E1357">
        <v>6180200</v>
      </c>
      <c r="F1357">
        <v>7353</v>
      </c>
      <c r="J1357">
        <v>7353</v>
      </c>
      <c r="S1357">
        <f t="shared" si="21"/>
        <v>0</v>
      </c>
      <c r="T1357">
        <f>SUM($F1357:H1357)</f>
        <v>7353</v>
      </c>
      <c r="U1357">
        <f>SUM($F1357:I1357)</f>
        <v>7353</v>
      </c>
      <c r="V1357">
        <f>SUM($F1357:J1357)</f>
        <v>14706</v>
      </c>
      <c r="W1357">
        <f>SUM($F1357:K1357)</f>
        <v>14706</v>
      </c>
      <c r="X1357">
        <f>SUM($F1357:L1357)</f>
        <v>14706</v>
      </c>
      <c r="Y1357">
        <f>SUM($F1357:M1357)</f>
        <v>14706</v>
      </c>
      <c r="Z1357">
        <f>SUM($F1357:N1357)</f>
        <v>14706</v>
      </c>
      <c r="AA1357">
        <f>SUM($F1357:O1357)</f>
        <v>14706</v>
      </c>
      <c r="AB1357">
        <f>SUM($F1357:P1357)</f>
        <v>14706</v>
      </c>
      <c r="AC1357">
        <f>SUM($F1357:Q1357)</f>
        <v>14706</v>
      </c>
      <c r="AD1357">
        <f>SUM($F1357:R1357)</f>
        <v>14706</v>
      </c>
    </row>
    <row r="1358" spans="1:30" x14ac:dyDescent="0.35">
      <c r="A1358" t="s">
        <v>151</v>
      </c>
      <c r="B1358" s="328" t="str">
        <f>VLOOKUP(A1358,'Web Based Remittances'!$A$2:$C$70,3,0)</f>
        <v>443o470v</v>
      </c>
      <c r="C1358" t="s">
        <v>130</v>
      </c>
      <c r="D1358" t="s">
        <v>131</v>
      </c>
      <c r="E1358">
        <v>6180230</v>
      </c>
      <c r="S1358">
        <f t="shared" si="21"/>
        <v>0</v>
      </c>
      <c r="T1358">
        <f>SUM($F1358:H1358)</f>
        <v>0</v>
      </c>
      <c r="U1358">
        <f>SUM($F1358:I1358)</f>
        <v>0</v>
      </c>
      <c r="V1358">
        <f>SUM($F1358:J1358)</f>
        <v>0</v>
      </c>
      <c r="W1358">
        <f>SUM($F1358:K1358)</f>
        <v>0</v>
      </c>
      <c r="X1358">
        <f>SUM($F1358:L1358)</f>
        <v>0</v>
      </c>
      <c r="Y1358">
        <f>SUM($F1358:M1358)</f>
        <v>0</v>
      </c>
      <c r="Z1358">
        <f>SUM($F1358:N1358)</f>
        <v>0</v>
      </c>
      <c r="AA1358">
        <f>SUM($F1358:O1358)</f>
        <v>0</v>
      </c>
      <c r="AB1358">
        <f>SUM($F1358:P1358)</f>
        <v>0</v>
      </c>
      <c r="AC1358">
        <f>SUM($F1358:Q1358)</f>
        <v>0</v>
      </c>
      <c r="AD1358">
        <f>SUM($F1358:R1358)</f>
        <v>0</v>
      </c>
    </row>
    <row r="1359" spans="1:30" x14ac:dyDescent="0.35">
      <c r="A1359" t="s">
        <v>151</v>
      </c>
      <c r="B1359" s="328" t="str">
        <f>VLOOKUP(A1359,'Web Based Remittances'!$A$2:$C$70,3,0)</f>
        <v>443o470v</v>
      </c>
      <c r="C1359" t="s">
        <v>135</v>
      </c>
      <c r="D1359" t="s">
        <v>136</v>
      </c>
      <c r="E1359">
        <v>6180260</v>
      </c>
      <c r="F1359">
        <v>13983</v>
      </c>
      <c r="M1359">
        <v>13983</v>
      </c>
      <c r="S1359">
        <f t="shared" si="21"/>
        <v>0</v>
      </c>
      <c r="T1359">
        <f>SUM($F1359:H1359)</f>
        <v>13983</v>
      </c>
      <c r="U1359">
        <f>SUM($F1359:I1359)</f>
        <v>13983</v>
      </c>
      <c r="V1359">
        <f>SUM($F1359:J1359)</f>
        <v>13983</v>
      </c>
      <c r="W1359">
        <f>SUM($F1359:K1359)</f>
        <v>13983</v>
      </c>
      <c r="X1359">
        <f>SUM($F1359:L1359)</f>
        <v>13983</v>
      </c>
      <c r="Y1359">
        <f>SUM($F1359:M1359)</f>
        <v>27966</v>
      </c>
      <c r="Z1359">
        <f>SUM($F1359:N1359)</f>
        <v>27966</v>
      </c>
      <c r="AA1359">
        <f>SUM($F1359:O1359)</f>
        <v>27966</v>
      </c>
      <c r="AB1359">
        <f>SUM($F1359:P1359)</f>
        <v>27966</v>
      </c>
      <c r="AC1359">
        <f>SUM($F1359:Q1359)</f>
        <v>27966</v>
      </c>
      <c r="AD1359">
        <f>SUM($F1359:R1359)</f>
        <v>27966</v>
      </c>
    </row>
    <row r="1360" spans="1:30" x14ac:dyDescent="0.35">
      <c r="A1360" t="s">
        <v>152</v>
      </c>
      <c r="B1360" s="328" t="str">
        <f>VLOOKUP(A1360,'Web Based Remittances'!$A$2:$C$70,3,0)</f>
        <v>450u970i</v>
      </c>
      <c r="C1360" t="s">
        <v>19</v>
      </c>
      <c r="D1360" t="s">
        <v>20</v>
      </c>
      <c r="E1360">
        <v>4190105</v>
      </c>
      <c r="F1360">
        <v>-807903</v>
      </c>
      <c r="G1360">
        <v>-96948</v>
      </c>
      <c r="H1360">
        <v>-64632</v>
      </c>
      <c r="I1360">
        <v>-64632</v>
      </c>
      <c r="J1360">
        <v>-64632</v>
      </c>
      <c r="K1360">
        <v>-64632</v>
      </c>
      <c r="L1360">
        <v>-64632</v>
      </c>
      <c r="M1360">
        <v>-64632</v>
      </c>
      <c r="N1360">
        <v>-64632</v>
      </c>
      <c r="O1360">
        <v>-64632</v>
      </c>
      <c r="P1360">
        <v>-64632</v>
      </c>
      <c r="Q1360">
        <v>-64632</v>
      </c>
      <c r="R1360">
        <v>-64635</v>
      </c>
      <c r="S1360">
        <f t="shared" si="21"/>
        <v>-96948</v>
      </c>
      <c r="T1360">
        <f>SUM($F1360:H1360)</f>
        <v>-969483</v>
      </c>
      <c r="U1360">
        <f>SUM($F1360:I1360)</f>
        <v>-1034115</v>
      </c>
      <c r="V1360">
        <f>SUM($F1360:J1360)</f>
        <v>-1098747</v>
      </c>
      <c r="W1360">
        <f>SUM($F1360:K1360)</f>
        <v>-1163379</v>
      </c>
      <c r="X1360">
        <f>SUM($F1360:L1360)</f>
        <v>-1228011</v>
      </c>
      <c r="Y1360">
        <f>SUM($F1360:M1360)</f>
        <v>-1292643</v>
      </c>
      <c r="Z1360">
        <f>SUM($F1360:N1360)</f>
        <v>-1357275</v>
      </c>
      <c r="AA1360">
        <f>SUM($F1360:O1360)</f>
        <v>-1421907</v>
      </c>
      <c r="AB1360">
        <f>SUM($F1360:P1360)</f>
        <v>-1486539</v>
      </c>
      <c r="AC1360">
        <f>SUM($F1360:Q1360)</f>
        <v>-1551171</v>
      </c>
      <c r="AD1360">
        <f>SUM($F1360:R1360)</f>
        <v>-1615806</v>
      </c>
    </row>
    <row r="1361" spans="1:30" x14ac:dyDescent="0.35">
      <c r="A1361" t="s">
        <v>152</v>
      </c>
      <c r="B1361" s="328" t="str">
        <f>VLOOKUP(A1361,'Web Based Remittances'!$A$2:$C$70,3,0)</f>
        <v>450u970i</v>
      </c>
      <c r="C1361" t="s">
        <v>21</v>
      </c>
      <c r="D1361" t="s">
        <v>22</v>
      </c>
      <c r="E1361">
        <v>4190110</v>
      </c>
      <c r="S1361">
        <f t="shared" si="21"/>
        <v>0</v>
      </c>
      <c r="T1361">
        <f>SUM($F1361:H1361)</f>
        <v>0</v>
      </c>
      <c r="U1361">
        <f>SUM($F1361:I1361)</f>
        <v>0</v>
      </c>
      <c r="V1361">
        <f>SUM($F1361:J1361)</f>
        <v>0</v>
      </c>
      <c r="W1361">
        <f>SUM($F1361:K1361)</f>
        <v>0</v>
      </c>
      <c r="X1361">
        <f>SUM($F1361:L1361)</f>
        <v>0</v>
      </c>
      <c r="Y1361">
        <f>SUM($F1361:M1361)</f>
        <v>0</v>
      </c>
      <c r="Z1361">
        <f>SUM($F1361:N1361)</f>
        <v>0</v>
      </c>
      <c r="AA1361">
        <f>SUM($F1361:O1361)</f>
        <v>0</v>
      </c>
      <c r="AB1361">
        <f>SUM($F1361:P1361)</f>
        <v>0</v>
      </c>
      <c r="AC1361">
        <f>SUM($F1361:Q1361)</f>
        <v>0</v>
      </c>
      <c r="AD1361">
        <f>SUM($F1361:R1361)</f>
        <v>0</v>
      </c>
    </row>
    <row r="1362" spans="1:30" x14ac:dyDescent="0.35">
      <c r="A1362" t="s">
        <v>152</v>
      </c>
      <c r="B1362" s="328" t="str">
        <f>VLOOKUP(A1362,'Web Based Remittances'!$A$2:$C$70,3,0)</f>
        <v>450u970i</v>
      </c>
      <c r="C1362" t="s">
        <v>23</v>
      </c>
      <c r="D1362" t="s">
        <v>24</v>
      </c>
      <c r="E1362">
        <v>4190120</v>
      </c>
      <c r="F1362">
        <v>-20000</v>
      </c>
      <c r="G1362">
        <v>-1666</v>
      </c>
      <c r="H1362">
        <v>-1666</v>
      </c>
      <c r="I1362">
        <v>-1666</v>
      </c>
      <c r="J1362">
        <v>-1666</v>
      </c>
      <c r="K1362">
        <v>-1666</v>
      </c>
      <c r="L1362">
        <v>-1666</v>
      </c>
      <c r="M1362">
        <v>-1666</v>
      </c>
      <c r="N1362">
        <v>-1666</v>
      </c>
      <c r="O1362">
        <v>-1666</v>
      </c>
      <c r="P1362">
        <v>-1666</v>
      </c>
      <c r="Q1362">
        <v>-1666</v>
      </c>
      <c r="R1362">
        <v>-1674</v>
      </c>
      <c r="S1362">
        <f t="shared" si="21"/>
        <v>-1666</v>
      </c>
      <c r="T1362">
        <f>SUM($F1362:H1362)</f>
        <v>-23332</v>
      </c>
      <c r="U1362">
        <f>SUM($F1362:I1362)</f>
        <v>-24998</v>
      </c>
      <c r="V1362">
        <f>SUM($F1362:J1362)</f>
        <v>-26664</v>
      </c>
      <c r="W1362">
        <f>SUM($F1362:K1362)</f>
        <v>-28330</v>
      </c>
      <c r="X1362">
        <f>SUM($F1362:L1362)</f>
        <v>-29996</v>
      </c>
      <c r="Y1362">
        <f>SUM($F1362:M1362)</f>
        <v>-31662</v>
      </c>
      <c r="Z1362">
        <f>SUM($F1362:N1362)</f>
        <v>-33328</v>
      </c>
      <c r="AA1362">
        <f>SUM($F1362:O1362)</f>
        <v>-34994</v>
      </c>
      <c r="AB1362">
        <f>SUM($F1362:P1362)</f>
        <v>-36660</v>
      </c>
      <c r="AC1362">
        <f>SUM($F1362:Q1362)</f>
        <v>-38326</v>
      </c>
      <c r="AD1362">
        <f>SUM($F1362:R1362)</f>
        <v>-40000</v>
      </c>
    </row>
    <row r="1363" spans="1:30" x14ac:dyDescent="0.35">
      <c r="A1363" t="s">
        <v>152</v>
      </c>
      <c r="B1363" s="328" t="str">
        <f>VLOOKUP(A1363,'Web Based Remittances'!$A$2:$C$70,3,0)</f>
        <v>450u970i</v>
      </c>
      <c r="C1363" t="s">
        <v>25</v>
      </c>
      <c r="D1363" t="s">
        <v>26</v>
      </c>
      <c r="E1363">
        <v>4190140</v>
      </c>
      <c r="F1363">
        <v>-93120</v>
      </c>
      <c r="J1363">
        <v>-23280</v>
      </c>
      <c r="L1363">
        <v>-23280</v>
      </c>
      <c r="O1363">
        <v>-23280</v>
      </c>
      <c r="R1363">
        <v>-23280</v>
      </c>
      <c r="S1363">
        <f t="shared" si="21"/>
        <v>0</v>
      </c>
      <c r="T1363">
        <f>SUM($F1363:H1363)</f>
        <v>-93120</v>
      </c>
      <c r="U1363">
        <f>SUM($F1363:I1363)</f>
        <v>-93120</v>
      </c>
      <c r="V1363">
        <f>SUM($F1363:J1363)</f>
        <v>-116400</v>
      </c>
      <c r="W1363">
        <f>SUM($F1363:K1363)</f>
        <v>-116400</v>
      </c>
      <c r="X1363">
        <f>SUM($F1363:L1363)</f>
        <v>-139680</v>
      </c>
      <c r="Y1363">
        <f>SUM($F1363:M1363)</f>
        <v>-139680</v>
      </c>
      <c r="Z1363">
        <f>SUM($F1363:N1363)</f>
        <v>-139680</v>
      </c>
      <c r="AA1363">
        <f>SUM($F1363:O1363)</f>
        <v>-162960</v>
      </c>
      <c r="AB1363">
        <f>SUM($F1363:P1363)</f>
        <v>-162960</v>
      </c>
      <c r="AC1363">
        <f>SUM($F1363:Q1363)</f>
        <v>-162960</v>
      </c>
      <c r="AD1363">
        <f>SUM($F1363:R1363)</f>
        <v>-186240</v>
      </c>
    </row>
    <row r="1364" spans="1:30" x14ac:dyDescent="0.35">
      <c r="A1364" t="s">
        <v>152</v>
      </c>
      <c r="B1364" s="328" t="str">
        <f>VLOOKUP(A1364,'Web Based Remittances'!$A$2:$C$70,3,0)</f>
        <v>450u970i</v>
      </c>
      <c r="C1364" t="s">
        <v>27</v>
      </c>
      <c r="D1364" t="s">
        <v>28</v>
      </c>
      <c r="E1364">
        <v>4190160</v>
      </c>
      <c r="S1364">
        <f t="shared" si="21"/>
        <v>0</v>
      </c>
      <c r="T1364">
        <f>SUM($F1364:H1364)</f>
        <v>0</v>
      </c>
      <c r="U1364">
        <f>SUM($F1364:I1364)</f>
        <v>0</v>
      </c>
      <c r="V1364">
        <f>SUM($F1364:J1364)</f>
        <v>0</v>
      </c>
      <c r="W1364">
        <f>SUM($F1364:K1364)</f>
        <v>0</v>
      </c>
      <c r="X1364">
        <f>SUM($F1364:L1364)</f>
        <v>0</v>
      </c>
      <c r="Y1364">
        <f>SUM($F1364:M1364)</f>
        <v>0</v>
      </c>
      <c r="Z1364">
        <f>SUM($F1364:N1364)</f>
        <v>0</v>
      </c>
      <c r="AA1364">
        <f>SUM($F1364:O1364)</f>
        <v>0</v>
      </c>
      <c r="AB1364">
        <f>SUM($F1364:P1364)</f>
        <v>0</v>
      </c>
      <c r="AC1364">
        <f>SUM($F1364:Q1364)</f>
        <v>0</v>
      </c>
      <c r="AD1364">
        <f>SUM($F1364:R1364)</f>
        <v>0</v>
      </c>
    </row>
    <row r="1365" spans="1:30" x14ac:dyDescent="0.35">
      <c r="A1365" t="s">
        <v>152</v>
      </c>
      <c r="B1365" s="328" t="str">
        <f>VLOOKUP(A1365,'Web Based Remittances'!$A$2:$C$70,3,0)</f>
        <v>450u970i</v>
      </c>
      <c r="C1365" t="s">
        <v>29</v>
      </c>
      <c r="D1365" t="s">
        <v>30</v>
      </c>
      <c r="E1365">
        <v>4190390</v>
      </c>
      <c r="S1365">
        <f t="shared" si="21"/>
        <v>0</v>
      </c>
      <c r="T1365">
        <f>SUM($F1365:H1365)</f>
        <v>0</v>
      </c>
      <c r="U1365">
        <f>SUM($F1365:I1365)</f>
        <v>0</v>
      </c>
      <c r="V1365">
        <f>SUM($F1365:J1365)</f>
        <v>0</v>
      </c>
      <c r="W1365">
        <f>SUM($F1365:K1365)</f>
        <v>0</v>
      </c>
      <c r="X1365">
        <f>SUM($F1365:L1365)</f>
        <v>0</v>
      </c>
      <c r="Y1365">
        <f>SUM($F1365:M1365)</f>
        <v>0</v>
      </c>
      <c r="Z1365">
        <f>SUM($F1365:N1365)</f>
        <v>0</v>
      </c>
      <c r="AA1365">
        <f>SUM($F1365:O1365)</f>
        <v>0</v>
      </c>
      <c r="AB1365">
        <f>SUM($F1365:P1365)</f>
        <v>0</v>
      </c>
      <c r="AC1365">
        <f>SUM($F1365:Q1365)</f>
        <v>0</v>
      </c>
      <c r="AD1365">
        <f>SUM($F1365:R1365)</f>
        <v>0</v>
      </c>
    </row>
    <row r="1366" spans="1:30" x14ac:dyDescent="0.35">
      <c r="A1366" t="s">
        <v>152</v>
      </c>
      <c r="B1366" s="328" t="str">
        <f>VLOOKUP(A1366,'Web Based Remittances'!$A$2:$C$70,3,0)</f>
        <v>450u970i</v>
      </c>
      <c r="C1366" t="s">
        <v>31</v>
      </c>
      <c r="D1366" t="s">
        <v>32</v>
      </c>
      <c r="E1366">
        <v>4191900</v>
      </c>
      <c r="S1366">
        <f t="shared" si="21"/>
        <v>0</v>
      </c>
      <c r="T1366">
        <f>SUM($F1366:H1366)</f>
        <v>0</v>
      </c>
      <c r="U1366">
        <f>SUM($F1366:I1366)</f>
        <v>0</v>
      </c>
      <c r="V1366">
        <f>SUM($F1366:J1366)</f>
        <v>0</v>
      </c>
      <c r="W1366">
        <f>SUM($F1366:K1366)</f>
        <v>0</v>
      </c>
      <c r="X1366">
        <f>SUM($F1366:L1366)</f>
        <v>0</v>
      </c>
      <c r="Y1366">
        <f>SUM($F1366:M1366)</f>
        <v>0</v>
      </c>
      <c r="Z1366">
        <f>SUM($F1366:N1366)</f>
        <v>0</v>
      </c>
      <c r="AA1366">
        <f>SUM($F1366:O1366)</f>
        <v>0</v>
      </c>
      <c r="AB1366">
        <f>SUM($F1366:P1366)</f>
        <v>0</v>
      </c>
      <c r="AC1366">
        <f>SUM($F1366:Q1366)</f>
        <v>0</v>
      </c>
      <c r="AD1366">
        <f>SUM($F1366:R1366)</f>
        <v>0</v>
      </c>
    </row>
    <row r="1367" spans="1:30" x14ac:dyDescent="0.35">
      <c r="A1367" t="s">
        <v>152</v>
      </c>
      <c r="B1367" s="328" t="str">
        <f>VLOOKUP(A1367,'Web Based Remittances'!$A$2:$C$70,3,0)</f>
        <v>450u970i</v>
      </c>
      <c r="C1367" t="s">
        <v>33</v>
      </c>
      <c r="D1367" t="s">
        <v>34</v>
      </c>
      <c r="E1367">
        <v>4191100</v>
      </c>
      <c r="F1367">
        <v>-200</v>
      </c>
      <c r="I1367">
        <v>-50</v>
      </c>
      <c r="L1367">
        <v>-50</v>
      </c>
      <c r="O1367">
        <v>-50</v>
      </c>
      <c r="R1367">
        <v>-50</v>
      </c>
      <c r="S1367">
        <f t="shared" si="21"/>
        <v>0</v>
      </c>
      <c r="T1367">
        <f>SUM($F1367:H1367)</f>
        <v>-200</v>
      </c>
      <c r="U1367">
        <f>SUM($F1367:I1367)</f>
        <v>-250</v>
      </c>
      <c r="V1367">
        <f>SUM($F1367:J1367)</f>
        <v>-250</v>
      </c>
      <c r="W1367">
        <f>SUM($F1367:K1367)</f>
        <v>-250</v>
      </c>
      <c r="X1367">
        <f>SUM($F1367:L1367)</f>
        <v>-300</v>
      </c>
      <c r="Y1367">
        <f>SUM($F1367:M1367)</f>
        <v>-300</v>
      </c>
      <c r="Z1367">
        <f>SUM($F1367:N1367)</f>
        <v>-300</v>
      </c>
      <c r="AA1367">
        <f>SUM($F1367:O1367)</f>
        <v>-350</v>
      </c>
      <c r="AB1367">
        <f>SUM($F1367:P1367)</f>
        <v>-350</v>
      </c>
      <c r="AC1367">
        <f>SUM($F1367:Q1367)</f>
        <v>-350</v>
      </c>
      <c r="AD1367">
        <f>SUM($F1367:R1367)</f>
        <v>-400</v>
      </c>
    </row>
    <row r="1368" spans="1:30" x14ac:dyDescent="0.35">
      <c r="A1368" t="s">
        <v>152</v>
      </c>
      <c r="B1368" s="328" t="str">
        <f>VLOOKUP(A1368,'Web Based Remittances'!$A$2:$C$70,3,0)</f>
        <v>450u970i</v>
      </c>
      <c r="C1368" t="s">
        <v>35</v>
      </c>
      <c r="D1368" t="s">
        <v>36</v>
      </c>
      <c r="E1368">
        <v>4191110</v>
      </c>
      <c r="S1368">
        <f t="shared" si="21"/>
        <v>0</v>
      </c>
      <c r="T1368">
        <f>SUM($F1368:H1368)</f>
        <v>0</v>
      </c>
      <c r="U1368">
        <f>SUM($F1368:I1368)</f>
        <v>0</v>
      </c>
      <c r="V1368">
        <f>SUM($F1368:J1368)</f>
        <v>0</v>
      </c>
      <c r="W1368">
        <f>SUM($F1368:K1368)</f>
        <v>0</v>
      </c>
      <c r="X1368">
        <f>SUM($F1368:L1368)</f>
        <v>0</v>
      </c>
      <c r="Y1368">
        <f>SUM($F1368:M1368)</f>
        <v>0</v>
      </c>
      <c r="Z1368">
        <f>SUM($F1368:N1368)</f>
        <v>0</v>
      </c>
      <c r="AA1368">
        <f>SUM($F1368:O1368)</f>
        <v>0</v>
      </c>
      <c r="AB1368">
        <f>SUM($F1368:P1368)</f>
        <v>0</v>
      </c>
      <c r="AC1368">
        <f>SUM($F1368:Q1368)</f>
        <v>0</v>
      </c>
      <c r="AD1368">
        <f>SUM($F1368:R1368)</f>
        <v>0</v>
      </c>
    </row>
    <row r="1369" spans="1:30" x14ac:dyDescent="0.35">
      <c r="A1369" t="s">
        <v>152</v>
      </c>
      <c r="B1369" s="328" t="str">
        <f>VLOOKUP(A1369,'Web Based Remittances'!$A$2:$C$70,3,0)</f>
        <v>450u970i</v>
      </c>
      <c r="C1369" t="s">
        <v>37</v>
      </c>
      <c r="D1369" t="s">
        <v>38</v>
      </c>
      <c r="E1369">
        <v>4191600</v>
      </c>
      <c r="S1369">
        <f t="shared" si="21"/>
        <v>0</v>
      </c>
      <c r="T1369">
        <f>SUM($F1369:H1369)</f>
        <v>0</v>
      </c>
      <c r="U1369">
        <f>SUM($F1369:I1369)</f>
        <v>0</v>
      </c>
      <c r="V1369">
        <f>SUM($F1369:J1369)</f>
        <v>0</v>
      </c>
      <c r="W1369">
        <f>SUM($F1369:K1369)</f>
        <v>0</v>
      </c>
      <c r="X1369">
        <f>SUM($F1369:L1369)</f>
        <v>0</v>
      </c>
      <c r="Y1369">
        <f>SUM($F1369:M1369)</f>
        <v>0</v>
      </c>
      <c r="Z1369">
        <f>SUM($F1369:N1369)</f>
        <v>0</v>
      </c>
      <c r="AA1369">
        <f>SUM($F1369:O1369)</f>
        <v>0</v>
      </c>
      <c r="AB1369">
        <f>SUM($F1369:P1369)</f>
        <v>0</v>
      </c>
      <c r="AC1369">
        <f>SUM($F1369:Q1369)</f>
        <v>0</v>
      </c>
      <c r="AD1369">
        <f>SUM($F1369:R1369)</f>
        <v>0</v>
      </c>
    </row>
    <row r="1370" spans="1:30" x14ac:dyDescent="0.35">
      <c r="A1370" t="s">
        <v>152</v>
      </c>
      <c r="B1370" s="328" t="str">
        <f>VLOOKUP(A1370,'Web Based Remittances'!$A$2:$C$70,3,0)</f>
        <v>450u970i</v>
      </c>
      <c r="C1370" t="s">
        <v>39</v>
      </c>
      <c r="D1370" t="s">
        <v>40</v>
      </c>
      <c r="E1370">
        <v>4191610</v>
      </c>
      <c r="F1370">
        <v>-1350</v>
      </c>
      <c r="H1370">
        <v>-1350</v>
      </c>
      <c r="S1370">
        <f t="shared" si="21"/>
        <v>0</v>
      </c>
      <c r="T1370">
        <f>SUM($F1370:H1370)</f>
        <v>-2700</v>
      </c>
      <c r="U1370">
        <f>SUM($F1370:I1370)</f>
        <v>-2700</v>
      </c>
      <c r="V1370">
        <f>SUM($F1370:J1370)</f>
        <v>-2700</v>
      </c>
      <c r="W1370">
        <f>SUM($F1370:K1370)</f>
        <v>-2700</v>
      </c>
      <c r="X1370">
        <f>SUM($F1370:L1370)</f>
        <v>-2700</v>
      </c>
      <c r="Y1370">
        <f>SUM($F1370:M1370)</f>
        <v>-2700</v>
      </c>
      <c r="Z1370">
        <f>SUM($F1370:N1370)</f>
        <v>-2700</v>
      </c>
      <c r="AA1370">
        <f>SUM($F1370:O1370)</f>
        <v>-2700</v>
      </c>
      <c r="AB1370">
        <f>SUM($F1370:P1370)</f>
        <v>-2700</v>
      </c>
      <c r="AC1370">
        <f>SUM($F1370:Q1370)</f>
        <v>-2700</v>
      </c>
      <c r="AD1370">
        <f>SUM($F1370:R1370)</f>
        <v>-2700</v>
      </c>
    </row>
    <row r="1371" spans="1:30" x14ac:dyDescent="0.35">
      <c r="A1371" t="s">
        <v>152</v>
      </c>
      <c r="B1371" s="328" t="str">
        <f>VLOOKUP(A1371,'Web Based Remittances'!$A$2:$C$70,3,0)</f>
        <v>450u970i</v>
      </c>
      <c r="C1371" t="s">
        <v>41</v>
      </c>
      <c r="D1371" t="s">
        <v>42</v>
      </c>
      <c r="E1371">
        <v>4190410</v>
      </c>
      <c r="S1371">
        <f t="shared" si="21"/>
        <v>0</v>
      </c>
      <c r="T1371">
        <f>SUM($F1371:H1371)</f>
        <v>0</v>
      </c>
      <c r="U1371">
        <f>SUM($F1371:I1371)</f>
        <v>0</v>
      </c>
      <c r="V1371">
        <f>SUM($F1371:J1371)</f>
        <v>0</v>
      </c>
      <c r="W1371">
        <f>SUM($F1371:K1371)</f>
        <v>0</v>
      </c>
      <c r="X1371">
        <f>SUM($F1371:L1371)</f>
        <v>0</v>
      </c>
      <c r="Y1371">
        <f>SUM($F1371:M1371)</f>
        <v>0</v>
      </c>
      <c r="Z1371">
        <f>SUM($F1371:N1371)</f>
        <v>0</v>
      </c>
      <c r="AA1371">
        <f>SUM($F1371:O1371)</f>
        <v>0</v>
      </c>
      <c r="AB1371">
        <f>SUM($F1371:P1371)</f>
        <v>0</v>
      </c>
      <c r="AC1371">
        <f>SUM($F1371:Q1371)</f>
        <v>0</v>
      </c>
      <c r="AD1371">
        <f>SUM($F1371:R1371)</f>
        <v>0</v>
      </c>
    </row>
    <row r="1372" spans="1:30" x14ac:dyDescent="0.35">
      <c r="A1372" t="s">
        <v>152</v>
      </c>
      <c r="B1372" s="328" t="str">
        <f>VLOOKUP(A1372,'Web Based Remittances'!$A$2:$C$70,3,0)</f>
        <v>450u970i</v>
      </c>
      <c r="C1372" t="s">
        <v>43</v>
      </c>
      <c r="D1372" t="s">
        <v>44</v>
      </c>
      <c r="E1372">
        <v>4190420</v>
      </c>
      <c r="S1372">
        <f t="shared" si="21"/>
        <v>0</v>
      </c>
      <c r="T1372">
        <f>SUM($F1372:H1372)</f>
        <v>0</v>
      </c>
      <c r="U1372">
        <f>SUM($F1372:I1372)</f>
        <v>0</v>
      </c>
      <c r="V1372">
        <f>SUM($F1372:J1372)</f>
        <v>0</v>
      </c>
      <c r="W1372">
        <f>SUM($F1372:K1372)</f>
        <v>0</v>
      </c>
      <c r="X1372">
        <f>SUM($F1372:L1372)</f>
        <v>0</v>
      </c>
      <c r="Y1372">
        <f>SUM($F1372:M1372)</f>
        <v>0</v>
      </c>
      <c r="Z1372">
        <f>SUM($F1372:N1372)</f>
        <v>0</v>
      </c>
      <c r="AA1372">
        <f>SUM($F1372:O1372)</f>
        <v>0</v>
      </c>
      <c r="AB1372">
        <f>SUM($F1372:P1372)</f>
        <v>0</v>
      </c>
      <c r="AC1372">
        <f>SUM($F1372:Q1372)</f>
        <v>0</v>
      </c>
      <c r="AD1372">
        <f>SUM($F1372:R1372)</f>
        <v>0</v>
      </c>
    </row>
    <row r="1373" spans="1:30" x14ac:dyDescent="0.35">
      <c r="A1373" t="s">
        <v>152</v>
      </c>
      <c r="B1373" s="328" t="str">
        <f>VLOOKUP(A1373,'Web Based Remittances'!$A$2:$C$70,3,0)</f>
        <v>450u970i</v>
      </c>
      <c r="C1373" t="s">
        <v>45</v>
      </c>
      <c r="D1373" t="s">
        <v>46</v>
      </c>
      <c r="E1373">
        <v>4190200</v>
      </c>
      <c r="F1373">
        <v>-7000</v>
      </c>
      <c r="G1373">
        <v>-636</v>
      </c>
      <c r="H1373">
        <v>-636</v>
      </c>
      <c r="I1373">
        <v>-636</v>
      </c>
      <c r="J1373">
        <v>-636</v>
      </c>
      <c r="L1373">
        <v>-636</v>
      </c>
      <c r="M1373">
        <v>-636</v>
      </c>
      <c r="N1373">
        <v>-636</v>
      </c>
      <c r="O1373">
        <v>-636</v>
      </c>
      <c r="P1373">
        <v>-636</v>
      </c>
      <c r="Q1373">
        <v>-636</v>
      </c>
      <c r="R1373">
        <v>-640</v>
      </c>
      <c r="S1373">
        <f t="shared" si="21"/>
        <v>-636</v>
      </c>
      <c r="T1373">
        <f>SUM($F1373:H1373)</f>
        <v>-8272</v>
      </c>
      <c r="U1373">
        <f>SUM($F1373:I1373)</f>
        <v>-8908</v>
      </c>
      <c r="V1373">
        <f>SUM($F1373:J1373)</f>
        <v>-9544</v>
      </c>
      <c r="W1373">
        <f>SUM($F1373:K1373)</f>
        <v>-9544</v>
      </c>
      <c r="X1373">
        <f>SUM($F1373:L1373)</f>
        <v>-10180</v>
      </c>
      <c r="Y1373">
        <f>SUM($F1373:M1373)</f>
        <v>-10816</v>
      </c>
      <c r="Z1373">
        <f>SUM($F1373:N1373)</f>
        <v>-11452</v>
      </c>
      <c r="AA1373">
        <f>SUM($F1373:O1373)</f>
        <v>-12088</v>
      </c>
      <c r="AB1373">
        <f>SUM($F1373:P1373)</f>
        <v>-12724</v>
      </c>
      <c r="AC1373">
        <f>SUM($F1373:Q1373)</f>
        <v>-13360</v>
      </c>
      <c r="AD1373">
        <f>SUM($F1373:R1373)</f>
        <v>-14000</v>
      </c>
    </row>
    <row r="1374" spans="1:30" x14ac:dyDescent="0.35">
      <c r="A1374" t="s">
        <v>152</v>
      </c>
      <c r="B1374" s="328" t="str">
        <f>VLOOKUP(A1374,'Web Based Remittances'!$A$2:$C$70,3,0)</f>
        <v>450u970i</v>
      </c>
      <c r="C1374" t="s">
        <v>47</v>
      </c>
      <c r="D1374" t="s">
        <v>48</v>
      </c>
      <c r="E1374">
        <v>4190386</v>
      </c>
      <c r="S1374">
        <f t="shared" si="21"/>
        <v>0</v>
      </c>
      <c r="T1374">
        <f>SUM($F1374:H1374)</f>
        <v>0</v>
      </c>
      <c r="U1374">
        <f>SUM($F1374:I1374)</f>
        <v>0</v>
      </c>
      <c r="V1374">
        <f>SUM($F1374:J1374)</f>
        <v>0</v>
      </c>
      <c r="W1374">
        <f>SUM($F1374:K1374)</f>
        <v>0</v>
      </c>
      <c r="X1374">
        <f>SUM($F1374:L1374)</f>
        <v>0</v>
      </c>
      <c r="Y1374">
        <f>SUM($F1374:M1374)</f>
        <v>0</v>
      </c>
      <c r="Z1374">
        <f>SUM($F1374:N1374)</f>
        <v>0</v>
      </c>
      <c r="AA1374">
        <f>SUM($F1374:O1374)</f>
        <v>0</v>
      </c>
      <c r="AB1374">
        <f>SUM($F1374:P1374)</f>
        <v>0</v>
      </c>
      <c r="AC1374">
        <f>SUM($F1374:Q1374)</f>
        <v>0</v>
      </c>
      <c r="AD1374">
        <f>SUM($F1374:R1374)</f>
        <v>0</v>
      </c>
    </row>
    <row r="1375" spans="1:30" x14ac:dyDescent="0.35">
      <c r="A1375" t="s">
        <v>152</v>
      </c>
      <c r="B1375" s="328" t="str">
        <f>VLOOKUP(A1375,'Web Based Remittances'!$A$2:$C$70,3,0)</f>
        <v>450u970i</v>
      </c>
      <c r="C1375" t="s">
        <v>49</v>
      </c>
      <c r="D1375" t="s">
        <v>50</v>
      </c>
      <c r="E1375">
        <v>4190387</v>
      </c>
      <c r="S1375">
        <f t="shared" si="21"/>
        <v>0</v>
      </c>
      <c r="T1375">
        <f>SUM($F1375:H1375)</f>
        <v>0</v>
      </c>
      <c r="U1375">
        <f>SUM($F1375:I1375)</f>
        <v>0</v>
      </c>
      <c r="V1375">
        <f>SUM($F1375:J1375)</f>
        <v>0</v>
      </c>
      <c r="W1375">
        <f>SUM($F1375:K1375)</f>
        <v>0</v>
      </c>
      <c r="X1375">
        <f>SUM($F1375:L1375)</f>
        <v>0</v>
      </c>
      <c r="Y1375">
        <f>SUM($F1375:M1375)</f>
        <v>0</v>
      </c>
      <c r="Z1375">
        <f>SUM($F1375:N1375)</f>
        <v>0</v>
      </c>
      <c r="AA1375">
        <f>SUM($F1375:O1375)</f>
        <v>0</v>
      </c>
      <c r="AB1375">
        <f>SUM($F1375:P1375)</f>
        <v>0</v>
      </c>
      <c r="AC1375">
        <f>SUM($F1375:Q1375)</f>
        <v>0</v>
      </c>
      <c r="AD1375">
        <f>SUM($F1375:R1375)</f>
        <v>0</v>
      </c>
    </row>
    <row r="1376" spans="1:30" x14ac:dyDescent="0.35">
      <c r="A1376" t="s">
        <v>152</v>
      </c>
      <c r="B1376" s="328" t="str">
        <f>VLOOKUP(A1376,'Web Based Remittances'!$A$2:$C$70,3,0)</f>
        <v>450u970i</v>
      </c>
      <c r="C1376" t="s">
        <v>51</v>
      </c>
      <c r="D1376" t="s">
        <v>52</v>
      </c>
      <c r="E1376">
        <v>4190388</v>
      </c>
      <c r="F1376">
        <v>-6306</v>
      </c>
      <c r="G1376">
        <v>-2066</v>
      </c>
      <c r="H1376">
        <v>-2174</v>
      </c>
      <c r="I1376">
        <v>-2066</v>
      </c>
      <c r="S1376">
        <f t="shared" si="21"/>
        <v>-2066</v>
      </c>
      <c r="T1376">
        <f>SUM($F1376:H1376)</f>
        <v>-10546</v>
      </c>
      <c r="U1376">
        <f>SUM($F1376:I1376)</f>
        <v>-12612</v>
      </c>
      <c r="V1376">
        <f>SUM($F1376:J1376)</f>
        <v>-12612</v>
      </c>
      <c r="W1376">
        <f>SUM($F1376:K1376)</f>
        <v>-12612</v>
      </c>
      <c r="X1376">
        <f>SUM($F1376:L1376)</f>
        <v>-12612</v>
      </c>
      <c r="Y1376">
        <f>SUM($F1376:M1376)</f>
        <v>-12612</v>
      </c>
      <c r="Z1376">
        <f>SUM($F1376:N1376)</f>
        <v>-12612</v>
      </c>
      <c r="AA1376">
        <f>SUM($F1376:O1376)</f>
        <v>-12612</v>
      </c>
      <c r="AB1376">
        <f>SUM($F1376:P1376)</f>
        <v>-12612</v>
      </c>
      <c r="AC1376">
        <f>SUM($F1376:Q1376)</f>
        <v>-12612</v>
      </c>
      <c r="AD1376">
        <f>SUM($F1376:R1376)</f>
        <v>-12612</v>
      </c>
    </row>
    <row r="1377" spans="1:30" x14ac:dyDescent="0.35">
      <c r="A1377" t="s">
        <v>152</v>
      </c>
      <c r="B1377" s="328" t="str">
        <f>VLOOKUP(A1377,'Web Based Remittances'!$A$2:$C$70,3,0)</f>
        <v>450u970i</v>
      </c>
      <c r="C1377" t="s">
        <v>53</v>
      </c>
      <c r="D1377" t="s">
        <v>54</v>
      </c>
      <c r="E1377">
        <v>4190380</v>
      </c>
      <c r="F1377">
        <v>-45659.8</v>
      </c>
      <c r="H1377">
        <v>-7033</v>
      </c>
      <c r="J1377">
        <v>-28390</v>
      </c>
      <c r="N1377">
        <v>-10236.799999999999</v>
      </c>
      <c r="S1377">
        <f t="shared" si="21"/>
        <v>0</v>
      </c>
      <c r="T1377">
        <f>SUM($F1377:H1377)</f>
        <v>-52692.800000000003</v>
      </c>
      <c r="U1377">
        <f>SUM($F1377:I1377)</f>
        <v>-52692.800000000003</v>
      </c>
      <c r="V1377">
        <f>SUM($F1377:J1377)</f>
        <v>-81082.8</v>
      </c>
      <c r="W1377">
        <f>SUM($F1377:K1377)</f>
        <v>-81082.8</v>
      </c>
      <c r="X1377">
        <f>SUM($F1377:L1377)</f>
        <v>-81082.8</v>
      </c>
      <c r="Y1377">
        <f>SUM($F1377:M1377)</f>
        <v>-81082.8</v>
      </c>
      <c r="Z1377">
        <f>SUM($F1377:N1377)</f>
        <v>-91319.6</v>
      </c>
      <c r="AA1377">
        <f>SUM($F1377:O1377)</f>
        <v>-91319.6</v>
      </c>
      <c r="AB1377">
        <f>SUM($F1377:P1377)</f>
        <v>-91319.6</v>
      </c>
      <c r="AC1377">
        <f>SUM($F1377:Q1377)</f>
        <v>-91319.6</v>
      </c>
      <c r="AD1377">
        <f>SUM($F1377:R1377)</f>
        <v>-91319.6</v>
      </c>
    </row>
    <row r="1378" spans="1:30" x14ac:dyDescent="0.35">
      <c r="A1378" t="s">
        <v>152</v>
      </c>
      <c r="B1378" s="328" t="str">
        <f>VLOOKUP(A1378,'Web Based Remittances'!$A$2:$C$70,3,0)</f>
        <v>450u970i</v>
      </c>
      <c r="C1378" t="s">
        <v>156</v>
      </c>
      <c r="D1378" t="s">
        <v>157</v>
      </c>
      <c r="E1378">
        <v>4190205</v>
      </c>
      <c r="S1378">
        <f t="shared" si="21"/>
        <v>0</v>
      </c>
      <c r="T1378">
        <f>SUM($F1378:H1378)</f>
        <v>0</v>
      </c>
      <c r="U1378">
        <f>SUM($F1378:I1378)</f>
        <v>0</v>
      </c>
      <c r="V1378">
        <f>SUM($F1378:J1378)</f>
        <v>0</v>
      </c>
      <c r="W1378">
        <f>SUM($F1378:K1378)</f>
        <v>0</v>
      </c>
      <c r="X1378">
        <f>SUM($F1378:L1378)</f>
        <v>0</v>
      </c>
      <c r="Y1378">
        <f>SUM($F1378:M1378)</f>
        <v>0</v>
      </c>
      <c r="Z1378">
        <f>SUM($F1378:N1378)</f>
        <v>0</v>
      </c>
      <c r="AA1378">
        <f>SUM($F1378:O1378)</f>
        <v>0</v>
      </c>
      <c r="AB1378">
        <f>SUM($F1378:P1378)</f>
        <v>0</v>
      </c>
      <c r="AC1378">
        <f>SUM($F1378:Q1378)</f>
        <v>0</v>
      </c>
      <c r="AD1378">
        <f>SUM($F1378:R1378)</f>
        <v>0</v>
      </c>
    </row>
    <row r="1379" spans="1:30" x14ac:dyDescent="0.35">
      <c r="A1379" t="s">
        <v>152</v>
      </c>
      <c r="B1379" s="328" t="str">
        <f>VLOOKUP(A1379,'Web Based Remittances'!$A$2:$C$70,3,0)</f>
        <v>450u970i</v>
      </c>
      <c r="C1379" t="s">
        <v>55</v>
      </c>
      <c r="D1379" t="s">
        <v>56</v>
      </c>
      <c r="E1379">
        <v>4190210</v>
      </c>
      <c r="S1379">
        <f t="shared" si="21"/>
        <v>0</v>
      </c>
      <c r="T1379">
        <f>SUM($F1379:H1379)</f>
        <v>0</v>
      </c>
      <c r="U1379">
        <f>SUM($F1379:I1379)</f>
        <v>0</v>
      </c>
      <c r="V1379">
        <f>SUM($F1379:J1379)</f>
        <v>0</v>
      </c>
      <c r="W1379">
        <f>SUM($F1379:K1379)</f>
        <v>0</v>
      </c>
      <c r="X1379">
        <f>SUM($F1379:L1379)</f>
        <v>0</v>
      </c>
      <c r="Y1379">
        <f>SUM($F1379:M1379)</f>
        <v>0</v>
      </c>
      <c r="Z1379">
        <f>SUM($F1379:N1379)</f>
        <v>0</v>
      </c>
      <c r="AA1379">
        <f>SUM($F1379:O1379)</f>
        <v>0</v>
      </c>
      <c r="AB1379">
        <f>SUM($F1379:P1379)</f>
        <v>0</v>
      </c>
      <c r="AC1379">
        <f>SUM($F1379:Q1379)</f>
        <v>0</v>
      </c>
      <c r="AD1379">
        <f>SUM($F1379:R1379)</f>
        <v>0</v>
      </c>
    </row>
    <row r="1380" spans="1:30" x14ac:dyDescent="0.35">
      <c r="A1380" t="s">
        <v>152</v>
      </c>
      <c r="B1380" s="328" t="str">
        <f>VLOOKUP(A1380,'Web Based Remittances'!$A$2:$C$70,3,0)</f>
        <v>450u970i</v>
      </c>
      <c r="C1380" t="s">
        <v>57</v>
      </c>
      <c r="D1380" t="s">
        <v>58</v>
      </c>
      <c r="E1380">
        <v>6110000</v>
      </c>
      <c r="F1380">
        <v>426906</v>
      </c>
      <c r="G1380">
        <v>33114</v>
      </c>
      <c r="H1380">
        <v>32679</v>
      </c>
      <c r="I1380">
        <v>32679</v>
      </c>
      <c r="J1380">
        <v>32679</v>
      </c>
      <c r="K1380">
        <v>32679</v>
      </c>
      <c r="L1380">
        <v>37582</v>
      </c>
      <c r="M1380">
        <v>37582</v>
      </c>
      <c r="N1380">
        <v>37582</v>
      </c>
      <c r="O1380">
        <v>37582</v>
      </c>
      <c r="P1380">
        <v>37582</v>
      </c>
      <c r="Q1380">
        <v>37582</v>
      </c>
      <c r="R1380">
        <v>37584</v>
      </c>
      <c r="S1380">
        <f t="shared" si="21"/>
        <v>33114</v>
      </c>
      <c r="T1380">
        <f>SUM($F1380:H1380)</f>
        <v>492699</v>
      </c>
      <c r="U1380">
        <f>SUM($F1380:I1380)</f>
        <v>525378</v>
      </c>
      <c r="V1380">
        <f>SUM($F1380:J1380)</f>
        <v>558057</v>
      </c>
      <c r="W1380">
        <f>SUM($F1380:K1380)</f>
        <v>590736</v>
      </c>
      <c r="X1380">
        <f>SUM($F1380:L1380)</f>
        <v>628318</v>
      </c>
      <c r="Y1380">
        <f>SUM($F1380:M1380)</f>
        <v>665900</v>
      </c>
      <c r="Z1380">
        <f>SUM($F1380:N1380)</f>
        <v>703482</v>
      </c>
      <c r="AA1380">
        <f>SUM($F1380:O1380)</f>
        <v>741064</v>
      </c>
      <c r="AB1380">
        <f>SUM($F1380:P1380)</f>
        <v>778646</v>
      </c>
      <c r="AC1380">
        <f>SUM($F1380:Q1380)</f>
        <v>816228</v>
      </c>
      <c r="AD1380">
        <f>SUM($F1380:R1380)</f>
        <v>853812</v>
      </c>
    </row>
    <row r="1381" spans="1:30" x14ac:dyDescent="0.35">
      <c r="A1381" t="s">
        <v>152</v>
      </c>
      <c r="B1381" s="328" t="str">
        <f>VLOOKUP(A1381,'Web Based Remittances'!$A$2:$C$70,3,0)</f>
        <v>450u970i</v>
      </c>
      <c r="C1381" t="s">
        <v>59</v>
      </c>
      <c r="D1381" t="s">
        <v>60</v>
      </c>
      <c r="E1381">
        <v>6110020</v>
      </c>
      <c r="F1381">
        <v>0</v>
      </c>
      <c r="G1381">
        <v>0</v>
      </c>
      <c r="H1381">
        <v>0</v>
      </c>
      <c r="I1381">
        <v>0</v>
      </c>
      <c r="J1381">
        <v>0</v>
      </c>
      <c r="K1381">
        <v>0</v>
      </c>
      <c r="L1381">
        <v>0</v>
      </c>
      <c r="M1381">
        <v>0</v>
      </c>
      <c r="N1381">
        <v>0</v>
      </c>
      <c r="O1381">
        <v>0</v>
      </c>
      <c r="P1381">
        <v>0</v>
      </c>
      <c r="Q1381">
        <v>0</v>
      </c>
      <c r="R1381">
        <v>0</v>
      </c>
      <c r="S1381">
        <f t="shared" si="21"/>
        <v>0</v>
      </c>
      <c r="T1381">
        <f>SUM($F1381:H1381)</f>
        <v>0</v>
      </c>
      <c r="U1381">
        <f>SUM($F1381:I1381)</f>
        <v>0</v>
      </c>
      <c r="V1381">
        <f>SUM($F1381:J1381)</f>
        <v>0</v>
      </c>
      <c r="W1381">
        <f>SUM($F1381:K1381)</f>
        <v>0</v>
      </c>
      <c r="X1381">
        <f>SUM($F1381:L1381)</f>
        <v>0</v>
      </c>
      <c r="Y1381">
        <f>SUM($F1381:M1381)</f>
        <v>0</v>
      </c>
      <c r="Z1381">
        <f>SUM($F1381:N1381)</f>
        <v>0</v>
      </c>
      <c r="AA1381">
        <f>SUM($F1381:O1381)</f>
        <v>0</v>
      </c>
      <c r="AB1381">
        <f>SUM($F1381:P1381)</f>
        <v>0</v>
      </c>
      <c r="AC1381">
        <f>SUM($F1381:Q1381)</f>
        <v>0</v>
      </c>
      <c r="AD1381">
        <f>SUM($F1381:R1381)</f>
        <v>0</v>
      </c>
    </row>
    <row r="1382" spans="1:30" x14ac:dyDescent="0.35">
      <c r="A1382" t="s">
        <v>152</v>
      </c>
      <c r="B1382" s="328" t="str">
        <f>VLOOKUP(A1382,'Web Based Remittances'!$A$2:$C$70,3,0)</f>
        <v>450u970i</v>
      </c>
      <c r="C1382" t="s">
        <v>61</v>
      </c>
      <c r="D1382" t="s">
        <v>62</v>
      </c>
      <c r="E1382">
        <v>6110600</v>
      </c>
      <c r="F1382">
        <v>225924</v>
      </c>
      <c r="G1382">
        <v>20611</v>
      </c>
      <c r="H1382">
        <v>20611</v>
      </c>
      <c r="I1382">
        <v>20611</v>
      </c>
      <c r="J1382">
        <v>20611</v>
      </c>
      <c r="K1382">
        <v>20611</v>
      </c>
      <c r="L1382">
        <v>20611</v>
      </c>
      <c r="M1382">
        <v>17043</v>
      </c>
      <c r="N1382">
        <v>17043</v>
      </c>
      <c r="O1382">
        <v>17043</v>
      </c>
      <c r="P1382">
        <v>17043</v>
      </c>
      <c r="Q1382">
        <v>17043</v>
      </c>
      <c r="R1382">
        <v>17043</v>
      </c>
      <c r="S1382">
        <f t="shared" si="21"/>
        <v>20611</v>
      </c>
      <c r="T1382">
        <f>SUM($F1382:H1382)</f>
        <v>267146</v>
      </c>
      <c r="U1382">
        <f>SUM($F1382:I1382)</f>
        <v>287757</v>
      </c>
      <c r="V1382">
        <f>SUM($F1382:J1382)</f>
        <v>308368</v>
      </c>
      <c r="W1382">
        <f>SUM($F1382:K1382)</f>
        <v>328979</v>
      </c>
      <c r="X1382">
        <f>SUM($F1382:L1382)</f>
        <v>349590</v>
      </c>
      <c r="Y1382">
        <f>SUM($F1382:M1382)</f>
        <v>366633</v>
      </c>
      <c r="Z1382">
        <f>SUM($F1382:N1382)</f>
        <v>383676</v>
      </c>
      <c r="AA1382">
        <f>SUM($F1382:O1382)</f>
        <v>400719</v>
      </c>
      <c r="AB1382">
        <f>SUM($F1382:P1382)</f>
        <v>417762</v>
      </c>
      <c r="AC1382">
        <f>SUM($F1382:Q1382)</f>
        <v>434805</v>
      </c>
      <c r="AD1382">
        <f>SUM($F1382:R1382)</f>
        <v>451848</v>
      </c>
    </row>
    <row r="1383" spans="1:30" x14ac:dyDescent="0.35">
      <c r="A1383" t="s">
        <v>152</v>
      </c>
      <c r="B1383" s="328" t="str">
        <f>VLOOKUP(A1383,'Web Based Remittances'!$A$2:$C$70,3,0)</f>
        <v>450u970i</v>
      </c>
      <c r="C1383" t="s">
        <v>63</v>
      </c>
      <c r="D1383" t="s">
        <v>64</v>
      </c>
      <c r="E1383">
        <v>6110720</v>
      </c>
      <c r="F1383">
        <v>55512</v>
      </c>
      <c r="G1383">
        <v>4626</v>
      </c>
      <c r="H1383">
        <v>4626</v>
      </c>
      <c r="I1383">
        <v>4626</v>
      </c>
      <c r="J1383">
        <v>4626</v>
      </c>
      <c r="K1383">
        <v>4626</v>
      </c>
      <c r="L1383">
        <v>4626</v>
      </c>
      <c r="M1383">
        <v>4626</v>
      </c>
      <c r="N1383">
        <v>4626</v>
      </c>
      <c r="O1383">
        <v>4626</v>
      </c>
      <c r="P1383">
        <v>4626</v>
      </c>
      <c r="Q1383">
        <v>4626</v>
      </c>
      <c r="R1383">
        <v>4626</v>
      </c>
      <c r="S1383">
        <f t="shared" si="21"/>
        <v>4626</v>
      </c>
      <c r="T1383">
        <f>SUM($F1383:H1383)</f>
        <v>64764</v>
      </c>
      <c r="U1383">
        <f>SUM($F1383:I1383)</f>
        <v>69390</v>
      </c>
      <c r="V1383">
        <f>SUM($F1383:J1383)</f>
        <v>74016</v>
      </c>
      <c r="W1383">
        <f>SUM($F1383:K1383)</f>
        <v>78642</v>
      </c>
      <c r="X1383">
        <f>SUM($F1383:L1383)</f>
        <v>83268</v>
      </c>
      <c r="Y1383">
        <f>SUM($F1383:M1383)</f>
        <v>87894</v>
      </c>
      <c r="Z1383">
        <f>SUM($F1383:N1383)</f>
        <v>92520</v>
      </c>
      <c r="AA1383">
        <f>SUM($F1383:O1383)</f>
        <v>97146</v>
      </c>
      <c r="AB1383">
        <f>SUM($F1383:P1383)</f>
        <v>101772</v>
      </c>
      <c r="AC1383">
        <f>SUM($F1383:Q1383)</f>
        <v>106398</v>
      </c>
      <c r="AD1383">
        <f>SUM($F1383:R1383)</f>
        <v>111024</v>
      </c>
    </row>
    <row r="1384" spans="1:30" x14ac:dyDescent="0.35">
      <c r="A1384" t="s">
        <v>152</v>
      </c>
      <c r="B1384" s="328" t="str">
        <f>VLOOKUP(A1384,'Web Based Remittances'!$A$2:$C$70,3,0)</f>
        <v>450u970i</v>
      </c>
      <c r="C1384" t="s">
        <v>65</v>
      </c>
      <c r="D1384" t="s">
        <v>66</v>
      </c>
      <c r="E1384">
        <v>6110860</v>
      </c>
      <c r="F1384">
        <v>31782</v>
      </c>
      <c r="G1384">
        <v>2593</v>
      </c>
      <c r="H1384">
        <v>2593</v>
      </c>
      <c r="I1384">
        <v>2593</v>
      </c>
      <c r="J1384">
        <v>2593</v>
      </c>
      <c r="K1384">
        <v>2593</v>
      </c>
      <c r="L1384">
        <v>2593</v>
      </c>
      <c r="M1384">
        <v>2704</v>
      </c>
      <c r="N1384">
        <v>2704</v>
      </c>
      <c r="O1384">
        <v>2704</v>
      </c>
      <c r="P1384">
        <v>2704</v>
      </c>
      <c r="Q1384">
        <v>2704</v>
      </c>
      <c r="R1384">
        <v>2704</v>
      </c>
      <c r="S1384">
        <f t="shared" si="21"/>
        <v>2593</v>
      </c>
      <c r="T1384">
        <f>SUM($F1384:H1384)</f>
        <v>36968</v>
      </c>
      <c r="U1384">
        <f>SUM($F1384:I1384)</f>
        <v>39561</v>
      </c>
      <c r="V1384">
        <f>SUM($F1384:J1384)</f>
        <v>42154</v>
      </c>
      <c r="W1384">
        <f>SUM($F1384:K1384)</f>
        <v>44747</v>
      </c>
      <c r="X1384">
        <f>SUM($F1384:L1384)</f>
        <v>47340</v>
      </c>
      <c r="Y1384">
        <f>SUM($F1384:M1384)</f>
        <v>50044</v>
      </c>
      <c r="Z1384">
        <f>SUM($F1384:N1384)</f>
        <v>52748</v>
      </c>
      <c r="AA1384">
        <f>SUM($F1384:O1384)</f>
        <v>55452</v>
      </c>
      <c r="AB1384">
        <f>SUM($F1384:P1384)</f>
        <v>58156</v>
      </c>
      <c r="AC1384">
        <f>SUM($F1384:Q1384)</f>
        <v>60860</v>
      </c>
      <c r="AD1384">
        <f>SUM($F1384:R1384)</f>
        <v>63564</v>
      </c>
    </row>
    <row r="1385" spans="1:30" x14ac:dyDescent="0.35">
      <c r="A1385" t="s">
        <v>152</v>
      </c>
      <c r="B1385" s="328" t="str">
        <f>VLOOKUP(A1385,'Web Based Remittances'!$A$2:$C$70,3,0)</f>
        <v>450u970i</v>
      </c>
      <c r="C1385" t="s">
        <v>67</v>
      </c>
      <c r="D1385" t="s">
        <v>68</v>
      </c>
      <c r="E1385">
        <v>6110800</v>
      </c>
      <c r="F1385">
        <v>0</v>
      </c>
      <c r="G1385">
        <v>0</v>
      </c>
      <c r="H1385">
        <v>0</v>
      </c>
      <c r="I1385">
        <v>0</v>
      </c>
      <c r="J1385">
        <v>0</v>
      </c>
      <c r="K1385">
        <v>0</v>
      </c>
      <c r="L1385">
        <v>0</v>
      </c>
      <c r="M1385">
        <v>0</v>
      </c>
      <c r="N1385">
        <v>0</v>
      </c>
      <c r="O1385">
        <v>0</v>
      </c>
      <c r="P1385">
        <v>0</v>
      </c>
      <c r="Q1385">
        <v>0</v>
      </c>
      <c r="R1385">
        <v>0</v>
      </c>
      <c r="S1385">
        <f t="shared" si="21"/>
        <v>0</v>
      </c>
      <c r="T1385">
        <f>SUM($F1385:H1385)</f>
        <v>0</v>
      </c>
      <c r="U1385">
        <f>SUM($F1385:I1385)</f>
        <v>0</v>
      </c>
      <c r="V1385">
        <f>SUM($F1385:J1385)</f>
        <v>0</v>
      </c>
      <c r="W1385">
        <f>SUM($F1385:K1385)</f>
        <v>0</v>
      </c>
      <c r="X1385">
        <f>SUM($F1385:L1385)</f>
        <v>0</v>
      </c>
      <c r="Y1385">
        <f>SUM($F1385:M1385)</f>
        <v>0</v>
      </c>
      <c r="Z1385">
        <f>SUM($F1385:N1385)</f>
        <v>0</v>
      </c>
      <c r="AA1385">
        <f>SUM($F1385:O1385)</f>
        <v>0</v>
      </c>
      <c r="AB1385">
        <f>SUM($F1385:P1385)</f>
        <v>0</v>
      </c>
      <c r="AC1385">
        <f>SUM($F1385:Q1385)</f>
        <v>0</v>
      </c>
      <c r="AD1385">
        <f>SUM($F1385:R1385)</f>
        <v>0</v>
      </c>
    </row>
    <row r="1386" spans="1:30" x14ac:dyDescent="0.35">
      <c r="A1386" t="s">
        <v>152</v>
      </c>
      <c r="B1386" s="328" t="str">
        <f>VLOOKUP(A1386,'Web Based Remittances'!$A$2:$C$70,3,0)</f>
        <v>450u970i</v>
      </c>
      <c r="C1386" t="s">
        <v>69</v>
      </c>
      <c r="D1386" t="s">
        <v>70</v>
      </c>
      <c r="E1386">
        <v>6110640</v>
      </c>
      <c r="F1386">
        <v>30756</v>
      </c>
      <c r="G1386">
        <v>2563</v>
      </c>
      <c r="H1386">
        <v>2563</v>
      </c>
      <c r="I1386">
        <v>2563</v>
      </c>
      <c r="J1386">
        <v>2563</v>
      </c>
      <c r="K1386">
        <v>2563</v>
      </c>
      <c r="L1386">
        <v>2563</v>
      </c>
      <c r="M1386">
        <v>2563</v>
      </c>
      <c r="N1386">
        <v>2563</v>
      </c>
      <c r="O1386">
        <v>2563</v>
      </c>
      <c r="P1386">
        <v>2563</v>
      </c>
      <c r="Q1386">
        <v>2563</v>
      </c>
      <c r="R1386">
        <v>2563</v>
      </c>
      <c r="S1386">
        <f t="shared" si="21"/>
        <v>2563</v>
      </c>
      <c r="T1386">
        <f>SUM($F1386:H1386)</f>
        <v>35882</v>
      </c>
      <c r="U1386">
        <f>SUM($F1386:I1386)</f>
        <v>38445</v>
      </c>
      <c r="V1386">
        <f>SUM($F1386:J1386)</f>
        <v>41008</v>
      </c>
      <c r="W1386">
        <f>SUM($F1386:K1386)</f>
        <v>43571</v>
      </c>
      <c r="X1386">
        <f>SUM($F1386:L1386)</f>
        <v>46134</v>
      </c>
      <c r="Y1386">
        <f>SUM($F1386:M1386)</f>
        <v>48697</v>
      </c>
      <c r="Z1386">
        <f>SUM($F1386:N1386)</f>
        <v>51260</v>
      </c>
      <c r="AA1386">
        <f>SUM($F1386:O1386)</f>
        <v>53823</v>
      </c>
      <c r="AB1386">
        <f>SUM($F1386:P1386)</f>
        <v>56386</v>
      </c>
      <c r="AC1386">
        <f>SUM($F1386:Q1386)</f>
        <v>58949</v>
      </c>
      <c r="AD1386">
        <f>SUM($F1386:R1386)</f>
        <v>61512</v>
      </c>
    </row>
    <row r="1387" spans="1:30" x14ac:dyDescent="0.35">
      <c r="A1387" t="s">
        <v>152</v>
      </c>
      <c r="B1387" s="328" t="str">
        <f>VLOOKUP(A1387,'Web Based Remittances'!$A$2:$C$70,3,0)</f>
        <v>450u970i</v>
      </c>
      <c r="C1387" t="s">
        <v>71</v>
      </c>
      <c r="D1387" t="s">
        <v>72</v>
      </c>
      <c r="E1387">
        <v>6116300</v>
      </c>
      <c r="F1387">
        <v>7010</v>
      </c>
      <c r="G1387">
        <v>250</v>
      </c>
      <c r="H1387">
        <v>3560</v>
      </c>
      <c r="I1387">
        <v>250</v>
      </c>
      <c r="J1387">
        <v>500</v>
      </c>
      <c r="K1387">
        <v>250</v>
      </c>
      <c r="L1387">
        <v>250</v>
      </c>
      <c r="M1387">
        <v>500</v>
      </c>
      <c r="N1387">
        <v>250</v>
      </c>
      <c r="O1387">
        <v>250</v>
      </c>
      <c r="P1387">
        <v>250</v>
      </c>
      <c r="Q1387">
        <v>250</v>
      </c>
      <c r="R1387">
        <v>450</v>
      </c>
      <c r="S1387">
        <f t="shared" si="21"/>
        <v>250</v>
      </c>
      <c r="T1387">
        <f>SUM($F1387:H1387)</f>
        <v>10820</v>
      </c>
      <c r="U1387">
        <f>SUM($F1387:I1387)</f>
        <v>11070</v>
      </c>
      <c r="V1387">
        <f>SUM($F1387:J1387)</f>
        <v>11570</v>
      </c>
      <c r="W1387">
        <f>SUM($F1387:K1387)</f>
        <v>11820</v>
      </c>
      <c r="X1387">
        <f>SUM($F1387:L1387)</f>
        <v>12070</v>
      </c>
      <c r="Y1387">
        <f>SUM($F1387:M1387)</f>
        <v>12570</v>
      </c>
      <c r="Z1387">
        <f>SUM($F1387:N1387)</f>
        <v>12820</v>
      </c>
      <c r="AA1387">
        <f>SUM($F1387:O1387)</f>
        <v>13070</v>
      </c>
      <c r="AB1387">
        <f>SUM($F1387:P1387)</f>
        <v>13320</v>
      </c>
      <c r="AC1387">
        <f>SUM($F1387:Q1387)</f>
        <v>13570</v>
      </c>
      <c r="AD1387">
        <f>SUM($F1387:R1387)</f>
        <v>14020</v>
      </c>
    </row>
    <row r="1388" spans="1:30" x14ac:dyDescent="0.35">
      <c r="A1388" t="s">
        <v>152</v>
      </c>
      <c r="B1388" s="328" t="str">
        <f>VLOOKUP(A1388,'Web Based Remittances'!$A$2:$C$70,3,0)</f>
        <v>450u970i</v>
      </c>
      <c r="C1388" t="s">
        <v>73</v>
      </c>
      <c r="D1388" t="s">
        <v>74</v>
      </c>
      <c r="E1388">
        <v>6116200</v>
      </c>
      <c r="F1388">
        <v>2000</v>
      </c>
      <c r="H1388">
        <v>500</v>
      </c>
      <c r="J1388">
        <v>500</v>
      </c>
      <c r="N1388">
        <v>500</v>
      </c>
      <c r="Q1388">
        <v>500</v>
      </c>
      <c r="S1388">
        <f t="shared" si="21"/>
        <v>0</v>
      </c>
      <c r="T1388">
        <f>SUM($F1388:H1388)</f>
        <v>2500</v>
      </c>
      <c r="U1388">
        <f>SUM($F1388:I1388)</f>
        <v>2500</v>
      </c>
      <c r="V1388">
        <f>SUM($F1388:J1388)</f>
        <v>3000</v>
      </c>
      <c r="W1388">
        <f>SUM($F1388:K1388)</f>
        <v>3000</v>
      </c>
      <c r="X1388">
        <f>SUM($F1388:L1388)</f>
        <v>3000</v>
      </c>
      <c r="Y1388">
        <f>SUM($F1388:M1388)</f>
        <v>3000</v>
      </c>
      <c r="Z1388">
        <f>SUM($F1388:N1388)</f>
        <v>3500</v>
      </c>
      <c r="AA1388">
        <f>SUM($F1388:O1388)</f>
        <v>3500</v>
      </c>
      <c r="AB1388">
        <f>SUM($F1388:P1388)</f>
        <v>3500</v>
      </c>
      <c r="AC1388">
        <f>SUM($F1388:Q1388)</f>
        <v>4000</v>
      </c>
      <c r="AD1388">
        <f>SUM($F1388:R1388)</f>
        <v>4000</v>
      </c>
    </row>
    <row r="1389" spans="1:30" x14ac:dyDescent="0.35">
      <c r="A1389" t="s">
        <v>152</v>
      </c>
      <c r="B1389" s="328" t="str">
        <f>VLOOKUP(A1389,'Web Based Remittances'!$A$2:$C$70,3,0)</f>
        <v>450u970i</v>
      </c>
      <c r="C1389" t="s">
        <v>75</v>
      </c>
      <c r="D1389" t="s">
        <v>76</v>
      </c>
      <c r="E1389">
        <v>6116610</v>
      </c>
      <c r="F1389">
        <v>8000</v>
      </c>
      <c r="G1389">
        <v>8000</v>
      </c>
      <c r="S1389">
        <f t="shared" si="21"/>
        <v>8000</v>
      </c>
      <c r="T1389">
        <f>SUM($F1389:H1389)</f>
        <v>16000</v>
      </c>
      <c r="U1389">
        <f>SUM($F1389:I1389)</f>
        <v>16000</v>
      </c>
      <c r="V1389">
        <f>SUM($F1389:J1389)</f>
        <v>16000</v>
      </c>
      <c r="W1389">
        <f>SUM($F1389:K1389)</f>
        <v>16000</v>
      </c>
      <c r="X1389">
        <f>SUM($F1389:L1389)</f>
        <v>16000</v>
      </c>
      <c r="Y1389">
        <f>SUM($F1389:M1389)</f>
        <v>16000</v>
      </c>
      <c r="Z1389">
        <f>SUM($F1389:N1389)</f>
        <v>16000</v>
      </c>
      <c r="AA1389">
        <f>SUM($F1389:O1389)</f>
        <v>16000</v>
      </c>
      <c r="AB1389">
        <f>SUM($F1389:P1389)</f>
        <v>16000</v>
      </c>
      <c r="AC1389">
        <f>SUM($F1389:Q1389)</f>
        <v>16000</v>
      </c>
      <c r="AD1389">
        <f>SUM($F1389:R1389)</f>
        <v>16000</v>
      </c>
    </row>
    <row r="1390" spans="1:30" x14ac:dyDescent="0.35">
      <c r="A1390" t="s">
        <v>152</v>
      </c>
      <c r="B1390" s="328" t="str">
        <f>VLOOKUP(A1390,'Web Based Remittances'!$A$2:$C$70,3,0)</f>
        <v>450u970i</v>
      </c>
      <c r="C1390" t="s">
        <v>77</v>
      </c>
      <c r="D1390" t="s">
        <v>78</v>
      </c>
      <c r="E1390">
        <v>6116600</v>
      </c>
      <c r="F1390">
        <v>215</v>
      </c>
      <c r="G1390">
        <v>215</v>
      </c>
      <c r="S1390">
        <f t="shared" si="21"/>
        <v>215</v>
      </c>
      <c r="T1390">
        <f>SUM($F1390:H1390)</f>
        <v>430</v>
      </c>
      <c r="U1390">
        <f>SUM($F1390:I1390)</f>
        <v>430</v>
      </c>
      <c r="V1390">
        <f>SUM($F1390:J1390)</f>
        <v>430</v>
      </c>
      <c r="W1390">
        <f>SUM($F1390:K1390)</f>
        <v>430</v>
      </c>
      <c r="X1390">
        <f>SUM($F1390:L1390)</f>
        <v>430</v>
      </c>
      <c r="Y1390">
        <f>SUM($F1390:M1390)</f>
        <v>430</v>
      </c>
      <c r="Z1390">
        <f>SUM($F1390:N1390)</f>
        <v>430</v>
      </c>
      <c r="AA1390">
        <f>SUM($F1390:O1390)</f>
        <v>430</v>
      </c>
      <c r="AB1390">
        <f>SUM($F1390:P1390)</f>
        <v>430</v>
      </c>
      <c r="AC1390">
        <f>SUM($F1390:Q1390)</f>
        <v>430</v>
      </c>
      <c r="AD1390">
        <f>SUM($F1390:R1390)</f>
        <v>430</v>
      </c>
    </row>
    <row r="1391" spans="1:30" x14ac:dyDescent="0.35">
      <c r="A1391" t="s">
        <v>152</v>
      </c>
      <c r="B1391" s="328" t="str">
        <f>VLOOKUP(A1391,'Web Based Remittances'!$A$2:$C$70,3,0)</f>
        <v>450u970i</v>
      </c>
      <c r="C1391" t="s">
        <v>79</v>
      </c>
      <c r="D1391" t="s">
        <v>80</v>
      </c>
      <c r="E1391">
        <v>6121000</v>
      </c>
      <c r="F1391">
        <v>7000</v>
      </c>
      <c r="G1391">
        <v>636</v>
      </c>
      <c r="H1391">
        <v>636</v>
      </c>
      <c r="I1391">
        <v>636</v>
      </c>
      <c r="J1391">
        <v>636</v>
      </c>
      <c r="K1391">
        <v>0</v>
      </c>
      <c r="L1391">
        <v>636</v>
      </c>
      <c r="M1391">
        <v>636</v>
      </c>
      <c r="N1391">
        <v>636</v>
      </c>
      <c r="O1391">
        <v>636</v>
      </c>
      <c r="P1391">
        <v>636</v>
      </c>
      <c r="Q1391">
        <v>636</v>
      </c>
      <c r="R1391">
        <v>640</v>
      </c>
      <c r="S1391">
        <f t="shared" si="21"/>
        <v>636</v>
      </c>
      <c r="T1391">
        <f>SUM($F1391:H1391)</f>
        <v>8272</v>
      </c>
      <c r="U1391">
        <f>SUM($F1391:I1391)</f>
        <v>8908</v>
      </c>
      <c r="V1391">
        <f>SUM($F1391:J1391)</f>
        <v>9544</v>
      </c>
      <c r="W1391">
        <f>SUM($F1391:K1391)</f>
        <v>9544</v>
      </c>
      <c r="X1391">
        <f>SUM($F1391:L1391)</f>
        <v>10180</v>
      </c>
      <c r="Y1391">
        <f>SUM($F1391:M1391)</f>
        <v>10816</v>
      </c>
      <c r="Z1391">
        <f>SUM($F1391:N1391)</f>
        <v>11452</v>
      </c>
      <c r="AA1391">
        <f>SUM($F1391:O1391)</f>
        <v>12088</v>
      </c>
      <c r="AB1391">
        <f>SUM($F1391:P1391)</f>
        <v>12724</v>
      </c>
      <c r="AC1391">
        <f>SUM($F1391:Q1391)</f>
        <v>13360</v>
      </c>
      <c r="AD1391">
        <f>SUM($F1391:R1391)</f>
        <v>14000</v>
      </c>
    </row>
    <row r="1392" spans="1:30" x14ac:dyDescent="0.35">
      <c r="A1392" t="s">
        <v>152</v>
      </c>
      <c r="B1392" s="328" t="str">
        <f>VLOOKUP(A1392,'Web Based Remittances'!$A$2:$C$70,3,0)</f>
        <v>450u970i</v>
      </c>
      <c r="C1392" t="s">
        <v>81</v>
      </c>
      <c r="D1392" t="s">
        <v>82</v>
      </c>
      <c r="E1392">
        <v>6122310</v>
      </c>
      <c r="F1392">
        <v>2768</v>
      </c>
      <c r="G1392">
        <v>428</v>
      </c>
      <c r="H1392">
        <v>214</v>
      </c>
      <c r="I1392">
        <v>214</v>
      </c>
      <c r="J1392">
        <v>214</v>
      </c>
      <c r="K1392">
        <v>0</v>
      </c>
      <c r="L1392">
        <v>414</v>
      </c>
      <c r="M1392">
        <v>214</v>
      </c>
      <c r="N1392">
        <v>214</v>
      </c>
      <c r="O1392">
        <v>214</v>
      </c>
      <c r="P1392">
        <v>214</v>
      </c>
      <c r="Q1392">
        <v>214</v>
      </c>
      <c r="R1392">
        <v>214</v>
      </c>
      <c r="S1392">
        <f t="shared" si="21"/>
        <v>428</v>
      </c>
      <c r="T1392">
        <f>SUM($F1392:H1392)</f>
        <v>3410</v>
      </c>
      <c r="U1392">
        <f>SUM($F1392:I1392)</f>
        <v>3624</v>
      </c>
      <c r="V1392">
        <f>SUM($F1392:J1392)</f>
        <v>3838</v>
      </c>
      <c r="W1392">
        <f>SUM($F1392:K1392)</f>
        <v>3838</v>
      </c>
      <c r="X1392">
        <f>SUM($F1392:L1392)</f>
        <v>4252</v>
      </c>
      <c r="Y1392">
        <f>SUM($F1392:M1392)</f>
        <v>4466</v>
      </c>
      <c r="Z1392">
        <f>SUM($F1392:N1392)</f>
        <v>4680</v>
      </c>
      <c r="AA1392">
        <f>SUM($F1392:O1392)</f>
        <v>4894</v>
      </c>
      <c r="AB1392">
        <f>SUM($F1392:P1392)</f>
        <v>5108</v>
      </c>
      <c r="AC1392">
        <f>SUM($F1392:Q1392)</f>
        <v>5322</v>
      </c>
      <c r="AD1392">
        <f>SUM($F1392:R1392)</f>
        <v>5536</v>
      </c>
    </row>
    <row r="1393" spans="1:30" x14ac:dyDescent="0.35">
      <c r="A1393" t="s">
        <v>152</v>
      </c>
      <c r="B1393" s="328" t="str">
        <f>VLOOKUP(A1393,'Web Based Remittances'!$A$2:$C$70,3,0)</f>
        <v>450u970i</v>
      </c>
      <c r="C1393" t="s">
        <v>83</v>
      </c>
      <c r="D1393" t="s">
        <v>84</v>
      </c>
      <c r="E1393">
        <v>6122110</v>
      </c>
      <c r="F1393">
        <v>1500</v>
      </c>
      <c r="G1393">
        <v>375</v>
      </c>
      <c r="J1393">
        <v>375</v>
      </c>
      <c r="N1393">
        <v>375</v>
      </c>
      <c r="Q1393">
        <v>375</v>
      </c>
      <c r="S1393">
        <f t="shared" si="21"/>
        <v>375</v>
      </c>
      <c r="T1393">
        <f>SUM($F1393:H1393)</f>
        <v>1875</v>
      </c>
      <c r="U1393">
        <f>SUM($F1393:I1393)</f>
        <v>1875</v>
      </c>
      <c r="V1393">
        <f>SUM($F1393:J1393)</f>
        <v>2250</v>
      </c>
      <c r="W1393">
        <f>SUM($F1393:K1393)</f>
        <v>2250</v>
      </c>
      <c r="X1393">
        <f>SUM($F1393:L1393)</f>
        <v>2250</v>
      </c>
      <c r="Y1393">
        <f>SUM($F1393:M1393)</f>
        <v>2250</v>
      </c>
      <c r="Z1393">
        <f>SUM($F1393:N1393)</f>
        <v>2625</v>
      </c>
      <c r="AA1393">
        <f>SUM($F1393:O1393)</f>
        <v>2625</v>
      </c>
      <c r="AB1393">
        <f>SUM($F1393:P1393)</f>
        <v>2625</v>
      </c>
      <c r="AC1393">
        <f>SUM($F1393:Q1393)</f>
        <v>3000</v>
      </c>
      <c r="AD1393">
        <f>SUM($F1393:R1393)</f>
        <v>3000</v>
      </c>
    </row>
    <row r="1394" spans="1:30" x14ac:dyDescent="0.35">
      <c r="A1394" t="s">
        <v>152</v>
      </c>
      <c r="B1394" s="328" t="str">
        <f>VLOOKUP(A1394,'Web Based Remittances'!$A$2:$C$70,3,0)</f>
        <v>450u970i</v>
      </c>
      <c r="C1394" t="s">
        <v>85</v>
      </c>
      <c r="D1394" t="s">
        <v>86</v>
      </c>
      <c r="E1394">
        <v>6120800</v>
      </c>
      <c r="F1394">
        <v>2776</v>
      </c>
      <c r="H1394">
        <v>1388</v>
      </c>
      <c r="M1394">
        <v>1388</v>
      </c>
      <c r="S1394">
        <f t="shared" si="21"/>
        <v>0</v>
      </c>
      <c r="T1394">
        <f>SUM($F1394:H1394)</f>
        <v>4164</v>
      </c>
      <c r="U1394">
        <f>SUM($F1394:I1394)</f>
        <v>4164</v>
      </c>
      <c r="V1394">
        <f>SUM($F1394:J1394)</f>
        <v>4164</v>
      </c>
      <c r="W1394">
        <f>SUM($F1394:K1394)</f>
        <v>4164</v>
      </c>
      <c r="X1394">
        <f>SUM($F1394:L1394)</f>
        <v>4164</v>
      </c>
      <c r="Y1394">
        <f>SUM($F1394:M1394)</f>
        <v>5552</v>
      </c>
      <c r="Z1394">
        <f>SUM($F1394:N1394)</f>
        <v>5552</v>
      </c>
      <c r="AA1394">
        <f>SUM($F1394:O1394)</f>
        <v>5552</v>
      </c>
      <c r="AB1394">
        <f>SUM($F1394:P1394)</f>
        <v>5552</v>
      </c>
      <c r="AC1394">
        <f>SUM($F1394:Q1394)</f>
        <v>5552</v>
      </c>
      <c r="AD1394">
        <f>SUM($F1394:R1394)</f>
        <v>5552</v>
      </c>
    </row>
    <row r="1395" spans="1:30" x14ac:dyDescent="0.35">
      <c r="A1395" t="s">
        <v>152</v>
      </c>
      <c r="B1395" s="328" t="str">
        <f>VLOOKUP(A1395,'Web Based Remittances'!$A$2:$C$70,3,0)</f>
        <v>450u970i</v>
      </c>
      <c r="C1395" t="s">
        <v>87</v>
      </c>
      <c r="D1395" t="s">
        <v>88</v>
      </c>
      <c r="E1395">
        <v>6120220</v>
      </c>
      <c r="F1395">
        <v>20060</v>
      </c>
      <c r="G1395">
        <v>1671</v>
      </c>
      <c r="H1395">
        <v>1671</v>
      </c>
      <c r="I1395">
        <v>1671</v>
      </c>
      <c r="J1395">
        <v>1671</v>
      </c>
      <c r="K1395">
        <v>1671</v>
      </c>
      <c r="L1395">
        <v>1671</v>
      </c>
      <c r="M1395">
        <v>1671</v>
      </c>
      <c r="N1395">
        <v>1671</v>
      </c>
      <c r="O1395">
        <v>1671</v>
      </c>
      <c r="P1395">
        <v>1671</v>
      </c>
      <c r="Q1395">
        <v>1671</v>
      </c>
      <c r="R1395">
        <v>1679</v>
      </c>
      <c r="S1395">
        <f t="shared" si="21"/>
        <v>1671</v>
      </c>
      <c r="T1395">
        <f>SUM($F1395:H1395)</f>
        <v>23402</v>
      </c>
      <c r="U1395">
        <f>SUM($F1395:I1395)</f>
        <v>25073</v>
      </c>
      <c r="V1395">
        <f>SUM($F1395:J1395)</f>
        <v>26744</v>
      </c>
      <c r="W1395">
        <f>SUM($F1395:K1395)</f>
        <v>28415</v>
      </c>
      <c r="X1395">
        <f>SUM($F1395:L1395)</f>
        <v>30086</v>
      </c>
      <c r="Y1395">
        <f>SUM($F1395:M1395)</f>
        <v>31757</v>
      </c>
      <c r="Z1395">
        <f>SUM($F1395:N1395)</f>
        <v>33428</v>
      </c>
      <c r="AA1395">
        <f>SUM($F1395:O1395)</f>
        <v>35099</v>
      </c>
      <c r="AB1395">
        <f>SUM($F1395:P1395)</f>
        <v>36770</v>
      </c>
      <c r="AC1395">
        <f>SUM($F1395:Q1395)</f>
        <v>38441</v>
      </c>
      <c r="AD1395">
        <f>SUM($F1395:R1395)</f>
        <v>40120</v>
      </c>
    </row>
    <row r="1396" spans="1:30" x14ac:dyDescent="0.35">
      <c r="A1396" t="s">
        <v>152</v>
      </c>
      <c r="B1396" s="328" t="str">
        <f>VLOOKUP(A1396,'Web Based Remittances'!$A$2:$C$70,3,0)</f>
        <v>450u970i</v>
      </c>
      <c r="C1396" t="s">
        <v>89</v>
      </c>
      <c r="D1396" t="s">
        <v>90</v>
      </c>
      <c r="E1396">
        <v>6120600</v>
      </c>
      <c r="F1396">
        <v>19835</v>
      </c>
      <c r="R1396">
        <v>19835</v>
      </c>
      <c r="S1396">
        <f t="shared" si="21"/>
        <v>0</v>
      </c>
      <c r="T1396">
        <f>SUM($F1396:H1396)</f>
        <v>19835</v>
      </c>
      <c r="U1396">
        <f>SUM($F1396:I1396)</f>
        <v>19835</v>
      </c>
      <c r="V1396">
        <f>SUM($F1396:J1396)</f>
        <v>19835</v>
      </c>
      <c r="W1396">
        <f>SUM($F1396:K1396)</f>
        <v>19835</v>
      </c>
      <c r="X1396">
        <f>SUM($F1396:L1396)</f>
        <v>19835</v>
      </c>
      <c r="Y1396">
        <f>SUM($F1396:M1396)</f>
        <v>19835</v>
      </c>
      <c r="Z1396">
        <f>SUM($F1396:N1396)</f>
        <v>19835</v>
      </c>
      <c r="AA1396">
        <f>SUM($F1396:O1396)</f>
        <v>19835</v>
      </c>
      <c r="AB1396">
        <f>SUM($F1396:P1396)</f>
        <v>19835</v>
      </c>
      <c r="AC1396">
        <f>SUM($F1396:Q1396)</f>
        <v>19835</v>
      </c>
      <c r="AD1396">
        <f>SUM($F1396:R1396)</f>
        <v>39670</v>
      </c>
    </row>
    <row r="1397" spans="1:30" x14ac:dyDescent="0.35">
      <c r="A1397" t="s">
        <v>152</v>
      </c>
      <c r="B1397" s="328" t="str">
        <f>VLOOKUP(A1397,'Web Based Remittances'!$A$2:$C$70,3,0)</f>
        <v>450u970i</v>
      </c>
      <c r="C1397" t="s">
        <v>91</v>
      </c>
      <c r="D1397" t="s">
        <v>92</v>
      </c>
      <c r="E1397">
        <v>6120400</v>
      </c>
      <c r="F1397">
        <v>6056</v>
      </c>
      <c r="G1397">
        <v>504</v>
      </c>
      <c r="H1397">
        <v>504</v>
      </c>
      <c r="I1397">
        <v>504</v>
      </c>
      <c r="J1397">
        <v>504</v>
      </c>
      <c r="L1397">
        <v>1016</v>
      </c>
      <c r="M1397">
        <v>504</v>
      </c>
      <c r="N1397">
        <v>504</v>
      </c>
      <c r="O1397">
        <v>504</v>
      </c>
      <c r="P1397">
        <v>504</v>
      </c>
      <c r="Q1397">
        <v>504</v>
      </c>
      <c r="R1397">
        <v>504</v>
      </c>
      <c r="S1397">
        <f t="shared" si="21"/>
        <v>504</v>
      </c>
      <c r="T1397">
        <f>SUM($F1397:H1397)</f>
        <v>7064</v>
      </c>
      <c r="U1397">
        <f>SUM($F1397:I1397)</f>
        <v>7568</v>
      </c>
      <c r="V1397">
        <f>SUM($F1397:J1397)</f>
        <v>8072</v>
      </c>
      <c r="W1397">
        <f>SUM($F1397:K1397)</f>
        <v>8072</v>
      </c>
      <c r="X1397">
        <f>SUM($F1397:L1397)</f>
        <v>9088</v>
      </c>
      <c r="Y1397">
        <f>SUM($F1397:M1397)</f>
        <v>9592</v>
      </c>
      <c r="Z1397">
        <f>SUM($F1397:N1397)</f>
        <v>10096</v>
      </c>
      <c r="AA1397">
        <f>SUM($F1397:O1397)</f>
        <v>10600</v>
      </c>
      <c r="AB1397">
        <f>SUM($F1397:P1397)</f>
        <v>11104</v>
      </c>
      <c r="AC1397">
        <f>SUM($F1397:Q1397)</f>
        <v>11608</v>
      </c>
      <c r="AD1397">
        <f>SUM($F1397:R1397)</f>
        <v>12112</v>
      </c>
    </row>
    <row r="1398" spans="1:30" x14ac:dyDescent="0.35">
      <c r="A1398" t="s">
        <v>152</v>
      </c>
      <c r="B1398" s="328" t="str">
        <f>VLOOKUP(A1398,'Web Based Remittances'!$A$2:$C$70,3,0)</f>
        <v>450u970i</v>
      </c>
      <c r="C1398" t="s">
        <v>93</v>
      </c>
      <c r="D1398" t="s">
        <v>94</v>
      </c>
      <c r="E1398">
        <v>6140130</v>
      </c>
      <c r="F1398">
        <v>15000</v>
      </c>
      <c r="G1398">
        <v>1363</v>
      </c>
      <c r="H1398">
        <v>1363</v>
      </c>
      <c r="I1398">
        <v>1363</v>
      </c>
      <c r="J1398">
        <v>1370</v>
      </c>
      <c r="L1398">
        <v>1363</v>
      </c>
      <c r="M1398">
        <v>1363</v>
      </c>
      <c r="N1398">
        <v>1363</v>
      </c>
      <c r="O1398">
        <v>1363</v>
      </c>
      <c r="P1398">
        <v>1363</v>
      </c>
      <c r="Q1398">
        <v>1363</v>
      </c>
      <c r="R1398">
        <v>1363</v>
      </c>
      <c r="S1398">
        <f t="shared" si="21"/>
        <v>1363</v>
      </c>
      <c r="T1398">
        <f>SUM($F1398:H1398)</f>
        <v>17726</v>
      </c>
      <c r="U1398">
        <f>SUM($F1398:I1398)</f>
        <v>19089</v>
      </c>
      <c r="V1398">
        <f>SUM($F1398:J1398)</f>
        <v>20459</v>
      </c>
      <c r="W1398">
        <f>SUM($F1398:K1398)</f>
        <v>20459</v>
      </c>
      <c r="X1398">
        <f>SUM($F1398:L1398)</f>
        <v>21822</v>
      </c>
      <c r="Y1398">
        <f>SUM($F1398:M1398)</f>
        <v>23185</v>
      </c>
      <c r="Z1398">
        <f>SUM($F1398:N1398)</f>
        <v>24548</v>
      </c>
      <c r="AA1398">
        <f>SUM($F1398:O1398)</f>
        <v>25911</v>
      </c>
      <c r="AB1398">
        <f>SUM($F1398:P1398)</f>
        <v>27274</v>
      </c>
      <c r="AC1398">
        <f>SUM($F1398:Q1398)</f>
        <v>28637</v>
      </c>
      <c r="AD1398">
        <f>SUM($F1398:R1398)</f>
        <v>30000</v>
      </c>
    </row>
    <row r="1399" spans="1:30" x14ac:dyDescent="0.35">
      <c r="A1399" t="s">
        <v>152</v>
      </c>
      <c r="B1399" s="328" t="str">
        <f>VLOOKUP(A1399,'Web Based Remittances'!$A$2:$C$70,3,0)</f>
        <v>450u970i</v>
      </c>
      <c r="C1399" t="s">
        <v>95</v>
      </c>
      <c r="D1399" t="s">
        <v>96</v>
      </c>
      <c r="E1399">
        <v>6142430</v>
      </c>
      <c r="F1399">
        <v>15678</v>
      </c>
      <c r="G1399">
        <v>2678</v>
      </c>
      <c r="H1399">
        <v>1300</v>
      </c>
      <c r="I1399">
        <v>1300</v>
      </c>
      <c r="J1399">
        <v>1300</v>
      </c>
      <c r="L1399">
        <v>1300</v>
      </c>
      <c r="M1399">
        <v>1300</v>
      </c>
      <c r="N1399">
        <v>1300</v>
      </c>
      <c r="O1399">
        <v>1300</v>
      </c>
      <c r="P1399">
        <v>1300</v>
      </c>
      <c r="Q1399">
        <v>1300</v>
      </c>
      <c r="R1399">
        <v>1300</v>
      </c>
      <c r="S1399">
        <f t="shared" si="21"/>
        <v>2678</v>
      </c>
      <c r="T1399">
        <f>SUM($F1399:H1399)</f>
        <v>19656</v>
      </c>
      <c r="U1399">
        <f>SUM($F1399:I1399)</f>
        <v>20956</v>
      </c>
      <c r="V1399">
        <f>SUM($F1399:J1399)</f>
        <v>22256</v>
      </c>
      <c r="W1399">
        <f>SUM($F1399:K1399)</f>
        <v>22256</v>
      </c>
      <c r="X1399">
        <f>SUM($F1399:L1399)</f>
        <v>23556</v>
      </c>
      <c r="Y1399">
        <f>SUM($F1399:M1399)</f>
        <v>24856</v>
      </c>
      <c r="Z1399">
        <f>SUM($F1399:N1399)</f>
        <v>26156</v>
      </c>
      <c r="AA1399">
        <f>SUM($F1399:O1399)</f>
        <v>27456</v>
      </c>
      <c r="AB1399">
        <f>SUM($F1399:P1399)</f>
        <v>28756</v>
      </c>
      <c r="AC1399">
        <f>SUM($F1399:Q1399)</f>
        <v>30056</v>
      </c>
      <c r="AD1399">
        <f>SUM($F1399:R1399)</f>
        <v>31356</v>
      </c>
    </row>
    <row r="1400" spans="1:30" x14ac:dyDescent="0.35">
      <c r="A1400" t="s">
        <v>152</v>
      </c>
      <c r="B1400" s="328" t="str">
        <f>VLOOKUP(A1400,'Web Based Remittances'!$A$2:$C$70,3,0)</f>
        <v>450u970i</v>
      </c>
      <c r="C1400" t="s">
        <v>97</v>
      </c>
      <c r="D1400" t="s">
        <v>98</v>
      </c>
      <c r="E1400">
        <v>6146100</v>
      </c>
      <c r="S1400">
        <f t="shared" si="21"/>
        <v>0</v>
      </c>
      <c r="T1400">
        <f>SUM($F1400:H1400)</f>
        <v>0</v>
      </c>
      <c r="U1400">
        <f>SUM($F1400:I1400)</f>
        <v>0</v>
      </c>
      <c r="V1400">
        <f>SUM($F1400:J1400)</f>
        <v>0</v>
      </c>
      <c r="W1400">
        <f>SUM($F1400:K1400)</f>
        <v>0</v>
      </c>
      <c r="X1400">
        <f>SUM($F1400:L1400)</f>
        <v>0</v>
      </c>
      <c r="Y1400">
        <f>SUM($F1400:M1400)</f>
        <v>0</v>
      </c>
      <c r="Z1400">
        <f>SUM($F1400:N1400)</f>
        <v>0</v>
      </c>
      <c r="AA1400">
        <f>SUM($F1400:O1400)</f>
        <v>0</v>
      </c>
      <c r="AB1400">
        <f>SUM($F1400:P1400)</f>
        <v>0</v>
      </c>
      <c r="AC1400">
        <f>SUM($F1400:Q1400)</f>
        <v>0</v>
      </c>
      <c r="AD1400">
        <f>SUM($F1400:R1400)</f>
        <v>0</v>
      </c>
    </row>
    <row r="1401" spans="1:30" x14ac:dyDescent="0.35">
      <c r="A1401" t="s">
        <v>152</v>
      </c>
      <c r="B1401" s="328" t="str">
        <f>VLOOKUP(A1401,'Web Based Remittances'!$A$2:$C$70,3,0)</f>
        <v>450u970i</v>
      </c>
      <c r="C1401" t="s">
        <v>99</v>
      </c>
      <c r="D1401" t="s">
        <v>100</v>
      </c>
      <c r="E1401">
        <v>6140000</v>
      </c>
      <c r="F1401">
        <v>7155</v>
      </c>
      <c r="G1401">
        <v>596</v>
      </c>
      <c r="H1401">
        <v>596</v>
      </c>
      <c r="I1401">
        <v>596</v>
      </c>
      <c r="J1401">
        <v>1195</v>
      </c>
      <c r="L1401">
        <v>596</v>
      </c>
      <c r="M1401">
        <v>596</v>
      </c>
      <c r="N1401">
        <v>596</v>
      </c>
      <c r="O1401">
        <v>596</v>
      </c>
      <c r="P1401">
        <v>596</v>
      </c>
      <c r="Q1401">
        <v>596</v>
      </c>
      <c r="R1401">
        <v>596</v>
      </c>
      <c r="S1401">
        <f t="shared" si="21"/>
        <v>596</v>
      </c>
      <c r="T1401">
        <f>SUM($F1401:H1401)</f>
        <v>8347</v>
      </c>
      <c r="U1401">
        <f>SUM($F1401:I1401)</f>
        <v>8943</v>
      </c>
      <c r="V1401">
        <f>SUM($F1401:J1401)</f>
        <v>10138</v>
      </c>
      <c r="W1401">
        <f>SUM($F1401:K1401)</f>
        <v>10138</v>
      </c>
      <c r="X1401">
        <f>SUM($F1401:L1401)</f>
        <v>10734</v>
      </c>
      <c r="Y1401">
        <f>SUM($F1401:M1401)</f>
        <v>11330</v>
      </c>
      <c r="Z1401">
        <f>SUM($F1401:N1401)</f>
        <v>11926</v>
      </c>
      <c r="AA1401">
        <f>SUM($F1401:O1401)</f>
        <v>12522</v>
      </c>
      <c r="AB1401">
        <f>SUM($F1401:P1401)</f>
        <v>13118</v>
      </c>
      <c r="AC1401">
        <f>SUM($F1401:Q1401)</f>
        <v>13714</v>
      </c>
      <c r="AD1401">
        <f>SUM($F1401:R1401)</f>
        <v>14310</v>
      </c>
    </row>
    <row r="1402" spans="1:30" x14ac:dyDescent="0.35">
      <c r="A1402" t="s">
        <v>152</v>
      </c>
      <c r="B1402" s="328" t="str">
        <f>VLOOKUP(A1402,'Web Based Remittances'!$A$2:$C$70,3,0)</f>
        <v>450u970i</v>
      </c>
      <c r="C1402" t="s">
        <v>101</v>
      </c>
      <c r="D1402" t="s">
        <v>102</v>
      </c>
      <c r="E1402">
        <v>6121600</v>
      </c>
      <c r="F1402">
        <v>2481</v>
      </c>
      <c r="G1402">
        <v>2481</v>
      </c>
      <c r="S1402">
        <f t="shared" si="21"/>
        <v>2481</v>
      </c>
      <c r="T1402">
        <f>SUM($F1402:H1402)</f>
        <v>4962</v>
      </c>
      <c r="U1402">
        <f>SUM($F1402:I1402)</f>
        <v>4962</v>
      </c>
      <c r="V1402">
        <f>SUM($F1402:J1402)</f>
        <v>4962</v>
      </c>
      <c r="W1402">
        <f>SUM($F1402:K1402)</f>
        <v>4962</v>
      </c>
      <c r="X1402">
        <f>SUM($F1402:L1402)</f>
        <v>4962</v>
      </c>
      <c r="Y1402">
        <f>SUM($F1402:M1402)</f>
        <v>4962</v>
      </c>
      <c r="Z1402">
        <f>SUM($F1402:N1402)</f>
        <v>4962</v>
      </c>
      <c r="AA1402">
        <f>SUM($F1402:O1402)</f>
        <v>4962</v>
      </c>
      <c r="AB1402">
        <f>SUM($F1402:P1402)</f>
        <v>4962</v>
      </c>
      <c r="AC1402">
        <f>SUM($F1402:Q1402)</f>
        <v>4962</v>
      </c>
      <c r="AD1402">
        <f>SUM($F1402:R1402)</f>
        <v>4962</v>
      </c>
    </row>
    <row r="1403" spans="1:30" x14ac:dyDescent="0.35">
      <c r="A1403" t="s">
        <v>152</v>
      </c>
      <c r="B1403" s="328" t="str">
        <f>VLOOKUP(A1403,'Web Based Remittances'!$A$2:$C$70,3,0)</f>
        <v>450u970i</v>
      </c>
      <c r="C1403" t="s">
        <v>103</v>
      </c>
      <c r="D1403" t="s">
        <v>104</v>
      </c>
      <c r="E1403">
        <v>6151110</v>
      </c>
      <c r="F1403">
        <v>0</v>
      </c>
      <c r="S1403">
        <f t="shared" si="21"/>
        <v>0</v>
      </c>
      <c r="T1403">
        <f>SUM($F1403:H1403)</f>
        <v>0</v>
      </c>
      <c r="U1403">
        <f>SUM($F1403:I1403)</f>
        <v>0</v>
      </c>
      <c r="V1403">
        <f>SUM($F1403:J1403)</f>
        <v>0</v>
      </c>
      <c r="W1403">
        <f>SUM($F1403:K1403)</f>
        <v>0</v>
      </c>
      <c r="X1403">
        <f>SUM($F1403:L1403)</f>
        <v>0</v>
      </c>
      <c r="Y1403">
        <f>SUM($F1403:M1403)</f>
        <v>0</v>
      </c>
      <c r="Z1403">
        <f>SUM($F1403:N1403)</f>
        <v>0</v>
      </c>
      <c r="AA1403">
        <f>SUM($F1403:O1403)</f>
        <v>0</v>
      </c>
      <c r="AB1403">
        <f>SUM($F1403:P1403)</f>
        <v>0</v>
      </c>
      <c r="AC1403">
        <f>SUM($F1403:Q1403)</f>
        <v>0</v>
      </c>
      <c r="AD1403">
        <f>SUM($F1403:R1403)</f>
        <v>0</v>
      </c>
    </row>
    <row r="1404" spans="1:30" x14ac:dyDescent="0.35">
      <c r="A1404" t="s">
        <v>152</v>
      </c>
      <c r="B1404" s="328" t="str">
        <f>VLOOKUP(A1404,'Web Based Remittances'!$A$2:$C$70,3,0)</f>
        <v>450u970i</v>
      </c>
      <c r="C1404" t="s">
        <v>105</v>
      </c>
      <c r="D1404" t="s">
        <v>106</v>
      </c>
      <c r="E1404">
        <v>6140200</v>
      </c>
      <c r="F1404">
        <v>51007</v>
      </c>
      <c r="G1404">
        <v>4637</v>
      </c>
      <c r="H1404">
        <v>4637</v>
      </c>
      <c r="I1404">
        <v>4637</v>
      </c>
      <c r="J1404">
        <v>4637</v>
      </c>
      <c r="L1404">
        <v>4637</v>
      </c>
      <c r="M1404">
        <v>4637</v>
      </c>
      <c r="N1404">
        <v>4637</v>
      </c>
      <c r="O1404">
        <v>4637</v>
      </c>
      <c r="P1404">
        <v>4637</v>
      </c>
      <c r="Q1404">
        <v>4637</v>
      </c>
      <c r="R1404">
        <v>4637</v>
      </c>
      <c r="S1404">
        <f t="shared" si="21"/>
        <v>4637</v>
      </c>
      <c r="T1404">
        <f>SUM($F1404:H1404)</f>
        <v>60281</v>
      </c>
      <c r="U1404">
        <f>SUM($F1404:I1404)</f>
        <v>64918</v>
      </c>
      <c r="V1404">
        <f>SUM($F1404:J1404)</f>
        <v>69555</v>
      </c>
      <c r="W1404">
        <f>SUM($F1404:K1404)</f>
        <v>69555</v>
      </c>
      <c r="X1404">
        <f>SUM($F1404:L1404)</f>
        <v>74192</v>
      </c>
      <c r="Y1404">
        <f>SUM($F1404:M1404)</f>
        <v>78829</v>
      </c>
      <c r="Z1404">
        <f>SUM($F1404:N1404)</f>
        <v>83466</v>
      </c>
      <c r="AA1404">
        <f>SUM($F1404:O1404)</f>
        <v>88103</v>
      </c>
      <c r="AB1404">
        <f>SUM($F1404:P1404)</f>
        <v>92740</v>
      </c>
      <c r="AC1404">
        <f>SUM($F1404:Q1404)</f>
        <v>97377</v>
      </c>
      <c r="AD1404">
        <f>SUM($F1404:R1404)</f>
        <v>102014</v>
      </c>
    </row>
    <row r="1405" spans="1:30" x14ac:dyDescent="0.35">
      <c r="A1405" t="s">
        <v>152</v>
      </c>
      <c r="B1405" s="328" t="str">
        <f>VLOOKUP(A1405,'Web Based Remittances'!$A$2:$C$70,3,0)</f>
        <v>450u970i</v>
      </c>
      <c r="C1405" t="s">
        <v>107</v>
      </c>
      <c r="D1405" t="s">
        <v>108</v>
      </c>
      <c r="E1405">
        <v>6111000</v>
      </c>
      <c r="F1405">
        <v>10000</v>
      </c>
      <c r="G1405">
        <v>2500</v>
      </c>
      <c r="H1405">
        <v>2500</v>
      </c>
      <c r="I1405">
        <v>2500</v>
      </c>
      <c r="J1405">
        <v>2500</v>
      </c>
      <c r="S1405">
        <f t="shared" si="21"/>
        <v>2500</v>
      </c>
      <c r="T1405">
        <f>SUM($F1405:H1405)</f>
        <v>15000</v>
      </c>
      <c r="U1405">
        <f>SUM($F1405:I1405)</f>
        <v>17500</v>
      </c>
      <c r="V1405">
        <f>SUM($F1405:J1405)</f>
        <v>20000</v>
      </c>
      <c r="W1405">
        <f>SUM($F1405:K1405)</f>
        <v>20000</v>
      </c>
      <c r="X1405">
        <f>SUM($F1405:L1405)</f>
        <v>20000</v>
      </c>
      <c r="Y1405">
        <f>SUM($F1405:M1405)</f>
        <v>20000</v>
      </c>
      <c r="Z1405">
        <f>SUM($F1405:N1405)</f>
        <v>20000</v>
      </c>
      <c r="AA1405">
        <f>SUM($F1405:O1405)</f>
        <v>20000</v>
      </c>
      <c r="AB1405">
        <f>SUM($F1405:P1405)</f>
        <v>20000</v>
      </c>
      <c r="AC1405">
        <f>SUM($F1405:Q1405)</f>
        <v>20000</v>
      </c>
      <c r="AD1405">
        <f>SUM($F1405:R1405)</f>
        <v>20000</v>
      </c>
    </row>
    <row r="1406" spans="1:30" x14ac:dyDescent="0.35">
      <c r="A1406" t="s">
        <v>152</v>
      </c>
      <c r="B1406" s="328" t="str">
        <f>VLOOKUP(A1406,'Web Based Remittances'!$A$2:$C$70,3,0)</f>
        <v>450u970i</v>
      </c>
      <c r="C1406" t="s">
        <v>109</v>
      </c>
      <c r="D1406" t="s">
        <v>110</v>
      </c>
      <c r="E1406">
        <v>6170100</v>
      </c>
      <c r="F1406">
        <v>21004</v>
      </c>
      <c r="G1406">
        <v>2300</v>
      </c>
      <c r="H1406">
        <v>6565</v>
      </c>
      <c r="I1406">
        <v>1700</v>
      </c>
      <c r="L1406">
        <v>6500</v>
      </c>
      <c r="N1406">
        <v>1500</v>
      </c>
      <c r="Q1406">
        <v>2439</v>
      </c>
      <c r="S1406">
        <f t="shared" si="21"/>
        <v>2300</v>
      </c>
      <c r="T1406">
        <f>SUM($F1406:H1406)</f>
        <v>29869</v>
      </c>
      <c r="U1406">
        <f>SUM($F1406:I1406)</f>
        <v>31569</v>
      </c>
      <c r="V1406">
        <f>SUM($F1406:J1406)</f>
        <v>31569</v>
      </c>
      <c r="W1406">
        <f>SUM($F1406:K1406)</f>
        <v>31569</v>
      </c>
      <c r="X1406">
        <f>SUM($F1406:L1406)</f>
        <v>38069</v>
      </c>
      <c r="Y1406">
        <f>SUM($F1406:M1406)</f>
        <v>38069</v>
      </c>
      <c r="Z1406">
        <f>SUM($F1406:N1406)</f>
        <v>39569</v>
      </c>
      <c r="AA1406">
        <f>SUM($F1406:O1406)</f>
        <v>39569</v>
      </c>
      <c r="AB1406">
        <f>SUM($F1406:P1406)</f>
        <v>39569</v>
      </c>
      <c r="AC1406">
        <f>SUM($F1406:Q1406)</f>
        <v>42008</v>
      </c>
      <c r="AD1406">
        <f>SUM($F1406:R1406)</f>
        <v>42008</v>
      </c>
    </row>
    <row r="1407" spans="1:30" x14ac:dyDescent="0.35">
      <c r="A1407" t="s">
        <v>152</v>
      </c>
      <c r="B1407" s="328" t="str">
        <f>VLOOKUP(A1407,'Web Based Remittances'!$A$2:$C$70,3,0)</f>
        <v>450u970i</v>
      </c>
      <c r="C1407" t="s">
        <v>111</v>
      </c>
      <c r="D1407" t="s">
        <v>112</v>
      </c>
      <c r="E1407">
        <v>6170110</v>
      </c>
      <c r="F1407">
        <v>34232</v>
      </c>
      <c r="G1407">
        <v>8358</v>
      </c>
      <c r="H1407">
        <v>700</v>
      </c>
      <c r="I1407">
        <v>4300</v>
      </c>
      <c r="J1407">
        <v>3250</v>
      </c>
      <c r="L1407">
        <v>3800</v>
      </c>
      <c r="M1407">
        <v>1500</v>
      </c>
      <c r="N1407">
        <v>3800</v>
      </c>
      <c r="O1407">
        <v>1500</v>
      </c>
      <c r="P1407">
        <v>3250</v>
      </c>
      <c r="Q1407">
        <v>1500</v>
      </c>
      <c r="R1407">
        <v>2274</v>
      </c>
      <c r="S1407">
        <f t="shared" si="21"/>
        <v>8358</v>
      </c>
      <c r="T1407">
        <f>SUM($F1407:H1407)</f>
        <v>43290</v>
      </c>
      <c r="U1407">
        <f>SUM($F1407:I1407)</f>
        <v>47590</v>
      </c>
      <c r="V1407">
        <f>SUM($F1407:J1407)</f>
        <v>50840</v>
      </c>
      <c r="W1407">
        <f>SUM($F1407:K1407)</f>
        <v>50840</v>
      </c>
      <c r="X1407">
        <f>SUM($F1407:L1407)</f>
        <v>54640</v>
      </c>
      <c r="Y1407">
        <f>SUM($F1407:M1407)</f>
        <v>56140</v>
      </c>
      <c r="Z1407">
        <f>SUM($F1407:N1407)</f>
        <v>59940</v>
      </c>
      <c r="AA1407">
        <f>SUM($F1407:O1407)</f>
        <v>61440</v>
      </c>
      <c r="AB1407">
        <f>SUM($F1407:P1407)</f>
        <v>64690</v>
      </c>
      <c r="AC1407">
        <f>SUM($F1407:Q1407)</f>
        <v>66190</v>
      </c>
      <c r="AD1407">
        <f>SUM($F1407:R1407)</f>
        <v>68464</v>
      </c>
    </row>
    <row r="1408" spans="1:30" x14ac:dyDescent="0.35">
      <c r="A1408" t="s">
        <v>152</v>
      </c>
      <c r="B1408" s="328" t="str">
        <f>VLOOKUP(A1408,'Web Based Remittances'!$A$2:$C$70,3,0)</f>
        <v>450u970i</v>
      </c>
      <c r="C1408" t="s">
        <v>113</v>
      </c>
      <c r="D1408" t="s">
        <v>114</v>
      </c>
      <c r="E1408">
        <v>6181400</v>
      </c>
      <c r="S1408">
        <f t="shared" si="21"/>
        <v>0</v>
      </c>
      <c r="T1408">
        <f>SUM($F1408:H1408)</f>
        <v>0</v>
      </c>
      <c r="U1408">
        <f>SUM($F1408:I1408)</f>
        <v>0</v>
      </c>
      <c r="V1408">
        <f>SUM($F1408:J1408)</f>
        <v>0</v>
      </c>
      <c r="W1408">
        <f>SUM($F1408:K1408)</f>
        <v>0</v>
      </c>
      <c r="X1408">
        <f>SUM($F1408:L1408)</f>
        <v>0</v>
      </c>
      <c r="Y1408">
        <f>SUM($F1408:M1408)</f>
        <v>0</v>
      </c>
      <c r="Z1408">
        <f>SUM($F1408:N1408)</f>
        <v>0</v>
      </c>
      <c r="AA1408">
        <f>SUM($F1408:O1408)</f>
        <v>0</v>
      </c>
      <c r="AB1408">
        <f>SUM($F1408:P1408)</f>
        <v>0</v>
      </c>
      <c r="AC1408">
        <f>SUM($F1408:Q1408)</f>
        <v>0</v>
      </c>
      <c r="AD1408">
        <f>SUM($F1408:R1408)</f>
        <v>0</v>
      </c>
    </row>
    <row r="1409" spans="1:30" x14ac:dyDescent="0.35">
      <c r="A1409" t="s">
        <v>152</v>
      </c>
      <c r="B1409" s="328" t="str">
        <f>VLOOKUP(A1409,'Web Based Remittances'!$A$2:$C$70,3,0)</f>
        <v>450u970i</v>
      </c>
      <c r="C1409" t="s">
        <v>115</v>
      </c>
      <c r="D1409" t="s">
        <v>116</v>
      </c>
      <c r="E1409">
        <v>6181500</v>
      </c>
      <c r="S1409">
        <f t="shared" si="21"/>
        <v>0</v>
      </c>
      <c r="T1409">
        <f>SUM($F1409:H1409)</f>
        <v>0</v>
      </c>
      <c r="U1409">
        <f>SUM($F1409:I1409)</f>
        <v>0</v>
      </c>
      <c r="V1409">
        <f>SUM($F1409:J1409)</f>
        <v>0</v>
      </c>
      <c r="W1409">
        <f>SUM($F1409:K1409)</f>
        <v>0</v>
      </c>
      <c r="X1409">
        <f>SUM($F1409:L1409)</f>
        <v>0</v>
      </c>
      <c r="Y1409">
        <f>SUM($F1409:M1409)</f>
        <v>0</v>
      </c>
      <c r="Z1409">
        <f>SUM($F1409:N1409)</f>
        <v>0</v>
      </c>
      <c r="AA1409">
        <f>SUM($F1409:O1409)</f>
        <v>0</v>
      </c>
      <c r="AB1409">
        <f>SUM($F1409:P1409)</f>
        <v>0</v>
      </c>
      <c r="AC1409">
        <f>SUM($F1409:Q1409)</f>
        <v>0</v>
      </c>
      <c r="AD1409">
        <f>SUM($F1409:R1409)</f>
        <v>0</v>
      </c>
    </row>
    <row r="1410" spans="1:30" x14ac:dyDescent="0.35">
      <c r="A1410" t="s">
        <v>152</v>
      </c>
      <c r="B1410" s="328" t="str">
        <f>VLOOKUP(A1410,'Web Based Remittances'!$A$2:$C$70,3,0)</f>
        <v>450u970i</v>
      </c>
      <c r="C1410" t="s">
        <v>117</v>
      </c>
      <c r="D1410" t="s">
        <v>118</v>
      </c>
      <c r="E1410">
        <v>6110610</v>
      </c>
      <c r="S1410">
        <f t="shared" si="21"/>
        <v>0</v>
      </c>
      <c r="T1410">
        <f>SUM($F1410:H1410)</f>
        <v>0</v>
      </c>
      <c r="U1410">
        <f>SUM($F1410:I1410)</f>
        <v>0</v>
      </c>
      <c r="V1410">
        <f>SUM($F1410:J1410)</f>
        <v>0</v>
      </c>
      <c r="W1410">
        <f>SUM($F1410:K1410)</f>
        <v>0</v>
      </c>
      <c r="X1410">
        <f>SUM($F1410:L1410)</f>
        <v>0</v>
      </c>
      <c r="Y1410">
        <f>SUM($F1410:M1410)</f>
        <v>0</v>
      </c>
      <c r="Z1410">
        <f>SUM($F1410:N1410)</f>
        <v>0</v>
      </c>
      <c r="AA1410">
        <f>SUM($F1410:O1410)</f>
        <v>0</v>
      </c>
      <c r="AB1410">
        <f>SUM($F1410:P1410)</f>
        <v>0</v>
      </c>
      <c r="AC1410">
        <f>SUM($F1410:Q1410)</f>
        <v>0</v>
      </c>
      <c r="AD1410">
        <f>SUM($F1410:R1410)</f>
        <v>0</v>
      </c>
    </row>
    <row r="1411" spans="1:30" x14ac:dyDescent="0.35">
      <c r="A1411" t="s">
        <v>152</v>
      </c>
      <c r="B1411" s="328" t="str">
        <f>VLOOKUP(A1411,'Web Based Remittances'!$A$2:$C$70,3,0)</f>
        <v>450u970i</v>
      </c>
      <c r="C1411" t="s">
        <v>119</v>
      </c>
      <c r="D1411" t="s">
        <v>120</v>
      </c>
      <c r="E1411">
        <v>6122340</v>
      </c>
      <c r="S1411">
        <f t="shared" si="21"/>
        <v>0</v>
      </c>
      <c r="T1411">
        <f>SUM($F1411:H1411)</f>
        <v>0</v>
      </c>
      <c r="U1411">
        <f>SUM($F1411:I1411)</f>
        <v>0</v>
      </c>
      <c r="V1411">
        <f>SUM($F1411:J1411)</f>
        <v>0</v>
      </c>
      <c r="W1411">
        <f>SUM($F1411:K1411)</f>
        <v>0</v>
      </c>
      <c r="X1411">
        <f>SUM($F1411:L1411)</f>
        <v>0</v>
      </c>
      <c r="Y1411">
        <f>SUM($F1411:M1411)</f>
        <v>0</v>
      </c>
      <c r="Z1411">
        <f>SUM($F1411:N1411)</f>
        <v>0</v>
      </c>
      <c r="AA1411">
        <f>SUM($F1411:O1411)</f>
        <v>0</v>
      </c>
      <c r="AB1411">
        <f>SUM($F1411:P1411)</f>
        <v>0</v>
      </c>
      <c r="AC1411">
        <f>SUM($F1411:Q1411)</f>
        <v>0</v>
      </c>
      <c r="AD1411">
        <f>SUM($F1411:R1411)</f>
        <v>0</v>
      </c>
    </row>
    <row r="1412" spans="1:30" x14ac:dyDescent="0.35">
      <c r="A1412" t="s">
        <v>152</v>
      </c>
      <c r="B1412" s="328" t="str">
        <f>VLOOKUP(A1412,'Web Based Remittances'!$A$2:$C$70,3,0)</f>
        <v>450u970i</v>
      </c>
      <c r="C1412" t="s">
        <v>121</v>
      </c>
      <c r="D1412" t="s">
        <v>122</v>
      </c>
      <c r="E1412">
        <v>4190170</v>
      </c>
      <c r="F1412">
        <v>-5339</v>
      </c>
      <c r="H1412">
        <v>-5339</v>
      </c>
      <c r="S1412">
        <f t="shared" ref="S1412:S1475" si="22">G1412</f>
        <v>0</v>
      </c>
      <c r="T1412">
        <f>SUM($F1412:H1412)</f>
        <v>-10678</v>
      </c>
      <c r="U1412">
        <f>SUM($F1412:I1412)</f>
        <v>-10678</v>
      </c>
      <c r="V1412">
        <f>SUM($F1412:J1412)</f>
        <v>-10678</v>
      </c>
      <c r="W1412">
        <f>SUM($F1412:K1412)</f>
        <v>-10678</v>
      </c>
      <c r="X1412">
        <f>SUM($F1412:L1412)</f>
        <v>-10678</v>
      </c>
      <c r="Y1412">
        <f>SUM($F1412:M1412)</f>
        <v>-10678</v>
      </c>
      <c r="Z1412">
        <f>SUM($F1412:N1412)</f>
        <v>-10678</v>
      </c>
      <c r="AA1412">
        <f>SUM($F1412:O1412)</f>
        <v>-10678</v>
      </c>
      <c r="AB1412">
        <f>SUM($F1412:P1412)</f>
        <v>-10678</v>
      </c>
      <c r="AC1412">
        <f>SUM($F1412:Q1412)</f>
        <v>-10678</v>
      </c>
      <c r="AD1412">
        <f>SUM($F1412:R1412)</f>
        <v>-10678</v>
      </c>
    </row>
    <row r="1413" spans="1:30" x14ac:dyDescent="0.35">
      <c r="A1413" t="s">
        <v>152</v>
      </c>
      <c r="B1413" s="328" t="str">
        <f>VLOOKUP(A1413,'Web Based Remittances'!$A$2:$C$70,3,0)</f>
        <v>450u970i</v>
      </c>
      <c r="C1413" t="s">
        <v>123</v>
      </c>
      <c r="D1413" t="s">
        <v>124</v>
      </c>
      <c r="E1413">
        <v>4190430</v>
      </c>
      <c r="S1413">
        <f t="shared" si="22"/>
        <v>0</v>
      </c>
      <c r="T1413">
        <f>SUM($F1413:H1413)</f>
        <v>0</v>
      </c>
      <c r="U1413">
        <f>SUM($F1413:I1413)</f>
        <v>0</v>
      </c>
      <c r="V1413">
        <f>SUM($F1413:J1413)</f>
        <v>0</v>
      </c>
      <c r="W1413">
        <f>SUM($F1413:K1413)</f>
        <v>0</v>
      </c>
      <c r="X1413">
        <f>SUM($F1413:L1413)</f>
        <v>0</v>
      </c>
      <c r="Y1413">
        <f>SUM($F1413:M1413)</f>
        <v>0</v>
      </c>
      <c r="Z1413">
        <f>SUM($F1413:N1413)</f>
        <v>0</v>
      </c>
      <c r="AA1413">
        <f>SUM($F1413:O1413)</f>
        <v>0</v>
      </c>
      <c r="AB1413">
        <f>SUM($F1413:P1413)</f>
        <v>0</v>
      </c>
      <c r="AC1413">
        <f>SUM($F1413:Q1413)</f>
        <v>0</v>
      </c>
      <c r="AD1413">
        <f>SUM($F1413:R1413)</f>
        <v>0</v>
      </c>
    </row>
    <row r="1414" spans="1:30" x14ac:dyDescent="0.35">
      <c r="A1414" t="s">
        <v>152</v>
      </c>
      <c r="B1414" s="328" t="str">
        <f>VLOOKUP(A1414,'Web Based Remittances'!$A$2:$C$70,3,0)</f>
        <v>450u970i</v>
      </c>
      <c r="C1414" t="s">
        <v>125</v>
      </c>
      <c r="D1414" t="s">
        <v>126</v>
      </c>
      <c r="E1414">
        <v>6181510</v>
      </c>
      <c r="S1414">
        <f t="shared" si="22"/>
        <v>0</v>
      </c>
      <c r="T1414">
        <f>SUM($F1414:H1414)</f>
        <v>0</v>
      </c>
      <c r="U1414">
        <f>SUM($F1414:I1414)</f>
        <v>0</v>
      </c>
      <c r="V1414">
        <f>SUM($F1414:J1414)</f>
        <v>0</v>
      </c>
      <c r="W1414">
        <f>SUM($F1414:K1414)</f>
        <v>0</v>
      </c>
      <c r="X1414">
        <f>SUM($F1414:L1414)</f>
        <v>0</v>
      </c>
      <c r="Y1414">
        <f>SUM($F1414:M1414)</f>
        <v>0</v>
      </c>
      <c r="Z1414">
        <f>SUM($F1414:N1414)</f>
        <v>0</v>
      </c>
      <c r="AA1414">
        <f>SUM($F1414:O1414)</f>
        <v>0</v>
      </c>
      <c r="AB1414">
        <f>SUM($F1414:P1414)</f>
        <v>0</v>
      </c>
      <c r="AC1414">
        <f>SUM($F1414:Q1414)</f>
        <v>0</v>
      </c>
      <c r="AD1414">
        <f>SUM($F1414:R1414)</f>
        <v>0</v>
      </c>
    </row>
    <row r="1415" spans="1:30" x14ac:dyDescent="0.35">
      <c r="A1415" t="s">
        <v>152</v>
      </c>
      <c r="B1415" s="328" t="str">
        <f>VLOOKUP(A1415,'Web Based Remittances'!$A$2:$C$70,3,0)</f>
        <v>450u970i</v>
      </c>
      <c r="C1415" t="s">
        <v>146</v>
      </c>
      <c r="D1415" t="s">
        <v>147</v>
      </c>
      <c r="E1415">
        <v>6180210</v>
      </c>
      <c r="S1415">
        <f t="shared" si="22"/>
        <v>0</v>
      </c>
      <c r="T1415">
        <f>SUM($F1415:H1415)</f>
        <v>0</v>
      </c>
      <c r="U1415">
        <f>SUM($F1415:I1415)</f>
        <v>0</v>
      </c>
      <c r="V1415">
        <f>SUM($F1415:J1415)</f>
        <v>0</v>
      </c>
      <c r="W1415">
        <f>SUM($F1415:K1415)</f>
        <v>0</v>
      </c>
      <c r="X1415">
        <f>SUM($F1415:L1415)</f>
        <v>0</v>
      </c>
      <c r="Y1415">
        <f>SUM($F1415:M1415)</f>
        <v>0</v>
      </c>
      <c r="Z1415">
        <f>SUM($F1415:N1415)</f>
        <v>0</v>
      </c>
      <c r="AA1415">
        <f>SUM($F1415:O1415)</f>
        <v>0</v>
      </c>
      <c r="AB1415">
        <f>SUM($F1415:P1415)</f>
        <v>0</v>
      </c>
      <c r="AC1415">
        <f>SUM($F1415:Q1415)</f>
        <v>0</v>
      </c>
      <c r="AD1415">
        <f>SUM($F1415:R1415)</f>
        <v>0</v>
      </c>
    </row>
    <row r="1416" spans="1:30" x14ac:dyDescent="0.35">
      <c r="A1416" t="s">
        <v>152</v>
      </c>
      <c r="B1416" s="328" t="str">
        <f>VLOOKUP(A1416,'Web Based Remittances'!$A$2:$C$70,3,0)</f>
        <v>450u970i</v>
      </c>
      <c r="C1416" t="s">
        <v>127</v>
      </c>
      <c r="D1416" t="s">
        <v>128</v>
      </c>
      <c r="E1416">
        <v>6180200</v>
      </c>
      <c r="F1416">
        <v>18268.260000000002</v>
      </c>
      <c r="J1416">
        <v>18268.259999999998</v>
      </c>
      <c r="S1416">
        <f t="shared" si="22"/>
        <v>0</v>
      </c>
      <c r="T1416">
        <f>SUM($F1416:H1416)</f>
        <v>18268.260000000002</v>
      </c>
      <c r="U1416">
        <f>SUM($F1416:I1416)</f>
        <v>18268.260000000002</v>
      </c>
      <c r="V1416">
        <f>SUM($F1416:J1416)</f>
        <v>36536.520000000004</v>
      </c>
      <c r="W1416">
        <f>SUM($F1416:K1416)</f>
        <v>36536.520000000004</v>
      </c>
      <c r="X1416">
        <f>SUM($F1416:L1416)</f>
        <v>36536.520000000004</v>
      </c>
      <c r="Y1416">
        <f>SUM($F1416:M1416)</f>
        <v>36536.520000000004</v>
      </c>
      <c r="Z1416">
        <f>SUM($F1416:N1416)</f>
        <v>36536.520000000004</v>
      </c>
      <c r="AA1416">
        <f>SUM($F1416:O1416)</f>
        <v>36536.520000000004</v>
      </c>
      <c r="AB1416">
        <f>SUM($F1416:P1416)</f>
        <v>36536.520000000004</v>
      </c>
      <c r="AC1416">
        <f>SUM($F1416:Q1416)</f>
        <v>36536.520000000004</v>
      </c>
      <c r="AD1416">
        <f>SUM($F1416:R1416)</f>
        <v>36536.520000000004</v>
      </c>
    </row>
    <row r="1417" spans="1:30" x14ac:dyDescent="0.35">
      <c r="A1417" t="s">
        <v>152</v>
      </c>
      <c r="B1417" s="328" t="str">
        <f>VLOOKUP(A1417,'Web Based Remittances'!$A$2:$C$70,3,0)</f>
        <v>450u970i</v>
      </c>
      <c r="C1417" t="s">
        <v>130</v>
      </c>
      <c r="D1417" t="s">
        <v>131</v>
      </c>
      <c r="E1417">
        <v>6180230</v>
      </c>
      <c r="S1417">
        <f t="shared" si="22"/>
        <v>0</v>
      </c>
      <c r="T1417">
        <f>SUM($F1417:H1417)</f>
        <v>0</v>
      </c>
      <c r="U1417">
        <f>SUM($F1417:I1417)</f>
        <v>0</v>
      </c>
      <c r="V1417">
        <f>SUM($F1417:J1417)</f>
        <v>0</v>
      </c>
      <c r="W1417">
        <f>SUM($F1417:K1417)</f>
        <v>0</v>
      </c>
      <c r="X1417">
        <f>SUM($F1417:L1417)</f>
        <v>0</v>
      </c>
      <c r="Y1417">
        <f>SUM($F1417:M1417)</f>
        <v>0</v>
      </c>
      <c r="Z1417">
        <f>SUM($F1417:N1417)</f>
        <v>0</v>
      </c>
      <c r="AA1417">
        <f>SUM($F1417:O1417)</f>
        <v>0</v>
      </c>
      <c r="AB1417">
        <f>SUM($F1417:P1417)</f>
        <v>0</v>
      </c>
      <c r="AC1417">
        <f>SUM($F1417:Q1417)</f>
        <v>0</v>
      </c>
      <c r="AD1417">
        <f>SUM($F1417:R1417)</f>
        <v>0</v>
      </c>
    </row>
    <row r="1418" spans="1:30" x14ac:dyDescent="0.35">
      <c r="A1418" t="s">
        <v>152</v>
      </c>
      <c r="B1418" s="328" t="str">
        <f>VLOOKUP(A1418,'Web Based Remittances'!$A$2:$C$70,3,0)</f>
        <v>450u970i</v>
      </c>
      <c r="C1418" t="s">
        <v>135</v>
      </c>
      <c r="D1418" t="s">
        <v>136</v>
      </c>
      <c r="E1418">
        <v>6180260</v>
      </c>
      <c r="S1418">
        <f t="shared" si="22"/>
        <v>0</v>
      </c>
      <c r="T1418">
        <f>SUM($F1418:H1418)</f>
        <v>0</v>
      </c>
      <c r="U1418">
        <f>SUM($F1418:I1418)</f>
        <v>0</v>
      </c>
      <c r="V1418">
        <f>SUM($F1418:J1418)</f>
        <v>0</v>
      </c>
      <c r="W1418">
        <f>SUM($F1418:K1418)</f>
        <v>0</v>
      </c>
      <c r="X1418">
        <f>SUM($F1418:L1418)</f>
        <v>0</v>
      </c>
      <c r="Y1418">
        <f>SUM($F1418:M1418)</f>
        <v>0</v>
      </c>
      <c r="Z1418">
        <f>SUM($F1418:N1418)</f>
        <v>0</v>
      </c>
      <c r="AA1418">
        <f>SUM($F1418:O1418)</f>
        <v>0</v>
      </c>
      <c r="AB1418">
        <f>SUM($F1418:P1418)</f>
        <v>0</v>
      </c>
      <c r="AC1418">
        <f>SUM($F1418:Q1418)</f>
        <v>0</v>
      </c>
      <c r="AD1418">
        <f>SUM($F1418:R1418)</f>
        <v>0</v>
      </c>
    </row>
    <row r="1419" spans="1:30" x14ac:dyDescent="0.35">
      <c r="A1419" t="s">
        <v>153</v>
      </c>
      <c r="B1419" s="328" t="str">
        <f>VLOOKUP(A1419,'Web Based Remittances'!$A$2:$C$70,3,0)</f>
        <v>643y979t</v>
      </c>
      <c r="C1419" t="s">
        <v>19</v>
      </c>
      <c r="D1419" t="s">
        <v>20</v>
      </c>
      <c r="E1419">
        <v>4190105</v>
      </c>
      <c r="F1419">
        <v>-1310494</v>
      </c>
      <c r="G1419">
        <v>-184855</v>
      </c>
      <c r="H1419">
        <v>-98332</v>
      </c>
      <c r="I1419">
        <v>-116658</v>
      </c>
      <c r="J1419">
        <v>-98332</v>
      </c>
      <c r="K1419">
        <v>-98332</v>
      </c>
      <c r="L1419">
        <v>-98332</v>
      </c>
      <c r="M1419">
        <v>-98332</v>
      </c>
      <c r="N1419">
        <v>-123989</v>
      </c>
      <c r="O1419">
        <v>-98332</v>
      </c>
      <c r="P1419">
        <v>-98332</v>
      </c>
      <c r="Q1419">
        <v>-98332</v>
      </c>
      <c r="R1419">
        <v>-98336</v>
      </c>
      <c r="S1419">
        <f t="shared" si="22"/>
        <v>-184855</v>
      </c>
      <c r="T1419">
        <f>SUM($F1419:H1419)</f>
        <v>-1593681</v>
      </c>
      <c r="U1419">
        <f>SUM($F1419:I1419)</f>
        <v>-1710339</v>
      </c>
      <c r="V1419">
        <f>SUM($F1419:J1419)</f>
        <v>-1808671</v>
      </c>
      <c r="W1419">
        <f>SUM($F1419:K1419)</f>
        <v>-1907003</v>
      </c>
      <c r="X1419">
        <f>SUM($F1419:L1419)</f>
        <v>-2005335</v>
      </c>
      <c r="Y1419">
        <f>SUM($F1419:M1419)</f>
        <v>-2103667</v>
      </c>
      <c r="Z1419">
        <f>SUM($F1419:N1419)</f>
        <v>-2227656</v>
      </c>
      <c r="AA1419">
        <f>SUM($F1419:O1419)</f>
        <v>-2325988</v>
      </c>
      <c r="AB1419">
        <f>SUM($F1419:P1419)</f>
        <v>-2424320</v>
      </c>
      <c r="AC1419">
        <f>SUM($F1419:Q1419)</f>
        <v>-2522652</v>
      </c>
      <c r="AD1419">
        <f>SUM($F1419:R1419)</f>
        <v>-2620988</v>
      </c>
    </row>
    <row r="1420" spans="1:30" x14ac:dyDescent="0.35">
      <c r="A1420" t="s">
        <v>153</v>
      </c>
      <c r="B1420" s="328" t="str">
        <f>VLOOKUP(A1420,'Web Based Remittances'!$A$2:$C$70,3,0)</f>
        <v>643y979t</v>
      </c>
      <c r="C1420" t="s">
        <v>21</v>
      </c>
      <c r="D1420" t="s">
        <v>22</v>
      </c>
      <c r="E1420">
        <v>4190110</v>
      </c>
      <c r="S1420">
        <f t="shared" si="22"/>
        <v>0</v>
      </c>
      <c r="T1420">
        <f>SUM($F1420:H1420)</f>
        <v>0</v>
      </c>
      <c r="U1420">
        <f>SUM($F1420:I1420)</f>
        <v>0</v>
      </c>
      <c r="V1420">
        <f>SUM($F1420:J1420)</f>
        <v>0</v>
      </c>
      <c r="W1420">
        <f>SUM($F1420:K1420)</f>
        <v>0</v>
      </c>
      <c r="X1420">
        <f>SUM($F1420:L1420)</f>
        <v>0</v>
      </c>
      <c r="Y1420">
        <f>SUM($F1420:M1420)</f>
        <v>0</v>
      </c>
      <c r="Z1420">
        <f>SUM($F1420:N1420)</f>
        <v>0</v>
      </c>
      <c r="AA1420">
        <f>SUM($F1420:O1420)</f>
        <v>0</v>
      </c>
      <c r="AB1420">
        <f>SUM($F1420:P1420)</f>
        <v>0</v>
      </c>
      <c r="AC1420">
        <f>SUM($F1420:Q1420)</f>
        <v>0</v>
      </c>
      <c r="AD1420">
        <f>SUM($F1420:R1420)</f>
        <v>0</v>
      </c>
    </row>
    <row r="1421" spans="1:30" x14ac:dyDescent="0.35">
      <c r="A1421" t="s">
        <v>153</v>
      </c>
      <c r="B1421" s="328" t="str">
        <f>VLOOKUP(A1421,'Web Based Remittances'!$A$2:$C$70,3,0)</f>
        <v>643y979t</v>
      </c>
      <c r="C1421" t="s">
        <v>23</v>
      </c>
      <c r="D1421" t="s">
        <v>24</v>
      </c>
      <c r="E1421">
        <v>4190120</v>
      </c>
      <c r="F1421">
        <v>-43331</v>
      </c>
      <c r="G1421">
        <v>-3704</v>
      </c>
      <c r="H1421">
        <v>-3704</v>
      </c>
      <c r="I1421">
        <v>-3704</v>
      </c>
      <c r="J1421">
        <v>-3704</v>
      </c>
      <c r="K1421">
        <v>-3704</v>
      </c>
      <c r="L1421">
        <v>-3544</v>
      </c>
      <c r="M1421">
        <v>-3544</v>
      </c>
      <c r="N1421">
        <v>-3544</v>
      </c>
      <c r="O1421">
        <v>-3544</v>
      </c>
      <c r="P1421">
        <v>-3544</v>
      </c>
      <c r="Q1421">
        <v>-3544</v>
      </c>
      <c r="R1421">
        <v>-3547</v>
      </c>
      <c r="S1421">
        <f t="shared" si="22"/>
        <v>-3704</v>
      </c>
      <c r="T1421">
        <f>SUM($F1421:H1421)</f>
        <v>-50739</v>
      </c>
      <c r="U1421">
        <f>SUM($F1421:I1421)</f>
        <v>-54443</v>
      </c>
      <c r="V1421">
        <f>SUM($F1421:J1421)</f>
        <v>-58147</v>
      </c>
      <c r="W1421">
        <f>SUM($F1421:K1421)</f>
        <v>-61851</v>
      </c>
      <c r="X1421">
        <f>SUM($F1421:L1421)</f>
        <v>-65395</v>
      </c>
      <c r="Y1421">
        <f>SUM($F1421:M1421)</f>
        <v>-68939</v>
      </c>
      <c r="Z1421">
        <f>SUM($F1421:N1421)</f>
        <v>-72483</v>
      </c>
      <c r="AA1421">
        <f>SUM($F1421:O1421)</f>
        <v>-76027</v>
      </c>
      <c r="AB1421">
        <f>SUM($F1421:P1421)</f>
        <v>-79571</v>
      </c>
      <c r="AC1421">
        <f>SUM($F1421:Q1421)</f>
        <v>-83115</v>
      </c>
      <c r="AD1421">
        <f>SUM($F1421:R1421)</f>
        <v>-86662</v>
      </c>
    </row>
    <row r="1422" spans="1:30" x14ac:dyDescent="0.35">
      <c r="A1422" t="s">
        <v>153</v>
      </c>
      <c r="B1422" s="328" t="str">
        <f>VLOOKUP(A1422,'Web Based Remittances'!$A$2:$C$70,3,0)</f>
        <v>643y979t</v>
      </c>
      <c r="C1422" t="s">
        <v>25</v>
      </c>
      <c r="D1422" t="s">
        <v>26</v>
      </c>
      <c r="E1422">
        <v>4190140</v>
      </c>
      <c r="F1422">
        <v>-181430</v>
      </c>
      <c r="I1422">
        <v>-45357</v>
      </c>
      <c r="L1422">
        <v>-45357</v>
      </c>
      <c r="O1422">
        <v>-45357</v>
      </c>
      <c r="R1422">
        <v>-45359</v>
      </c>
      <c r="S1422">
        <f t="shared" si="22"/>
        <v>0</v>
      </c>
      <c r="T1422">
        <f>SUM($F1422:H1422)</f>
        <v>-181430</v>
      </c>
      <c r="U1422">
        <f>SUM($F1422:I1422)</f>
        <v>-226787</v>
      </c>
      <c r="V1422">
        <f>SUM($F1422:J1422)</f>
        <v>-226787</v>
      </c>
      <c r="W1422">
        <f>SUM($F1422:K1422)</f>
        <v>-226787</v>
      </c>
      <c r="X1422">
        <f>SUM($F1422:L1422)</f>
        <v>-272144</v>
      </c>
      <c r="Y1422">
        <f>SUM($F1422:M1422)</f>
        <v>-272144</v>
      </c>
      <c r="Z1422">
        <f>SUM($F1422:N1422)</f>
        <v>-272144</v>
      </c>
      <c r="AA1422">
        <f>SUM($F1422:O1422)</f>
        <v>-317501</v>
      </c>
      <c r="AB1422">
        <f>SUM($F1422:P1422)</f>
        <v>-317501</v>
      </c>
      <c r="AC1422">
        <f>SUM($F1422:Q1422)</f>
        <v>-317501</v>
      </c>
      <c r="AD1422">
        <f>SUM($F1422:R1422)</f>
        <v>-362860</v>
      </c>
    </row>
    <row r="1423" spans="1:30" x14ac:dyDescent="0.35">
      <c r="A1423" t="s">
        <v>153</v>
      </c>
      <c r="B1423" s="328" t="str">
        <f>VLOOKUP(A1423,'Web Based Remittances'!$A$2:$C$70,3,0)</f>
        <v>643y979t</v>
      </c>
      <c r="C1423" t="s">
        <v>27</v>
      </c>
      <c r="D1423" t="s">
        <v>28</v>
      </c>
      <c r="E1423">
        <v>4190160</v>
      </c>
      <c r="S1423">
        <f t="shared" si="22"/>
        <v>0</v>
      </c>
      <c r="T1423">
        <f>SUM($F1423:H1423)</f>
        <v>0</v>
      </c>
      <c r="U1423">
        <f>SUM($F1423:I1423)</f>
        <v>0</v>
      </c>
      <c r="V1423">
        <f>SUM($F1423:J1423)</f>
        <v>0</v>
      </c>
      <c r="W1423">
        <f>SUM($F1423:K1423)</f>
        <v>0</v>
      </c>
      <c r="X1423">
        <f>SUM($F1423:L1423)</f>
        <v>0</v>
      </c>
      <c r="Y1423">
        <f>SUM($F1423:M1423)</f>
        <v>0</v>
      </c>
      <c r="Z1423">
        <f>SUM($F1423:N1423)</f>
        <v>0</v>
      </c>
      <c r="AA1423">
        <f>SUM($F1423:O1423)</f>
        <v>0</v>
      </c>
      <c r="AB1423">
        <f>SUM($F1423:P1423)</f>
        <v>0</v>
      </c>
      <c r="AC1423">
        <f>SUM($F1423:Q1423)</f>
        <v>0</v>
      </c>
      <c r="AD1423">
        <f>SUM($F1423:R1423)</f>
        <v>0</v>
      </c>
    </row>
    <row r="1424" spans="1:30" x14ac:dyDescent="0.35">
      <c r="A1424" t="s">
        <v>153</v>
      </c>
      <c r="B1424" s="328" t="str">
        <f>VLOOKUP(A1424,'Web Based Remittances'!$A$2:$C$70,3,0)</f>
        <v>643y979t</v>
      </c>
      <c r="C1424" t="s">
        <v>29</v>
      </c>
      <c r="D1424" t="s">
        <v>30</v>
      </c>
      <c r="E1424">
        <v>4190390</v>
      </c>
      <c r="F1424">
        <v>-2500</v>
      </c>
      <c r="I1424">
        <v>-833</v>
      </c>
      <c r="M1424">
        <v>-833</v>
      </c>
      <c r="P1424">
        <v>-834</v>
      </c>
      <c r="S1424">
        <f t="shared" si="22"/>
        <v>0</v>
      </c>
      <c r="T1424">
        <f>SUM($F1424:H1424)</f>
        <v>-2500</v>
      </c>
      <c r="U1424">
        <f>SUM($F1424:I1424)</f>
        <v>-3333</v>
      </c>
      <c r="V1424">
        <f>SUM($F1424:J1424)</f>
        <v>-3333</v>
      </c>
      <c r="W1424">
        <f>SUM($F1424:K1424)</f>
        <v>-3333</v>
      </c>
      <c r="X1424">
        <f>SUM($F1424:L1424)</f>
        <v>-3333</v>
      </c>
      <c r="Y1424">
        <f>SUM($F1424:M1424)</f>
        <v>-4166</v>
      </c>
      <c r="Z1424">
        <f>SUM($F1424:N1424)</f>
        <v>-4166</v>
      </c>
      <c r="AA1424">
        <f>SUM($F1424:O1424)</f>
        <v>-4166</v>
      </c>
      <c r="AB1424">
        <f>SUM($F1424:P1424)</f>
        <v>-5000</v>
      </c>
      <c r="AC1424">
        <f>SUM($F1424:Q1424)</f>
        <v>-5000</v>
      </c>
      <c r="AD1424">
        <f>SUM($F1424:R1424)</f>
        <v>-5000</v>
      </c>
    </row>
    <row r="1425" spans="1:30" x14ac:dyDescent="0.35">
      <c r="A1425" t="s">
        <v>153</v>
      </c>
      <c r="B1425" s="328" t="str">
        <f>VLOOKUP(A1425,'Web Based Remittances'!$A$2:$C$70,3,0)</f>
        <v>643y979t</v>
      </c>
      <c r="C1425" t="s">
        <v>31</v>
      </c>
      <c r="D1425" t="s">
        <v>32</v>
      </c>
      <c r="E1425">
        <v>4191900</v>
      </c>
      <c r="S1425">
        <f t="shared" si="22"/>
        <v>0</v>
      </c>
      <c r="T1425">
        <f>SUM($F1425:H1425)</f>
        <v>0</v>
      </c>
      <c r="U1425">
        <f>SUM($F1425:I1425)</f>
        <v>0</v>
      </c>
      <c r="V1425">
        <f>SUM($F1425:J1425)</f>
        <v>0</v>
      </c>
      <c r="W1425">
        <f>SUM($F1425:K1425)</f>
        <v>0</v>
      </c>
      <c r="X1425">
        <f>SUM($F1425:L1425)</f>
        <v>0</v>
      </c>
      <c r="Y1425">
        <f>SUM($F1425:M1425)</f>
        <v>0</v>
      </c>
      <c r="Z1425">
        <f>SUM($F1425:N1425)</f>
        <v>0</v>
      </c>
      <c r="AA1425">
        <f>SUM($F1425:O1425)</f>
        <v>0</v>
      </c>
      <c r="AB1425">
        <f>SUM($F1425:P1425)</f>
        <v>0</v>
      </c>
      <c r="AC1425">
        <f>SUM($F1425:Q1425)</f>
        <v>0</v>
      </c>
      <c r="AD1425">
        <f>SUM($F1425:R1425)</f>
        <v>0</v>
      </c>
    </row>
    <row r="1426" spans="1:30" x14ac:dyDescent="0.35">
      <c r="A1426" t="s">
        <v>153</v>
      </c>
      <c r="B1426" s="328" t="str">
        <f>VLOOKUP(A1426,'Web Based Remittances'!$A$2:$C$70,3,0)</f>
        <v>643y979t</v>
      </c>
      <c r="C1426" t="s">
        <v>33</v>
      </c>
      <c r="D1426" t="s">
        <v>34</v>
      </c>
      <c r="E1426">
        <v>4191100</v>
      </c>
      <c r="F1426">
        <v>-1650</v>
      </c>
      <c r="G1426">
        <v>-550</v>
      </c>
      <c r="J1426">
        <v>-550</v>
      </c>
      <c r="P1426">
        <v>-550</v>
      </c>
      <c r="S1426">
        <f t="shared" si="22"/>
        <v>-550</v>
      </c>
      <c r="T1426">
        <f>SUM($F1426:H1426)</f>
        <v>-2200</v>
      </c>
      <c r="U1426">
        <f>SUM($F1426:I1426)</f>
        <v>-2200</v>
      </c>
      <c r="V1426">
        <f>SUM($F1426:J1426)</f>
        <v>-2750</v>
      </c>
      <c r="W1426">
        <f>SUM($F1426:K1426)</f>
        <v>-2750</v>
      </c>
      <c r="X1426">
        <f>SUM($F1426:L1426)</f>
        <v>-2750</v>
      </c>
      <c r="Y1426">
        <f>SUM($F1426:M1426)</f>
        <v>-2750</v>
      </c>
      <c r="Z1426">
        <f>SUM($F1426:N1426)</f>
        <v>-2750</v>
      </c>
      <c r="AA1426">
        <f>SUM($F1426:O1426)</f>
        <v>-2750</v>
      </c>
      <c r="AB1426">
        <f>SUM($F1426:P1426)</f>
        <v>-3300</v>
      </c>
      <c r="AC1426">
        <f>SUM($F1426:Q1426)</f>
        <v>-3300</v>
      </c>
      <c r="AD1426">
        <f>SUM($F1426:R1426)</f>
        <v>-3300</v>
      </c>
    </row>
    <row r="1427" spans="1:30" x14ac:dyDescent="0.35">
      <c r="A1427" t="s">
        <v>153</v>
      </c>
      <c r="B1427" s="328" t="str">
        <f>VLOOKUP(A1427,'Web Based Remittances'!$A$2:$C$70,3,0)</f>
        <v>643y979t</v>
      </c>
      <c r="C1427" t="s">
        <v>35</v>
      </c>
      <c r="D1427" t="s">
        <v>36</v>
      </c>
      <c r="E1427">
        <v>4191110</v>
      </c>
      <c r="F1427">
        <v>-19000</v>
      </c>
      <c r="J1427">
        <v>-6250</v>
      </c>
      <c r="O1427">
        <v>-6250</v>
      </c>
      <c r="R1427">
        <v>-6500</v>
      </c>
      <c r="S1427">
        <f t="shared" si="22"/>
        <v>0</v>
      </c>
      <c r="T1427">
        <f>SUM($F1427:H1427)</f>
        <v>-19000</v>
      </c>
      <c r="U1427">
        <f>SUM($F1427:I1427)</f>
        <v>-19000</v>
      </c>
      <c r="V1427">
        <f>SUM($F1427:J1427)</f>
        <v>-25250</v>
      </c>
      <c r="W1427">
        <f>SUM($F1427:K1427)</f>
        <v>-25250</v>
      </c>
      <c r="X1427">
        <f>SUM($F1427:L1427)</f>
        <v>-25250</v>
      </c>
      <c r="Y1427">
        <f>SUM($F1427:M1427)</f>
        <v>-25250</v>
      </c>
      <c r="Z1427">
        <f>SUM($F1427:N1427)</f>
        <v>-25250</v>
      </c>
      <c r="AA1427">
        <f>SUM($F1427:O1427)</f>
        <v>-31500</v>
      </c>
      <c r="AB1427">
        <f>SUM($F1427:P1427)</f>
        <v>-31500</v>
      </c>
      <c r="AC1427">
        <f>SUM($F1427:Q1427)</f>
        <v>-31500</v>
      </c>
      <c r="AD1427">
        <f>SUM($F1427:R1427)</f>
        <v>-38000</v>
      </c>
    </row>
    <row r="1428" spans="1:30" x14ac:dyDescent="0.35">
      <c r="A1428" t="s">
        <v>153</v>
      </c>
      <c r="B1428" s="328" t="str">
        <f>VLOOKUP(A1428,'Web Based Remittances'!$A$2:$C$70,3,0)</f>
        <v>643y979t</v>
      </c>
      <c r="C1428" t="s">
        <v>37</v>
      </c>
      <c r="D1428" t="s">
        <v>38</v>
      </c>
      <c r="E1428">
        <v>4191600</v>
      </c>
      <c r="S1428">
        <f t="shared" si="22"/>
        <v>0</v>
      </c>
      <c r="T1428">
        <f>SUM($F1428:H1428)</f>
        <v>0</v>
      </c>
      <c r="U1428">
        <f>SUM($F1428:I1428)</f>
        <v>0</v>
      </c>
      <c r="V1428">
        <f>SUM($F1428:J1428)</f>
        <v>0</v>
      </c>
      <c r="W1428">
        <f>SUM($F1428:K1428)</f>
        <v>0</v>
      </c>
      <c r="X1428">
        <f>SUM($F1428:L1428)</f>
        <v>0</v>
      </c>
      <c r="Y1428">
        <f>SUM($F1428:M1428)</f>
        <v>0</v>
      </c>
      <c r="Z1428">
        <f>SUM($F1428:N1428)</f>
        <v>0</v>
      </c>
      <c r="AA1428">
        <f>SUM($F1428:O1428)</f>
        <v>0</v>
      </c>
      <c r="AB1428">
        <f>SUM($F1428:P1428)</f>
        <v>0</v>
      </c>
      <c r="AC1428">
        <f>SUM($F1428:Q1428)</f>
        <v>0</v>
      </c>
      <c r="AD1428">
        <f>SUM($F1428:R1428)</f>
        <v>0</v>
      </c>
    </row>
    <row r="1429" spans="1:30" x14ac:dyDescent="0.35">
      <c r="A1429" t="s">
        <v>153</v>
      </c>
      <c r="B1429" s="328" t="str">
        <f>VLOOKUP(A1429,'Web Based Remittances'!$A$2:$C$70,3,0)</f>
        <v>643y979t</v>
      </c>
      <c r="C1429" t="s">
        <v>39</v>
      </c>
      <c r="D1429" t="s">
        <v>40</v>
      </c>
      <c r="E1429">
        <v>4191610</v>
      </c>
      <c r="S1429">
        <f t="shared" si="22"/>
        <v>0</v>
      </c>
      <c r="T1429">
        <f>SUM($F1429:H1429)</f>
        <v>0</v>
      </c>
      <c r="U1429">
        <f>SUM($F1429:I1429)</f>
        <v>0</v>
      </c>
      <c r="V1429">
        <f>SUM($F1429:J1429)</f>
        <v>0</v>
      </c>
      <c r="W1429">
        <f>SUM($F1429:K1429)</f>
        <v>0</v>
      </c>
      <c r="X1429">
        <f>SUM($F1429:L1429)</f>
        <v>0</v>
      </c>
      <c r="Y1429">
        <f>SUM($F1429:M1429)</f>
        <v>0</v>
      </c>
      <c r="Z1429">
        <f>SUM($F1429:N1429)</f>
        <v>0</v>
      </c>
      <c r="AA1429">
        <f>SUM($F1429:O1429)</f>
        <v>0</v>
      </c>
      <c r="AB1429">
        <f>SUM($F1429:P1429)</f>
        <v>0</v>
      </c>
      <c r="AC1429">
        <f>SUM($F1429:Q1429)</f>
        <v>0</v>
      </c>
      <c r="AD1429">
        <f>SUM($F1429:R1429)</f>
        <v>0</v>
      </c>
    </row>
    <row r="1430" spans="1:30" x14ac:dyDescent="0.35">
      <c r="A1430" t="s">
        <v>153</v>
      </c>
      <c r="B1430" s="328" t="str">
        <f>VLOOKUP(A1430,'Web Based Remittances'!$A$2:$C$70,3,0)</f>
        <v>643y979t</v>
      </c>
      <c r="C1430" t="s">
        <v>41</v>
      </c>
      <c r="D1430" t="s">
        <v>42</v>
      </c>
      <c r="E1430">
        <v>4190410</v>
      </c>
      <c r="F1430">
        <v>-10000</v>
      </c>
      <c r="J1430">
        <v>-3250</v>
      </c>
      <c r="O1430">
        <v>-3250</v>
      </c>
      <c r="R1430">
        <v>-3500</v>
      </c>
      <c r="S1430">
        <f t="shared" si="22"/>
        <v>0</v>
      </c>
      <c r="T1430">
        <f>SUM($F1430:H1430)</f>
        <v>-10000</v>
      </c>
      <c r="U1430">
        <f>SUM($F1430:I1430)</f>
        <v>-10000</v>
      </c>
      <c r="V1430">
        <f>SUM($F1430:J1430)</f>
        <v>-13250</v>
      </c>
      <c r="W1430">
        <f>SUM($F1430:K1430)</f>
        <v>-13250</v>
      </c>
      <c r="X1430">
        <f>SUM($F1430:L1430)</f>
        <v>-13250</v>
      </c>
      <c r="Y1430">
        <f>SUM($F1430:M1430)</f>
        <v>-13250</v>
      </c>
      <c r="Z1430">
        <f>SUM($F1430:N1430)</f>
        <v>-13250</v>
      </c>
      <c r="AA1430">
        <f>SUM($F1430:O1430)</f>
        <v>-16500</v>
      </c>
      <c r="AB1430">
        <f>SUM($F1430:P1430)</f>
        <v>-16500</v>
      </c>
      <c r="AC1430">
        <f>SUM($F1430:Q1430)</f>
        <v>-16500</v>
      </c>
      <c r="AD1430">
        <f>SUM($F1430:R1430)</f>
        <v>-20000</v>
      </c>
    </row>
    <row r="1431" spans="1:30" x14ac:dyDescent="0.35">
      <c r="A1431" t="s">
        <v>153</v>
      </c>
      <c r="B1431" s="328" t="str">
        <f>VLOOKUP(A1431,'Web Based Remittances'!$A$2:$C$70,3,0)</f>
        <v>643y979t</v>
      </c>
      <c r="C1431" t="s">
        <v>43</v>
      </c>
      <c r="D1431" t="s">
        <v>44</v>
      </c>
      <c r="E1431">
        <v>4190420</v>
      </c>
      <c r="S1431">
        <f t="shared" si="22"/>
        <v>0</v>
      </c>
      <c r="T1431">
        <f>SUM($F1431:H1431)</f>
        <v>0</v>
      </c>
      <c r="U1431">
        <f>SUM($F1431:I1431)</f>
        <v>0</v>
      </c>
      <c r="V1431">
        <f>SUM($F1431:J1431)</f>
        <v>0</v>
      </c>
      <c r="W1431">
        <f>SUM($F1431:K1431)</f>
        <v>0</v>
      </c>
      <c r="X1431">
        <f>SUM($F1431:L1431)</f>
        <v>0</v>
      </c>
      <c r="Y1431">
        <f>SUM($F1431:M1431)</f>
        <v>0</v>
      </c>
      <c r="Z1431">
        <f>SUM($F1431:N1431)</f>
        <v>0</v>
      </c>
      <c r="AA1431">
        <f>SUM($F1431:O1431)</f>
        <v>0</v>
      </c>
      <c r="AB1431">
        <f>SUM($F1431:P1431)</f>
        <v>0</v>
      </c>
      <c r="AC1431">
        <f>SUM($F1431:Q1431)</f>
        <v>0</v>
      </c>
      <c r="AD1431">
        <f>SUM($F1431:R1431)</f>
        <v>0</v>
      </c>
    </row>
    <row r="1432" spans="1:30" x14ac:dyDescent="0.35">
      <c r="A1432" t="s">
        <v>153</v>
      </c>
      <c r="B1432" s="328" t="str">
        <f>VLOOKUP(A1432,'Web Based Remittances'!$A$2:$C$70,3,0)</f>
        <v>643y979t</v>
      </c>
      <c r="C1432" t="s">
        <v>45</v>
      </c>
      <c r="D1432" t="s">
        <v>46</v>
      </c>
      <c r="E1432">
        <v>4190200</v>
      </c>
      <c r="S1432">
        <f t="shared" si="22"/>
        <v>0</v>
      </c>
      <c r="T1432">
        <f>SUM($F1432:H1432)</f>
        <v>0</v>
      </c>
      <c r="U1432">
        <f>SUM($F1432:I1432)</f>
        <v>0</v>
      </c>
      <c r="V1432">
        <f>SUM($F1432:J1432)</f>
        <v>0</v>
      </c>
      <c r="W1432">
        <f>SUM($F1432:K1432)</f>
        <v>0</v>
      </c>
      <c r="X1432">
        <f>SUM($F1432:L1432)</f>
        <v>0</v>
      </c>
      <c r="Y1432">
        <f>SUM($F1432:M1432)</f>
        <v>0</v>
      </c>
      <c r="Z1432">
        <f>SUM($F1432:N1432)</f>
        <v>0</v>
      </c>
      <c r="AA1432">
        <f>SUM($F1432:O1432)</f>
        <v>0</v>
      </c>
      <c r="AB1432">
        <f>SUM($F1432:P1432)</f>
        <v>0</v>
      </c>
      <c r="AC1432">
        <f>SUM($F1432:Q1432)</f>
        <v>0</v>
      </c>
      <c r="AD1432">
        <f>SUM($F1432:R1432)</f>
        <v>0</v>
      </c>
    </row>
    <row r="1433" spans="1:30" x14ac:dyDescent="0.35">
      <c r="A1433" t="s">
        <v>153</v>
      </c>
      <c r="B1433" s="328" t="str">
        <f>VLOOKUP(A1433,'Web Based Remittances'!$A$2:$C$70,3,0)</f>
        <v>643y979t</v>
      </c>
      <c r="C1433" t="s">
        <v>47</v>
      </c>
      <c r="D1433" t="s">
        <v>48</v>
      </c>
      <c r="E1433">
        <v>4190386</v>
      </c>
      <c r="S1433">
        <f t="shared" si="22"/>
        <v>0</v>
      </c>
      <c r="T1433">
        <f>SUM($F1433:H1433)</f>
        <v>0</v>
      </c>
      <c r="U1433">
        <f>SUM($F1433:I1433)</f>
        <v>0</v>
      </c>
      <c r="V1433">
        <f>SUM($F1433:J1433)</f>
        <v>0</v>
      </c>
      <c r="W1433">
        <f>SUM($F1433:K1433)</f>
        <v>0</v>
      </c>
      <c r="X1433">
        <f>SUM($F1433:L1433)</f>
        <v>0</v>
      </c>
      <c r="Y1433">
        <f>SUM($F1433:M1433)</f>
        <v>0</v>
      </c>
      <c r="Z1433">
        <f>SUM($F1433:N1433)</f>
        <v>0</v>
      </c>
      <c r="AA1433">
        <f>SUM($F1433:O1433)</f>
        <v>0</v>
      </c>
      <c r="AB1433">
        <f>SUM($F1433:P1433)</f>
        <v>0</v>
      </c>
      <c r="AC1433">
        <f>SUM($F1433:Q1433)</f>
        <v>0</v>
      </c>
      <c r="AD1433">
        <f>SUM($F1433:R1433)</f>
        <v>0</v>
      </c>
    </row>
    <row r="1434" spans="1:30" x14ac:dyDescent="0.35">
      <c r="A1434" t="s">
        <v>153</v>
      </c>
      <c r="B1434" s="328" t="str">
        <f>VLOOKUP(A1434,'Web Based Remittances'!$A$2:$C$70,3,0)</f>
        <v>643y979t</v>
      </c>
      <c r="C1434" t="s">
        <v>49</v>
      </c>
      <c r="D1434" t="s">
        <v>50</v>
      </c>
      <c r="E1434">
        <v>4190387</v>
      </c>
      <c r="S1434">
        <f t="shared" si="22"/>
        <v>0</v>
      </c>
      <c r="T1434">
        <f>SUM($F1434:H1434)</f>
        <v>0</v>
      </c>
      <c r="U1434">
        <f>SUM($F1434:I1434)</f>
        <v>0</v>
      </c>
      <c r="V1434">
        <f>SUM($F1434:J1434)</f>
        <v>0</v>
      </c>
      <c r="W1434">
        <f>SUM($F1434:K1434)</f>
        <v>0</v>
      </c>
      <c r="X1434">
        <f>SUM($F1434:L1434)</f>
        <v>0</v>
      </c>
      <c r="Y1434">
        <f>SUM($F1434:M1434)</f>
        <v>0</v>
      </c>
      <c r="Z1434">
        <f>SUM($F1434:N1434)</f>
        <v>0</v>
      </c>
      <c r="AA1434">
        <f>SUM($F1434:O1434)</f>
        <v>0</v>
      </c>
      <c r="AB1434">
        <f>SUM($F1434:P1434)</f>
        <v>0</v>
      </c>
      <c r="AC1434">
        <f>SUM($F1434:Q1434)</f>
        <v>0</v>
      </c>
      <c r="AD1434">
        <f>SUM($F1434:R1434)</f>
        <v>0</v>
      </c>
    </row>
    <row r="1435" spans="1:30" x14ac:dyDescent="0.35">
      <c r="A1435" t="s">
        <v>153</v>
      </c>
      <c r="B1435" s="328" t="str">
        <f>VLOOKUP(A1435,'Web Based Remittances'!$A$2:$C$70,3,0)</f>
        <v>643y979t</v>
      </c>
      <c r="C1435" t="s">
        <v>51</v>
      </c>
      <c r="D1435" t="s">
        <v>52</v>
      </c>
      <c r="E1435">
        <v>4190388</v>
      </c>
      <c r="F1435">
        <v>-37147</v>
      </c>
      <c r="G1435">
        <v>-4350</v>
      </c>
      <c r="H1435">
        <v>-5765</v>
      </c>
      <c r="I1435">
        <v>-4350</v>
      </c>
      <c r="J1435">
        <v>-4250</v>
      </c>
      <c r="M1435">
        <v>-10000</v>
      </c>
      <c r="P1435">
        <v>-8432</v>
      </c>
      <c r="S1435">
        <f t="shared" si="22"/>
        <v>-4350</v>
      </c>
      <c r="T1435">
        <f>SUM($F1435:H1435)</f>
        <v>-47262</v>
      </c>
      <c r="U1435">
        <f>SUM($F1435:I1435)</f>
        <v>-51612</v>
      </c>
      <c r="V1435">
        <f>SUM($F1435:J1435)</f>
        <v>-55862</v>
      </c>
      <c r="W1435">
        <f>SUM($F1435:K1435)</f>
        <v>-55862</v>
      </c>
      <c r="X1435">
        <f>SUM($F1435:L1435)</f>
        <v>-55862</v>
      </c>
      <c r="Y1435">
        <f>SUM($F1435:M1435)</f>
        <v>-65862</v>
      </c>
      <c r="Z1435">
        <f>SUM($F1435:N1435)</f>
        <v>-65862</v>
      </c>
      <c r="AA1435">
        <f>SUM($F1435:O1435)</f>
        <v>-65862</v>
      </c>
      <c r="AB1435">
        <f>SUM($F1435:P1435)</f>
        <v>-74294</v>
      </c>
      <c r="AC1435">
        <f>SUM($F1435:Q1435)</f>
        <v>-74294</v>
      </c>
      <c r="AD1435">
        <f>SUM($F1435:R1435)</f>
        <v>-74294</v>
      </c>
    </row>
    <row r="1436" spans="1:30" x14ac:dyDescent="0.35">
      <c r="A1436" t="s">
        <v>153</v>
      </c>
      <c r="B1436" s="328" t="str">
        <f>VLOOKUP(A1436,'Web Based Remittances'!$A$2:$C$70,3,0)</f>
        <v>643y979t</v>
      </c>
      <c r="C1436" t="s">
        <v>53</v>
      </c>
      <c r="D1436" t="s">
        <v>54</v>
      </c>
      <c r="E1436">
        <v>4190380</v>
      </c>
      <c r="F1436">
        <v>-18175</v>
      </c>
      <c r="H1436">
        <v>-7587</v>
      </c>
      <c r="N1436">
        <v>-10588</v>
      </c>
      <c r="S1436">
        <f t="shared" si="22"/>
        <v>0</v>
      </c>
      <c r="T1436">
        <f>SUM($F1436:H1436)</f>
        <v>-25762</v>
      </c>
      <c r="U1436">
        <f>SUM($F1436:I1436)</f>
        <v>-25762</v>
      </c>
      <c r="V1436">
        <f>SUM($F1436:J1436)</f>
        <v>-25762</v>
      </c>
      <c r="W1436">
        <f>SUM($F1436:K1436)</f>
        <v>-25762</v>
      </c>
      <c r="X1436">
        <f>SUM($F1436:L1436)</f>
        <v>-25762</v>
      </c>
      <c r="Y1436">
        <f>SUM($F1436:M1436)</f>
        <v>-25762</v>
      </c>
      <c r="Z1436">
        <f>SUM($F1436:N1436)</f>
        <v>-36350</v>
      </c>
      <c r="AA1436">
        <f>SUM($F1436:O1436)</f>
        <v>-36350</v>
      </c>
      <c r="AB1436">
        <f>SUM($F1436:P1436)</f>
        <v>-36350</v>
      </c>
      <c r="AC1436">
        <f>SUM($F1436:Q1436)</f>
        <v>-36350</v>
      </c>
      <c r="AD1436">
        <f>SUM($F1436:R1436)</f>
        <v>-36350</v>
      </c>
    </row>
    <row r="1437" spans="1:30" x14ac:dyDescent="0.35">
      <c r="A1437" t="s">
        <v>153</v>
      </c>
      <c r="B1437" s="328" t="str">
        <f>VLOOKUP(A1437,'Web Based Remittances'!$A$2:$C$70,3,0)</f>
        <v>643y979t</v>
      </c>
      <c r="C1437" t="s">
        <v>156</v>
      </c>
      <c r="D1437" t="s">
        <v>157</v>
      </c>
      <c r="E1437">
        <v>4190205</v>
      </c>
      <c r="S1437">
        <f t="shared" si="22"/>
        <v>0</v>
      </c>
      <c r="T1437">
        <f>SUM($F1437:H1437)</f>
        <v>0</v>
      </c>
      <c r="U1437">
        <f>SUM($F1437:I1437)</f>
        <v>0</v>
      </c>
      <c r="V1437">
        <f>SUM($F1437:J1437)</f>
        <v>0</v>
      </c>
      <c r="W1437">
        <f>SUM($F1437:K1437)</f>
        <v>0</v>
      </c>
      <c r="X1437">
        <f>SUM($F1437:L1437)</f>
        <v>0</v>
      </c>
      <c r="Y1437">
        <f>SUM($F1437:M1437)</f>
        <v>0</v>
      </c>
      <c r="Z1437">
        <f>SUM($F1437:N1437)</f>
        <v>0</v>
      </c>
      <c r="AA1437">
        <f>SUM($F1437:O1437)</f>
        <v>0</v>
      </c>
      <c r="AB1437">
        <f>SUM($F1437:P1437)</f>
        <v>0</v>
      </c>
      <c r="AC1437">
        <f>SUM($F1437:Q1437)</f>
        <v>0</v>
      </c>
      <c r="AD1437">
        <f>SUM($F1437:R1437)</f>
        <v>0</v>
      </c>
    </row>
    <row r="1438" spans="1:30" x14ac:dyDescent="0.35">
      <c r="A1438" t="s">
        <v>153</v>
      </c>
      <c r="B1438" s="328" t="str">
        <f>VLOOKUP(A1438,'Web Based Remittances'!$A$2:$C$70,3,0)</f>
        <v>643y979t</v>
      </c>
      <c r="C1438" t="s">
        <v>55</v>
      </c>
      <c r="D1438" t="s">
        <v>56</v>
      </c>
      <c r="E1438">
        <v>4190210</v>
      </c>
      <c r="S1438">
        <f t="shared" si="22"/>
        <v>0</v>
      </c>
      <c r="T1438">
        <f>SUM($F1438:H1438)</f>
        <v>0</v>
      </c>
      <c r="U1438">
        <f>SUM($F1438:I1438)</f>
        <v>0</v>
      </c>
      <c r="V1438">
        <f>SUM($F1438:J1438)</f>
        <v>0</v>
      </c>
      <c r="W1438">
        <f>SUM($F1438:K1438)</f>
        <v>0</v>
      </c>
      <c r="X1438">
        <f>SUM($F1438:L1438)</f>
        <v>0</v>
      </c>
      <c r="Y1438">
        <f>SUM($F1438:M1438)</f>
        <v>0</v>
      </c>
      <c r="Z1438">
        <f>SUM($F1438:N1438)</f>
        <v>0</v>
      </c>
      <c r="AA1438">
        <f>SUM($F1438:O1438)</f>
        <v>0</v>
      </c>
      <c r="AB1438">
        <f>SUM($F1438:P1438)</f>
        <v>0</v>
      </c>
      <c r="AC1438">
        <f>SUM($F1438:Q1438)</f>
        <v>0</v>
      </c>
      <c r="AD1438">
        <f>SUM($F1438:R1438)</f>
        <v>0</v>
      </c>
    </row>
    <row r="1439" spans="1:30" x14ac:dyDescent="0.35">
      <c r="A1439" t="s">
        <v>153</v>
      </c>
      <c r="B1439" s="328" t="str">
        <f>VLOOKUP(A1439,'Web Based Remittances'!$A$2:$C$70,3,0)</f>
        <v>643y979t</v>
      </c>
      <c r="C1439" t="s">
        <v>57</v>
      </c>
      <c r="D1439" t="s">
        <v>58</v>
      </c>
      <c r="E1439">
        <v>6110000</v>
      </c>
      <c r="F1439">
        <v>826150</v>
      </c>
      <c r="G1439">
        <v>60000</v>
      </c>
      <c r="H1439">
        <v>60000</v>
      </c>
      <c r="I1439">
        <v>60000</v>
      </c>
      <c r="J1439">
        <v>60000</v>
      </c>
      <c r="K1439">
        <v>60000</v>
      </c>
      <c r="L1439">
        <v>75165</v>
      </c>
      <c r="M1439">
        <v>75165</v>
      </c>
      <c r="N1439">
        <v>75165</v>
      </c>
      <c r="O1439">
        <v>75165</v>
      </c>
      <c r="P1439">
        <v>75165</v>
      </c>
      <c r="Q1439">
        <v>75165</v>
      </c>
      <c r="R1439">
        <v>75160</v>
      </c>
      <c r="S1439">
        <f t="shared" si="22"/>
        <v>60000</v>
      </c>
      <c r="T1439">
        <f>SUM($F1439:H1439)</f>
        <v>946150</v>
      </c>
      <c r="U1439">
        <f>SUM($F1439:I1439)</f>
        <v>1006150</v>
      </c>
      <c r="V1439">
        <f>SUM($F1439:J1439)</f>
        <v>1066150</v>
      </c>
      <c r="W1439">
        <f>SUM($F1439:K1439)</f>
        <v>1126150</v>
      </c>
      <c r="X1439">
        <f>SUM($F1439:L1439)</f>
        <v>1201315</v>
      </c>
      <c r="Y1439">
        <f>SUM($F1439:M1439)</f>
        <v>1276480</v>
      </c>
      <c r="Z1439">
        <f>SUM($F1439:N1439)</f>
        <v>1351645</v>
      </c>
      <c r="AA1439">
        <f>SUM($F1439:O1439)</f>
        <v>1426810</v>
      </c>
      <c r="AB1439">
        <f>SUM($F1439:P1439)</f>
        <v>1501975</v>
      </c>
      <c r="AC1439">
        <f>SUM($F1439:Q1439)</f>
        <v>1577140</v>
      </c>
      <c r="AD1439">
        <f>SUM($F1439:R1439)</f>
        <v>1652300</v>
      </c>
    </row>
    <row r="1440" spans="1:30" x14ac:dyDescent="0.35">
      <c r="A1440" t="s">
        <v>153</v>
      </c>
      <c r="B1440" s="328" t="str">
        <f>VLOOKUP(A1440,'Web Based Remittances'!$A$2:$C$70,3,0)</f>
        <v>643y979t</v>
      </c>
      <c r="C1440" t="s">
        <v>59</v>
      </c>
      <c r="D1440" t="s">
        <v>60</v>
      </c>
      <c r="E1440">
        <v>6110020</v>
      </c>
      <c r="S1440">
        <f t="shared" si="22"/>
        <v>0</v>
      </c>
      <c r="T1440">
        <f>SUM($F1440:H1440)</f>
        <v>0</v>
      </c>
      <c r="U1440">
        <f>SUM($F1440:I1440)</f>
        <v>0</v>
      </c>
      <c r="V1440">
        <f>SUM($F1440:J1440)</f>
        <v>0</v>
      </c>
      <c r="W1440">
        <f>SUM($F1440:K1440)</f>
        <v>0</v>
      </c>
      <c r="X1440">
        <f>SUM($F1440:L1440)</f>
        <v>0</v>
      </c>
      <c r="Y1440">
        <f>SUM($F1440:M1440)</f>
        <v>0</v>
      </c>
      <c r="Z1440">
        <f>SUM($F1440:N1440)</f>
        <v>0</v>
      </c>
      <c r="AA1440">
        <f>SUM($F1440:O1440)</f>
        <v>0</v>
      </c>
      <c r="AB1440">
        <f>SUM($F1440:P1440)</f>
        <v>0</v>
      </c>
      <c r="AC1440">
        <f>SUM($F1440:Q1440)</f>
        <v>0</v>
      </c>
      <c r="AD1440">
        <f>SUM($F1440:R1440)</f>
        <v>0</v>
      </c>
    </row>
    <row r="1441" spans="1:30" x14ac:dyDescent="0.35">
      <c r="A1441" t="s">
        <v>153</v>
      </c>
      <c r="B1441" s="328" t="str">
        <f>VLOOKUP(A1441,'Web Based Remittances'!$A$2:$C$70,3,0)</f>
        <v>643y979t</v>
      </c>
      <c r="C1441" t="s">
        <v>61</v>
      </c>
      <c r="D1441" t="s">
        <v>62</v>
      </c>
      <c r="E1441">
        <v>6110600</v>
      </c>
      <c r="F1441">
        <v>143766</v>
      </c>
      <c r="G1441">
        <v>11980</v>
      </c>
      <c r="H1441">
        <v>11980</v>
      </c>
      <c r="I1441">
        <v>11980</v>
      </c>
      <c r="J1441">
        <v>11980</v>
      </c>
      <c r="K1441">
        <v>11980</v>
      </c>
      <c r="L1441">
        <v>11980</v>
      </c>
      <c r="M1441">
        <v>11980</v>
      </c>
      <c r="N1441">
        <v>11980</v>
      </c>
      <c r="O1441">
        <v>11980</v>
      </c>
      <c r="P1441">
        <v>11980</v>
      </c>
      <c r="Q1441">
        <v>11980</v>
      </c>
      <c r="R1441">
        <v>11986</v>
      </c>
      <c r="S1441">
        <f t="shared" si="22"/>
        <v>11980</v>
      </c>
      <c r="T1441">
        <f>SUM($F1441:H1441)</f>
        <v>167726</v>
      </c>
      <c r="U1441">
        <f>SUM($F1441:I1441)</f>
        <v>179706</v>
      </c>
      <c r="V1441">
        <f>SUM($F1441:J1441)</f>
        <v>191686</v>
      </c>
      <c r="W1441">
        <f>SUM($F1441:K1441)</f>
        <v>203666</v>
      </c>
      <c r="X1441">
        <f>SUM($F1441:L1441)</f>
        <v>215646</v>
      </c>
      <c r="Y1441">
        <f>SUM($F1441:M1441)</f>
        <v>227626</v>
      </c>
      <c r="Z1441">
        <f>SUM($F1441:N1441)</f>
        <v>239606</v>
      </c>
      <c r="AA1441">
        <f>SUM($F1441:O1441)</f>
        <v>251586</v>
      </c>
      <c r="AB1441">
        <f>SUM($F1441:P1441)</f>
        <v>263566</v>
      </c>
      <c r="AC1441">
        <f>SUM($F1441:Q1441)</f>
        <v>275546</v>
      </c>
      <c r="AD1441">
        <f>SUM($F1441:R1441)</f>
        <v>287532</v>
      </c>
    </row>
    <row r="1442" spans="1:30" x14ac:dyDescent="0.35">
      <c r="A1442" t="s">
        <v>153</v>
      </c>
      <c r="B1442" s="328" t="str">
        <f>VLOOKUP(A1442,'Web Based Remittances'!$A$2:$C$70,3,0)</f>
        <v>643y979t</v>
      </c>
      <c r="C1442" t="s">
        <v>63</v>
      </c>
      <c r="D1442" t="s">
        <v>64</v>
      </c>
      <c r="E1442">
        <v>6110720</v>
      </c>
      <c r="F1442">
        <v>58536</v>
      </c>
      <c r="G1442">
        <v>4878</v>
      </c>
      <c r="H1442">
        <v>4878</v>
      </c>
      <c r="I1442">
        <v>4878</v>
      </c>
      <c r="J1442">
        <v>4878</v>
      </c>
      <c r="K1442">
        <v>4878</v>
      </c>
      <c r="L1442">
        <v>4878</v>
      </c>
      <c r="M1442">
        <v>4878</v>
      </c>
      <c r="N1442">
        <v>4878</v>
      </c>
      <c r="O1442">
        <v>4878</v>
      </c>
      <c r="P1442">
        <v>4878</v>
      </c>
      <c r="Q1442">
        <v>4878</v>
      </c>
      <c r="R1442">
        <v>4878</v>
      </c>
      <c r="S1442">
        <f t="shared" si="22"/>
        <v>4878</v>
      </c>
      <c r="T1442">
        <f>SUM($F1442:H1442)</f>
        <v>68292</v>
      </c>
      <c r="U1442">
        <f>SUM($F1442:I1442)</f>
        <v>73170</v>
      </c>
      <c r="V1442">
        <f>SUM($F1442:J1442)</f>
        <v>78048</v>
      </c>
      <c r="W1442">
        <f>SUM($F1442:K1442)</f>
        <v>82926</v>
      </c>
      <c r="X1442">
        <f>SUM($F1442:L1442)</f>
        <v>87804</v>
      </c>
      <c r="Y1442">
        <f>SUM($F1442:M1442)</f>
        <v>92682</v>
      </c>
      <c r="Z1442">
        <f>SUM($F1442:N1442)</f>
        <v>97560</v>
      </c>
      <c r="AA1442">
        <f>SUM($F1442:O1442)</f>
        <v>102438</v>
      </c>
      <c r="AB1442">
        <f>SUM($F1442:P1442)</f>
        <v>107316</v>
      </c>
      <c r="AC1442">
        <f>SUM($F1442:Q1442)</f>
        <v>112194</v>
      </c>
      <c r="AD1442">
        <f>SUM($F1442:R1442)</f>
        <v>117072</v>
      </c>
    </row>
    <row r="1443" spans="1:30" x14ac:dyDescent="0.35">
      <c r="A1443" t="s">
        <v>153</v>
      </c>
      <c r="B1443" s="328" t="str">
        <f>VLOOKUP(A1443,'Web Based Remittances'!$A$2:$C$70,3,0)</f>
        <v>643y979t</v>
      </c>
      <c r="C1443" t="s">
        <v>65</v>
      </c>
      <c r="D1443" t="s">
        <v>66</v>
      </c>
      <c r="E1443">
        <v>6110860</v>
      </c>
      <c r="F1443">
        <v>69918</v>
      </c>
      <c r="G1443">
        <v>5700</v>
      </c>
      <c r="H1443">
        <v>5700</v>
      </c>
      <c r="I1443">
        <v>5700</v>
      </c>
      <c r="J1443">
        <v>5700</v>
      </c>
      <c r="K1443">
        <v>5700</v>
      </c>
      <c r="L1443">
        <v>5916</v>
      </c>
      <c r="M1443">
        <v>5916</v>
      </c>
      <c r="N1443">
        <v>5916</v>
      </c>
      <c r="O1443">
        <v>5916</v>
      </c>
      <c r="P1443">
        <v>5916</v>
      </c>
      <c r="Q1443">
        <v>5916</v>
      </c>
      <c r="R1443">
        <v>5922</v>
      </c>
      <c r="S1443">
        <f t="shared" si="22"/>
        <v>5700</v>
      </c>
      <c r="T1443">
        <f>SUM($F1443:H1443)</f>
        <v>81318</v>
      </c>
      <c r="U1443">
        <f>SUM($F1443:I1443)</f>
        <v>87018</v>
      </c>
      <c r="V1443">
        <f>SUM($F1443:J1443)</f>
        <v>92718</v>
      </c>
      <c r="W1443">
        <f>SUM($F1443:K1443)</f>
        <v>98418</v>
      </c>
      <c r="X1443">
        <f>SUM($F1443:L1443)</f>
        <v>104334</v>
      </c>
      <c r="Y1443">
        <f>SUM($F1443:M1443)</f>
        <v>110250</v>
      </c>
      <c r="Z1443">
        <f>SUM($F1443:N1443)</f>
        <v>116166</v>
      </c>
      <c r="AA1443">
        <f>SUM($F1443:O1443)</f>
        <v>122082</v>
      </c>
      <c r="AB1443">
        <f>SUM($F1443:P1443)</f>
        <v>127998</v>
      </c>
      <c r="AC1443">
        <f>SUM($F1443:Q1443)</f>
        <v>133914</v>
      </c>
      <c r="AD1443">
        <f>SUM($F1443:R1443)</f>
        <v>139836</v>
      </c>
    </row>
    <row r="1444" spans="1:30" x14ac:dyDescent="0.35">
      <c r="A1444" t="s">
        <v>153</v>
      </c>
      <c r="B1444" s="328" t="str">
        <f>VLOOKUP(A1444,'Web Based Remittances'!$A$2:$C$70,3,0)</f>
        <v>643y979t</v>
      </c>
      <c r="C1444" t="s">
        <v>67</v>
      </c>
      <c r="D1444" t="s">
        <v>68</v>
      </c>
      <c r="E1444">
        <v>6110800</v>
      </c>
      <c r="F1444">
        <v>61104</v>
      </c>
      <c r="G1444">
        <v>5092</v>
      </c>
      <c r="H1444">
        <v>5092</v>
      </c>
      <c r="I1444">
        <v>5092</v>
      </c>
      <c r="J1444">
        <v>5092</v>
      </c>
      <c r="K1444">
        <v>5092</v>
      </c>
      <c r="L1444">
        <v>5092</v>
      </c>
      <c r="M1444">
        <v>5092</v>
      </c>
      <c r="N1444">
        <v>5092</v>
      </c>
      <c r="O1444">
        <v>5092</v>
      </c>
      <c r="P1444">
        <v>5092</v>
      </c>
      <c r="Q1444">
        <v>5092</v>
      </c>
      <c r="R1444">
        <v>5092</v>
      </c>
      <c r="S1444">
        <f t="shared" si="22"/>
        <v>5092</v>
      </c>
      <c r="T1444">
        <f>SUM($F1444:H1444)</f>
        <v>71288</v>
      </c>
      <c r="U1444">
        <f>SUM($F1444:I1444)</f>
        <v>76380</v>
      </c>
      <c r="V1444">
        <f>SUM($F1444:J1444)</f>
        <v>81472</v>
      </c>
      <c r="W1444">
        <f>SUM($F1444:K1444)</f>
        <v>86564</v>
      </c>
      <c r="X1444">
        <f>SUM($F1444:L1444)</f>
        <v>91656</v>
      </c>
      <c r="Y1444">
        <f>SUM($F1444:M1444)</f>
        <v>96748</v>
      </c>
      <c r="Z1444">
        <f>SUM($F1444:N1444)</f>
        <v>101840</v>
      </c>
      <c r="AA1444">
        <f>SUM($F1444:O1444)</f>
        <v>106932</v>
      </c>
      <c r="AB1444">
        <f>SUM($F1444:P1444)</f>
        <v>112024</v>
      </c>
      <c r="AC1444">
        <f>SUM($F1444:Q1444)</f>
        <v>117116</v>
      </c>
      <c r="AD1444">
        <f>SUM($F1444:R1444)</f>
        <v>122208</v>
      </c>
    </row>
    <row r="1445" spans="1:30" x14ac:dyDescent="0.35">
      <c r="A1445" t="s">
        <v>153</v>
      </c>
      <c r="B1445" s="328" t="str">
        <f>VLOOKUP(A1445,'Web Based Remittances'!$A$2:$C$70,3,0)</f>
        <v>643y979t</v>
      </c>
      <c r="C1445" t="s">
        <v>69</v>
      </c>
      <c r="D1445" t="s">
        <v>70</v>
      </c>
      <c r="E1445">
        <v>6110640</v>
      </c>
      <c r="F1445">
        <v>23439</v>
      </c>
      <c r="G1445">
        <v>1953</v>
      </c>
      <c r="H1445">
        <v>1953</v>
      </c>
      <c r="I1445">
        <v>1953</v>
      </c>
      <c r="J1445">
        <v>1953</v>
      </c>
      <c r="K1445">
        <v>1953</v>
      </c>
      <c r="L1445">
        <v>1953</v>
      </c>
      <c r="M1445">
        <v>1953</v>
      </c>
      <c r="N1445">
        <v>1953</v>
      </c>
      <c r="O1445">
        <v>1953</v>
      </c>
      <c r="P1445">
        <v>1953</v>
      </c>
      <c r="Q1445">
        <v>1953</v>
      </c>
      <c r="R1445">
        <v>1956</v>
      </c>
      <c r="S1445">
        <f t="shared" si="22"/>
        <v>1953</v>
      </c>
      <c r="T1445">
        <f>SUM($F1445:H1445)</f>
        <v>27345</v>
      </c>
      <c r="U1445">
        <f>SUM($F1445:I1445)</f>
        <v>29298</v>
      </c>
      <c r="V1445">
        <f>SUM($F1445:J1445)</f>
        <v>31251</v>
      </c>
      <c r="W1445">
        <f>SUM($F1445:K1445)</f>
        <v>33204</v>
      </c>
      <c r="X1445">
        <f>SUM($F1445:L1445)</f>
        <v>35157</v>
      </c>
      <c r="Y1445">
        <f>SUM($F1445:M1445)</f>
        <v>37110</v>
      </c>
      <c r="Z1445">
        <f>SUM($F1445:N1445)</f>
        <v>39063</v>
      </c>
      <c r="AA1445">
        <f>SUM($F1445:O1445)</f>
        <v>41016</v>
      </c>
      <c r="AB1445">
        <f>SUM($F1445:P1445)</f>
        <v>42969</v>
      </c>
      <c r="AC1445">
        <f>SUM($F1445:Q1445)</f>
        <v>44922</v>
      </c>
      <c r="AD1445">
        <f>SUM($F1445:R1445)</f>
        <v>46878</v>
      </c>
    </row>
    <row r="1446" spans="1:30" x14ac:dyDescent="0.35">
      <c r="A1446" t="s">
        <v>153</v>
      </c>
      <c r="B1446" s="328" t="str">
        <f>VLOOKUP(A1446,'Web Based Remittances'!$A$2:$C$70,3,0)</f>
        <v>643y979t</v>
      </c>
      <c r="C1446" t="s">
        <v>71</v>
      </c>
      <c r="D1446" t="s">
        <v>72</v>
      </c>
      <c r="E1446">
        <v>6116300</v>
      </c>
      <c r="F1446">
        <v>5530</v>
      </c>
      <c r="G1446">
        <v>460</v>
      </c>
      <c r="H1446">
        <v>460</v>
      </c>
      <c r="I1446">
        <v>460</v>
      </c>
      <c r="J1446">
        <v>460</v>
      </c>
      <c r="K1446">
        <v>460</v>
      </c>
      <c r="L1446">
        <v>460</v>
      </c>
      <c r="M1446">
        <v>460</v>
      </c>
      <c r="N1446">
        <v>460</v>
      </c>
      <c r="O1446">
        <v>460</v>
      </c>
      <c r="P1446">
        <v>460</v>
      </c>
      <c r="Q1446">
        <v>460</v>
      </c>
      <c r="R1446">
        <v>470</v>
      </c>
      <c r="S1446">
        <f t="shared" si="22"/>
        <v>460</v>
      </c>
      <c r="T1446">
        <f>SUM($F1446:H1446)</f>
        <v>6450</v>
      </c>
      <c r="U1446">
        <f>SUM($F1446:I1446)</f>
        <v>6910</v>
      </c>
      <c r="V1446">
        <f>SUM($F1446:J1446)</f>
        <v>7370</v>
      </c>
      <c r="W1446">
        <f>SUM($F1446:K1446)</f>
        <v>7830</v>
      </c>
      <c r="X1446">
        <f>SUM($F1446:L1446)</f>
        <v>8290</v>
      </c>
      <c r="Y1446">
        <f>SUM($F1446:M1446)</f>
        <v>8750</v>
      </c>
      <c r="Z1446">
        <f>SUM($F1446:N1446)</f>
        <v>9210</v>
      </c>
      <c r="AA1446">
        <f>SUM($F1446:O1446)</f>
        <v>9670</v>
      </c>
      <c r="AB1446">
        <f>SUM($F1446:P1446)</f>
        <v>10130</v>
      </c>
      <c r="AC1446">
        <f>SUM($F1446:Q1446)</f>
        <v>10590</v>
      </c>
      <c r="AD1446">
        <f>SUM($F1446:R1446)</f>
        <v>11060</v>
      </c>
    </row>
    <row r="1447" spans="1:30" x14ac:dyDescent="0.35">
      <c r="A1447" t="s">
        <v>153</v>
      </c>
      <c r="B1447" s="328" t="str">
        <f>VLOOKUP(A1447,'Web Based Remittances'!$A$2:$C$70,3,0)</f>
        <v>643y979t</v>
      </c>
      <c r="C1447" t="s">
        <v>73</v>
      </c>
      <c r="D1447" t="s">
        <v>74</v>
      </c>
      <c r="E1447">
        <v>6116200</v>
      </c>
      <c r="F1447">
        <v>6990</v>
      </c>
      <c r="H1447">
        <v>1000</v>
      </c>
      <c r="J1447">
        <v>990</v>
      </c>
      <c r="L1447">
        <v>4000</v>
      </c>
      <c r="P1447">
        <v>1000</v>
      </c>
      <c r="S1447">
        <f t="shared" si="22"/>
        <v>0</v>
      </c>
      <c r="T1447">
        <f>SUM($F1447:H1447)</f>
        <v>7990</v>
      </c>
      <c r="U1447">
        <f>SUM($F1447:I1447)</f>
        <v>7990</v>
      </c>
      <c r="V1447">
        <f>SUM($F1447:J1447)</f>
        <v>8980</v>
      </c>
      <c r="W1447">
        <f>SUM($F1447:K1447)</f>
        <v>8980</v>
      </c>
      <c r="X1447">
        <f>SUM($F1447:L1447)</f>
        <v>12980</v>
      </c>
      <c r="Y1447">
        <f>SUM($F1447:M1447)</f>
        <v>12980</v>
      </c>
      <c r="Z1447">
        <f>SUM($F1447:N1447)</f>
        <v>12980</v>
      </c>
      <c r="AA1447">
        <f>SUM($F1447:O1447)</f>
        <v>12980</v>
      </c>
      <c r="AB1447">
        <f>SUM($F1447:P1447)</f>
        <v>13980</v>
      </c>
      <c r="AC1447">
        <f>SUM($F1447:Q1447)</f>
        <v>13980</v>
      </c>
      <c r="AD1447">
        <f>SUM($F1447:R1447)</f>
        <v>13980</v>
      </c>
    </row>
    <row r="1448" spans="1:30" x14ac:dyDescent="0.35">
      <c r="A1448" t="s">
        <v>153</v>
      </c>
      <c r="B1448" s="328" t="str">
        <f>VLOOKUP(A1448,'Web Based Remittances'!$A$2:$C$70,3,0)</f>
        <v>643y979t</v>
      </c>
      <c r="C1448" t="s">
        <v>75</v>
      </c>
      <c r="D1448" t="s">
        <v>76</v>
      </c>
      <c r="E1448">
        <v>6116610</v>
      </c>
      <c r="S1448">
        <f t="shared" si="22"/>
        <v>0</v>
      </c>
      <c r="T1448">
        <f>SUM($F1448:H1448)</f>
        <v>0</v>
      </c>
      <c r="U1448">
        <f>SUM($F1448:I1448)</f>
        <v>0</v>
      </c>
      <c r="V1448">
        <f>SUM($F1448:J1448)</f>
        <v>0</v>
      </c>
      <c r="W1448">
        <f>SUM($F1448:K1448)</f>
        <v>0</v>
      </c>
      <c r="X1448">
        <f>SUM($F1448:L1448)</f>
        <v>0</v>
      </c>
      <c r="Y1448">
        <f>SUM($F1448:M1448)</f>
        <v>0</v>
      </c>
      <c r="Z1448">
        <f>SUM($F1448:N1448)</f>
        <v>0</v>
      </c>
      <c r="AA1448">
        <f>SUM($F1448:O1448)</f>
        <v>0</v>
      </c>
      <c r="AB1448">
        <f>SUM($F1448:P1448)</f>
        <v>0</v>
      </c>
      <c r="AC1448">
        <f>SUM($F1448:Q1448)</f>
        <v>0</v>
      </c>
      <c r="AD1448">
        <f>SUM($F1448:R1448)</f>
        <v>0</v>
      </c>
    </row>
    <row r="1449" spans="1:30" x14ac:dyDescent="0.35">
      <c r="A1449" t="s">
        <v>153</v>
      </c>
      <c r="B1449" s="328" t="str">
        <f>VLOOKUP(A1449,'Web Based Remittances'!$A$2:$C$70,3,0)</f>
        <v>643y979t</v>
      </c>
      <c r="C1449" t="s">
        <v>77</v>
      </c>
      <c r="D1449" t="s">
        <v>78</v>
      </c>
      <c r="E1449">
        <v>6116600</v>
      </c>
      <c r="F1449">
        <v>372</v>
      </c>
      <c r="G1449">
        <v>372</v>
      </c>
      <c r="S1449">
        <f t="shared" si="22"/>
        <v>372</v>
      </c>
      <c r="T1449">
        <f>SUM($F1449:H1449)</f>
        <v>744</v>
      </c>
      <c r="U1449">
        <f>SUM($F1449:I1449)</f>
        <v>744</v>
      </c>
      <c r="V1449">
        <f>SUM($F1449:J1449)</f>
        <v>744</v>
      </c>
      <c r="W1449">
        <f>SUM($F1449:K1449)</f>
        <v>744</v>
      </c>
      <c r="X1449">
        <f>SUM($F1449:L1449)</f>
        <v>744</v>
      </c>
      <c r="Y1449">
        <f>SUM($F1449:M1449)</f>
        <v>744</v>
      </c>
      <c r="Z1449">
        <f>SUM($F1449:N1449)</f>
        <v>744</v>
      </c>
      <c r="AA1449">
        <f>SUM($F1449:O1449)</f>
        <v>744</v>
      </c>
      <c r="AB1449">
        <f>SUM($F1449:P1449)</f>
        <v>744</v>
      </c>
      <c r="AC1449">
        <f>SUM($F1449:Q1449)</f>
        <v>744</v>
      </c>
      <c r="AD1449">
        <f>SUM($F1449:R1449)</f>
        <v>744</v>
      </c>
    </row>
    <row r="1450" spans="1:30" x14ac:dyDescent="0.35">
      <c r="A1450" t="s">
        <v>153</v>
      </c>
      <c r="B1450" s="328" t="str">
        <f>VLOOKUP(A1450,'Web Based Remittances'!$A$2:$C$70,3,0)</f>
        <v>643y979t</v>
      </c>
      <c r="C1450" t="s">
        <v>79</v>
      </c>
      <c r="D1450" t="s">
        <v>80</v>
      </c>
      <c r="E1450">
        <v>6121000</v>
      </c>
      <c r="F1450">
        <v>23269</v>
      </c>
      <c r="G1450">
        <v>1000</v>
      </c>
      <c r="H1450">
        <v>1000</v>
      </c>
      <c r="I1450">
        <v>1000</v>
      </c>
      <c r="J1450">
        <v>5000</v>
      </c>
      <c r="L1450">
        <v>9000</v>
      </c>
      <c r="M1450">
        <v>1000</v>
      </c>
      <c r="N1450">
        <v>1000</v>
      </c>
      <c r="O1450">
        <v>1000</v>
      </c>
      <c r="P1450">
        <v>1000</v>
      </c>
      <c r="Q1450">
        <v>1000</v>
      </c>
      <c r="R1450">
        <v>1269</v>
      </c>
      <c r="S1450">
        <f t="shared" si="22"/>
        <v>1000</v>
      </c>
      <c r="T1450">
        <f>SUM($F1450:H1450)</f>
        <v>25269</v>
      </c>
      <c r="U1450">
        <f>SUM($F1450:I1450)</f>
        <v>26269</v>
      </c>
      <c r="V1450">
        <f>SUM($F1450:J1450)</f>
        <v>31269</v>
      </c>
      <c r="W1450">
        <f>SUM($F1450:K1450)</f>
        <v>31269</v>
      </c>
      <c r="X1450">
        <f>SUM($F1450:L1450)</f>
        <v>40269</v>
      </c>
      <c r="Y1450">
        <f>SUM($F1450:M1450)</f>
        <v>41269</v>
      </c>
      <c r="Z1450">
        <f>SUM($F1450:N1450)</f>
        <v>42269</v>
      </c>
      <c r="AA1450">
        <f>SUM($F1450:O1450)</f>
        <v>43269</v>
      </c>
      <c r="AB1450">
        <f>SUM($F1450:P1450)</f>
        <v>44269</v>
      </c>
      <c r="AC1450">
        <f>SUM($F1450:Q1450)</f>
        <v>45269</v>
      </c>
      <c r="AD1450">
        <f>SUM($F1450:R1450)</f>
        <v>46538</v>
      </c>
    </row>
    <row r="1451" spans="1:30" x14ac:dyDescent="0.35">
      <c r="A1451" t="s">
        <v>153</v>
      </c>
      <c r="B1451" s="328" t="str">
        <f>VLOOKUP(A1451,'Web Based Remittances'!$A$2:$C$70,3,0)</f>
        <v>643y979t</v>
      </c>
      <c r="C1451" t="s">
        <v>81</v>
      </c>
      <c r="D1451" t="s">
        <v>82</v>
      </c>
      <c r="E1451">
        <v>6122310</v>
      </c>
      <c r="F1451">
        <v>4350</v>
      </c>
      <c r="G1451">
        <v>300</v>
      </c>
      <c r="H1451">
        <v>300</v>
      </c>
      <c r="I1451">
        <v>550</v>
      </c>
      <c r="J1451">
        <v>300</v>
      </c>
      <c r="K1451">
        <v>300</v>
      </c>
      <c r="L1451">
        <v>550</v>
      </c>
      <c r="M1451">
        <v>300</v>
      </c>
      <c r="N1451">
        <v>550</v>
      </c>
      <c r="O1451">
        <v>300</v>
      </c>
      <c r="P1451">
        <v>300</v>
      </c>
      <c r="Q1451">
        <v>300</v>
      </c>
      <c r="R1451">
        <v>300</v>
      </c>
      <c r="S1451">
        <f t="shared" si="22"/>
        <v>300</v>
      </c>
      <c r="T1451">
        <f>SUM($F1451:H1451)</f>
        <v>4950</v>
      </c>
      <c r="U1451">
        <f>SUM($F1451:I1451)</f>
        <v>5500</v>
      </c>
      <c r="V1451">
        <f>SUM($F1451:J1451)</f>
        <v>5800</v>
      </c>
      <c r="W1451">
        <f>SUM($F1451:K1451)</f>
        <v>6100</v>
      </c>
      <c r="X1451">
        <f>SUM($F1451:L1451)</f>
        <v>6650</v>
      </c>
      <c r="Y1451">
        <f>SUM($F1451:M1451)</f>
        <v>6950</v>
      </c>
      <c r="Z1451">
        <f>SUM($F1451:N1451)</f>
        <v>7500</v>
      </c>
      <c r="AA1451">
        <f>SUM($F1451:O1451)</f>
        <v>7800</v>
      </c>
      <c r="AB1451">
        <f>SUM($F1451:P1451)</f>
        <v>8100</v>
      </c>
      <c r="AC1451">
        <f>SUM($F1451:Q1451)</f>
        <v>8400</v>
      </c>
      <c r="AD1451">
        <f>SUM($F1451:R1451)</f>
        <v>8700</v>
      </c>
    </row>
    <row r="1452" spans="1:30" x14ac:dyDescent="0.35">
      <c r="A1452" t="s">
        <v>153</v>
      </c>
      <c r="B1452" s="328" t="str">
        <f>VLOOKUP(A1452,'Web Based Remittances'!$A$2:$C$70,3,0)</f>
        <v>643y979t</v>
      </c>
      <c r="C1452" t="s">
        <v>83</v>
      </c>
      <c r="D1452" t="s">
        <v>84</v>
      </c>
      <c r="E1452">
        <v>6122110</v>
      </c>
      <c r="F1452">
        <v>2650</v>
      </c>
      <c r="G1452">
        <v>475</v>
      </c>
      <c r="H1452">
        <v>50</v>
      </c>
      <c r="I1452">
        <v>50</v>
      </c>
      <c r="J1452">
        <v>475</v>
      </c>
      <c r="L1452">
        <v>50</v>
      </c>
      <c r="M1452">
        <v>475</v>
      </c>
      <c r="N1452">
        <v>50</v>
      </c>
      <c r="O1452">
        <v>475</v>
      </c>
      <c r="P1452">
        <v>50</v>
      </c>
      <c r="Q1452">
        <v>500</v>
      </c>
      <c r="S1452">
        <f t="shared" si="22"/>
        <v>475</v>
      </c>
      <c r="T1452">
        <f>SUM($F1452:H1452)</f>
        <v>3175</v>
      </c>
      <c r="U1452">
        <f>SUM($F1452:I1452)</f>
        <v>3225</v>
      </c>
      <c r="V1452">
        <f>SUM($F1452:J1452)</f>
        <v>3700</v>
      </c>
      <c r="W1452">
        <f>SUM($F1452:K1452)</f>
        <v>3700</v>
      </c>
      <c r="X1452">
        <f>SUM($F1452:L1452)</f>
        <v>3750</v>
      </c>
      <c r="Y1452">
        <f>SUM($F1452:M1452)</f>
        <v>4225</v>
      </c>
      <c r="Z1452">
        <f>SUM($F1452:N1452)</f>
        <v>4275</v>
      </c>
      <c r="AA1452">
        <f>SUM($F1452:O1452)</f>
        <v>4750</v>
      </c>
      <c r="AB1452">
        <f>SUM($F1452:P1452)</f>
        <v>4800</v>
      </c>
      <c r="AC1452">
        <f>SUM($F1452:Q1452)</f>
        <v>5300</v>
      </c>
      <c r="AD1452">
        <f>SUM($F1452:R1452)</f>
        <v>5300</v>
      </c>
    </row>
    <row r="1453" spans="1:30" x14ac:dyDescent="0.35">
      <c r="A1453" t="s">
        <v>153</v>
      </c>
      <c r="B1453" s="328" t="str">
        <f>VLOOKUP(A1453,'Web Based Remittances'!$A$2:$C$70,3,0)</f>
        <v>643y979t</v>
      </c>
      <c r="C1453" t="s">
        <v>85</v>
      </c>
      <c r="D1453" t="s">
        <v>86</v>
      </c>
      <c r="E1453">
        <v>6120800</v>
      </c>
      <c r="F1453">
        <v>3120</v>
      </c>
      <c r="H1453">
        <v>975</v>
      </c>
      <c r="L1453">
        <v>575</v>
      </c>
      <c r="N1453">
        <v>575</v>
      </c>
      <c r="Q1453">
        <v>995</v>
      </c>
      <c r="S1453">
        <f t="shared" si="22"/>
        <v>0</v>
      </c>
      <c r="T1453">
        <f>SUM($F1453:H1453)</f>
        <v>4095</v>
      </c>
      <c r="U1453">
        <f>SUM($F1453:I1453)</f>
        <v>4095</v>
      </c>
      <c r="V1453">
        <f>SUM($F1453:J1453)</f>
        <v>4095</v>
      </c>
      <c r="W1453">
        <f>SUM($F1453:K1453)</f>
        <v>4095</v>
      </c>
      <c r="X1453">
        <f>SUM($F1453:L1453)</f>
        <v>4670</v>
      </c>
      <c r="Y1453">
        <f>SUM($F1453:M1453)</f>
        <v>4670</v>
      </c>
      <c r="Z1453">
        <f>SUM($F1453:N1453)</f>
        <v>5245</v>
      </c>
      <c r="AA1453">
        <f>SUM($F1453:O1453)</f>
        <v>5245</v>
      </c>
      <c r="AB1453">
        <f>SUM($F1453:P1453)</f>
        <v>5245</v>
      </c>
      <c r="AC1453">
        <f>SUM($F1453:Q1453)</f>
        <v>6240</v>
      </c>
      <c r="AD1453">
        <f>SUM($F1453:R1453)</f>
        <v>6240</v>
      </c>
    </row>
    <row r="1454" spans="1:30" x14ac:dyDescent="0.35">
      <c r="A1454" t="s">
        <v>153</v>
      </c>
      <c r="B1454" s="328" t="str">
        <f>VLOOKUP(A1454,'Web Based Remittances'!$A$2:$C$70,3,0)</f>
        <v>643y979t</v>
      </c>
      <c r="C1454" t="s">
        <v>87</v>
      </c>
      <c r="D1454" t="s">
        <v>88</v>
      </c>
      <c r="E1454">
        <v>6120220</v>
      </c>
      <c r="F1454">
        <v>36000</v>
      </c>
      <c r="G1454">
        <v>3000</v>
      </c>
      <c r="H1454">
        <v>2000</v>
      </c>
      <c r="I1454">
        <v>1500</v>
      </c>
      <c r="J1454">
        <v>1500</v>
      </c>
      <c r="K1454">
        <v>1000</v>
      </c>
      <c r="L1454">
        <v>1250</v>
      </c>
      <c r="M1454">
        <v>2000</v>
      </c>
      <c r="N1454">
        <v>3000</v>
      </c>
      <c r="O1454">
        <v>5000</v>
      </c>
      <c r="P1454">
        <v>5500</v>
      </c>
      <c r="Q1454">
        <v>5500</v>
      </c>
      <c r="R1454">
        <v>4750</v>
      </c>
      <c r="S1454">
        <f t="shared" si="22"/>
        <v>3000</v>
      </c>
      <c r="T1454">
        <f>SUM($F1454:H1454)</f>
        <v>41000</v>
      </c>
      <c r="U1454">
        <f>SUM($F1454:I1454)</f>
        <v>42500</v>
      </c>
      <c r="V1454">
        <f>SUM($F1454:J1454)</f>
        <v>44000</v>
      </c>
      <c r="W1454">
        <f>SUM($F1454:K1454)</f>
        <v>45000</v>
      </c>
      <c r="X1454">
        <f>SUM($F1454:L1454)</f>
        <v>46250</v>
      </c>
      <c r="Y1454">
        <f>SUM($F1454:M1454)</f>
        <v>48250</v>
      </c>
      <c r="Z1454">
        <f>SUM($F1454:N1454)</f>
        <v>51250</v>
      </c>
      <c r="AA1454">
        <f>SUM($F1454:O1454)</f>
        <v>56250</v>
      </c>
      <c r="AB1454">
        <f>SUM($F1454:P1454)</f>
        <v>61750</v>
      </c>
      <c r="AC1454">
        <f>SUM($F1454:Q1454)</f>
        <v>67250</v>
      </c>
      <c r="AD1454">
        <f>SUM($F1454:R1454)</f>
        <v>72000</v>
      </c>
    </row>
    <row r="1455" spans="1:30" x14ac:dyDescent="0.35">
      <c r="A1455" t="s">
        <v>153</v>
      </c>
      <c r="B1455" s="328" t="str">
        <f>VLOOKUP(A1455,'Web Based Remittances'!$A$2:$C$70,3,0)</f>
        <v>643y979t</v>
      </c>
      <c r="C1455" t="s">
        <v>89</v>
      </c>
      <c r="D1455" t="s">
        <v>90</v>
      </c>
      <c r="E1455">
        <v>6120600</v>
      </c>
      <c r="F1455">
        <v>33024</v>
      </c>
      <c r="G1455">
        <v>3324</v>
      </c>
      <c r="H1455">
        <v>3300</v>
      </c>
      <c r="I1455">
        <v>3300</v>
      </c>
      <c r="J1455">
        <v>3300</v>
      </c>
      <c r="K1455">
        <v>3300</v>
      </c>
      <c r="L1455">
        <v>3300</v>
      </c>
      <c r="M1455">
        <v>3300</v>
      </c>
      <c r="N1455">
        <v>3300</v>
      </c>
      <c r="O1455">
        <v>3300</v>
      </c>
      <c r="P1455">
        <v>3300</v>
      </c>
      <c r="S1455">
        <f t="shared" si="22"/>
        <v>3324</v>
      </c>
      <c r="T1455">
        <f>SUM($F1455:H1455)</f>
        <v>39648</v>
      </c>
      <c r="U1455">
        <f>SUM($F1455:I1455)</f>
        <v>42948</v>
      </c>
      <c r="V1455">
        <f>SUM($F1455:J1455)</f>
        <v>46248</v>
      </c>
      <c r="W1455">
        <f>SUM($F1455:K1455)</f>
        <v>49548</v>
      </c>
      <c r="X1455">
        <f>SUM($F1455:L1455)</f>
        <v>52848</v>
      </c>
      <c r="Y1455">
        <f>SUM($F1455:M1455)</f>
        <v>56148</v>
      </c>
      <c r="Z1455">
        <f>SUM($F1455:N1455)</f>
        <v>59448</v>
      </c>
      <c r="AA1455">
        <f>SUM($F1455:O1455)</f>
        <v>62748</v>
      </c>
      <c r="AB1455">
        <f>SUM($F1455:P1455)</f>
        <v>66048</v>
      </c>
      <c r="AC1455">
        <f>SUM($F1455:Q1455)</f>
        <v>66048</v>
      </c>
      <c r="AD1455">
        <f>SUM($F1455:R1455)</f>
        <v>66048</v>
      </c>
    </row>
    <row r="1456" spans="1:30" x14ac:dyDescent="0.35">
      <c r="A1456" t="s">
        <v>153</v>
      </c>
      <c r="B1456" s="328" t="str">
        <f>VLOOKUP(A1456,'Web Based Remittances'!$A$2:$C$70,3,0)</f>
        <v>643y979t</v>
      </c>
      <c r="C1456" t="s">
        <v>91</v>
      </c>
      <c r="D1456" t="s">
        <v>92</v>
      </c>
      <c r="E1456">
        <v>6120400</v>
      </c>
      <c r="F1456">
        <v>549</v>
      </c>
      <c r="G1456">
        <v>549</v>
      </c>
      <c r="S1456">
        <f t="shared" si="22"/>
        <v>549</v>
      </c>
      <c r="T1456">
        <f>SUM($F1456:H1456)</f>
        <v>1098</v>
      </c>
      <c r="U1456">
        <f>SUM($F1456:I1456)</f>
        <v>1098</v>
      </c>
      <c r="V1456">
        <f>SUM($F1456:J1456)</f>
        <v>1098</v>
      </c>
      <c r="W1456">
        <f>SUM($F1456:K1456)</f>
        <v>1098</v>
      </c>
      <c r="X1456">
        <f>SUM($F1456:L1456)</f>
        <v>1098</v>
      </c>
      <c r="Y1456">
        <f>SUM($F1456:M1456)</f>
        <v>1098</v>
      </c>
      <c r="Z1456">
        <f>SUM($F1456:N1456)</f>
        <v>1098</v>
      </c>
      <c r="AA1456">
        <f>SUM($F1456:O1456)</f>
        <v>1098</v>
      </c>
      <c r="AB1456">
        <f>SUM($F1456:P1456)</f>
        <v>1098</v>
      </c>
      <c r="AC1456">
        <f>SUM($F1456:Q1456)</f>
        <v>1098</v>
      </c>
      <c r="AD1456">
        <f>SUM($F1456:R1456)</f>
        <v>1098</v>
      </c>
    </row>
    <row r="1457" spans="1:30" x14ac:dyDescent="0.35">
      <c r="A1457" t="s">
        <v>153</v>
      </c>
      <c r="B1457" s="328" t="str">
        <f>VLOOKUP(A1457,'Web Based Remittances'!$A$2:$C$70,3,0)</f>
        <v>643y979t</v>
      </c>
      <c r="C1457" t="s">
        <v>93</v>
      </c>
      <c r="D1457" t="s">
        <v>94</v>
      </c>
      <c r="E1457">
        <v>6140130</v>
      </c>
      <c r="F1457">
        <v>36804</v>
      </c>
      <c r="G1457">
        <v>2000</v>
      </c>
      <c r="H1457">
        <v>2500</v>
      </c>
      <c r="I1457">
        <v>2550</v>
      </c>
      <c r="J1457">
        <v>15500</v>
      </c>
      <c r="L1457">
        <v>2250</v>
      </c>
      <c r="M1457">
        <v>2250</v>
      </c>
      <c r="N1457">
        <v>2250</v>
      </c>
      <c r="O1457">
        <v>2250</v>
      </c>
      <c r="P1457">
        <v>2250</v>
      </c>
      <c r="Q1457">
        <v>2000</v>
      </c>
      <c r="R1457">
        <v>1004</v>
      </c>
      <c r="S1457">
        <f t="shared" si="22"/>
        <v>2000</v>
      </c>
      <c r="T1457">
        <f>SUM($F1457:H1457)</f>
        <v>41304</v>
      </c>
      <c r="U1457">
        <f>SUM($F1457:I1457)</f>
        <v>43854</v>
      </c>
      <c r="V1457">
        <f>SUM($F1457:J1457)</f>
        <v>59354</v>
      </c>
      <c r="W1457">
        <f>SUM($F1457:K1457)</f>
        <v>59354</v>
      </c>
      <c r="X1457">
        <f>SUM($F1457:L1457)</f>
        <v>61604</v>
      </c>
      <c r="Y1457">
        <f>SUM($F1457:M1457)</f>
        <v>63854</v>
      </c>
      <c r="Z1457">
        <f>SUM($F1457:N1457)</f>
        <v>66104</v>
      </c>
      <c r="AA1457">
        <f>SUM($F1457:O1457)</f>
        <v>68354</v>
      </c>
      <c r="AB1457">
        <f>SUM($F1457:P1457)</f>
        <v>70604</v>
      </c>
      <c r="AC1457">
        <f>SUM($F1457:Q1457)</f>
        <v>72604</v>
      </c>
      <c r="AD1457">
        <f>SUM($F1457:R1457)</f>
        <v>73608</v>
      </c>
    </row>
    <row r="1458" spans="1:30" x14ac:dyDescent="0.35">
      <c r="A1458" t="s">
        <v>153</v>
      </c>
      <c r="B1458" s="328" t="str">
        <f>VLOOKUP(A1458,'Web Based Remittances'!$A$2:$C$70,3,0)</f>
        <v>643y979t</v>
      </c>
      <c r="C1458" t="s">
        <v>95</v>
      </c>
      <c r="D1458" t="s">
        <v>96</v>
      </c>
      <c r="E1458">
        <v>6142430</v>
      </c>
      <c r="F1458">
        <v>19891</v>
      </c>
      <c r="G1458">
        <v>3000</v>
      </c>
      <c r="H1458">
        <v>1500</v>
      </c>
      <c r="I1458">
        <v>1500</v>
      </c>
      <c r="J1458">
        <v>3391</v>
      </c>
      <c r="L1458">
        <v>1500</v>
      </c>
      <c r="M1458">
        <v>1500</v>
      </c>
      <c r="N1458">
        <v>1500</v>
      </c>
      <c r="O1458">
        <v>1500</v>
      </c>
      <c r="P1458">
        <v>1500</v>
      </c>
      <c r="Q1458">
        <v>1500</v>
      </c>
      <c r="R1458">
        <v>1500</v>
      </c>
      <c r="S1458">
        <f t="shared" si="22"/>
        <v>3000</v>
      </c>
      <c r="T1458">
        <f>SUM($F1458:H1458)</f>
        <v>24391</v>
      </c>
      <c r="U1458">
        <f>SUM($F1458:I1458)</f>
        <v>25891</v>
      </c>
      <c r="V1458">
        <f>SUM($F1458:J1458)</f>
        <v>29282</v>
      </c>
      <c r="W1458">
        <f>SUM($F1458:K1458)</f>
        <v>29282</v>
      </c>
      <c r="X1458">
        <f>SUM($F1458:L1458)</f>
        <v>30782</v>
      </c>
      <c r="Y1458">
        <f>SUM($F1458:M1458)</f>
        <v>32282</v>
      </c>
      <c r="Z1458">
        <f>SUM($F1458:N1458)</f>
        <v>33782</v>
      </c>
      <c r="AA1458">
        <f>SUM($F1458:O1458)</f>
        <v>35282</v>
      </c>
      <c r="AB1458">
        <f>SUM($F1458:P1458)</f>
        <v>36782</v>
      </c>
      <c r="AC1458">
        <f>SUM($F1458:Q1458)</f>
        <v>38282</v>
      </c>
      <c r="AD1458">
        <f>SUM($F1458:R1458)</f>
        <v>39782</v>
      </c>
    </row>
    <row r="1459" spans="1:30" x14ac:dyDescent="0.35">
      <c r="A1459" t="s">
        <v>153</v>
      </c>
      <c r="B1459" s="328" t="str">
        <f>VLOOKUP(A1459,'Web Based Remittances'!$A$2:$C$70,3,0)</f>
        <v>643y979t</v>
      </c>
      <c r="C1459" t="s">
        <v>97</v>
      </c>
      <c r="D1459" t="s">
        <v>98</v>
      </c>
      <c r="E1459">
        <v>6146100</v>
      </c>
      <c r="S1459">
        <f t="shared" si="22"/>
        <v>0</v>
      </c>
      <c r="T1459">
        <f>SUM($F1459:H1459)</f>
        <v>0</v>
      </c>
      <c r="U1459">
        <f>SUM($F1459:I1459)</f>
        <v>0</v>
      </c>
      <c r="V1459">
        <f>SUM($F1459:J1459)</f>
        <v>0</v>
      </c>
      <c r="W1459">
        <f>SUM($F1459:K1459)</f>
        <v>0</v>
      </c>
      <c r="X1459">
        <f>SUM($F1459:L1459)</f>
        <v>0</v>
      </c>
      <c r="Y1459">
        <f>SUM($F1459:M1459)</f>
        <v>0</v>
      </c>
      <c r="Z1459">
        <f>SUM($F1459:N1459)</f>
        <v>0</v>
      </c>
      <c r="AA1459">
        <f>SUM($F1459:O1459)</f>
        <v>0</v>
      </c>
      <c r="AB1459">
        <f>SUM($F1459:P1459)</f>
        <v>0</v>
      </c>
      <c r="AC1459">
        <f>SUM($F1459:Q1459)</f>
        <v>0</v>
      </c>
      <c r="AD1459">
        <f>SUM($F1459:R1459)</f>
        <v>0</v>
      </c>
    </row>
    <row r="1460" spans="1:30" x14ac:dyDescent="0.35">
      <c r="A1460" t="s">
        <v>153</v>
      </c>
      <c r="B1460" s="328" t="str">
        <f>VLOOKUP(A1460,'Web Based Remittances'!$A$2:$C$70,3,0)</f>
        <v>643y979t</v>
      </c>
      <c r="C1460" t="s">
        <v>99</v>
      </c>
      <c r="D1460" t="s">
        <v>100</v>
      </c>
      <c r="E1460">
        <v>6140000</v>
      </c>
      <c r="F1460">
        <v>20324</v>
      </c>
      <c r="G1460">
        <v>900</v>
      </c>
      <c r="H1460">
        <v>1400</v>
      </c>
      <c r="I1460">
        <v>2575</v>
      </c>
      <c r="J1460">
        <v>1924</v>
      </c>
      <c r="K1460">
        <v>700</v>
      </c>
      <c r="L1460">
        <v>3075</v>
      </c>
      <c r="M1460">
        <v>900</v>
      </c>
      <c r="N1460">
        <v>1400</v>
      </c>
      <c r="O1460">
        <v>2575</v>
      </c>
      <c r="P1460">
        <v>1400</v>
      </c>
      <c r="Q1460">
        <v>900</v>
      </c>
      <c r="R1460">
        <v>2575</v>
      </c>
      <c r="S1460">
        <f t="shared" si="22"/>
        <v>900</v>
      </c>
      <c r="T1460">
        <f>SUM($F1460:H1460)</f>
        <v>22624</v>
      </c>
      <c r="U1460">
        <f>SUM($F1460:I1460)</f>
        <v>25199</v>
      </c>
      <c r="V1460">
        <f>SUM($F1460:J1460)</f>
        <v>27123</v>
      </c>
      <c r="W1460">
        <f>SUM($F1460:K1460)</f>
        <v>27823</v>
      </c>
      <c r="X1460">
        <f>SUM($F1460:L1460)</f>
        <v>30898</v>
      </c>
      <c r="Y1460">
        <f>SUM($F1460:M1460)</f>
        <v>31798</v>
      </c>
      <c r="Z1460">
        <f>SUM($F1460:N1460)</f>
        <v>33198</v>
      </c>
      <c r="AA1460">
        <f>SUM($F1460:O1460)</f>
        <v>35773</v>
      </c>
      <c r="AB1460">
        <f>SUM($F1460:P1460)</f>
        <v>37173</v>
      </c>
      <c r="AC1460">
        <f>SUM($F1460:Q1460)</f>
        <v>38073</v>
      </c>
      <c r="AD1460">
        <f>SUM($F1460:R1460)</f>
        <v>40648</v>
      </c>
    </row>
    <row r="1461" spans="1:30" x14ac:dyDescent="0.35">
      <c r="A1461" t="s">
        <v>153</v>
      </c>
      <c r="B1461" s="328" t="str">
        <f>VLOOKUP(A1461,'Web Based Remittances'!$A$2:$C$70,3,0)</f>
        <v>643y979t</v>
      </c>
      <c r="C1461" t="s">
        <v>101</v>
      </c>
      <c r="D1461" t="s">
        <v>102</v>
      </c>
      <c r="E1461">
        <v>6121600</v>
      </c>
      <c r="F1461">
        <v>4433</v>
      </c>
      <c r="L1461">
        <v>4433</v>
      </c>
      <c r="S1461">
        <f t="shared" si="22"/>
        <v>0</v>
      </c>
      <c r="T1461">
        <f>SUM($F1461:H1461)</f>
        <v>4433</v>
      </c>
      <c r="U1461">
        <f>SUM($F1461:I1461)</f>
        <v>4433</v>
      </c>
      <c r="V1461">
        <f>SUM($F1461:J1461)</f>
        <v>4433</v>
      </c>
      <c r="W1461">
        <f>SUM($F1461:K1461)</f>
        <v>4433</v>
      </c>
      <c r="X1461">
        <f>SUM($F1461:L1461)</f>
        <v>8866</v>
      </c>
      <c r="Y1461">
        <f>SUM($F1461:M1461)</f>
        <v>8866</v>
      </c>
      <c r="Z1461">
        <f>SUM($F1461:N1461)</f>
        <v>8866</v>
      </c>
      <c r="AA1461">
        <f>SUM($F1461:O1461)</f>
        <v>8866</v>
      </c>
      <c r="AB1461">
        <f>SUM($F1461:P1461)</f>
        <v>8866</v>
      </c>
      <c r="AC1461">
        <f>SUM($F1461:Q1461)</f>
        <v>8866</v>
      </c>
      <c r="AD1461">
        <f>SUM($F1461:R1461)</f>
        <v>8866</v>
      </c>
    </row>
    <row r="1462" spans="1:30" x14ac:dyDescent="0.35">
      <c r="A1462" t="s">
        <v>153</v>
      </c>
      <c r="B1462" s="328" t="str">
        <f>VLOOKUP(A1462,'Web Based Remittances'!$A$2:$C$70,3,0)</f>
        <v>643y979t</v>
      </c>
      <c r="C1462" t="s">
        <v>103</v>
      </c>
      <c r="D1462" t="s">
        <v>104</v>
      </c>
      <c r="E1462">
        <v>6151110</v>
      </c>
      <c r="S1462">
        <f t="shared" si="22"/>
        <v>0</v>
      </c>
      <c r="T1462">
        <f>SUM($F1462:H1462)</f>
        <v>0</v>
      </c>
      <c r="U1462">
        <f>SUM($F1462:I1462)</f>
        <v>0</v>
      </c>
      <c r="V1462">
        <f>SUM($F1462:J1462)</f>
        <v>0</v>
      </c>
      <c r="W1462">
        <f>SUM($F1462:K1462)</f>
        <v>0</v>
      </c>
      <c r="X1462">
        <f>SUM($F1462:L1462)</f>
        <v>0</v>
      </c>
      <c r="Y1462">
        <f>SUM($F1462:M1462)</f>
        <v>0</v>
      </c>
      <c r="Z1462">
        <f>SUM($F1462:N1462)</f>
        <v>0</v>
      </c>
      <c r="AA1462">
        <f>SUM($F1462:O1462)</f>
        <v>0</v>
      </c>
      <c r="AB1462">
        <f>SUM($F1462:P1462)</f>
        <v>0</v>
      </c>
      <c r="AC1462">
        <f>SUM($F1462:Q1462)</f>
        <v>0</v>
      </c>
      <c r="AD1462">
        <f>SUM($F1462:R1462)</f>
        <v>0</v>
      </c>
    </row>
    <row r="1463" spans="1:30" x14ac:dyDescent="0.35">
      <c r="A1463" t="s">
        <v>153</v>
      </c>
      <c r="B1463" s="328" t="str">
        <f>VLOOKUP(A1463,'Web Based Remittances'!$A$2:$C$70,3,0)</f>
        <v>643y979t</v>
      </c>
      <c r="C1463" t="s">
        <v>105</v>
      </c>
      <c r="D1463" t="s">
        <v>106</v>
      </c>
      <c r="E1463">
        <v>6140200</v>
      </c>
      <c r="F1463">
        <v>31000</v>
      </c>
      <c r="J1463">
        <v>12000</v>
      </c>
      <c r="O1463">
        <v>12000</v>
      </c>
      <c r="R1463">
        <v>7000</v>
      </c>
      <c r="S1463">
        <f t="shared" si="22"/>
        <v>0</v>
      </c>
      <c r="T1463">
        <f>SUM($F1463:H1463)</f>
        <v>31000</v>
      </c>
      <c r="U1463">
        <f>SUM($F1463:I1463)</f>
        <v>31000</v>
      </c>
      <c r="V1463">
        <f>SUM($F1463:J1463)</f>
        <v>43000</v>
      </c>
      <c r="W1463">
        <f>SUM($F1463:K1463)</f>
        <v>43000</v>
      </c>
      <c r="X1463">
        <f>SUM($F1463:L1463)</f>
        <v>43000</v>
      </c>
      <c r="Y1463">
        <f>SUM($F1463:M1463)</f>
        <v>43000</v>
      </c>
      <c r="Z1463">
        <f>SUM($F1463:N1463)</f>
        <v>43000</v>
      </c>
      <c r="AA1463">
        <f>SUM($F1463:O1463)</f>
        <v>55000</v>
      </c>
      <c r="AB1463">
        <f>SUM($F1463:P1463)</f>
        <v>55000</v>
      </c>
      <c r="AC1463">
        <f>SUM($F1463:Q1463)</f>
        <v>55000</v>
      </c>
      <c r="AD1463">
        <f>SUM($F1463:R1463)</f>
        <v>62000</v>
      </c>
    </row>
    <row r="1464" spans="1:30" x14ac:dyDescent="0.35">
      <c r="A1464" t="s">
        <v>153</v>
      </c>
      <c r="B1464" s="328" t="str">
        <f>VLOOKUP(A1464,'Web Based Remittances'!$A$2:$C$70,3,0)</f>
        <v>643y979t</v>
      </c>
      <c r="C1464" t="s">
        <v>107</v>
      </c>
      <c r="D1464" t="s">
        <v>108</v>
      </c>
      <c r="E1464">
        <v>6111000</v>
      </c>
      <c r="F1464">
        <v>32000</v>
      </c>
      <c r="G1464">
        <v>2600</v>
      </c>
      <c r="H1464">
        <v>8250</v>
      </c>
      <c r="I1464">
        <v>8650</v>
      </c>
      <c r="J1464">
        <v>5500</v>
      </c>
      <c r="L1464">
        <v>1000</v>
      </c>
      <c r="M1464">
        <v>1000</v>
      </c>
      <c r="N1464">
        <v>1000</v>
      </c>
      <c r="O1464">
        <v>1000</v>
      </c>
      <c r="P1464">
        <v>1000</v>
      </c>
      <c r="Q1464">
        <v>1000</v>
      </c>
      <c r="R1464">
        <v>1000</v>
      </c>
      <c r="S1464">
        <f t="shared" si="22"/>
        <v>2600</v>
      </c>
      <c r="T1464">
        <f>SUM($F1464:H1464)</f>
        <v>42850</v>
      </c>
      <c r="U1464">
        <f>SUM($F1464:I1464)</f>
        <v>51500</v>
      </c>
      <c r="V1464">
        <f>SUM($F1464:J1464)</f>
        <v>57000</v>
      </c>
      <c r="W1464">
        <f>SUM($F1464:K1464)</f>
        <v>57000</v>
      </c>
      <c r="X1464">
        <f>SUM($F1464:L1464)</f>
        <v>58000</v>
      </c>
      <c r="Y1464">
        <f>SUM($F1464:M1464)</f>
        <v>59000</v>
      </c>
      <c r="Z1464">
        <f>SUM($F1464:N1464)</f>
        <v>60000</v>
      </c>
      <c r="AA1464">
        <f>SUM($F1464:O1464)</f>
        <v>61000</v>
      </c>
      <c r="AB1464">
        <f>SUM($F1464:P1464)</f>
        <v>62000</v>
      </c>
      <c r="AC1464">
        <f>SUM($F1464:Q1464)</f>
        <v>63000</v>
      </c>
      <c r="AD1464">
        <f>SUM($F1464:R1464)</f>
        <v>64000</v>
      </c>
    </row>
    <row r="1465" spans="1:30" x14ac:dyDescent="0.35">
      <c r="A1465" t="s">
        <v>153</v>
      </c>
      <c r="B1465" s="328" t="str">
        <f>VLOOKUP(A1465,'Web Based Remittances'!$A$2:$C$70,3,0)</f>
        <v>643y979t</v>
      </c>
      <c r="C1465" t="s">
        <v>109</v>
      </c>
      <c r="D1465" t="s">
        <v>110</v>
      </c>
      <c r="E1465">
        <v>6170100</v>
      </c>
      <c r="F1465">
        <v>81101</v>
      </c>
      <c r="G1465">
        <v>6050</v>
      </c>
      <c r="H1465">
        <v>8850</v>
      </c>
      <c r="I1465">
        <v>7150</v>
      </c>
      <c r="J1465">
        <v>5425</v>
      </c>
      <c r="L1465">
        <v>9450</v>
      </c>
      <c r="M1465">
        <v>5425</v>
      </c>
      <c r="N1465">
        <v>9650</v>
      </c>
      <c r="O1465">
        <v>5425</v>
      </c>
      <c r="P1465">
        <v>9450</v>
      </c>
      <c r="Q1465">
        <v>7150</v>
      </c>
      <c r="R1465">
        <v>7076</v>
      </c>
      <c r="S1465">
        <f t="shared" si="22"/>
        <v>6050</v>
      </c>
      <c r="T1465">
        <f>SUM($F1465:H1465)</f>
        <v>96001</v>
      </c>
      <c r="U1465">
        <f>SUM($F1465:I1465)</f>
        <v>103151</v>
      </c>
      <c r="V1465">
        <f>SUM($F1465:J1465)</f>
        <v>108576</v>
      </c>
      <c r="W1465">
        <f>SUM($F1465:K1465)</f>
        <v>108576</v>
      </c>
      <c r="X1465">
        <f>SUM($F1465:L1465)</f>
        <v>118026</v>
      </c>
      <c r="Y1465">
        <f>SUM($F1465:M1465)</f>
        <v>123451</v>
      </c>
      <c r="Z1465">
        <f>SUM($F1465:N1465)</f>
        <v>133101</v>
      </c>
      <c r="AA1465">
        <f>SUM($F1465:O1465)</f>
        <v>138526</v>
      </c>
      <c r="AB1465">
        <f>SUM($F1465:P1465)</f>
        <v>147976</v>
      </c>
      <c r="AC1465">
        <f>SUM($F1465:Q1465)</f>
        <v>155126</v>
      </c>
      <c r="AD1465">
        <f>SUM($F1465:R1465)</f>
        <v>162202</v>
      </c>
    </row>
    <row r="1466" spans="1:30" x14ac:dyDescent="0.35">
      <c r="A1466" t="s">
        <v>153</v>
      </c>
      <c r="B1466" s="328" t="str">
        <f>VLOOKUP(A1466,'Web Based Remittances'!$A$2:$C$70,3,0)</f>
        <v>643y979t</v>
      </c>
      <c r="C1466" t="s">
        <v>111</v>
      </c>
      <c r="D1466" t="s">
        <v>112</v>
      </c>
      <c r="E1466">
        <v>6170110</v>
      </c>
      <c r="F1466">
        <v>38034</v>
      </c>
      <c r="G1466">
        <v>13000</v>
      </c>
      <c r="H1466">
        <v>1500</v>
      </c>
      <c r="I1466">
        <v>1500</v>
      </c>
      <c r="J1466">
        <v>4000</v>
      </c>
      <c r="K1466">
        <v>1500</v>
      </c>
      <c r="L1466">
        <v>6500</v>
      </c>
      <c r="M1466">
        <v>1500</v>
      </c>
      <c r="N1466">
        <v>2000</v>
      </c>
      <c r="O1466">
        <v>1500</v>
      </c>
      <c r="P1466">
        <v>1500</v>
      </c>
      <c r="Q1466">
        <v>2000</v>
      </c>
      <c r="R1466">
        <v>1534</v>
      </c>
      <c r="S1466">
        <f t="shared" si="22"/>
        <v>13000</v>
      </c>
      <c r="T1466">
        <f>SUM($F1466:H1466)</f>
        <v>52534</v>
      </c>
      <c r="U1466">
        <f>SUM($F1466:I1466)</f>
        <v>54034</v>
      </c>
      <c r="V1466">
        <f>SUM($F1466:J1466)</f>
        <v>58034</v>
      </c>
      <c r="W1466">
        <f>SUM($F1466:K1466)</f>
        <v>59534</v>
      </c>
      <c r="X1466">
        <f>SUM($F1466:L1466)</f>
        <v>66034</v>
      </c>
      <c r="Y1466">
        <f>SUM($F1466:M1466)</f>
        <v>67534</v>
      </c>
      <c r="Z1466">
        <f>SUM($F1466:N1466)</f>
        <v>69534</v>
      </c>
      <c r="AA1466">
        <f>SUM($F1466:O1466)</f>
        <v>71034</v>
      </c>
      <c r="AB1466">
        <f>SUM($F1466:P1466)</f>
        <v>72534</v>
      </c>
      <c r="AC1466">
        <f>SUM($F1466:Q1466)</f>
        <v>74534</v>
      </c>
      <c r="AD1466">
        <f>SUM($F1466:R1466)</f>
        <v>76068</v>
      </c>
    </row>
    <row r="1467" spans="1:30" x14ac:dyDescent="0.35">
      <c r="A1467" t="s">
        <v>153</v>
      </c>
      <c r="B1467" s="328" t="str">
        <f>VLOOKUP(A1467,'Web Based Remittances'!$A$2:$C$70,3,0)</f>
        <v>643y979t</v>
      </c>
      <c r="C1467" t="s">
        <v>113</v>
      </c>
      <c r="D1467" t="s">
        <v>114</v>
      </c>
      <c r="E1467">
        <v>6181400</v>
      </c>
      <c r="S1467">
        <f t="shared" si="22"/>
        <v>0</v>
      </c>
      <c r="T1467">
        <f>SUM($F1467:H1467)</f>
        <v>0</v>
      </c>
      <c r="U1467">
        <f>SUM($F1467:I1467)</f>
        <v>0</v>
      </c>
      <c r="V1467">
        <f>SUM($F1467:J1467)</f>
        <v>0</v>
      </c>
      <c r="W1467">
        <f>SUM($F1467:K1467)</f>
        <v>0</v>
      </c>
      <c r="X1467">
        <f>SUM($F1467:L1467)</f>
        <v>0</v>
      </c>
      <c r="Y1467">
        <f>SUM($F1467:M1467)</f>
        <v>0</v>
      </c>
      <c r="Z1467">
        <f>SUM($F1467:N1467)</f>
        <v>0</v>
      </c>
      <c r="AA1467">
        <f>SUM($F1467:O1467)</f>
        <v>0</v>
      </c>
      <c r="AB1467">
        <f>SUM($F1467:P1467)</f>
        <v>0</v>
      </c>
      <c r="AC1467">
        <f>SUM($F1467:Q1467)</f>
        <v>0</v>
      </c>
      <c r="AD1467">
        <f>SUM($F1467:R1467)</f>
        <v>0</v>
      </c>
    </row>
    <row r="1468" spans="1:30" x14ac:dyDescent="0.35">
      <c r="A1468" t="s">
        <v>153</v>
      </c>
      <c r="B1468" s="328" t="str">
        <f>VLOOKUP(A1468,'Web Based Remittances'!$A$2:$C$70,3,0)</f>
        <v>643y979t</v>
      </c>
      <c r="C1468" t="s">
        <v>115</v>
      </c>
      <c r="D1468" t="s">
        <v>116</v>
      </c>
      <c r="E1468">
        <v>6181500</v>
      </c>
      <c r="S1468">
        <f t="shared" si="22"/>
        <v>0</v>
      </c>
      <c r="T1468">
        <f>SUM($F1468:H1468)</f>
        <v>0</v>
      </c>
      <c r="U1468">
        <f>SUM($F1468:I1468)</f>
        <v>0</v>
      </c>
      <c r="V1468">
        <f>SUM($F1468:J1468)</f>
        <v>0</v>
      </c>
      <c r="W1468">
        <f>SUM($F1468:K1468)</f>
        <v>0</v>
      </c>
      <c r="X1468">
        <f>SUM($F1468:L1468)</f>
        <v>0</v>
      </c>
      <c r="Y1468">
        <f>SUM($F1468:M1468)</f>
        <v>0</v>
      </c>
      <c r="Z1468">
        <f>SUM($F1468:N1468)</f>
        <v>0</v>
      </c>
      <c r="AA1468">
        <f>SUM($F1468:O1468)</f>
        <v>0</v>
      </c>
      <c r="AB1468">
        <f>SUM($F1468:P1468)</f>
        <v>0</v>
      </c>
      <c r="AC1468">
        <f>SUM($F1468:Q1468)</f>
        <v>0</v>
      </c>
      <c r="AD1468">
        <f>SUM($F1468:R1468)</f>
        <v>0</v>
      </c>
    </row>
    <row r="1469" spans="1:30" x14ac:dyDescent="0.35">
      <c r="A1469" t="s">
        <v>153</v>
      </c>
      <c r="B1469" s="328" t="str">
        <f>VLOOKUP(A1469,'Web Based Remittances'!$A$2:$C$70,3,0)</f>
        <v>643y979t</v>
      </c>
      <c r="C1469" t="s">
        <v>117</v>
      </c>
      <c r="D1469" t="s">
        <v>118</v>
      </c>
      <c r="E1469">
        <v>6110610</v>
      </c>
      <c r="S1469">
        <f t="shared" si="22"/>
        <v>0</v>
      </c>
      <c r="T1469">
        <f>SUM($F1469:H1469)</f>
        <v>0</v>
      </c>
      <c r="U1469">
        <f>SUM($F1469:I1469)</f>
        <v>0</v>
      </c>
      <c r="V1469">
        <f>SUM($F1469:J1469)</f>
        <v>0</v>
      </c>
      <c r="W1469">
        <f>SUM($F1469:K1469)</f>
        <v>0</v>
      </c>
      <c r="X1469">
        <f>SUM($F1469:L1469)</f>
        <v>0</v>
      </c>
      <c r="Y1469">
        <f>SUM($F1469:M1469)</f>
        <v>0</v>
      </c>
      <c r="Z1469">
        <f>SUM($F1469:N1469)</f>
        <v>0</v>
      </c>
      <c r="AA1469">
        <f>SUM($F1469:O1469)</f>
        <v>0</v>
      </c>
      <c r="AB1469">
        <f>SUM($F1469:P1469)</f>
        <v>0</v>
      </c>
      <c r="AC1469">
        <f>SUM($F1469:Q1469)</f>
        <v>0</v>
      </c>
      <c r="AD1469">
        <f>SUM($F1469:R1469)</f>
        <v>0</v>
      </c>
    </row>
    <row r="1470" spans="1:30" x14ac:dyDescent="0.35">
      <c r="A1470" t="s">
        <v>153</v>
      </c>
      <c r="B1470" s="328" t="str">
        <f>VLOOKUP(A1470,'Web Based Remittances'!$A$2:$C$70,3,0)</f>
        <v>643y979t</v>
      </c>
      <c r="C1470" t="s">
        <v>119</v>
      </c>
      <c r="D1470" t="s">
        <v>120</v>
      </c>
      <c r="E1470">
        <v>6122340</v>
      </c>
      <c r="S1470">
        <f t="shared" si="22"/>
        <v>0</v>
      </c>
      <c r="T1470">
        <f>SUM($F1470:H1470)</f>
        <v>0</v>
      </c>
      <c r="U1470">
        <f>SUM($F1470:I1470)</f>
        <v>0</v>
      </c>
      <c r="V1470">
        <f>SUM($F1470:J1470)</f>
        <v>0</v>
      </c>
      <c r="W1470">
        <f>SUM($F1470:K1470)</f>
        <v>0</v>
      </c>
      <c r="X1470">
        <f>SUM($F1470:L1470)</f>
        <v>0</v>
      </c>
      <c r="Y1470">
        <f>SUM($F1470:M1470)</f>
        <v>0</v>
      </c>
      <c r="Z1470">
        <f>SUM($F1470:N1470)</f>
        <v>0</v>
      </c>
      <c r="AA1470">
        <f>SUM($F1470:O1470)</f>
        <v>0</v>
      </c>
      <c r="AB1470">
        <f>SUM($F1470:P1470)</f>
        <v>0</v>
      </c>
      <c r="AC1470">
        <f>SUM($F1470:Q1470)</f>
        <v>0</v>
      </c>
      <c r="AD1470">
        <f>SUM($F1470:R1470)</f>
        <v>0</v>
      </c>
    </row>
    <row r="1471" spans="1:30" x14ac:dyDescent="0.35">
      <c r="A1471" t="s">
        <v>153</v>
      </c>
      <c r="B1471" s="328" t="str">
        <f>VLOOKUP(A1471,'Web Based Remittances'!$A$2:$C$70,3,0)</f>
        <v>643y979t</v>
      </c>
      <c r="C1471" t="s">
        <v>121</v>
      </c>
      <c r="D1471" t="s">
        <v>122</v>
      </c>
      <c r="E1471">
        <v>4190170</v>
      </c>
      <c r="F1471">
        <v>-6419</v>
      </c>
      <c r="H1471">
        <v>-6419</v>
      </c>
      <c r="S1471">
        <f t="shared" si="22"/>
        <v>0</v>
      </c>
      <c r="T1471">
        <f>SUM($F1471:H1471)</f>
        <v>-12838</v>
      </c>
      <c r="U1471">
        <f>SUM($F1471:I1471)</f>
        <v>-12838</v>
      </c>
      <c r="V1471">
        <f>SUM($F1471:J1471)</f>
        <v>-12838</v>
      </c>
      <c r="W1471">
        <f>SUM($F1471:K1471)</f>
        <v>-12838</v>
      </c>
      <c r="X1471">
        <f>SUM($F1471:L1471)</f>
        <v>-12838</v>
      </c>
      <c r="Y1471">
        <f>SUM($F1471:M1471)</f>
        <v>-12838</v>
      </c>
      <c r="Z1471">
        <f>SUM($F1471:N1471)</f>
        <v>-12838</v>
      </c>
      <c r="AA1471">
        <f>SUM($F1471:O1471)</f>
        <v>-12838</v>
      </c>
      <c r="AB1471">
        <f>SUM($F1471:P1471)</f>
        <v>-12838</v>
      </c>
      <c r="AC1471">
        <f>SUM($F1471:Q1471)</f>
        <v>-12838</v>
      </c>
      <c r="AD1471">
        <f>SUM($F1471:R1471)</f>
        <v>-12838</v>
      </c>
    </row>
    <row r="1472" spans="1:30" x14ac:dyDescent="0.35">
      <c r="A1472" t="s">
        <v>153</v>
      </c>
      <c r="B1472" s="328" t="str">
        <f>VLOOKUP(A1472,'Web Based Remittances'!$A$2:$C$70,3,0)</f>
        <v>643y979t</v>
      </c>
      <c r="C1472" t="s">
        <v>123</v>
      </c>
      <c r="D1472" t="s">
        <v>124</v>
      </c>
      <c r="E1472">
        <v>4190430</v>
      </c>
      <c r="S1472">
        <f t="shared" si="22"/>
        <v>0</v>
      </c>
      <c r="T1472">
        <f>SUM($F1472:H1472)</f>
        <v>0</v>
      </c>
      <c r="U1472">
        <f>SUM($F1472:I1472)</f>
        <v>0</v>
      </c>
      <c r="V1472">
        <f>SUM($F1472:J1472)</f>
        <v>0</v>
      </c>
      <c r="W1472">
        <f>SUM($F1472:K1472)</f>
        <v>0</v>
      </c>
      <c r="X1472">
        <f>SUM($F1472:L1472)</f>
        <v>0</v>
      </c>
      <c r="Y1472">
        <f>SUM($F1472:M1472)</f>
        <v>0</v>
      </c>
      <c r="Z1472">
        <f>SUM($F1472:N1472)</f>
        <v>0</v>
      </c>
      <c r="AA1472">
        <f>SUM($F1472:O1472)</f>
        <v>0</v>
      </c>
      <c r="AB1472">
        <f>SUM($F1472:P1472)</f>
        <v>0</v>
      </c>
      <c r="AC1472">
        <f>SUM($F1472:Q1472)</f>
        <v>0</v>
      </c>
      <c r="AD1472">
        <f>SUM($F1472:R1472)</f>
        <v>0</v>
      </c>
    </row>
    <row r="1473" spans="1:30" x14ac:dyDescent="0.35">
      <c r="A1473" t="s">
        <v>153</v>
      </c>
      <c r="B1473" s="328" t="str">
        <f>VLOOKUP(A1473,'Web Based Remittances'!$A$2:$C$70,3,0)</f>
        <v>643y979t</v>
      </c>
      <c r="C1473" t="s">
        <v>125</v>
      </c>
      <c r="D1473" t="s">
        <v>126</v>
      </c>
      <c r="E1473">
        <v>6181510</v>
      </c>
      <c r="S1473">
        <f t="shared" si="22"/>
        <v>0</v>
      </c>
      <c r="T1473">
        <f>SUM($F1473:H1473)</f>
        <v>0</v>
      </c>
      <c r="U1473">
        <f>SUM($F1473:I1473)</f>
        <v>0</v>
      </c>
      <c r="V1473">
        <f>SUM($F1473:J1473)</f>
        <v>0</v>
      </c>
      <c r="W1473">
        <f>SUM($F1473:K1473)</f>
        <v>0</v>
      </c>
      <c r="X1473">
        <f>SUM($F1473:L1473)</f>
        <v>0</v>
      </c>
      <c r="Y1473">
        <f>SUM($F1473:M1473)</f>
        <v>0</v>
      </c>
      <c r="Z1473">
        <f>SUM($F1473:N1473)</f>
        <v>0</v>
      </c>
      <c r="AA1473">
        <f>SUM($F1473:O1473)</f>
        <v>0</v>
      </c>
      <c r="AB1473">
        <f>SUM($F1473:P1473)</f>
        <v>0</v>
      </c>
      <c r="AC1473">
        <f>SUM($F1473:Q1473)</f>
        <v>0</v>
      </c>
      <c r="AD1473">
        <f>SUM($F1473:R1473)</f>
        <v>0</v>
      </c>
    </row>
    <row r="1474" spans="1:30" x14ac:dyDescent="0.35">
      <c r="A1474" t="s">
        <v>153</v>
      </c>
      <c r="B1474" s="328" t="str">
        <f>VLOOKUP(A1474,'Web Based Remittances'!$A$2:$C$70,3,0)</f>
        <v>643y979t</v>
      </c>
      <c r="C1474" t="s">
        <v>146</v>
      </c>
      <c r="D1474" t="s">
        <v>147</v>
      </c>
      <c r="E1474">
        <v>6180210</v>
      </c>
      <c r="S1474">
        <f t="shared" si="22"/>
        <v>0</v>
      </c>
      <c r="T1474">
        <f>SUM($F1474:H1474)</f>
        <v>0</v>
      </c>
      <c r="U1474">
        <f>SUM($F1474:I1474)</f>
        <v>0</v>
      </c>
      <c r="V1474">
        <f>SUM($F1474:J1474)</f>
        <v>0</v>
      </c>
      <c r="W1474">
        <f>SUM($F1474:K1474)</f>
        <v>0</v>
      </c>
      <c r="X1474">
        <f>SUM($F1474:L1474)</f>
        <v>0</v>
      </c>
      <c r="Y1474">
        <f>SUM($F1474:M1474)</f>
        <v>0</v>
      </c>
      <c r="Z1474">
        <f>SUM($F1474:N1474)</f>
        <v>0</v>
      </c>
      <c r="AA1474">
        <f>SUM($F1474:O1474)</f>
        <v>0</v>
      </c>
      <c r="AB1474">
        <f>SUM($F1474:P1474)</f>
        <v>0</v>
      </c>
      <c r="AC1474">
        <f>SUM($F1474:Q1474)</f>
        <v>0</v>
      </c>
      <c r="AD1474">
        <f>SUM($F1474:R1474)</f>
        <v>0</v>
      </c>
    </row>
    <row r="1475" spans="1:30" x14ac:dyDescent="0.35">
      <c r="A1475" t="s">
        <v>153</v>
      </c>
      <c r="B1475" s="328" t="str">
        <f>VLOOKUP(A1475,'Web Based Remittances'!$A$2:$C$70,3,0)</f>
        <v>643y979t</v>
      </c>
      <c r="C1475" t="s">
        <v>127</v>
      </c>
      <c r="D1475" t="s">
        <v>128</v>
      </c>
      <c r="E1475">
        <v>6180200</v>
      </c>
      <c r="F1475">
        <v>10000</v>
      </c>
      <c r="J1475">
        <v>10000</v>
      </c>
      <c r="S1475">
        <f t="shared" si="22"/>
        <v>0</v>
      </c>
      <c r="T1475">
        <f>SUM($F1475:H1475)</f>
        <v>10000</v>
      </c>
      <c r="U1475">
        <f>SUM($F1475:I1475)</f>
        <v>10000</v>
      </c>
      <c r="V1475">
        <f>SUM($F1475:J1475)</f>
        <v>20000</v>
      </c>
      <c r="W1475">
        <f>SUM($F1475:K1475)</f>
        <v>20000</v>
      </c>
      <c r="X1475">
        <f>SUM($F1475:L1475)</f>
        <v>20000</v>
      </c>
      <c r="Y1475">
        <f>SUM($F1475:M1475)</f>
        <v>20000</v>
      </c>
      <c r="Z1475">
        <f>SUM($F1475:N1475)</f>
        <v>20000</v>
      </c>
      <c r="AA1475">
        <f>SUM($F1475:O1475)</f>
        <v>20000</v>
      </c>
      <c r="AB1475">
        <f>SUM($F1475:P1475)</f>
        <v>20000</v>
      </c>
      <c r="AC1475">
        <f>SUM($F1475:Q1475)</f>
        <v>20000</v>
      </c>
      <c r="AD1475">
        <f>SUM($F1475:R1475)</f>
        <v>20000</v>
      </c>
    </row>
    <row r="1476" spans="1:30" x14ac:dyDescent="0.35">
      <c r="A1476" t="s">
        <v>153</v>
      </c>
      <c r="B1476" s="328" t="str">
        <f>VLOOKUP(A1476,'Web Based Remittances'!$A$2:$C$70,3,0)</f>
        <v>643y979t</v>
      </c>
      <c r="C1476" t="s">
        <v>130</v>
      </c>
      <c r="D1476" t="s">
        <v>131</v>
      </c>
      <c r="E1476">
        <v>6180230</v>
      </c>
      <c r="S1476">
        <f t="shared" ref="S1476:S1539" si="23">G1476</f>
        <v>0</v>
      </c>
      <c r="T1476">
        <f>SUM($F1476:H1476)</f>
        <v>0</v>
      </c>
      <c r="U1476">
        <f>SUM($F1476:I1476)</f>
        <v>0</v>
      </c>
      <c r="V1476">
        <f>SUM($F1476:J1476)</f>
        <v>0</v>
      </c>
      <c r="W1476">
        <f>SUM($F1476:K1476)</f>
        <v>0</v>
      </c>
      <c r="X1476">
        <f>SUM($F1476:L1476)</f>
        <v>0</v>
      </c>
      <c r="Y1476">
        <f>SUM($F1476:M1476)</f>
        <v>0</v>
      </c>
      <c r="Z1476">
        <f>SUM($F1476:N1476)</f>
        <v>0</v>
      </c>
      <c r="AA1476">
        <f>SUM($F1476:O1476)</f>
        <v>0</v>
      </c>
      <c r="AB1476">
        <f>SUM($F1476:P1476)</f>
        <v>0</v>
      </c>
      <c r="AC1476">
        <f>SUM($F1476:Q1476)</f>
        <v>0</v>
      </c>
      <c r="AD1476">
        <f>SUM($F1476:R1476)</f>
        <v>0</v>
      </c>
    </row>
    <row r="1477" spans="1:30" x14ac:dyDescent="0.35">
      <c r="A1477" t="s">
        <v>153</v>
      </c>
      <c r="B1477" s="328" t="str">
        <f>VLOOKUP(A1477,'Web Based Remittances'!$A$2:$C$70,3,0)</f>
        <v>643y979t</v>
      </c>
      <c r="C1477" t="s">
        <v>135</v>
      </c>
      <c r="D1477" t="s">
        <v>136</v>
      </c>
      <c r="E1477">
        <v>6180260</v>
      </c>
      <c r="S1477">
        <f t="shared" si="23"/>
        <v>0</v>
      </c>
      <c r="T1477">
        <f>SUM($F1477:H1477)</f>
        <v>0</v>
      </c>
      <c r="U1477">
        <f>SUM($F1477:I1477)</f>
        <v>0</v>
      </c>
      <c r="V1477">
        <f>SUM($F1477:J1477)</f>
        <v>0</v>
      </c>
      <c r="W1477">
        <f>SUM($F1477:K1477)</f>
        <v>0</v>
      </c>
      <c r="X1477">
        <f>SUM($F1477:L1477)</f>
        <v>0</v>
      </c>
      <c r="Y1477">
        <f>SUM($F1477:M1477)</f>
        <v>0</v>
      </c>
      <c r="Z1477">
        <f>SUM($F1477:N1477)</f>
        <v>0</v>
      </c>
      <c r="AA1477">
        <f>SUM($F1477:O1477)</f>
        <v>0</v>
      </c>
      <c r="AB1477">
        <f>SUM($F1477:P1477)</f>
        <v>0</v>
      </c>
      <c r="AC1477">
        <f>SUM($F1477:Q1477)</f>
        <v>0</v>
      </c>
      <c r="AD1477">
        <f>SUM($F1477:R1477)</f>
        <v>0</v>
      </c>
    </row>
    <row r="1478" spans="1:30" x14ac:dyDescent="0.35">
      <c r="A1478" t="s">
        <v>205</v>
      </c>
      <c r="B1478" s="328" t="str">
        <f>VLOOKUP(A1478,'Web Based Remittances'!$A$2:$C$70,3,0)</f>
        <v>967n246o</v>
      </c>
      <c r="C1478" t="s">
        <v>19</v>
      </c>
      <c r="D1478" t="s">
        <v>20</v>
      </c>
      <c r="E1478">
        <v>4190105</v>
      </c>
      <c r="F1478">
        <v>-1585472.06</v>
      </c>
      <c r="G1478">
        <v>-195349.69</v>
      </c>
      <c r="H1478">
        <v>-125746.23</v>
      </c>
      <c r="I1478">
        <v>-125746.23</v>
      </c>
      <c r="J1478">
        <v>-132659.98000000001</v>
      </c>
      <c r="K1478">
        <v>-125746.23</v>
      </c>
      <c r="L1478">
        <v>-125746.23</v>
      </c>
      <c r="M1478">
        <v>-125746.23</v>
      </c>
      <c r="N1478">
        <v>-125746.23</v>
      </c>
      <c r="O1478">
        <v>-125746.23</v>
      </c>
      <c r="P1478">
        <v>-125746.23</v>
      </c>
      <c r="Q1478">
        <v>-125746.23</v>
      </c>
      <c r="R1478">
        <v>-125746.32</v>
      </c>
      <c r="S1478">
        <f t="shared" si="23"/>
        <v>-195349.69</v>
      </c>
      <c r="T1478">
        <f>SUM($F1478:H1478)</f>
        <v>-1906567.98</v>
      </c>
      <c r="U1478">
        <f>SUM($F1478:I1478)</f>
        <v>-2032314.21</v>
      </c>
      <c r="V1478">
        <f>SUM($F1478:J1478)</f>
        <v>-2164974.19</v>
      </c>
      <c r="W1478">
        <f>SUM($F1478:K1478)</f>
        <v>-2290720.42</v>
      </c>
      <c r="X1478">
        <f>SUM($F1478:L1478)</f>
        <v>-2416466.65</v>
      </c>
      <c r="Y1478">
        <f>SUM($F1478:M1478)</f>
        <v>-2542212.88</v>
      </c>
      <c r="Z1478">
        <f>SUM($F1478:N1478)</f>
        <v>-2667959.11</v>
      </c>
      <c r="AA1478">
        <f>SUM($F1478:O1478)</f>
        <v>-2793705.34</v>
      </c>
      <c r="AB1478">
        <f>SUM($F1478:P1478)</f>
        <v>-2919451.57</v>
      </c>
      <c r="AC1478">
        <f>SUM($F1478:Q1478)</f>
        <v>-3045197.8</v>
      </c>
      <c r="AD1478">
        <f>SUM($F1478:R1478)</f>
        <v>-3170944.1199999996</v>
      </c>
    </row>
    <row r="1479" spans="1:30" x14ac:dyDescent="0.35">
      <c r="A1479" t="s">
        <v>205</v>
      </c>
      <c r="B1479" s="328" t="str">
        <f>VLOOKUP(A1479,'Web Based Remittances'!$A$2:$C$70,3,0)</f>
        <v>967n246o</v>
      </c>
      <c r="C1479" t="s">
        <v>21</v>
      </c>
      <c r="D1479" t="s">
        <v>22</v>
      </c>
      <c r="E1479">
        <v>4190110</v>
      </c>
      <c r="F1479">
        <v>0</v>
      </c>
      <c r="S1479">
        <f t="shared" si="23"/>
        <v>0</v>
      </c>
      <c r="T1479">
        <f>SUM($F1479:H1479)</f>
        <v>0</v>
      </c>
      <c r="U1479">
        <f>SUM($F1479:I1479)</f>
        <v>0</v>
      </c>
      <c r="V1479">
        <f>SUM($F1479:J1479)</f>
        <v>0</v>
      </c>
      <c r="W1479">
        <f>SUM($F1479:K1479)</f>
        <v>0</v>
      </c>
      <c r="X1479">
        <f>SUM($F1479:L1479)</f>
        <v>0</v>
      </c>
      <c r="Y1479">
        <f>SUM($F1479:M1479)</f>
        <v>0</v>
      </c>
      <c r="Z1479">
        <f>SUM($F1479:N1479)</f>
        <v>0</v>
      </c>
      <c r="AA1479">
        <f>SUM($F1479:O1479)</f>
        <v>0</v>
      </c>
      <c r="AB1479">
        <f>SUM($F1479:P1479)</f>
        <v>0</v>
      </c>
      <c r="AC1479">
        <f>SUM($F1479:Q1479)</f>
        <v>0</v>
      </c>
      <c r="AD1479">
        <f>SUM($F1479:R1479)</f>
        <v>0</v>
      </c>
    </row>
    <row r="1480" spans="1:30" x14ac:dyDescent="0.35">
      <c r="A1480" t="s">
        <v>205</v>
      </c>
      <c r="B1480" s="328" t="str">
        <f>VLOOKUP(A1480,'Web Based Remittances'!$A$2:$C$70,3,0)</f>
        <v>967n246o</v>
      </c>
      <c r="C1480" t="s">
        <v>23</v>
      </c>
      <c r="D1480" t="s">
        <v>24</v>
      </c>
      <c r="E1480">
        <v>4190120</v>
      </c>
      <c r="F1480">
        <v>-16358.69</v>
      </c>
      <c r="G1480">
        <v>-1363.22</v>
      </c>
      <c r="H1480">
        <v>-1363.22</v>
      </c>
      <c r="I1480">
        <v>-1363.22</v>
      </c>
      <c r="J1480">
        <v>-1363.22</v>
      </c>
      <c r="K1480">
        <v>-1363.22</v>
      </c>
      <c r="L1480">
        <v>-1363.22</v>
      </c>
      <c r="M1480">
        <v>-1363.22</v>
      </c>
      <c r="N1480">
        <v>-1363.22</v>
      </c>
      <c r="O1480">
        <v>-1363.22</v>
      </c>
      <c r="P1480">
        <v>-1363.22</v>
      </c>
      <c r="Q1480">
        <v>-1363.22</v>
      </c>
      <c r="R1480">
        <v>-1363.27</v>
      </c>
      <c r="S1480">
        <f t="shared" si="23"/>
        <v>-1363.22</v>
      </c>
      <c r="T1480">
        <f>SUM($F1480:H1480)</f>
        <v>-19085.13</v>
      </c>
      <c r="U1480">
        <f>SUM($F1480:I1480)</f>
        <v>-20448.350000000002</v>
      </c>
      <c r="V1480">
        <f>SUM($F1480:J1480)</f>
        <v>-21811.570000000003</v>
      </c>
      <c r="W1480">
        <f>SUM($F1480:K1480)</f>
        <v>-23174.790000000005</v>
      </c>
      <c r="X1480">
        <f>SUM($F1480:L1480)</f>
        <v>-24538.010000000006</v>
      </c>
      <c r="Y1480">
        <f>SUM($F1480:M1480)</f>
        <v>-25901.230000000007</v>
      </c>
      <c r="Z1480">
        <f>SUM($F1480:N1480)</f>
        <v>-27264.450000000008</v>
      </c>
      <c r="AA1480">
        <f>SUM($F1480:O1480)</f>
        <v>-28627.670000000009</v>
      </c>
      <c r="AB1480">
        <f>SUM($F1480:P1480)</f>
        <v>-29990.89000000001</v>
      </c>
      <c r="AC1480">
        <f>SUM($F1480:Q1480)</f>
        <v>-31354.110000000011</v>
      </c>
      <c r="AD1480">
        <f>SUM($F1480:R1480)</f>
        <v>-32717.380000000012</v>
      </c>
    </row>
    <row r="1481" spans="1:30" x14ac:dyDescent="0.35">
      <c r="A1481" t="s">
        <v>205</v>
      </c>
      <c r="B1481" s="328" t="str">
        <f>VLOOKUP(A1481,'Web Based Remittances'!$A$2:$C$70,3,0)</f>
        <v>967n246o</v>
      </c>
      <c r="C1481" t="s">
        <v>25</v>
      </c>
      <c r="D1481" t="s">
        <v>26</v>
      </c>
      <c r="E1481">
        <v>4190140</v>
      </c>
      <c r="F1481">
        <v>-77115</v>
      </c>
      <c r="I1481">
        <v>-25705</v>
      </c>
      <c r="L1481">
        <v>-25705</v>
      </c>
      <c r="O1481">
        <v>-25705</v>
      </c>
      <c r="S1481">
        <f t="shared" si="23"/>
        <v>0</v>
      </c>
      <c r="T1481">
        <f>SUM($F1481:H1481)</f>
        <v>-77115</v>
      </c>
      <c r="U1481">
        <f>SUM($F1481:I1481)</f>
        <v>-102820</v>
      </c>
      <c r="V1481">
        <f>SUM($F1481:J1481)</f>
        <v>-102820</v>
      </c>
      <c r="W1481">
        <f>SUM($F1481:K1481)</f>
        <v>-102820</v>
      </c>
      <c r="X1481">
        <f>SUM($F1481:L1481)</f>
        <v>-128525</v>
      </c>
      <c r="Y1481">
        <f>SUM($F1481:M1481)</f>
        <v>-128525</v>
      </c>
      <c r="Z1481">
        <f>SUM($F1481:N1481)</f>
        <v>-128525</v>
      </c>
      <c r="AA1481">
        <f>SUM($F1481:O1481)</f>
        <v>-154230</v>
      </c>
      <c r="AB1481">
        <f>SUM($F1481:P1481)</f>
        <v>-154230</v>
      </c>
      <c r="AC1481">
        <f>SUM($F1481:Q1481)</f>
        <v>-154230</v>
      </c>
      <c r="AD1481">
        <f>SUM($F1481:R1481)</f>
        <v>-154230</v>
      </c>
    </row>
    <row r="1482" spans="1:30" x14ac:dyDescent="0.35">
      <c r="A1482" t="s">
        <v>205</v>
      </c>
      <c r="B1482" s="328" t="str">
        <f>VLOOKUP(A1482,'Web Based Remittances'!$A$2:$C$70,3,0)</f>
        <v>967n246o</v>
      </c>
      <c r="C1482" t="s">
        <v>27</v>
      </c>
      <c r="D1482" t="s">
        <v>28</v>
      </c>
      <c r="E1482">
        <v>4190160</v>
      </c>
      <c r="S1482">
        <f t="shared" si="23"/>
        <v>0</v>
      </c>
      <c r="T1482">
        <f>SUM($F1482:H1482)</f>
        <v>0</v>
      </c>
      <c r="U1482">
        <f>SUM($F1482:I1482)</f>
        <v>0</v>
      </c>
      <c r="V1482">
        <f>SUM($F1482:J1482)</f>
        <v>0</v>
      </c>
      <c r="W1482">
        <f>SUM($F1482:K1482)</f>
        <v>0</v>
      </c>
      <c r="X1482">
        <f>SUM($F1482:L1482)</f>
        <v>0</v>
      </c>
      <c r="Y1482">
        <f>SUM($F1482:M1482)</f>
        <v>0</v>
      </c>
      <c r="Z1482">
        <f>SUM($F1482:N1482)</f>
        <v>0</v>
      </c>
      <c r="AA1482">
        <f>SUM($F1482:O1482)</f>
        <v>0</v>
      </c>
      <c r="AB1482">
        <f>SUM($F1482:P1482)</f>
        <v>0</v>
      </c>
      <c r="AC1482">
        <f>SUM($F1482:Q1482)</f>
        <v>0</v>
      </c>
      <c r="AD1482">
        <f>SUM($F1482:R1482)</f>
        <v>0</v>
      </c>
    </row>
    <row r="1483" spans="1:30" x14ac:dyDescent="0.35">
      <c r="A1483" t="s">
        <v>205</v>
      </c>
      <c r="B1483" s="328" t="str">
        <f>VLOOKUP(A1483,'Web Based Remittances'!$A$2:$C$70,3,0)</f>
        <v>967n246o</v>
      </c>
      <c r="C1483" t="s">
        <v>29</v>
      </c>
      <c r="D1483" t="s">
        <v>30</v>
      </c>
      <c r="E1483">
        <v>4190390</v>
      </c>
      <c r="F1483">
        <v>-14485</v>
      </c>
      <c r="G1483">
        <v>-4485</v>
      </c>
      <c r="J1483">
        <v>-6000</v>
      </c>
      <c r="N1483">
        <v>-2000</v>
      </c>
      <c r="P1483">
        <v>-2000</v>
      </c>
      <c r="S1483">
        <f t="shared" si="23"/>
        <v>-4485</v>
      </c>
      <c r="T1483">
        <f>SUM($F1483:H1483)</f>
        <v>-18970</v>
      </c>
      <c r="U1483">
        <f>SUM($F1483:I1483)</f>
        <v>-18970</v>
      </c>
      <c r="V1483">
        <f>SUM($F1483:J1483)</f>
        <v>-24970</v>
      </c>
      <c r="W1483">
        <f>SUM($F1483:K1483)</f>
        <v>-24970</v>
      </c>
      <c r="X1483">
        <f>SUM($F1483:L1483)</f>
        <v>-24970</v>
      </c>
      <c r="Y1483">
        <f>SUM($F1483:M1483)</f>
        <v>-24970</v>
      </c>
      <c r="Z1483">
        <f>SUM($F1483:N1483)</f>
        <v>-26970</v>
      </c>
      <c r="AA1483">
        <f>SUM($F1483:O1483)</f>
        <v>-26970</v>
      </c>
      <c r="AB1483">
        <f>SUM($F1483:P1483)</f>
        <v>-28970</v>
      </c>
      <c r="AC1483">
        <f>SUM($F1483:Q1483)</f>
        <v>-28970</v>
      </c>
      <c r="AD1483">
        <f>SUM($F1483:R1483)</f>
        <v>-28970</v>
      </c>
    </row>
    <row r="1484" spans="1:30" x14ac:dyDescent="0.35">
      <c r="A1484" t="s">
        <v>205</v>
      </c>
      <c r="B1484" s="328" t="str">
        <f>VLOOKUP(A1484,'Web Based Remittances'!$A$2:$C$70,3,0)</f>
        <v>967n246o</v>
      </c>
      <c r="C1484" t="s">
        <v>31</v>
      </c>
      <c r="D1484" t="s">
        <v>32</v>
      </c>
      <c r="E1484">
        <v>4191900</v>
      </c>
      <c r="F1484">
        <v>-11912.5</v>
      </c>
      <c r="G1484">
        <v>-726.67</v>
      </c>
      <c r="H1484">
        <v>-786.67</v>
      </c>
      <c r="I1484">
        <v>-741.67</v>
      </c>
      <c r="J1484">
        <v>-726.67</v>
      </c>
      <c r="K1484">
        <v>-726.67</v>
      </c>
      <c r="L1484">
        <v>-2726.67</v>
      </c>
      <c r="M1484">
        <v>-926.67</v>
      </c>
      <c r="N1484">
        <v>-926.67</v>
      </c>
      <c r="O1484">
        <v>-926.67</v>
      </c>
      <c r="P1484">
        <v>-926.67</v>
      </c>
      <c r="Q1484">
        <v>-926.67</v>
      </c>
      <c r="R1484">
        <v>-844.13</v>
      </c>
      <c r="S1484">
        <f t="shared" si="23"/>
        <v>-726.67</v>
      </c>
      <c r="T1484">
        <f>SUM($F1484:H1484)</f>
        <v>-13425.84</v>
      </c>
      <c r="U1484">
        <f>SUM($F1484:I1484)</f>
        <v>-14167.51</v>
      </c>
      <c r="V1484">
        <f>SUM($F1484:J1484)</f>
        <v>-14894.18</v>
      </c>
      <c r="W1484">
        <f>SUM($F1484:K1484)</f>
        <v>-15620.85</v>
      </c>
      <c r="X1484">
        <f>SUM($F1484:L1484)</f>
        <v>-18347.52</v>
      </c>
      <c r="Y1484">
        <f>SUM($F1484:M1484)</f>
        <v>-19274.189999999999</v>
      </c>
      <c r="Z1484">
        <f>SUM($F1484:N1484)</f>
        <v>-20200.859999999997</v>
      </c>
      <c r="AA1484">
        <f>SUM($F1484:O1484)</f>
        <v>-21127.529999999995</v>
      </c>
      <c r="AB1484">
        <f>SUM($F1484:P1484)</f>
        <v>-22054.199999999993</v>
      </c>
      <c r="AC1484">
        <f>SUM($F1484:Q1484)</f>
        <v>-22980.869999999992</v>
      </c>
      <c r="AD1484">
        <f>SUM($F1484:R1484)</f>
        <v>-23824.999999999993</v>
      </c>
    </row>
    <row r="1485" spans="1:30" x14ac:dyDescent="0.35">
      <c r="A1485" t="s">
        <v>205</v>
      </c>
      <c r="B1485" s="328" t="str">
        <f>VLOOKUP(A1485,'Web Based Remittances'!$A$2:$C$70,3,0)</f>
        <v>967n246o</v>
      </c>
      <c r="C1485" t="s">
        <v>33</v>
      </c>
      <c r="D1485" t="s">
        <v>34</v>
      </c>
      <c r="E1485">
        <v>4191100</v>
      </c>
      <c r="S1485">
        <f t="shared" si="23"/>
        <v>0</v>
      </c>
      <c r="T1485">
        <f>SUM($F1485:H1485)</f>
        <v>0</v>
      </c>
      <c r="U1485">
        <f>SUM($F1485:I1485)</f>
        <v>0</v>
      </c>
      <c r="V1485">
        <f>SUM($F1485:J1485)</f>
        <v>0</v>
      </c>
      <c r="W1485">
        <f>SUM($F1485:K1485)</f>
        <v>0</v>
      </c>
      <c r="X1485">
        <f>SUM($F1485:L1485)</f>
        <v>0</v>
      </c>
      <c r="Y1485">
        <f>SUM($F1485:M1485)</f>
        <v>0</v>
      </c>
      <c r="Z1485">
        <f>SUM($F1485:N1485)</f>
        <v>0</v>
      </c>
      <c r="AA1485">
        <f>SUM($F1485:O1485)</f>
        <v>0</v>
      </c>
      <c r="AB1485">
        <f>SUM($F1485:P1485)</f>
        <v>0</v>
      </c>
      <c r="AC1485">
        <f>SUM($F1485:Q1485)</f>
        <v>0</v>
      </c>
      <c r="AD1485">
        <f>SUM($F1485:R1485)</f>
        <v>0</v>
      </c>
    </row>
    <row r="1486" spans="1:30" x14ac:dyDescent="0.35">
      <c r="A1486" t="s">
        <v>205</v>
      </c>
      <c r="B1486" s="328" t="str">
        <f>VLOOKUP(A1486,'Web Based Remittances'!$A$2:$C$70,3,0)</f>
        <v>967n246o</v>
      </c>
      <c r="C1486" t="s">
        <v>35</v>
      </c>
      <c r="D1486" t="s">
        <v>36</v>
      </c>
      <c r="E1486">
        <v>4191110</v>
      </c>
      <c r="F1486">
        <v>-16500</v>
      </c>
      <c r="G1486">
        <v>-1648.8</v>
      </c>
      <c r="H1486">
        <v>-1648.8</v>
      </c>
      <c r="I1486">
        <v>-824.4</v>
      </c>
      <c r="J1486">
        <v>-824.4</v>
      </c>
      <c r="K1486">
        <v>0</v>
      </c>
      <c r="L1486">
        <v>-2473.1999999999998</v>
      </c>
      <c r="M1486">
        <v>-1243.2</v>
      </c>
      <c r="N1486">
        <v>-1240</v>
      </c>
      <c r="O1486">
        <v>-1430</v>
      </c>
      <c r="P1486">
        <v>-1648.8</v>
      </c>
      <c r="Q1486">
        <v>-1520</v>
      </c>
      <c r="R1486">
        <v>-1998.4</v>
      </c>
      <c r="S1486">
        <f t="shared" si="23"/>
        <v>-1648.8</v>
      </c>
      <c r="T1486">
        <f>SUM($F1486:H1486)</f>
        <v>-19797.599999999999</v>
      </c>
      <c r="U1486">
        <f>SUM($F1486:I1486)</f>
        <v>-20622</v>
      </c>
      <c r="V1486">
        <f>SUM($F1486:J1486)</f>
        <v>-21446.400000000001</v>
      </c>
      <c r="W1486">
        <f>SUM($F1486:K1486)</f>
        <v>-21446.400000000001</v>
      </c>
      <c r="X1486">
        <f>SUM($F1486:L1486)</f>
        <v>-23919.600000000002</v>
      </c>
      <c r="Y1486">
        <f>SUM($F1486:M1486)</f>
        <v>-25162.800000000003</v>
      </c>
      <c r="Z1486">
        <f>SUM($F1486:N1486)</f>
        <v>-26402.800000000003</v>
      </c>
      <c r="AA1486">
        <f>SUM($F1486:O1486)</f>
        <v>-27832.800000000003</v>
      </c>
      <c r="AB1486">
        <f>SUM($F1486:P1486)</f>
        <v>-29481.600000000002</v>
      </c>
      <c r="AC1486">
        <f>SUM($F1486:Q1486)</f>
        <v>-31001.600000000002</v>
      </c>
      <c r="AD1486">
        <f>SUM($F1486:R1486)</f>
        <v>-33000</v>
      </c>
    </row>
    <row r="1487" spans="1:30" x14ac:dyDescent="0.35">
      <c r="A1487" t="s">
        <v>205</v>
      </c>
      <c r="B1487" s="328" t="str">
        <f>VLOOKUP(A1487,'Web Based Remittances'!$A$2:$C$70,3,0)</f>
        <v>967n246o</v>
      </c>
      <c r="C1487" t="s">
        <v>37</v>
      </c>
      <c r="D1487" t="s">
        <v>38</v>
      </c>
      <c r="E1487">
        <v>4191600</v>
      </c>
      <c r="S1487">
        <f t="shared" si="23"/>
        <v>0</v>
      </c>
      <c r="T1487">
        <f>SUM($F1487:H1487)</f>
        <v>0</v>
      </c>
      <c r="U1487">
        <f>SUM($F1487:I1487)</f>
        <v>0</v>
      </c>
      <c r="V1487">
        <f>SUM($F1487:J1487)</f>
        <v>0</v>
      </c>
      <c r="W1487">
        <f>SUM($F1487:K1487)</f>
        <v>0</v>
      </c>
      <c r="X1487">
        <f>SUM($F1487:L1487)</f>
        <v>0</v>
      </c>
      <c r="Y1487">
        <f>SUM($F1487:M1487)</f>
        <v>0</v>
      </c>
      <c r="Z1487">
        <f>SUM($F1487:N1487)</f>
        <v>0</v>
      </c>
      <c r="AA1487">
        <f>SUM($F1487:O1487)</f>
        <v>0</v>
      </c>
      <c r="AB1487">
        <f>SUM($F1487:P1487)</f>
        <v>0</v>
      </c>
      <c r="AC1487">
        <f>SUM($F1487:Q1487)</f>
        <v>0</v>
      </c>
      <c r="AD1487">
        <f>SUM($F1487:R1487)</f>
        <v>0</v>
      </c>
    </row>
    <row r="1488" spans="1:30" x14ac:dyDescent="0.35">
      <c r="A1488" t="s">
        <v>205</v>
      </c>
      <c r="B1488" s="328" t="str">
        <f>VLOOKUP(A1488,'Web Based Remittances'!$A$2:$C$70,3,0)</f>
        <v>967n246o</v>
      </c>
      <c r="C1488" t="s">
        <v>39</v>
      </c>
      <c r="D1488" t="s">
        <v>40</v>
      </c>
      <c r="E1488">
        <v>4191610</v>
      </c>
      <c r="S1488">
        <f t="shared" si="23"/>
        <v>0</v>
      </c>
      <c r="T1488">
        <f>SUM($F1488:H1488)</f>
        <v>0</v>
      </c>
      <c r="U1488">
        <f>SUM($F1488:I1488)</f>
        <v>0</v>
      </c>
      <c r="V1488">
        <f>SUM($F1488:J1488)</f>
        <v>0</v>
      </c>
      <c r="W1488">
        <f>SUM($F1488:K1488)</f>
        <v>0</v>
      </c>
      <c r="X1488">
        <f>SUM($F1488:L1488)</f>
        <v>0</v>
      </c>
      <c r="Y1488">
        <f>SUM($F1488:M1488)</f>
        <v>0</v>
      </c>
      <c r="Z1488">
        <f>SUM($F1488:N1488)</f>
        <v>0</v>
      </c>
      <c r="AA1488">
        <f>SUM($F1488:O1488)</f>
        <v>0</v>
      </c>
      <c r="AB1488">
        <f>SUM($F1488:P1488)</f>
        <v>0</v>
      </c>
      <c r="AC1488">
        <f>SUM($F1488:Q1488)</f>
        <v>0</v>
      </c>
      <c r="AD1488">
        <f>SUM($F1488:R1488)</f>
        <v>0</v>
      </c>
    </row>
    <row r="1489" spans="1:30" x14ac:dyDescent="0.35">
      <c r="A1489" t="s">
        <v>205</v>
      </c>
      <c r="B1489" s="328" t="str">
        <f>VLOOKUP(A1489,'Web Based Remittances'!$A$2:$C$70,3,0)</f>
        <v>967n246o</v>
      </c>
      <c r="C1489" t="s">
        <v>41</v>
      </c>
      <c r="D1489" t="s">
        <v>42</v>
      </c>
      <c r="E1489">
        <v>4190410</v>
      </c>
      <c r="S1489">
        <f t="shared" si="23"/>
        <v>0</v>
      </c>
      <c r="T1489">
        <f>SUM($F1489:H1489)</f>
        <v>0</v>
      </c>
      <c r="U1489">
        <f>SUM($F1489:I1489)</f>
        <v>0</v>
      </c>
      <c r="V1489">
        <f>SUM($F1489:J1489)</f>
        <v>0</v>
      </c>
      <c r="W1489">
        <f>SUM($F1489:K1489)</f>
        <v>0</v>
      </c>
      <c r="X1489">
        <f>SUM($F1489:L1489)</f>
        <v>0</v>
      </c>
      <c r="Y1489">
        <f>SUM($F1489:M1489)</f>
        <v>0</v>
      </c>
      <c r="Z1489">
        <f>SUM($F1489:N1489)</f>
        <v>0</v>
      </c>
      <c r="AA1489">
        <f>SUM($F1489:O1489)</f>
        <v>0</v>
      </c>
      <c r="AB1489">
        <f>SUM($F1489:P1489)</f>
        <v>0</v>
      </c>
      <c r="AC1489">
        <f>SUM($F1489:Q1489)</f>
        <v>0</v>
      </c>
      <c r="AD1489">
        <f>SUM($F1489:R1489)</f>
        <v>0</v>
      </c>
    </row>
    <row r="1490" spans="1:30" x14ac:dyDescent="0.35">
      <c r="A1490" t="s">
        <v>205</v>
      </c>
      <c r="B1490" s="328" t="str">
        <f>VLOOKUP(A1490,'Web Based Remittances'!$A$2:$C$70,3,0)</f>
        <v>967n246o</v>
      </c>
      <c r="C1490" t="s">
        <v>43</v>
      </c>
      <c r="D1490" t="s">
        <v>44</v>
      </c>
      <c r="E1490">
        <v>4190420</v>
      </c>
      <c r="F1490">
        <v>-150</v>
      </c>
      <c r="H1490">
        <v>-150</v>
      </c>
      <c r="S1490">
        <f t="shared" si="23"/>
        <v>0</v>
      </c>
      <c r="T1490">
        <f>SUM($F1490:H1490)</f>
        <v>-300</v>
      </c>
      <c r="U1490">
        <f>SUM($F1490:I1490)</f>
        <v>-300</v>
      </c>
      <c r="V1490">
        <f>SUM($F1490:J1490)</f>
        <v>-300</v>
      </c>
      <c r="W1490">
        <f>SUM($F1490:K1490)</f>
        <v>-300</v>
      </c>
      <c r="X1490">
        <f>SUM($F1490:L1490)</f>
        <v>-300</v>
      </c>
      <c r="Y1490">
        <f>SUM($F1490:M1490)</f>
        <v>-300</v>
      </c>
      <c r="Z1490">
        <f>SUM($F1490:N1490)</f>
        <v>-300</v>
      </c>
      <c r="AA1490">
        <f>SUM($F1490:O1490)</f>
        <v>-300</v>
      </c>
      <c r="AB1490">
        <f>SUM($F1490:P1490)</f>
        <v>-300</v>
      </c>
      <c r="AC1490">
        <f>SUM($F1490:Q1490)</f>
        <v>-300</v>
      </c>
      <c r="AD1490">
        <f>SUM($F1490:R1490)</f>
        <v>-300</v>
      </c>
    </row>
    <row r="1491" spans="1:30" x14ac:dyDescent="0.35">
      <c r="A1491" t="s">
        <v>205</v>
      </c>
      <c r="B1491" s="328" t="str">
        <f>VLOOKUP(A1491,'Web Based Remittances'!$A$2:$C$70,3,0)</f>
        <v>967n246o</v>
      </c>
      <c r="C1491" t="s">
        <v>45</v>
      </c>
      <c r="D1491" t="s">
        <v>46</v>
      </c>
      <c r="E1491">
        <v>4190200</v>
      </c>
      <c r="S1491">
        <f t="shared" si="23"/>
        <v>0</v>
      </c>
      <c r="T1491">
        <f>SUM($F1491:H1491)</f>
        <v>0</v>
      </c>
      <c r="U1491">
        <f>SUM($F1491:I1491)</f>
        <v>0</v>
      </c>
      <c r="V1491">
        <f>SUM($F1491:J1491)</f>
        <v>0</v>
      </c>
      <c r="W1491">
        <f>SUM($F1491:K1491)</f>
        <v>0</v>
      </c>
      <c r="X1491">
        <f>SUM($F1491:L1491)</f>
        <v>0</v>
      </c>
      <c r="Y1491">
        <f>SUM($F1491:M1491)</f>
        <v>0</v>
      </c>
      <c r="Z1491">
        <f>SUM($F1491:N1491)</f>
        <v>0</v>
      </c>
      <c r="AA1491">
        <f>SUM($F1491:O1491)</f>
        <v>0</v>
      </c>
      <c r="AB1491">
        <f>SUM($F1491:P1491)</f>
        <v>0</v>
      </c>
      <c r="AC1491">
        <f>SUM($F1491:Q1491)</f>
        <v>0</v>
      </c>
      <c r="AD1491">
        <f>SUM($F1491:R1491)</f>
        <v>0</v>
      </c>
    </row>
    <row r="1492" spans="1:30" x14ac:dyDescent="0.35">
      <c r="A1492" t="s">
        <v>205</v>
      </c>
      <c r="B1492" s="328" t="str">
        <f>VLOOKUP(A1492,'Web Based Remittances'!$A$2:$C$70,3,0)</f>
        <v>967n246o</v>
      </c>
      <c r="C1492" t="s">
        <v>47</v>
      </c>
      <c r="D1492" t="s">
        <v>48</v>
      </c>
      <c r="E1492">
        <v>4190386</v>
      </c>
      <c r="S1492">
        <f t="shared" si="23"/>
        <v>0</v>
      </c>
      <c r="T1492">
        <f>SUM($F1492:H1492)</f>
        <v>0</v>
      </c>
      <c r="U1492">
        <f>SUM($F1492:I1492)</f>
        <v>0</v>
      </c>
      <c r="V1492">
        <f>SUM($F1492:J1492)</f>
        <v>0</v>
      </c>
      <c r="W1492">
        <f>SUM($F1492:K1492)</f>
        <v>0</v>
      </c>
      <c r="X1492">
        <f>SUM($F1492:L1492)</f>
        <v>0</v>
      </c>
      <c r="Y1492">
        <f>SUM($F1492:M1492)</f>
        <v>0</v>
      </c>
      <c r="Z1492">
        <f>SUM($F1492:N1492)</f>
        <v>0</v>
      </c>
      <c r="AA1492">
        <f>SUM($F1492:O1492)</f>
        <v>0</v>
      </c>
      <c r="AB1492">
        <f>SUM($F1492:P1492)</f>
        <v>0</v>
      </c>
      <c r="AC1492">
        <f>SUM($F1492:Q1492)</f>
        <v>0</v>
      </c>
      <c r="AD1492">
        <f>SUM($F1492:R1492)</f>
        <v>0</v>
      </c>
    </row>
    <row r="1493" spans="1:30" x14ac:dyDescent="0.35">
      <c r="A1493" t="s">
        <v>205</v>
      </c>
      <c r="B1493" s="328" t="str">
        <f>VLOOKUP(A1493,'Web Based Remittances'!$A$2:$C$70,3,0)</f>
        <v>967n246o</v>
      </c>
      <c r="C1493" t="s">
        <v>49</v>
      </c>
      <c r="D1493" t="s">
        <v>50</v>
      </c>
      <c r="E1493">
        <v>4190387</v>
      </c>
      <c r="S1493">
        <f t="shared" si="23"/>
        <v>0</v>
      </c>
      <c r="T1493">
        <f>SUM($F1493:H1493)</f>
        <v>0</v>
      </c>
      <c r="U1493">
        <f>SUM($F1493:I1493)</f>
        <v>0</v>
      </c>
      <c r="V1493">
        <f>SUM($F1493:J1493)</f>
        <v>0</v>
      </c>
      <c r="W1493">
        <f>SUM($F1493:K1493)</f>
        <v>0</v>
      </c>
      <c r="X1493">
        <f>SUM($F1493:L1493)</f>
        <v>0</v>
      </c>
      <c r="Y1493">
        <f>SUM($F1493:M1493)</f>
        <v>0</v>
      </c>
      <c r="Z1493">
        <f>SUM($F1493:N1493)</f>
        <v>0</v>
      </c>
      <c r="AA1493">
        <f>SUM($F1493:O1493)</f>
        <v>0</v>
      </c>
      <c r="AB1493">
        <f>SUM($F1493:P1493)</f>
        <v>0</v>
      </c>
      <c r="AC1493">
        <f>SUM($F1493:Q1493)</f>
        <v>0</v>
      </c>
      <c r="AD1493">
        <f>SUM($F1493:R1493)</f>
        <v>0</v>
      </c>
    </row>
    <row r="1494" spans="1:30" x14ac:dyDescent="0.35">
      <c r="A1494" t="s">
        <v>205</v>
      </c>
      <c r="B1494" s="328" t="str">
        <f>VLOOKUP(A1494,'Web Based Remittances'!$A$2:$C$70,3,0)</f>
        <v>967n246o</v>
      </c>
      <c r="C1494" t="s">
        <v>51</v>
      </c>
      <c r="D1494" t="s">
        <v>52</v>
      </c>
      <c r="E1494">
        <v>4190388</v>
      </c>
      <c r="F1494">
        <v>-1268.75</v>
      </c>
      <c r="G1494">
        <v>-1268.75</v>
      </c>
      <c r="S1494">
        <f t="shared" si="23"/>
        <v>-1268.75</v>
      </c>
      <c r="T1494">
        <f>SUM($F1494:H1494)</f>
        <v>-2537.5</v>
      </c>
      <c r="U1494">
        <f>SUM($F1494:I1494)</f>
        <v>-2537.5</v>
      </c>
      <c r="V1494">
        <f>SUM($F1494:J1494)</f>
        <v>-2537.5</v>
      </c>
      <c r="W1494">
        <f>SUM($F1494:K1494)</f>
        <v>-2537.5</v>
      </c>
      <c r="X1494">
        <f>SUM($F1494:L1494)</f>
        <v>-2537.5</v>
      </c>
      <c r="Y1494">
        <f>SUM($F1494:M1494)</f>
        <v>-2537.5</v>
      </c>
      <c r="Z1494">
        <f>SUM($F1494:N1494)</f>
        <v>-2537.5</v>
      </c>
      <c r="AA1494">
        <f>SUM($F1494:O1494)</f>
        <v>-2537.5</v>
      </c>
      <c r="AB1494">
        <f>SUM($F1494:P1494)</f>
        <v>-2537.5</v>
      </c>
      <c r="AC1494">
        <f>SUM($F1494:Q1494)</f>
        <v>-2537.5</v>
      </c>
      <c r="AD1494">
        <f>SUM($F1494:R1494)</f>
        <v>-2537.5</v>
      </c>
    </row>
    <row r="1495" spans="1:30" x14ac:dyDescent="0.35">
      <c r="A1495" t="s">
        <v>205</v>
      </c>
      <c r="B1495" s="328" t="str">
        <f>VLOOKUP(A1495,'Web Based Remittances'!$A$2:$C$70,3,0)</f>
        <v>967n246o</v>
      </c>
      <c r="C1495" t="s">
        <v>53</v>
      </c>
      <c r="D1495" t="s">
        <v>54</v>
      </c>
      <c r="E1495">
        <v>4190380</v>
      </c>
      <c r="F1495">
        <v>-43566.8</v>
      </c>
      <c r="G1495">
        <v>-7620.8</v>
      </c>
      <c r="J1495">
        <v>-24956</v>
      </c>
      <c r="N1495">
        <v>-10990</v>
      </c>
      <c r="S1495">
        <f t="shared" si="23"/>
        <v>-7620.8</v>
      </c>
      <c r="T1495">
        <f>SUM($F1495:H1495)</f>
        <v>-51187.600000000006</v>
      </c>
      <c r="U1495">
        <f>SUM($F1495:I1495)</f>
        <v>-51187.600000000006</v>
      </c>
      <c r="V1495">
        <f>SUM($F1495:J1495)</f>
        <v>-76143.600000000006</v>
      </c>
      <c r="W1495">
        <f>SUM($F1495:K1495)</f>
        <v>-76143.600000000006</v>
      </c>
      <c r="X1495">
        <f>SUM($F1495:L1495)</f>
        <v>-76143.600000000006</v>
      </c>
      <c r="Y1495">
        <f>SUM($F1495:M1495)</f>
        <v>-76143.600000000006</v>
      </c>
      <c r="Z1495">
        <f>SUM($F1495:N1495)</f>
        <v>-87133.6</v>
      </c>
      <c r="AA1495">
        <f>SUM($F1495:O1495)</f>
        <v>-87133.6</v>
      </c>
      <c r="AB1495">
        <f>SUM($F1495:P1495)</f>
        <v>-87133.6</v>
      </c>
      <c r="AC1495">
        <f>SUM($F1495:Q1495)</f>
        <v>-87133.6</v>
      </c>
      <c r="AD1495">
        <f>SUM($F1495:R1495)</f>
        <v>-87133.6</v>
      </c>
    </row>
    <row r="1496" spans="1:30" x14ac:dyDescent="0.35">
      <c r="A1496" t="s">
        <v>205</v>
      </c>
      <c r="B1496" s="328" t="str">
        <f>VLOOKUP(A1496,'Web Based Remittances'!$A$2:$C$70,3,0)</f>
        <v>967n246o</v>
      </c>
      <c r="C1496" t="s">
        <v>156</v>
      </c>
      <c r="D1496" t="s">
        <v>157</v>
      </c>
      <c r="E1496">
        <v>4190205</v>
      </c>
      <c r="S1496">
        <f t="shared" si="23"/>
        <v>0</v>
      </c>
      <c r="T1496">
        <f>SUM($F1496:H1496)</f>
        <v>0</v>
      </c>
      <c r="U1496">
        <f>SUM($F1496:I1496)</f>
        <v>0</v>
      </c>
      <c r="V1496">
        <f>SUM($F1496:J1496)</f>
        <v>0</v>
      </c>
      <c r="W1496">
        <f>SUM($F1496:K1496)</f>
        <v>0</v>
      </c>
      <c r="X1496">
        <f>SUM($F1496:L1496)</f>
        <v>0</v>
      </c>
      <c r="Y1496">
        <f>SUM($F1496:M1496)</f>
        <v>0</v>
      </c>
      <c r="Z1496">
        <f>SUM($F1496:N1496)</f>
        <v>0</v>
      </c>
      <c r="AA1496">
        <f>SUM($F1496:O1496)</f>
        <v>0</v>
      </c>
      <c r="AB1496">
        <f>SUM($F1496:P1496)</f>
        <v>0</v>
      </c>
      <c r="AC1496">
        <f>SUM($F1496:Q1496)</f>
        <v>0</v>
      </c>
      <c r="AD1496">
        <f>SUM($F1496:R1496)</f>
        <v>0</v>
      </c>
    </row>
    <row r="1497" spans="1:30" x14ac:dyDescent="0.35">
      <c r="A1497" t="s">
        <v>205</v>
      </c>
      <c r="B1497" s="328" t="str">
        <f>VLOOKUP(A1497,'Web Based Remittances'!$A$2:$C$70,3,0)</f>
        <v>967n246o</v>
      </c>
      <c r="C1497" t="s">
        <v>55</v>
      </c>
      <c r="D1497" t="s">
        <v>56</v>
      </c>
      <c r="E1497">
        <v>4190210</v>
      </c>
      <c r="S1497">
        <f t="shared" si="23"/>
        <v>0</v>
      </c>
      <c r="T1497">
        <f>SUM($F1497:H1497)</f>
        <v>0</v>
      </c>
      <c r="U1497">
        <f>SUM($F1497:I1497)</f>
        <v>0</v>
      </c>
      <c r="V1497">
        <f>SUM($F1497:J1497)</f>
        <v>0</v>
      </c>
      <c r="W1497">
        <f>SUM($F1497:K1497)</f>
        <v>0</v>
      </c>
      <c r="X1497">
        <f>SUM($F1497:L1497)</f>
        <v>0</v>
      </c>
      <c r="Y1497">
        <f>SUM($F1497:M1497)</f>
        <v>0</v>
      </c>
      <c r="Z1497">
        <f>SUM($F1497:N1497)</f>
        <v>0</v>
      </c>
      <c r="AA1497">
        <f>SUM($F1497:O1497)</f>
        <v>0</v>
      </c>
      <c r="AB1497">
        <f>SUM($F1497:P1497)</f>
        <v>0</v>
      </c>
      <c r="AC1497">
        <f>SUM($F1497:Q1497)</f>
        <v>0</v>
      </c>
      <c r="AD1497">
        <f>SUM($F1497:R1497)</f>
        <v>0</v>
      </c>
    </row>
    <row r="1498" spans="1:30" x14ac:dyDescent="0.35">
      <c r="A1498" t="s">
        <v>205</v>
      </c>
      <c r="B1498" s="328" t="str">
        <f>VLOOKUP(A1498,'Web Based Remittances'!$A$2:$C$70,3,0)</f>
        <v>967n246o</v>
      </c>
      <c r="C1498" t="s">
        <v>57</v>
      </c>
      <c r="D1498" t="s">
        <v>58</v>
      </c>
      <c r="E1498">
        <v>6110000</v>
      </c>
      <c r="F1498">
        <v>965700.57</v>
      </c>
      <c r="G1498">
        <v>74094.05</v>
      </c>
      <c r="H1498">
        <v>74707.12</v>
      </c>
      <c r="I1498">
        <v>74807.19</v>
      </c>
      <c r="J1498">
        <v>74632.94</v>
      </c>
      <c r="K1498">
        <v>74801.27</v>
      </c>
      <c r="L1498">
        <v>84665.43</v>
      </c>
      <c r="M1498">
        <v>84665.43</v>
      </c>
      <c r="N1498">
        <v>84665.43</v>
      </c>
      <c r="O1498">
        <v>84665.43</v>
      </c>
      <c r="P1498">
        <v>84665.43</v>
      </c>
      <c r="Q1498">
        <v>84665.43</v>
      </c>
      <c r="R1498">
        <v>84665.42</v>
      </c>
      <c r="S1498">
        <f t="shared" si="23"/>
        <v>74094.05</v>
      </c>
      <c r="T1498">
        <f>SUM($F1498:H1498)</f>
        <v>1114501.74</v>
      </c>
      <c r="U1498">
        <f>SUM($F1498:I1498)</f>
        <v>1189308.93</v>
      </c>
      <c r="V1498">
        <f>SUM($F1498:J1498)</f>
        <v>1263941.8699999999</v>
      </c>
      <c r="W1498">
        <f>SUM($F1498:K1498)</f>
        <v>1338743.1399999999</v>
      </c>
      <c r="X1498">
        <f>SUM($F1498:L1498)</f>
        <v>1423408.5699999998</v>
      </c>
      <c r="Y1498">
        <f>SUM($F1498:M1498)</f>
        <v>1508073.9999999998</v>
      </c>
      <c r="Z1498">
        <f>SUM($F1498:N1498)</f>
        <v>1592739.4299999997</v>
      </c>
      <c r="AA1498">
        <f>SUM($F1498:O1498)</f>
        <v>1677404.8599999996</v>
      </c>
      <c r="AB1498">
        <f>SUM($F1498:P1498)</f>
        <v>1762070.2899999996</v>
      </c>
      <c r="AC1498">
        <f>SUM($F1498:Q1498)</f>
        <v>1846735.7199999995</v>
      </c>
      <c r="AD1498">
        <f>SUM($F1498:R1498)</f>
        <v>1931401.1399999994</v>
      </c>
    </row>
    <row r="1499" spans="1:30" x14ac:dyDescent="0.35">
      <c r="A1499" t="s">
        <v>205</v>
      </c>
      <c r="B1499" s="328" t="str">
        <f>VLOOKUP(A1499,'Web Based Remittances'!$A$2:$C$70,3,0)</f>
        <v>967n246o</v>
      </c>
      <c r="C1499" t="s">
        <v>59</v>
      </c>
      <c r="D1499" t="s">
        <v>60</v>
      </c>
      <c r="E1499">
        <v>6110020</v>
      </c>
      <c r="F1499">
        <v>0</v>
      </c>
      <c r="S1499">
        <f t="shared" si="23"/>
        <v>0</v>
      </c>
      <c r="T1499">
        <f>SUM($F1499:H1499)</f>
        <v>0</v>
      </c>
      <c r="U1499">
        <f>SUM($F1499:I1499)</f>
        <v>0</v>
      </c>
      <c r="V1499">
        <f>SUM($F1499:J1499)</f>
        <v>0</v>
      </c>
      <c r="W1499">
        <f>SUM($F1499:K1499)</f>
        <v>0</v>
      </c>
      <c r="X1499">
        <f>SUM($F1499:L1499)</f>
        <v>0</v>
      </c>
      <c r="Y1499">
        <f>SUM($F1499:M1499)</f>
        <v>0</v>
      </c>
      <c r="Z1499">
        <f>SUM($F1499:N1499)</f>
        <v>0</v>
      </c>
      <c r="AA1499">
        <f>SUM($F1499:O1499)</f>
        <v>0</v>
      </c>
      <c r="AB1499">
        <f>SUM($F1499:P1499)</f>
        <v>0</v>
      </c>
      <c r="AC1499">
        <f>SUM($F1499:Q1499)</f>
        <v>0</v>
      </c>
      <c r="AD1499">
        <f>SUM($F1499:R1499)</f>
        <v>0</v>
      </c>
    </row>
    <row r="1500" spans="1:30" x14ac:dyDescent="0.35">
      <c r="A1500" t="s">
        <v>205</v>
      </c>
      <c r="B1500" s="328" t="str">
        <f>VLOOKUP(A1500,'Web Based Remittances'!$A$2:$C$70,3,0)</f>
        <v>967n246o</v>
      </c>
      <c r="C1500" t="s">
        <v>61</v>
      </c>
      <c r="D1500" t="s">
        <v>62</v>
      </c>
      <c r="E1500">
        <v>6110600</v>
      </c>
      <c r="F1500">
        <v>279210</v>
      </c>
      <c r="G1500">
        <v>22914</v>
      </c>
      <c r="H1500">
        <v>22914</v>
      </c>
      <c r="I1500">
        <v>22914</v>
      </c>
      <c r="J1500">
        <v>22914</v>
      </c>
      <c r="K1500">
        <v>22914</v>
      </c>
      <c r="L1500">
        <v>22914</v>
      </c>
      <c r="M1500">
        <v>23557</v>
      </c>
      <c r="N1500">
        <v>23557</v>
      </c>
      <c r="O1500">
        <v>23557</v>
      </c>
      <c r="P1500">
        <v>23685</v>
      </c>
      <c r="Q1500">
        <v>23685</v>
      </c>
      <c r="R1500">
        <v>23685</v>
      </c>
      <c r="S1500">
        <f t="shared" si="23"/>
        <v>22914</v>
      </c>
      <c r="T1500">
        <f>SUM($F1500:H1500)</f>
        <v>325038</v>
      </c>
      <c r="U1500">
        <f>SUM($F1500:I1500)</f>
        <v>347952</v>
      </c>
      <c r="V1500">
        <f>SUM($F1500:J1500)</f>
        <v>370866</v>
      </c>
      <c r="W1500">
        <f>SUM($F1500:K1500)</f>
        <v>393780</v>
      </c>
      <c r="X1500">
        <f>SUM($F1500:L1500)</f>
        <v>416694</v>
      </c>
      <c r="Y1500">
        <f>SUM($F1500:M1500)</f>
        <v>440251</v>
      </c>
      <c r="Z1500">
        <f>SUM($F1500:N1500)</f>
        <v>463808</v>
      </c>
      <c r="AA1500">
        <f>SUM($F1500:O1500)</f>
        <v>487365</v>
      </c>
      <c r="AB1500">
        <f>SUM($F1500:P1500)</f>
        <v>511050</v>
      </c>
      <c r="AC1500">
        <f>SUM($F1500:Q1500)</f>
        <v>534735</v>
      </c>
      <c r="AD1500">
        <f>SUM($F1500:R1500)</f>
        <v>558420</v>
      </c>
    </row>
    <row r="1501" spans="1:30" x14ac:dyDescent="0.35">
      <c r="A1501" t="s">
        <v>205</v>
      </c>
      <c r="B1501" s="328" t="str">
        <f>VLOOKUP(A1501,'Web Based Remittances'!$A$2:$C$70,3,0)</f>
        <v>967n246o</v>
      </c>
      <c r="C1501" t="s">
        <v>63</v>
      </c>
      <c r="D1501" t="s">
        <v>64</v>
      </c>
      <c r="E1501">
        <v>6110720</v>
      </c>
      <c r="F1501">
        <v>95790</v>
      </c>
      <c r="G1501">
        <v>7906</v>
      </c>
      <c r="H1501">
        <v>7906</v>
      </c>
      <c r="I1501">
        <v>7906</v>
      </c>
      <c r="J1501">
        <v>7906</v>
      </c>
      <c r="K1501">
        <v>7906</v>
      </c>
      <c r="L1501">
        <v>7906</v>
      </c>
      <c r="M1501">
        <v>8059</v>
      </c>
      <c r="N1501">
        <v>8059</v>
      </c>
      <c r="O1501">
        <v>8059</v>
      </c>
      <c r="P1501">
        <v>8059</v>
      </c>
      <c r="Q1501">
        <v>8059</v>
      </c>
      <c r="R1501">
        <v>8059</v>
      </c>
      <c r="S1501">
        <f t="shared" si="23"/>
        <v>7906</v>
      </c>
      <c r="T1501">
        <f>SUM($F1501:H1501)</f>
        <v>111602</v>
      </c>
      <c r="U1501">
        <f>SUM($F1501:I1501)</f>
        <v>119508</v>
      </c>
      <c r="V1501">
        <f>SUM($F1501:J1501)</f>
        <v>127414</v>
      </c>
      <c r="W1501">
        <f>SUM($F1501:K1501)</f>
        <v>135320</v>
      </c>
      <c r="X1501">
        <f>SUM($F1501:L1501)</f>
        <v>143226</v>
      </c>
      <c r="Y1501">
        <f>SUM($F1501:M1501)</f>
        <v>151285</v>
      </c>
      <c r="Z1501">
        <f>SUM($F1501:N1501)</f>
        <v>159344</v>
      </c>
      <c r="AA1501">
        <f>SUM($F1501:O1501)</f>
        <v>167403</v>
      </c>
      <c r="AB1501">
        <f>SUM($F1501:P1501)</f>
        <v>175462</v>
      </c>
      <c r="AC1501">
        <f>SUM($F1501:Q1501)</f>
        <v>183521</v>
      </c>
      <c r="AD1501">
        <f>SUM($F1501:R1501)</f>
        <v>191580</v>
      </c>
    </row>
    <row r="1502" spans="1:30" x14ac:dyDescent="0.35">
      <c r="A1502" t="s">
        <v>205</v>
      </c>
      <c r="B1502" s="328" t="str">
        <f>VLOOKUP(A1502,'Web Based Remittances'!$A$2:$C$70,3,0)</f>
        <v>967n246o</v>
      </c>
      <c r="C1502" t="s">
        <v>65</v>
      </c>
      <c r="D1502" t="s">
        <v>66</v>
      </c>
      <c r="E1502">
        <v>6110860</v>
      </c>
      <c r="F1502">
        <v>114901.98</v>
      </c>
      <c r="G1502">
        <v>9532</v>
      </c>
      <c r="H1502">
        <v>9532</v>
      </c>
      <c r="I1502">
        <v>9532</v>
      </c>
      <c r="J1502">
        <v>9532</v>
      </c>
      <c r="K1502">
        <v>9532</v>
      </c>
      <c r="L1502">
        <v>9532</v>
      </c>
      <c r="M1502">
        <v>9618.33</v>
      </c>
      <c r="N1502">
        <v>9618.33</v>
      </c>
      <c r="O1502">
        <v>9618.33</v>
      </c>
      <c r="P1502">
        <v>9618.33</v>
      </c>
      <c r="Q1502">
        <v>9618.33</v>
      </c>
      <c r="R1502">
        <v>9618.33</v>
      </c>
      <c r="S1502">
        <f t="shared" si="23"/>
        <v>9532</v>
      </c>
      <c r="T1502">
        <f>SUM($F1502:H1502)</f>
        <v>133965.97999999998</v>
      </c>
      <c r="U1502">
        <f>SUM($F1502:I1502)</f>
        <v>143497.97999999998</v>
      </c>
      <c r="V1502">
        <f>SUM($F1502:J1502)</f>
        <v>153029.97999999998</v>
      </c>
      <c r="W1502">
        <f>SUM($F1502:K1502)</f>
        <v>162561.97999999998</v>
      </c>
      <c r="X1502">
        <f>SUM($F1502:L1502)</f>
        <v>172093.97999999998</v>
      </c>
      <c r="Y1502">
        <f>SUM($F1502:M1502)</f>
        <v>181712.30999999997</v>
      </c>
      <c r="Z1502">
        <f>SUM($F1502:N1502)</f>
        <v>191330.63999999996</v>
      </c>
      <c r="AA1502">
        <f>SUM($F1502:O1502)</f>
        <v>200948.96999999994</v>
      </c>
      <c r="AB1502">
        <f>SUM($F1502:P1502)</f>
        <v>210567.29999999993</v>
      </c>
      <c r="AC1502">
        <f>SUM($F1502:Q1502)</f>
        <v>220185.62999999992</v>
      </c>
      <c r="AD1502">
        <f>SUM($F1502:R1502)</f>
        <v>229803.9599999999</v>
      </c>
    </row>
    <row r="1503" spans="1:30" x14ac:dyDescent="0.35">
      <c r="A1503" t="s">
        <v>205</v>
      </c>
      <c r="B1503" s="328" t="str">
        <f>VLOOKUP(A1503,'Web Based Remittances'!$A$2:$C$70,3,0)</f>
        <v>967n246o</v>
      </c>
      <c r="C1503" t="s">
        <v>67</v>
      </c>
      <c r="D1503" t="s">
        <v>68</v>
      </c>
      <c r="E1503">
        <v>6110800</v>
      </c>
      <c r="F1503">
        <v>0</v>
      </c>
      <c r="S1503">
        <f t="shared" si="23"/>
        <v>0</v>
      </c>
      <c r="T1503">
        <f>SUM($F1503:H1503)</f>
        <v>0</v>
      </c>
      <c r="U1503">
        <f>SUM($F1503:I1503)</f>
        <v>0</v>
      </c>
      <c r="V1503">
        <f>SUM($F1503:J1503)</f>
        <v>0</v>
      </c>
      <c r="W1503">
        <f>SUM($F1503:K1503)</f>
        <v>0</v>
      </c>
      <c r="X1503">
        <f>SUM($F1503:L1503)</f>
        <v>0</v>
      </c>
      <c r="Y1503">
        <f>SUM($F1503:M1503)</f>
        <v>0</v>
      </c>
      <c r="Z1503">
        <f>SUM($F1503:N1503)</f>
        <v>0</v>
      </c>
      <c r="AA1503">
        <f>SUM($F1503:O1503)</f>
        <v>0</v>
      </c>
      <c r="AB1503">
        <f>SUM($F1503:P1503)</f>
        <v>0</v>
      </c>
      <c r="AC1503">
        <f>SUM($F1503:Q1503)</f>
        <v>0</v>
      </c>
      <c r="AD1503">
        <f>SUM($F1503:R1503)</f>
        <v>0</v>
      </c>
    </row>
    <row r="1504" spans="1:30" x14ac:dyDescent="0.35">
      <c r="A1504" t="s">
        <v>205</v>
      </c>
      <c r="B1504" s="328" t="str">
        <f>VLOOKUP(A1504,'Web Based Remittances'!$A$2:$C$70,3,0)</f>
        <v>967n246o</v>
      </c>
      <c r="C1504" t="s">
        <v>69</v>
      </c>
      <c r="D1504" t="s">
        <v>70</v>
      </c>
      <c r="E1504">
        <v>6110640</v>
      </c>
      <c r="F1504">
        <v>0</v>
      </c>
      <c r="S1504">
        <f t="shared" si="23"/>
        <v>0</v>
      </c>
      <c r="T1504">
        <f>SUM($F1504:H1504)</f>
        <v>0</v>
      </c>
      <c r="U1504">
        <f>SUM($F1504:I1504)</f>
        <v>0</v>
      </c>
      <c r="V1504">
        <f>SUM($F1504:J1504)</f>
        <v>0</v>
      </c>
      <c r="W1504">
        <f>SUM($F1504:K1504)</f>
        <v>0</v>
      </c>
      <c r="X1504">
        <f>SUM($F1504:L1504)</f>
        <v>0</v>
      </c>
      <c r="Y1504">
        <f>SUM($F1504:M1504)</f>
        <v>0</v>
      </c>
      <c r="Z1504">
        <f>SUM($F1504:N1504)</f>
        <v>0</v>
      </c>
      <c r="AA1504">
        <f>SUM($F1504:O1504)</f>
        <v>0</v>
      </c>
      <c r="AB1504">
        <f>SUM($F1504:P1504)</f>
        <v>0</v>
      </c>
      <c r="AC1504">
        <f>SUM($F1504:Q1504)</f>
        <v>0</v>
      </c>
      <c r="AD1504">
        <f>SUM($F1504:R1504)</f>
        <v>0</v>
      </c>
    </row>
    <row r="1505" spans="1:30" x14ac:dyDescent="0.35">
      <c r="A1505" t="s">
        <v>205</v>
      </c>
      <c r="B1505" s="328" t="str">
        <f>VLOOKUP(A1505,'Web Based Remittances'!$A$2:$C$70,3,0)</f>
        <v>967n246o</v>
      </c>
      <c r="C1505" t="s">
        <v>71</v>
      </c>
      <c r="D1505" t="s">
        <v>72</v>
      </c>
      <c r="E1505">
        <v>6116300</v>
      </c>
      <c r="F1505">
        <v>6274</v>
      </c>
      <c r="G1505">
        <v>452</v>
      </c>
      <c r="H1505">
        <v>652</v>
      </c>
      <c r="I1505">
        <v>452</v>
      </c>
      <c r="J1505">
        <v>652</v>
      </c>
      <c r="K1505">
        <v>452</v>
      </c>
      <c r="L1505">
        <v>652</v>
      </c>
      <c r="M1505">
        <v>452</v>
      </c>
      <c r="N1505">
        <v>452</v>
      </c>
      <c r="O1505">
        <v>652</v>
      </c>
      <c r="P1505">
        <v>452</v>
      </c>
      <c r="Q1505">
        <v>502</v>
      </c>
      <c r="R1505">
        <v>452</v>
      </c>
      <c r="S1505">
        <f t="shared" si="23"/>
        <v>452</v>
      </c>
      <c r="T1505">
        <f>SUM($F1505:H1505)</f>
        <v>7378</v>
      </c>
      <c r="U1505">
        <f>SUM($F1505:I1505)</f>
        <v>7830</v>
      </c>
      <c r="V1505">
        <f>SUM($F1505:J1505)</f>
        <v>8482</v>
      </c>
      <c r="W1505">
        <f>SUM($F1505:K1505)</f>
        <v>8934</v>
      </c>
      <c r="X1505">
        <f>SUM($F1505:L1505)</f>
        <v>9586</v>
      </c>
      <c r="Y1505">
        <f>SUM($F1505:M1505)</f>
        <v>10038</v>
      </c>
      <c r="Z1505">
        <f>SUM($F1505:N1505)</f>
        <v>10490</v>
      </c>
      <c r="AA1505">
        <f>SUM($F1505:O1505)</f>
        <v>11142</v>
      </c>
      <c r="AB1505">
        <f>SUM($F1505:P1505)</f>
        <v>11594</v>
      </c>
      <c r="AC1505">
        <f>SUM($F1505:Q1505)</f>
        <v>12096</v>
      </c>
      <c r="AD1505">
        <f>SUM($F1505:R1505)</f>
        <v>12548</v>
      </c>
    </row>
    <row r="1506" spans="1:30" x14ac:dyDescent="0.35">
      <c r="A1506" t="s">
        <v>205</v>
      </c>
      <c r="B1506" s="328" t="str">
        <f>VLOOKUP(A1506,'Web Based Remittances'!$A$2:$C$70,3,0)</f>
        <v>967n246o</v>
      </c>
      <c r="C1506" t="s">
        <v>73</v>
      </c>
      <c r="D1506" t="s">
        <v>74</v>
      </c>
      <c r="E1506">
        <v>6116200</v>
      </c>
      <c r="F1506">
        <v>10000</v>
      </c>
      <c r="G1506">
        <v>3500</v>
      </c>
      <c r="H1506">
        <v>410</v>
      </c>
      <c r="I1506">
        <v>410</v>
      </c>
      <c r="J1506">
        <v>410</v>
      </c>
      <c r="K1506">
        <v>0</v>
      </c>
      <c r="L1506">
        <v>2400</v>
      </c>
      <c r="M1506">
        <v>870</v>
      </c>
      <c r="N1506">
        <v>400</v>
      </c>
      <c r="O1506">
        <v>400</v>
      </c>
      <c r="P1506">
        <v>400</v>
      </c>
      <c r="Q1506">
        <v>400</v>
      </c>
      <c r="R1506">
        <v>400</v>
      </c>
      <c r="S1506">
        <f t="shared" si="23"/>
        <v>3500</v>
      </c>
      <c r="T1506">
        <f>SUM($F1506:H1506)</f>
        <v>13910</v>
      </c>
      <c r="U1506">
        <f>SUM($F1506:I1506)</f>
        <v>14320</v>
      </c>
      <c r="V1506">
        <f>SUM($F1506:J1506)</f>
        <v>14730</v>
      </c>
      <c r="W1506">
        <f>SUM($F1506:K1506)</f>
        <v>14730</v>
      </c>
      <c r="X1506">
        <f>SUM($F1506:L1506)</f>
        <v>17130</v>
      </c>
      <c r="Y1506">
        <f>SUM($F1506:M1506)</f>
        <v>18000</v>
      </c>
      <c r="Z1506">
        <f>SUM($F1506:N1506)</f>
        <v>18400</v>
      </c>
      <c r="AA1506">
        <f>SUM($F1506:O1506)</f>
        <v>18800</v>
      </c>
      <c r="AB1506">
        <f>SUM($F1506:P1506)</f>
        <v>19200</v>
      </c>
      <c r="AC1506">
        <f>SUM($F1506:Q1506)</f>
        <v>19600</v>
      </c>
      <c r="AD1506">
        <f>SUM($F1506:R1506)</f>
        <v>20000</v>
      </c>
    </row>
    <row r="1507" spans="1:30" x14ac:dyDescent="0.35">
      <c r="A1507" t="s">
        <v>205</v>
      </c>
      <c r="B1507" s="328" t="str">
        <f>VLOOKUP(A1507,'Web Based Remittances'!$A$2:$C$70,3,0)</f>
        <v>967n246o</v>
      </c>
      <c r="C1507" t="s">
        <v>75</v>
      </c>
      <c r="D1507" t="s">
        <v>76</v>
      </c>
      <c r="E1507">
        <v>6116610</v>
      </c>
      <c r="F1507">
        <v>0</v>
      </c>
      <c r="S1507">
        <f t="shared" si="23"/>
        <v>0</v>
      </c>
      <c r="T1507">
        <f>SUM($F1507:H1507)</f>
        <v>0</v>
      </c>
      <c r="U1507">
        <f>SUM($F1507:I1507)</f>
        <v>0</v>
      </c>
      <c r="V1507">
        <f>SUM($F1507:J1507)</f>
        <v>0</v>
      </c>
      <c r="W1507">
        <f>SUM($F1507:K1507)</f>
        <v>0</v>
      </c>
      <c r="X1507">
        <f>SUM($F1507:L1507)</f>
        <v>0</v>
      </c>
      <c r="Y1507">
        <f>SUM($F1507:M1507)</f>
        <v>0</v>
      </c>
      <c r="Z1507">
        <f>SUM($F1507:N1507)</f>
        <v>0</v>
      </c>
      <c r="AA1507">
        <f>SUM($F1507:O1507)</f>
        <v>0</v>
      </c>
      <c r="AB1507">
        <f>SUM($F1507:P1507)</f>
        <v>0</v>
      </c>
      <c r="AC1507">
        <f>SUM($F1507:Q1507)</f>
        <v>0</v>
      </c>
      <c r="AD1507">
        <f>SUM($F1507:R1507)</f>
        <v>0</v>
      </c>
    </row>
    <row r="1508" spans="1:30" x14ac:dyDescent="0.35">
      <c r="A1508" t="s">
        <v>205</v>
      </c>
      <c r="B1508" s="328" t="str">
        <f>VLOOKUP(A1508,'Web Based Remittances'!$A$2:$C$70,3,0)</f>
        <v>967n246o</v>
      </c>
      <c r="C1508" t="s">
        <v>77</v>
      </c>
      <c r="D1508" t="s">
        <v>78</v>
      </c>
      <c r="E1508">
        <v>6116600</v>
      </c>
      <c r="F1508">
        <v>7116.7</v>
      </c>
      <c r="G1508">
        <v>7116.7</v>
      </c>
      <c r="S1508">
        <f t="shared" si="23"/>
        <v>7116.7</v>
      </c>
      <c r="T1508">
        <f>SUM($F1508:H1508)</f>
        <v>14233.4</v>
      </c>
      <c r="U1508">
        <f>SUM($F1508:I1508)</f>
        <v>14233.4</v>
      </c>
      <c r="V1508">
        <f>SUM($F1508:J1508)</f>
        <v>14233.4</v>
      </c>
      <c r="W1508">
        <f>SUM($F1508:K1508)</f>
        <v>14233.4</v>
      </c>
      <c r="X1508">
        <f>SUM($F1508:L1508)</f>
        <v>14233.4</v>
      </c>
      <c r="Y1508">
        <f>SUM($F1508:M1508)</f>
        <v>14233.4</v>
      </c>
      <c r="Z1508">
        <f>SUM($F1508:N1508)</f>
        <v>14233.4</v>
      </c>
      <c r="AA1508">
        <f>SUM($F1508:O1508)</f>
        <v>14233.4</v>
      </c>
      <c r="AB1508">
        <f>SUM($F1508:P1508)</f>
        <v>14233.4</v>
      </c>
      <c r="AC1508">
        <f>SUM($F1508:Q1508)</f>
        <v>14233.4</v>
      </c>
      <c r="AD1508">
        <f>SUM($F1508:R1508)</f>
        <v>14233.4</v>
      </c>
    </row>
    <row r="1509" spans="1:30" x14ac:dyDescent="0.35">
      <c r="A1509" t="s">
        <v>205</v>
      </c>
      <c r="B1509" s="328" t="str">
        <f>VLOOKUP(A1509,'Web Based Remittances'!$A$2:$C$70,3,0)</f>
        <v>967n246o</v>
      </c>
      <c r="C1509" t="s">
        <v>79</v>
      </c>
      <c r="D1509" t="s">
        <v>80</v>
      </c>
      <c r="E1509">
        <v>6121000</v>
      </c>
      <c r="F1509">
        <v>15000</v>
      </c>
      <c r="G1509">
        <v>1500</v>
      </c>
      <c r="H1509">
        <v>1500</v>
      </c>
      <c r="I1509">
        <v>1200</v>
      </c>
      <c r="J1509">
        <v>1200</v>
      </c>
      <c r="K1509">
        <v>1200</v>
      </c>
      <c r="L1509">
        <v>1200</v>
      </c>
      <c r="M1509">
        <v>1200</v>
      </c>
      <c r="N1509">
        <v>1200</v>
      </c>
      <c r="O1509">
        <v>1200</v>
      </c>
      <c r="P1509">
        <v>1200</v>
      </c>
      <c r="Q1509">
        <v>1200</v>
      </c>
      <c r="R1509">
        <v>1200</v>
      </c>
      <c r="S1509">
        <f t="shared" si="23"/>
        <v>1500</v>
      </c>
      <c r="T1509">
        <f>SUM($F1509:H1509)</f>
        <v>18000</v>
      </c>
      <c r="U1509">
        <f>SUM($F1509:I1509)</f>
        <v>19200</v>
      </c>
      <c r="V1509">
        <f>SUM($F1509:J1509)</f>
        <v>20400</v>
      </c>
      <c r="W1509">
        <f>SUM($F1509:K1509)</f>
        <v>21600</v>
      </c>
      <c r="X1509">
        <f>SUM($F1509:L1509)</f>
        <v>22800</v>
      </c>
      <c r="Y1509">
        <f>SUM($F1509:M1509)</f>
        <v>24000</v>
      </c>
      <c r="Z1509">
        <f>SUM($F1509:N1509)</f>
        <v>25200</v>
      </c>
      <c r="AA1509">
        <f>SUM($F1509:O1509)</f>
        <v>26400</v>
      </c>
      <c r="AB1509">
        <f>SUM($F1509:P1509)</f>
        <v>27600</v>
      </c>
      <c r="AC1509">
        <f>SUM($F1509:Q1509)</f>
        <v>28800</v>
      </c>
      <c r="AD1509">
        <f>SUM($F1509:R1509)</f>
        <v>30000</v>
      </c>
    </row>
    <row r="1510" spans="1:30" x14ac:dyDescent="0.35">
      <c r="A1510" t="s">
        <v>205</v>
      </c>
      <c r="B1510" s="328" t="str">
        <f>VLOOKUP(A1510,'Web Based Remittances'!$A$2:$C$70,3,0)</f>
        <v>967n246o</v>
      </c>
      <c r="C1510" t="s">
        <v>81</v>
      </c>
      <c r="D1510" t="s">
        <v>82</v>
      </c>
      <c r="E1510">
        <v>6122310</v>
      </c>
      <c r="F1510">
        <v>8600</v>
      </c>
      <c r="G1510">
        <v>715</v>
      </c>
      <c r="H1510">
        <v>800</v>
      </c>
      <c r="I1510">
        <v>0</v>
      </c>
      <c r="J1510">
        <v>715</v>
      </c>
      <c r="K1510">
        <v>715</v>
      </c>
      <c r="L1510">
        <v>715</v>
      </c>
      <c r="M1510">
        <v>715</v>
      </c>
      <c r="N1510">
        <v>715</v>
      </c>
      <c r="O1510">
        <v>715</v>
      </c>
      <c r="P1510">
        <v>715</v>
      </c>
      <c r="Q1510">
        <v>715</v>
      </c>
      <c r="R1510">
        <v>1365</v>
      </c>
      <c r="S1510">
        <f t="shared" si="23"/>
        <v>715</v>
      </c>
      <c r="T1510">
        <f>SUM($F1510:H1510)</f>
        <v>10115</v>
      </c>
      <c r="U1510">
        <f>SUM($F1510:I1510)</f>
        <v>10115</v>
      </c>
      <c r="V1510">
        <f>SUM($F1510:J1510)</f>
        <v>10830</v>
      </c>
      <c r="W1510">
        <f>SUM($F1510:K1510)</f>
        <v>11545</v>
      </c>
      <c r="X1510">
        <f>SUM($F1510:L1510)</f>
        <v>12260</v>
      </c>
      <c r="Y1510">
        <f>SUM($F1510:M1510)</f>
        <v>12975</v>
      </c>
      <c r="Z1510">
        <f>SUM($F1510:N1510)</f>
        <v>13690</v>
      </c>
      <c r="AA1510">
        <f>SUM($F1510:O1510)</f>
        <v>14405</v>
      </c>
      <c r="AB1510">
        <f>SUM($F1510:P1510)</f>
        <v>15120</v>
      </c>
      <c r="AC1510">
        <f>SUM($F1510:Q1510)</f>
        <v>15835</v>
      </c>
      <c r="AD1510">
        <f>SUM($F1510:R1510)</f>
        <v>17200</v>
      </c>
    </row>
    <row r="1511" spans="1:30" x14ac:dyDescent="0.35">
      <c r="A1511" t="s">
        <v>205</v>
      </c>
      <c r="B1511" s="328" t="str">
        <f>VLOOKUP(A1511,'Web Based Remittances'!$A$2:$C$70,3,0)</f>
        <v>967n246o</v>
      </c>
      <c r="C1511" t="s">
        <v>83</v>
      </c>
      <c r="D1511" t="s">
        <v>84</v>
      </c>
      <c r="E1511">
        <v>6122110</v>
      </c>
      <c r="F1511">
        <v>3500</v>
      </c>
      <c r="G1511">
        <v>200</v>
      </c>
      <c r="H1511">
        <v>150</v>
      </c>
      <c r="I1511">
        <v>150</v>
      </c>
      <c r="J1511">
        <v>600</v>
      </c>
      <c r="K1511">
        <v>300</v>
      </c>
      <c r="L1511">
        <v>600</v>
      </c>
      <c r="M1511">
        <v>150</v>
      </c>
      <c r="N1511">
        <v>600</v>
      </c>
      <c r="O1511">
        <v>150</v>
      </c>
      <c r="P1511">
        <v>150</v>
      </c>
      <c r="Q1511">
        <v>300</v>
      </c>
      <c r="R1511">
        <v>150</v>
      </c>
      <c r="S1511">
        <f t="shared" si="23"/>
        <v>200</v>
      </c>
      <c r="T1511">
        <f>SUM($F1511:H1511)</f>
        <v>3850</v>
      </c>
      <c r="U1511">
        <f>SUM($F1511:I1511)</f>
        <v>4000</v>
      </c>
      <c r="V1511">
        <f>SUM($F1511:J1511)</f>
        <v>4600</v>
      </c>
      <c r="W1511">
        <f>SUM($F1511:K1511)</f>
        <v>4900</v>
      </c>
      <c r="X1511">
        <f>SUM($F1511:L1511)</f>
        <v>5500</v>
      </c>
      <c r="Y1511">
        <f>SUM($F1511:M1511)</f>
        <v>5650</v>
      </c>
      <c r="Z1511">
        <f>SUM($F1511:N1511)</f>
        <v>6250</v>
      </c>
      <c r="AA1511">
        <f>SUM($F1511:O1511)</f>
        <v>6400</v>
      </c>
      <c r="AB1511">
        <f>SUM($F1511:P1511)</f>
        <v>6550</v>
      </c>
      <c r="AC1511">
        <f>SUM($F1511:Q1511)</f>
        <v>6850</v>
      </c>
      <c r="AD1511">
        <f>SUM($F1511:R1511)</f>
        <v>7000</v>
      </c>
    </row>
    <row r="1512" spans="1:30" x14ac:dyDescent="0.35">
      <c r="A1512" t="s">
        <v>205</v>
      </c>
      <c r="B1512" s="328" t="str">
        <f>VLOOKUP(A1512,'Web Based Remittances'!$A$2:$C$70,3,0)</f>
        <v>967n246o</v>
      </c>
      <c r="C1512" t="s">
        <v>85</v>
      </c>
      <c r="D1512" t="s">
        <v>86</v>
      </c>
      <c r="E1512">
        <v>6120800</v>
      </c>
      <c r="F1512">
        <v>3363.6</v>
      </c>
      <c r="G1512">
        <v>0</v>
      </c>
      <c r="H1512">
        <v>840.9</v>
      </c>
      <c r="I1512">
        <v>0</v>
      </c>
      <c r="J1512">
        <v>0</v>
      </c>
      <c r="K1512">
        <v>840.9</v>
      </c>
      <c r="L1512">
        <v>0</v>
      </c>
      <c r="M1512">
        <v>0</v>
      </c>
      <c r="N1512">
        <v>840.9</v>
      </c>
      <c r="O1512">
        <v>0</v>
      </c>
      <c r="P1512">
        <v>0</v>
      </c>
      <c r="Q1512">
        <v>840.9</v>
      </c>
      <c r="R1512">
        <v>0</v>
      </c>
      <c r="S1512">
        <f t="shared" si="23"/>
        <v>0</v>
      </c>
      <c r="T1512">
        <f>SUM($F1512:H1512)</f>
        <v>4204.5</v>
      </c>
      <c r="U1512">
        <f>SUM($F1512:I1512)</f>
        <v>4204.5</v>
      </c>
      <c r="V1512">
        <f>SUM($F1512:J1512)</f>
        <v>4204.5</v>
      </c>
      <c r="W1512">
        <f>SUM($F1512:K1512)</f>
        <v>5045.3999999999996</v>
      </c>
      <c r="X1512">
        <f>SUM($F1512:L1512)</f>
        <v>5045.3999999999996</v>
      </c>
      <c r="Y1512">
        <f>SUM($F1512:M1512)</f>
        <v>5045.3999999999996</v>
      </c>
      <c r="Z1512">
        <f>SUM($F1512:N1512)</f>
        <v>5886.2999999999993</v>
      </c>
      <c r="AA1512">
        <f>SUM($F1512:O1512)</f>
        <v>5886.2999999999993</v>
      </c>
      <c r="AB1512">
        <f>SUM($F1512:P1512)</f>
        <v>5886.2999999999993</v>
      </c>
      <c r="AC1512">
        <f>SUM($F1512:Q1512)</f>
        <v>6727.1999999999989</v>
      </c>
      <c r="AD1512">
        <f>SUM($F1512:R1512)</f>
        <v>6727.1999999999989</v>
      </c>
    </row>
    <row r="1513" spans="1:30" x14ac:dyDescent="0.35">
      <c r="A1513" t="s">
        <v>205</v>
      </c>
      <c r="B1513" s="328" t="str">
        <f>VLOOKUP(A1513,'Web Based Remittances'!$A$2:$C$70,3,0)</f>
        <v>967n246o</v>
      </c>
      <c r="C1513" t="s">
        <v>87</v>
      </c>
      <c r="D1513" t="s">
        <v>88</v>
      </c>
      <c r="E1513">
        <v>6120220</v>
      </c>
      <c r="F1513">
        <v>57277.55</v>
      </c>
      <c r="G1513">
        <v>4773.13</v>
      </c>
      <c r="H1513">
        <v>4773.13</v>
      </c>
      <c r="I1513">
        <v>4773.13</v>
      </c>
      <c r="J1513">
        <v>4773.13</v>
      </c>
      <c r="K1513">
        <v>4773.13</v>
      </c>
      <c r="L1513">
        <v>4773.13</v>
      </c>
      <c r="M1513">
        <v>4773.13</v>
      </c>
      <c r="N1513">
        <v>4773.13</v>
      </c>
      <c r="O1513">
        <v>4773.13</v>
      </c>
      <c r="P1513">
        <v>4773.13</v>
      </c>
      <c r="Q1513">
        <v>4773.13</v>
      </c>
      <c r="R1513">
        <v>4773.12</v>
      </c>
      <c r="S1513">
        <f t="shared" si="23"/>
        <v>4773.13</v>
      </c>
      <c r="T1513">
        <f>SUM($F1513:H1513)</f>
        <v>66823.81</v>
      </c>
      <c r="U1513">
        <f>SUM($F1513:I1513)</f>
        <v>71596.94</v>
      </c>
      <c r="V1513">
        <f>SUM($F1513:J1513)</f>
        <v>76370.070000000007</v>
      </c>
      <c r="W1513">
        <f>SUM($F1513:K1513)</f>
        <v>81143.200000000012</v>
      </c>
      <c r="X1513">
        <f>SUM($F1513:L1513)</f>
        <v>85916.330000000016</v>
      </c>
      <c r="Y1513">
        <f>SUM($F1513:M1513)</f>
        <v>90689.460000000021</v>
      </c>
      <c r="Z1513">
        <f>SUM($F1513:N1513)</f>
        <v>95462.590000000026</v>
      </c>
      <c r="AA1513">
        <f>SUM($F1513:O1513)</f>
        <v>100235.72000000003</v>
      </c>
      <c r="AB1513">
        <f>SUM($F1513:P1513)</f>
        <v>105008.85000000003</v>
      </c>
      <c r="AC1513">
        <f>SUM($F1513:Q1513)</f>
        <v>109781.98000000004</v>
      </c>
      <c r="AD1513">
        <f>SUM($F1513:R1513)</f>
        <v>114555.10000000003</v>
      </c>
    </row>
    <row r="1514" spans="1:30" x14ac:dyDescent="0.35">
      <c r="A1514" t="s">
        <v>205</v>
      </c>
      <c r="B1514" s="328" t="str">
        <f>VLOOKUP(A1514,'Web Based Remittances'!$A$2:$C$70,3,0)</f>
        <v>967n246o</v>
      </c>
      <c r="C1514" t="s">
        <v>89</v>
      </c>
      <c r="D1514" t="s">
        <v>90</v>
      </c>
      <c r="E1514">
        <v>6120600</v>
      </c>
      <c r="F1514">
        <v>22336.49</v>
      </c>
      <c r="G1514">
        <v>2230.4899999999998</v>
      </c>
      <c r="H1514">
        <v>2234</v>
      </c>
      <c r="I1514">
        <v>2234</v>
      </c>
      <c r="J1514">
        <v>2234</v>
      </c>
      <c r="K1514">
        <v>2234</v>
      </c>
      <c r="L1514">
        <v>2234</v>
      </c>
      <c r="M1514">
        <v>2234</v>
      </c>
      <c r="N1514">
        <v>2234</v>
      </c>
      <c r="O1514">
        <v>2234</v>
      </c>
      <c r="P1514">
        <v>2234</v>
      </c>
      <c r="S1514">
        <f t="shared" si="23"/>
        <v>2230.4899999999998</v>
      </c>
      <c r="T1514">
        <f>SUM($F1514:H1514)</f>
        <v>26800.980000000003</v>
      </c>
      <c r="U1514">
        <f>SUM($F1514:I1514)</f>
        <v>29034.980000000003</v>
      </c>
      <c r="V1514">
        <f>SUM($F1514:J1514)</f>
        <v>31268.980000000003</v>
      </c>
      <c r="W1514">
        <f>SUM($F1514:K1514)</f>
        <v>33502.980000000003</v>
      </c>
      <c r="X1514">
        <f>SUM($F1514:L1514)</f>
        <v>35736.980000000003</v>
      </c>
      <c r="Y1514">
        <f>SUM($F1514:M1514)</f>
        <v>37970.980000000003</v>
      </c>
      <c r="Z1514">
        <f>SUM($F1514:N1514)</f>
        <v>40204.980000000003</v>
      </c>
      <c r="AA1514">
        <f>SUM($F1514:O1514)</f>
        <v>42438.98</v>
      </c>
      <c r="AB1514">
        <f>SUM($F1514:P1514)</f>
        <v>44672.98</v>
      </c>
      <c r="AC1514">
        <f>SUM($F1514:Q1514)</f>
        <v>44672.98</v>
      </c>
      <c r="AD1514">
        <f>SUM($F1514:R1514)</f>
        <v>44672.98</v>
      </c>
    </row>
    <row r="1515" spans="1:30" x14ac:dyDescent="0.35">
      <c r="A1515" t="s">
        <v>205</v>
      </c>
      <c r="B1515" s="328" t="str">
        <f>VLOOKUP(A1515,'Web Based Remittances'!$A$2:$C$70,3,0)</f>
        <v>967n246o</v>
      </c>
      <c r="C1515" t="s">
        <v>91</v>
      </c>
      <c r="D1515" t="s">
        <v>92</v>
      </c>
      <c r="E1515">
        <v>6120400</v>
      </c>
      <c r="F1515">
        <v>2000</v>
      </c>
      <c r="G1515">
        <v>0</v>
      </c>
      <c r="H1515">
        <v>250</v>
      </c>
      <c r="I1515">
        <v>0</v>
      </c>
      <c r="J1515">
        <v>166</v>
      </c>
      <c r="K1515">
        <v>0</v>
      </c>
      <c r="L1515">
        <v>250</v>
      </c>
      <c r="M1515">
        <v>250</v>
      </c>
      <c r="N1515">
        <v>250</v>
      </c>
      <c r="O1515">
        <v>250</v>
      </c>
      <c r="P1515">
        <v>250</v>
      </c>
      <c r="Q1515">
        <v>250</v>
      </c>
      <c r="R1515">
        <v>84</v>
      </c>
      <c r="S1515">
        <f t="shared" si="23"/>
        <v>0</v>
      </c>
      <c r="T1515">
        <f>SUM($F1515:H1515)</f>
        <v>2250</v>
      </c>
      <c r="U1515">
        <f>SUM($F1515:I1515)</f>
        <v>2250</v>
      </c>
      <c r="V1515">
        <f>SUM($F1515:J1515)</f>
        <v>2416</v>
      </c>
      <c r="W1515">
        <f>SUM($F1515:K1515)</f>
        <v>2416</v>
      </c>
      <c r="X1515">
        <f>SUM($F1515:L1515)</f>
        <v>2666</v>
      </c>
      <c r="Y1515">
        <f>SUM($F1515:M1515)</f>
        <v>2916</v>
      </c>
      <c r="Z1515">
        <f>SUM($F1515:N1515)</f>
        <v>3166</v>
      </c>
      <c r="AA1515">
        <f>SUM($F1515:O1515)</f>
        <v>3416</v>
      </c>
      <c r="AB1515">
        <f>SUM($F1515:P1515)</f>
        <v>3666</v>
      </c>
      <c r="AC1515">
        <f>SUM($F1515:Q1515)</f>
        <v>3916</v>
      </c>
      <c r="AD1515">
        <f>SUM($F1515:R1515)</f>
        <v>4000</v>
      </c>
    </row>
    <row r="1516" spans="1:30" x14ac:dyDescent="0.35">
      <c r="A1516" t="s">
        <v>205</v>
      </c>
      <c r="B1516" s="328" t="str">
        <f>VLOOKUP(A1516,'Web Based Remittances'!$A$2:$C$70,3,0)</f>
        <v>967n246o</v>
      </c>
      <c r="C1516" t="s">
        <v>93</v>
      </c>
      <c r="D1516" t="s">
        <v>94</v>
      </c>
      <c r="E1516">
        <v>6140130</v>
      </c>
      <c r="F1516">
        <v>13150</v>
      </c>
      <c r="G1516">
        <v>2191.67</v>
      </c>
      <c r="H1516">
        <v>1095.83</v>
      </c>
      <c r="I1516">
        <v>365.27</v>
      </c>
      <c r="J1516">
        <v>2191.67</v>
      </c>
      <c r="K1516">
        <v>0</v>
      </c>
      <c r="L1516">
        <v>2191.67</v>
      </c>
      <c r="M1516">
        <v>1095.83</v>
      </c>
      <c r="N1516">
        <v>365.28</v>
      </c>
      <c r="O1516">
        <v>365.28</v>
      </c>
      <c r="P1516">
        <v>2191.67</v>
      </c>
      <c r="Q1516">
        <v>1095.83</v>
      </c>
      <c r="R1516">
        <v>0</v>
      </c>
      <c r="S1516">
        <f t="shared" si="23"/>
        <v>2191.67</v>
      </c>
      <c r="T1516">
        <f>SUM($F1516:H1516)</f>
        <v>16437.5</v>
      </c>
      <c r="U1516">
        <f>SUM($F1516:I1516)</f>
        <v>16802.77</v>
      </c>
      <c r="V1516">
        <f>SUM($F1516:J1516)</f>
        <v>18994.440000000002</v>
      </c>
      <c r="W1516">
        <f>SUM($F1516:K1516)</f>
        <v>18994.440000000002</v>
      </c>
      <c r="X1516">
        <f>SUM($F1516:L1516)</f>
        <v>21186.11</v>
      </c>
      <c r="Y1516">
        <f>SUM($F1516:M1516)</f>
        <v>22281.940000000002</v>
      </c>
      <c r="Z1516">
        <f>SUM($F1516:N1516)</f>
        <v>22647.22</v>
      </c>
      <c r="AA1516">
        <f>SUM($F1516:O1516)</f>
        <v>23012.5</v>
      </c>
      <c r="AB1516">
        <f>SUM($F1516:P1516)</f>
        <v>25204.17</v>
      </c>
      <c r="AC1516">
        <f>SUM($F1516:Q1516)</f>
        <v>26300</v>
      </c>
      <c r="AD1516">
        <f>SUM($F1516:R1516)</f>
        <v>26300</v>
      </c>
    </row>
    <row r="1517" spans="1:30" x14ac:dyDescent="0.35">
      <c r="A1517" t="s">
        <v>205</v>
      </c>
      <c r="B1517" s="328" t="str">
        <f>VLOOKUP(A1517,'Web Based Remittances'!$A$2:$C$70,3,0)</f>
        <v>967n246o</v>
      </c>
      <c r="C1517" t="s">
        <v>95</v>
      </c>
      <c r="D1517" t="s">
        <v>96</v>
      </c>
      <c r="E1517">
        <v>6142430</v>
      </c>
      <c r="F1517">
        <v>25600</v>
      </c>
      <c r="G1517">
        <v>0</v>
      </c>
      <c r="H1517">
        <v>18657</v>
      </c>
      <c r="I1517">
        <v>251</v>
      </c>
      <c r="J1517">
        <v>252</v>
      </c>
      <c r="K1517">
        <v>490</v>
      </c>
      <c r="L1517">
        <v>1500</v>
      </c>
      <c r="M1517">
        <v>490</v>
      </c>
      <c r="N1517">
        <v>490</v>
      </c>
      <c r="O1517">
        <v>490</v>
      </c>
      <c r="P1517">
        <v>490</v>
      </c>
      <c r="Q1517">
        <v>490</v>
      </c>
      <c r="R1517">
        <v>2000</v>
      </c>
      <c r="S1517">
        <f t="shared" si="23"/>
        <v>0</v>
      </c>
      <c r="T1517">
        <f>SUM($F1517:H1517)</f>
        <v>44257</v>
      </c>
      <c r="U1517">
        <f>SUM($F1517:I1517)</f>
        <v>44508</v>
      </c>
      <c r="V1517">
        <f>SUM($F1517:J1517)</f>
        <v>44760</v>
      </c>
      <c r="W1517">
        <f>SUM($F1517:K1517)</f>
        <v>45250</v>
      </c>
      <c r="X1517">
        <f>SUM($F1517:L1517)</f>
        <v>46750</v>
      </c>
      <c r="Y1517">
        <f>SUM($F1517:M1517)</f>
        <v>47240</v>
      </c>
      <c r="Z1517">
        <f>SUM($F1517:N1517)</f>
        <v>47730</v>
      </c>
      <c r="AA1517">
        <f>SUM($F1517:O1517)</f>
        <v>48220</v>
      </c>
      <c r="AB1517">
        <f>SUM($F1517:P1517)</f>
        <v>48710</v>
      </c>
      <c r="AC1517">
        <f>SUM($F1517:Q1517)</f>
        <v>49200</v>
      </c>
      <c r="AD1517">
        <f>SUM($F1517:R1517)</f>
        <v>51200</v>
      </c>
    </row>
    <row r="1518" spans="1:30" x14ac:dyDescent="0.35">
      <c r="A1518" t="s">
        <v>205</v>
      </c>
      <c r="B1518" s="328" t="str">
        <f>VLOOKUP(A1518,'Web Based Remittances'!$A$2:$C$70,3,0)</f>
        <v>967n246o</v>
      </c>
      <c r="C1518" t="s">
        <v>97</v>
      </c>
      <c r="D1518" t="s">
        <v>98</v>
      </c>
      <c r="E1518">
        <v>6146100</v>
      </c>
      <c r="F1518">
        <v>0</v>
      </c>
      <c r="S1518">
        <f t="shared" si="23"/>
        <v>0</v>
      </c>
      <c r="T1518">
        <f>SUM($F1518:H1518)</f>
        <v>0</v>
      </c>
      <c r="U1518">
        <f>SUM($F1518:I1518)</f>
        <v>0</v>
      </c>
      <c r="V1518">
        <f>SUM($F1518:J1518)</f>
        <v>0</v>
      </c>
      <c r="W1518">
        <f>SUM($F1518:K1518)</f>
        <v>0</v>
      </c>
      <c r="X1518">
        <f>SUM($F1518:L1518)</f>
        <v>0</v>
      </c>
      <c r="Y1518">
        <f>SUM($F1518:M1518)</f>
        <v>0</v>
      </c>
      <c r="Z1518">
        <f>SUM($F1518:N1518)</f>
        <v>0</v>
      </c>
      <c r="AA1518">
        <f>SUM($F1518:O1518)</f>
        <v>0</v>
      </c>
      <c r="AB1518">
        <f>SUM($F1518:P1518)</f>
        <v>0</v>
      </c>
      <c r="AC1518">
        <f>SUM($F1518:Q1518)</f>
        <v>0</v>
      </c>
      <c r="AD1518">
        <f>SUM($F1518:R1518)</f>
        <v>0</v>
      </c>
    </row>
    <row r="1519" spans="1:30" x14ac:dyDescent="0.35">
      <c r="A1519" t="s">
        <v>205</v>
      </c>
      <c r="B1519" s="328" t="str">
        <f>VLOOKUP(A1519,'Web Based Remittances'!$A$2:$C$70,3,0)</f>
        <v>967n246o</v>
      </c>
      <c r="C1519" t="s">
        <v>99</v>
      </c>
      <c r="D1519" t="s">
        <v>100</v>
      </c>
      <c r="E1519">
        <v>6140000</v>
      </c>
      <c r="F1519">
        <v>16000</v>
      </c>
      <c r="G1519">
        <v>3510</v>
      </c>
      <c r="H1519">
        <v>280</v>
      </c>
      <c r="I1519">
        <v>280</v>
      </c>
      <c r="J1519">
        <v>3510</v>
      </c>
      <c r="K1519">
        <v>0</v>
      </c>
      <c r="L1519">
        <v>280</v>
      </c>
      <c r="M1519">
        <v>3510</v>
      </c>
      <c r="N1519">
        <v>280</v>
      </c>
      <c r="O1519">
        <v>280</v>
      </c>
      <c r="P1519">
        <v>3510</v>
      </c>
      <c r="Q1519">
        <v>280</v>
      </c>
      <c r="R1519">
        <v>280</v>
      </c>
      <c r="S1519">
        <f t="shared" si="23"/>
        <v>3510</v>
      </c>
      <c r="T1519">
        <f>SUM($F1519:H1519)</f>
        <v>19790</v>
      </c>
      <c r="U1519">
        <f>SUM($F1519:I1519)</f>
        <v>20070</v>
      </c>
      <c r="V1519">
        <f>SUM($F1519:J1519)</f>
        <v>23580</v>
      </c>
      <c r="W1519">
        <f>SUM($F1519:K1519)</f>
        <v>23580</v>
      </c>
      <c r="X1519">
        <f>SUM($F1519:L1519)</f>
        <v>23860</v>
      </c>
      <c r="Y1519">
        <f>SUM($F1519:M1519)</f>
        <v>27370</v>
      </c>
      <c r="Z1519">
        <f>SUM($F1519:N1519)</f>
        <v>27650</v>
      </c>
      <c r="AA1519">
        <f>SUM($F1519:O1519)</f>
        <v>27930</v>
      </c>
      <c r="AB1519">
        <f>SUM($F1519:P1519)</f>
        <v>31440</v>
      </c>
      <c r="AC1519">
        <f>SUM($F1519:Q1519)</f>
        <v>31720</v>
      </c>
      <c r="AD1519">
        <f>SUM($F1519:R1519)</f>
        <v>32000</v>
      </c>
    </row>
    <row r="1520" spans="1:30" x14ac:dyDescent="0.35">
      <c r="A1520" t="s">
        <v>205</v>
      </c>
      <c r="B1520" s="328" t="str">
        <f>VLOOKUP(A1520,'Web Based Remittances'!$A$2:$C$70,3,0)</f>
        <v>967n246o</v>
      </c>
      <c r="C1520" t="s">
        <v>101</v>
      </c>
      <c r="D1520" t="s">
        <v>102</v>
      </c>
      <c r="E1520">
        <v>6121600</v>
      </c>
      <c r="F1520">
        <v>5616</v>
      </c>
      <c r="G1520">
        <v>5616</v>
      </c>
      <c r="H1520">
        <v>0</v>
      </c>
      <c r="I1520">
        <v>0</v>
      </c>
      <c r="J1520">
        <v>0</v>
      </c>
      <c r="K1520">
        <v>0</v>
      </c>
      <c r="L1520">
        <v>0</v>
      </c>
      <c r="M1520">
        <v>0</v>
      </c>
      <c r="N1520">
        <v>0</v>
      </c>
      <c r="O1520">
        <v>0</v>
      </c>
      <c r="P1520">
        <v>0</v>
      </c>
      <c r="Q1520">
        <v>0</v>
      </c>
      <c r="R1520">
        <v>0</v>
      </c>
      <c r="S1520">
        <f t="shared" si="23"/>
        <v>5616</v>
      </c>
      <c r="T1520">
        <f>SUM($F1520:H1520)</f>
        <v>11232</v>
      </c>
      <c r="U1520">
        <f>SUM($F1520:I1520)</f>
        <v>11232</v>
      </c>
      <c r="V1520">
        <f>SUM($F1520:J1520)</f>
        <v>11232</v>
      </c>
      <c r="W1520">
        <f>SUM($F1520:K1520)</f>
        <v>11232</v>
      </c>
      <c r="X1520">
        <f>SUM($F1520:L1520)</f>
        <v>11232</v>
      </c>
      <c r="Y1520">
        <f>SUM($F1520:M1520)</f>
        <v>11232</v>
      </c>
      <c r="Z1520">
        <f>SUM($F1520:N1520)</f>
        <v>11232</v>
      </c>
      <c r="AA1520">
        <f>SUM($F1520:O1520)</f>
        <v>11232</v>
      </c>
      <c r="AB1520">
        <f>SUM($F1520:P1520)</f>
        <v>11232</v>
      </c>
      <c r="AC1520">
        <f>SUM($F1520:Q1520)</f>
        <v>11232</v>
      </c>
      <c r="AD1520">
        <f>SUM($F1520:R1520)</f>
        <v>11232</v>
      </c>
    </row>
    <row r="1521" spans="1:30" x14ac:dyDescent="0.35">
      <c r="A1521" t="s">
        <v>205</v>
      </c>
      <c r="B1521" s="328" t="str">
        <f>VLOOKUP(A1521,'Web Based Remittances'!$A$2:$C$70,3,0)</f>
        <v>967n246o</v>
      </c>
      <c r="C1521" t="s">
        <v>103</v>
      </c>
      <c r="D1521" t="s">
        <v>104</v>
      </c>
      <c r="E1521">
        <v>6151110</v>
      </c>
      <c r="F1521">
        <v>0</v>
      </c>
      <c r="G1521">
        <v>0</v>
      </c>
      <c r="H1521">
        <v>0</v>
      </c>
      <c r="I1521">
        <v>0</v>
      </c>
      <c r="J1521">
        <v>0</v>
      </c>
      <c r="K1521">
        <v>0</v>
      </c>
      <c r="L1521">
        <v>0</v>
      </c>
      <c r="M1521">
        <v>0</v>
      </c>
      <c r="N1521">
        <v>0</v>
      </c>
      <c r="O1521">
        <v>0</v>
      </c>
      <c r="P1521">
        <v>0</v>
      </c>
      <c r="Q1521">
        <v>0</v>
      </c>
      <c r="R1521">
        <v>0</v>
      </c>
      <c r="S1521">
        <f t="shared" si="23"/>
        <v>0</v>
      </c>
      <c r="T1521">
        <f>SUM($F1521:H1521)</f>
        <v>0</v>
      </c>
      <c r="U1521">
        <f>SUM($F1521:I1521)</f>
        <v>0</v>
      </c>
      <c r="V1521">
        <f>SUM($F1521:J1521)</f>
        <v>0</v>
      </c>
      <c r="W1521">
        <f>SUM($F1521:K1521)</f>
        <v>0</v>
      </c>
      <c r="X1521">
        <f>SUM($F1521:L1521)</f>
        <v>0</v>
      </c>
      <c r="Y1521">
        <f>SUM($F1521:M1521)</f>
        <v>0</v>
      </c>
      <c r="Z1521">
        <f>SUM($F1521:N1521)</f>
        <v>0</v>
      </c>
      <c r="AA1521">
        <f>SUM($F1521:O1521)</f>
        <v>0</v>
      </c>
      <c r="AB1521">
        <f>SUM($F1521:P1521)</f>
        <v>0</v>
      </c>
      <c r="AC1521">
        <f>SUM($F1521:Q1521)</f>
        <v>0</v>
      </c>
      <c r="AD1521">
        <f>SUM($F1521:R1521)</f>
        <v>0</v>
      </c>
    </row>
    <row r="1522" spans="1:30" x14ac:dyDescent="0.35">
      <c r="A1522" t="s">
        <v>205</v>
      </c>
      <c r="B1522" s="328" t="str">
        <f>VLOOKUP(A1522,'Web Based Remittances'!$A$2:$C$70,3,0)</f>
        <v>967n246o</v>
      </c>
      <c r="C1522" t="s">
        <v>105</v>
      </c>
      <c r="D1522" t="s">
        <v>106</v>
      </c>
      <c r="E1522">
        <v>6140200</v>
      </c>
      <c r="F1522">
        <v>57000</v>
      </c>
      <c r="G1522">
        <v>5200</v>
      </c>
      <c r="H1522">
        <v>5200</v>
      </c>
      <c r="I1522">
        <v>5200</v>
      </c>
      <c r="J1522">
        <v>5000</v>
      </c>
      <c r="K1522">
        <v>0</v>
      </c>
      <c r="L1522">
        <v>5200</v>
      </c>
      <c r="M1522">
        <v>5200</v>
      </c>
      <c r="N1522">
        <v>5200</v>
      </c>
      <c r="O1522">
        <v>5200</v>
      </c>
      <c r="P1522">
        <v>5200</v>
      </c>
      <c r="Q1522">
        <v>5200</v>
      </c>
      <c r="R1522">
        <v>5200</v>
      </c>
      <c r="S1522">
        <f t="shared" si="23"/>
        <v>5200</v>
      </c>
      <c r="T1522">
        <f>SUM($F1522:H1522)</f>
        <v>67400</v>
      </c>
      <c r="U1522">
        <f>SUM($F1522:I1522)</f>
        <v>72600</v>
      </c>
      <c r="V1522">
        <f>SUM($F1522:J1522)</f>
        <v>77600</v>
      </c>
      <c r="W1522">
        <f>SUM($F1522:K1522)</f>
        <v>77600</v>
      </c>
      <c r="X1522">
        <f>SUM($F1522:L1522)</f>
        <v>82800</v>
      </c>
      <c r="Y1522">
        <f>SUM($F1522:M1522)</f>
        <v>88000</v>
      </c>
      <c r="Z1522">
        <f>SUM($F1522:N1522)</f>
        <v>93200</v>
      </c>
      <c r="AA1522">
        <f>SUM($F1522:O1522)</f>
        <v>98400</v>
      </c>
      <c r="AB1522">
        <f>SUM($F1522:P1522)</f>
        <v>103600</v>
      </c>
      <c r="AC1522">
        <f>SUM($F1522:Q1522)</f>
        <v>108800</v>
      </c>
      <c r="AD1522">
        <f>SUM($F1522:R1522)</f>
        <v>114000</v>
      </c>
    </row>
    <row r="1523" spans="1:30" x14ac:dyDescent="0.35">
      <c r="A1523" t="s">
        <v>205</v>
      </c>
      <c r="B1523" s="328" t="str">
        <f>VLOOKUP(A1523,'Web Based Remittances'!$A$2:$C$70,3,0)</f>
        <v>967n246o</v>
      </c>
      <c r="C1523" t="s">
        <v>107</v>
      </c>
      <c r="D1523" t="s">
        <v>108</v>
      </c>
      <c r="E1523">
        <v>6111000</v>
      </c>
      <c r="F1523">
        <v>21663.46</v>
      </c>
      <c r="G1523">
        <v>3563.28</v>
      </c>
      <c r="H1523">
        <v>4462.9799999999996</v>
      </c>
      <c r="I1523">
        <v>3058.98</v>
      </c>
      <c r="J1523">
        <v>3058.98</v>
      </c>
      <c r="K1523">
        <v>0</v>
      </c>
      <c r="L1523">
        <v>3058.98</v>
      </c>
      <c r="M1523">
        <v>2231.4899999999998</v>
      </c>
      <c r="N1523">
        <v>445.75</v>
      </c>
      <c r="O1523">
        <v>445.75</v>
      </c>
      <c r="P1523">
        <v>445.75</v>
      </c>
      <c r="Q1523">
        <v>445.75</v>
      </c>
      <c r="R1523">
        <v>445.77</v>
      </c>
      <c r="S1523">
        <f t="shared" si="23"/>
        <v>3563.28</v>
      </c>
      <c r="T1523">
        <f>SUM($F1523:H1523)</f>
        <v>29689.719999999998</v>
      </c>
      <c r="U1523">
        <f>SUM($F1523:I1523)</f>
        <v>32748.699999999997</v>
      </c>
      <c r="V1523">
        <f>SUM($F1523:J1523)</f>
        <v>35807.68</v>
      </c>
      <c r="W1523">
        <f>SUM($F1523:K1523)</f>
        <v>35807.68</v>
      </c>
      <c r="X1523">
        <f>SUM($F1523:L1523)</f>
        <v>38866.660000000003</v>
      </c>
      <c r="Y1523">
        <f>SUM($F1523:M1523)</f>
        <v>41098.15</v>
      </c>
      <c r="Z1523">
        <f>SUM($F1523:N1523)</f>
        <v>41543.9</v>
      </c>
      <c r="AA1523">
        <f>SUM($F1523:O1523)</f>
        <v>41989.65</v>
      </c>
      <c r="AB1523">
        <f>SUM($F1523:P1523)</f>
        <v>42435.4</v>
      </c>
      <c r="AC1523">
        <f>SUM($F1523:Q1523)</f>
        <v>42881.15</v>
      </c>
      <c r="AD1523">
        <f>SUM($F1523:R1523)</f>
        <v>43326.92</v>
      </c>
    </row>
    <row r="1524" spans="1:30" x14ac:dyDescent="0.35">
      <c r="A1524" t="s">
        <v>205</v>
      </c>
      <c r="B1524" s="328" t="str">
        <f>VLOOKUP(A1524,'Web Based Remittances'!$A$2:$C$70,3,0)</f>
        <v>967n246o</v>
      </c>
      <c r="C1524" t="s">
        <v>109</v>
      </c>
      <c r="D1524" t="s">
        <v>110</v>
      </c>
      <c r="E1524">
        <v>6170100</v>
      </c>
      <c r="F1524">
        <v>28062.400000000001</v>
      </c>
      <c r="G1524">
        <v>8700</v>
      </c>
      <c r="H1524">
        <v>755</v>
      </c>
      <c r="I1524">
        <v>755</v>
      </c>
      <c r="J1524">
        <v>755</v>
      </c>
      <c r="K1524">
        <v>0</v>
      </c>
      <c r="L1524">
        <v>6417</v>
      </c>
      <c r="M1524">
        <v>755</v>
      </c>
      <c r="N1524">
        <v>755</v>
      </c>
      <c r="O1524">
        <v>755</v>
      </c>
      <c r="P1524">
        <v>6417</v>
      </c>
      <c r="Q1524">
        <v>1225.4000000000001</v>
      </c>
      <c r="R1524">
        <v>773</v>
      </c>
      <c r="S1524">
        <f t="shared" si="23"/>
        <v>8700</v>
      </c>
      <c r="T1524">
        <f>SUM($F1524:H1524)</f>
        <v>37517.4</v>
      </c>
      <c r="U1524">
        <f>SUM($F1524:I1524)</f>
        <v>38272.400000000001</v>
      </c>
      <c r="V1524">
        <f>SUM($F1524:J1524)</f>
        <v>39027.4</v>
      </c>
      <c r="W1524">
        <f>SUM($F1524:K1524)</f>
        <v>39027.4</v>
      </c>
      <c r="X1524">
        <f>SUM($F1524:L1524)</f>
        <v>45444.4</v>
      </c>
      <c r="Y1524">
        <f>SUM($F1524:M1524)</f>
        <v>46199.4</v>
      </c>
      <c r="Z1524">
        <f>SUM($F1524:N1524)</f>
        <v>46954.400000000001</v>
      </c>
      <c r="AA1524">
        <f>SUM($F1524:O1524)</f>
        <v>47709.4</v>
      </c>
      <c r="AB1524">
        <f>SUM($F1524:P1524)</f>
        <v>54126.400000000001</v>
      </c>
      <c r="AC1524">
        <f>SUM($F1524:Q1524)</f>
        <v>55351.8</v>
      </c>
      <c r="AD1524">
        <f>SUM($F1524:R1524)</f>
        <v>56124.800000000003</v>
      </c>
    </row>
    <row r="1525" spans="1:30" x14ac:dyDescent="0.35">
      <c r="A1525" t="s">
        <v>205</v>
      </c>
      <c r="B1525" s="328" t="str">
        <f>VLOOKUP(A1525,'Web Based Remittances'!$A$2:$C$70,3,0)</f>
        <v>967n246o</v>
      </c>
      <c r="C1525" t="s">
        <v>111</v>
      </c>
      <c r="D1525" t="s">
        <v>112</v>
      </c>
      <c r="E1525">
        <v>6170110</v>
      </c>
      <c r="F1525">
        <v>40255</v>
      </c>
      <c r="G1525">
        <v>3563.33</v>
      </c>
      <c r="H1525">
        <v>4818.5600000000004</v>
      </c>
      <c r="I1525">
        <v>3563</v>
      </c>
      <c r="J1525">
        <v>3753.33</v>
      </c>
      <c r="K1525">
        <v>0</v>
      </c>
      <c r="L1525">
        <v>4177.82</v>
      </c>
      <c r="M1525">
        <v>3533.33</v>
      </c>
      <c r="N1525">
        <v>2753.33</v>
      </c>
      <c r="O1525">
        <v>2753.33</v>
      </c>
      <c r="P1525">
        <v>4818.59</v>
      </c>
      <c r="Q1525">
        <v>2705.52</v>
      </c>
      <c r="R1525">
        <v>3814.86</v>
      </c>
      <c r="S1525">
        <f t="shared" si="23"/>
        <v>3563.33</v>
      </c>
      <c r="T1525">
        <f>SUM($F1525:H1525)</f>
        <v>48636.89</v>
      </c>
      <c r="U1525">
        <f>SUM($F1525:I1525)</f>
        <v>52199.89</v>
      </c>
      <c r="V1525">
        <f>SUM($F1525:J1525)</f>
        <v>55953.22</v>
      </c>
      <c r="W1525">
        <f>SUM($F1525:K1525)</f>
        <v>55953.22</v>
      </c>
      <c r="X1525">
        <f>SUM($F1525:L1525)</f>
        <v>60131.040000000001</v>
      </c>
      <c r="Y1525">
        <f>SUM($F1525:M1525)</f>
        <v>63664.37</v>
      </c>
      <c r="Z1525">
        <f>SUM($F1525:N1525)</f>
        <v>66417.7</v>
      </c>
      <c r="AA1525">
        <f>SUM($F1525:O1525)</f>
        <v>69171.03</v>
      </c>
      <c r="AB1525">
        <f>SUM($F1525:P1525)</f>
        <v>73989.62</v>
      </c>
      <c r="AC1525">
        <f>SUM($F1525:Q1525)</f>
        <v>76695.14</v>
      </c>
      <c r="AD1525">
        <f>SUM($F1525:R1525)</f>
        <v>80510</v>
      </c>
    </row>
    <row r="1526" spans="1:30" x14ac:dyDescent="0.35">
      <c r="A1526" t="s">
        <v>205</v>
      </c>
      <c r="B1526" s="328" t="str">
        <f>VLOOKUP(A1526,'Web Based Remittances'!$A$2:$C$70,3,0)</f>
        <v>967n246o</v>
      </c>
      <c r="C1526" t="s">
        <v>113</v>
      </c>
      <c r="D1526" t="s">
        <v>114</v>
      </c>
      <c r="E1526">
        <v>6181400</v>
      </c>
      <c r="S1526">
        <f t="shared" si="23"/>
        <v>0</v>
      </c>
      <c r="T1526">
        <f>SUM($F1526:H1526)</f>
        <v>0</v>
      </c>
      <c r="U1526">
        <f>SUM($F1526:I1526)</f>
        <v>0</v>
      </c>
      <c r="V1526">
        <f>SUM($F1526:J1526)</f>
        <v>0</v>
      </c>
      <c r="W1526">
        <f>SUM($F1526:K1526)</f>
        <v>0</v>
      </c>
      <c r="X1526">
        <f>SUM($F1526:L1526)</f>
        <v>0</v>
      </c>
      <c r="Y1526">
        <f>SUM($F1526:M1526)</f>
        <v>0</v>
      </c>
      <c r="Z1526">
        <f>SUM($F1526:N1526)</f>
        <v>0</v>
      </c>
      <c r="AA1526">
        <f>SUM($F1526:O1526)</f>
        <v>0</v>
      </c>
      <c r="AB1526">
        <f>SUM($F1526:P1526)</f>
        <v>0</v>
      </c>
      <c r="AC1526">
        <f>SUM($F1526:Q1526)</f>
        <v>0</v>
      </c>
      <c r="AD1526">
        <f>SUM($F1526:R1526)</f>
        <v>0</v>
      </c>
    </row>
    <row r="1527" spans="1:30" x14ac:dyDescent="0.35">
      <c r="A1527" t="s">
        <v>205</v>
      </c>
      <c r="B1527" s="328" t="str">
        <f>VLOOKUP(A1527,'Web Based Remittances'!$A$2:$C$70,3,0)</f>
        <v>967n246o</v>
      </c>
      <c r="C1527" t="s">
        <v>115</v>
      </c>
      <c r="D1527" t="s">
        <v>116</v>
      </c>
      <c r="E1527">
        <v>6181500</v>
      </c>
      <c r="S1527">
        <f t="shared" si="23"/>
        <v>0</v>
      </c>
      <c r="T1527">
        <f>SUM($F1527:H1527)</f>
        <v>0</v>
      </c>
      <c r="U1527">
        <f>SUM($F1527:I1527)</f>
        <v>0</v>
      </c>
      <c r="V1527">
        <f>SUM($F1527:J1527)</f>
        <v>0</v>
      </c>
      <c r="W1527">
        <f>SUM($F1527:K1527)</f>
        <v>0</v>
      </c>
      <c r="X1527">
        <f>SUM($F1527:L1527)</f>
        <v>0</v>
      </c>
      <c r="Y1527">
        <f>SUM($F1527:M1527)</f>
        <v>0</v>
      </c>
      <c r="Z1527">
        <f>SUM($F1527:N1527)</f>
        <v>0</v>
      </c>
      <c r="AA1527">
        <f>SUM($F1527:O1527)</f>
        <v>0</v>
      </c>
      <c r="AB1527">
        <f>SUM($F1527:P1527)</f>
        <v>0</v>
      </c>
      <c r="AC1527">
        <f>SUM($F1527:Q1527)</f>
        <v>0</v>
      </c>
      <c r="AD1527">
        <f>SUM($F1527:R1527)</f>
        <v>0</v>
      </c>
    </row>
    <row r="1528" spans="1:30" x14ac:dyDescent="0.35">
      <c r="A1528" t="s">
        <v>205</v>
      </c>
      <c r="B1528" s="328" t="str">
        <f>VLOOKUP(A1528,'Web Based Remittances'!$A$2:$C$70,3,0)</f>
        <v>967n246o</v>
      </c>
      <c r="C1528" t="s">
        <v>117</v>
      </c>
      <c r="D1528" t="s">
        <v>118</v>
      </c>
      <c r="E1528">
        <v>6110610</v>
      </c>
      <c r="S1528">
        <f t="shared" si="23"/>
        <v>0</v>
      </c>
      <c r="T1528">
        <f>SUM($F1528:H1528)</f>
        <v>0</v>
      </c>
      <c r="U1528">
        <f>SUM($F1528:I1528)</f>
        <v>0</v>
      </c>
      <c r="V1528">
        <f>SUM($F1528:J1528)</f>
        <v>0</v>
      </c>
      <c r="W1528">
        <f>SUM($F1528:K1528)</f>
        <v>0</v>
      </c>
      <c r="X1528">
        <f>SUM($F1528:L1528)</f>
        <v>0</v>
      </c>
      <c r="Y1528">
        <f>SUM($F1528:M1528)</f>
        <v>0</v>
      </c>
      <c r="Z1528">
        <f>SUM($F1528:N1528)</f>
        <v>0</v>
      </c>
      <c r="AA1528">
        <f>SUM($F1528:O1528)</f>
        <v>0</v>
      </c>
      <c r="AB1528">
        <f>SUM($F1528:P1528)</f>
        <v>0</v>
      </c>
      <c r="AC1528">
        <f>SUM($F1528:Q1528)</f>
        <v>0</v>
      </c>
      <c r="AD1528">
        <f>SUM($F1528:R1528)</f>
        <v>0</v>
      </c>
    </row>
    <row r="1529" spans="1:30" x14ac:dyDescent="0.35">
      <c r="A1529" t="s">
        <v>205</v>
      </c>
      <c r="B1529" s="328" t="str">
        <f>VLOOKUP(A1529,'Web Based Remittances'!$A$2:$C$70,3,0)</f>
        <v>967n246o</v>
      </c>
      <c r="C1529" t="s">
        <v>119</v>
      </c>
      <c r="D1529" t="s">
        <v>120</v>
      </c>
      <c r="E1529">
        <v>6122340</v>
      </c>
      <c r="S1529">
        <f t="shared" si="23"/>
        <v>0</v>
      </c>
      <c r="T1529">
        <f>SUM($F1529:H1529)</f>
        <v>0</v>
      </c>
      <c r="U1529">
        <f>SUM($F1529:I1529)</f>
        <v>0</v>
      </c>
      <c r="V1529">
        <f>SUM($F1529:J1529)</f>
        <v>0</v>
      </c>
      <c r="W1529">
        <f>SUM($F1529:K1529)</f>
        <v>0</v>
      </c>
      <c r="X1529">
        <f>SUM($F1529:L1529)</f>
        <v>0</v>
      </c>
      <c r="Y1529">
        <f>SUM($F1529:M1529)</f>
        <v>0</v>
      </c>
      <c r="Z1529">
        <f>SUM($F1529:N1529)</f>
        <v>0</v>
      </c>
      <c r="AA1529">
        <f>SUM($F1529:O1529)</f>
        <v>0</v>
      </c>
      <c r="AB1529">
        <f>SUM($F1529:P1529)</f>
        <v>0</v>
      </c>
      <c r="AC1529">
        <f>SUM($F1529:Q1529)</f>
        <v>0</v>
      </c>
      <c r="AD1529">
        <f>SUM($F1529:R1529)</f>
        <v>0</v>
      </c>
    </row>
    <row r="1530" spans="1:30" x14ac:dyDescent="0.35">
      <c r="A1530" t="s">
        <v>205</v>
      </c>
      <c r="B1530" s="328" t="str">
        <f>VLOOKUP(A1530,'Web Based Remittances'!$A$2:$C$70,3,0)</f>
        <v>967n246o</v>
      </c>
      <c r="C1530" t="s">
        <v>121</v>
      </c>
      <c r="D1530" t="s">
        <v>122</v>
      </c>
      <c r="E1530">
        <v>4190170</v>
      </c>
      <c r="F1530">
        <v>-6914</v>
      </c>
      <c r="H1530">
        <v>-6914</v>
      </c>
      <c r="S1530">
        <f t="shared" si="23"/>
        <v>0</v>
      </c>
      <c r="T1530">
        <f>SUM($F1530:H1530)</f>
        <v>-13828</v>
      </c>
      <c r="U1530">
        <f>SUM($F1530:I1530)</f>
        <v>-13828</v>
      </c>
      <c r="V1530">
        <f>SUM($F1530:J1530)</f>
        <v>-13828</v>
      </c>
      <c r="W1530">
        <f>SUM($F1530:K1530)</f>
        <v>-13828</v>
      </c>
      <c r="X1530">
        <f>SUM($F1530:L1530)</f>
        <v>-13828</v>
      </c>
      <c r="Y1530">
        <f>SUM($F1530:M1530)</f>
        <v>-13828</v>
      </c>
      <c r="Z1530">
        <f>SUM($F1530:N1530)</f>
        <v>-13828</v>
      </c>
      <c r="AA1530">
        <f>SUM($F1530:O1530)</f>
        <v>-13828</v>
      </c>
      <c r="AB1530">
        <f>SUM($F1530:P1530)</f>
        <v>-13828</v>
      </c>
      <c r="AC1530">
        <f>SUM($F1530:Q1530)</f>
        <v>-13828</v>
      </c>
      <c r="AD1530">
        <f>SUM($F1530:R1530)</f>
        <v>-13828</v>
      </c>
    </row>
    <row r="1531" spans="1:30" x14ac:dyDescent="0.35">
      <c r="A1531" t="s">
        <v>205</v>
      </c>
      <c r="B1531" s="328" t="str">
        <f>VLOOKUP(A1531,'Web Based Remittances'!$A$2:$C$70,3,0)</f>
        <v>967n246o</v>
      </c>
      <c r="C1531" t="s">
        <v>123</v>
      </c>
      <c r="D1531" t="s">
        <v>124</v>
      </c>
      <c r="E1531">
        <v>4190430</v>
      </c>
      <c r="S1531">
        <f t="shared" si="23"/>
        <v>0</v>
      </c>
      <c r="T1531">
        <f>SUM($F1531:H1531)</f>
        <v>0</v>
      </c>
      <c r="U1531">
        <f>SUM($F1531:I1531)</f>
        <v>0</v>
      </c>
      <c r="V1531">
        <f>SUM($F1531:J1531)</f>
        <v>0</v>
      </c>
      <c r="W1531">
        <f>SUM($F1531:K1531)</f>
        <v>0</v>
      </c>
      <c r="X1531">
        <f>SUM($F1531:L1531)</f>
        <v>0</v>
      </c>
      <c r="Y1531">
        <f>SUM($F1531:M1531)</f>
        <v>0</v>
      </c>
      <c r="Z1531">
        <f>SUM($F1531:N1531)</f>
        <v>0</v>
      </c>
      <c r="AA1531">
        <f>SUM($F1531:O1531)</f>
        <v>0</v>
      </c>
      <c r="AB1531">
        <f>SUM($F1531:P1531)</f>
        <v>0</v>
      </c>
      <c r="AC1531">
        <f>SUM($F1531:Q1531)</f>
        <v>0</v>
      </c>
      <c r="AD1531">
        <f>SUM($F1531:R1531)</f>
        <v>0</v>
      </c>
    </row>
    <row r="1532" spans="1:30" x14ac:dyDescent="0.35">
      <c r="A1532" t="s">
        <v>205</v>
      </c>
      <c r="B1532" s="328" t="str">
        <f>VLOOKUP(A1532,'Web Based Remittances'!$A$2:$C$70,3,0)</f>
        <v>967n246o</v>
      </c>
      <c r="C1532" t="s">
        <v>125</v>
      </c>
      <c r="D1532" t="s">
        <v>126</v>
      </c>
      <c r="E1532">
        <v>6181510</v>
      </c>
      <c r="S1532">
        <f t="shared" si="23"/>
        <v>0</v>
      </c>
      <c r="T1532">
        <f>SUM($F1532:H1532)</f>
        <v>0</v>
      </c>
      <c r="U1532">
        <f>SUM($F1532:I1532)</f>
        <v>0</v>
      </c>
      <c r="V1532">
        <f>SUM($F1532:J1532)</f>
        <v>0</v>
      </c>
      <c r="W1532">
        <f>SUM($F1532:K1532)</f>
        <v>0</v>
      </c>
      <c r="X1532">
        <f>SUM($F1532:L1532)</f>
        <v>0</v>
      </c>
      <c r="Y1532">
        <f>SUM($F1532:M1532)</f>
        <v>0</v>
      </c>
      <c r="Z1532">
        <f>SUM($F1532:N1532)</f>
        <v>0</v>
      </c>
      <c r="AA1532">
        <f>SUM($F1532:O1532)</f>
        <v>0</v>
      </c>
      <c r="AB1532">
        <f>SUM($F1532:P1532)</f>
        <v>0</v>
      </c>
      <c r="AC1532">
        <f>SUM($F1532:Q1532)</f>
        <v>0</v>
      </c>
      <c r="AD1532">
        <f>SUM($F1532:R1532)</f>
        <v>0</v>
      </c>
    </row>
    <row r="1533" spans="1:30" x14ac:dyDescent="0.35">
      <c r="A1533" t="s">
        <v>205</v>
      </c>
      <c r="B1533" s="328" t="str">
        <f>VLOOKUP(A1533,'Web Based Remittances'!$A$2:$C$70,3,0)</f>
        <v>967n246o</v>
      </c>
      <c r="C1533" t="s">
        <v>146</v>
      </c>
      <c r="D1533" t="s">
        <v>147</v>
      </c>
      <c r="E1533">
        <v>6180210</v>
      </c>
      <c r="F1533">
        <v>0</v>
      </c>
      <c r="G1533">
        <v>0</v>
      </c>
      <c r="H1533">
        <v>0</v>
      </c>
      <c r="I1533">
        <v>0</v>
      </c>
      <c r="J1533">
        <v>0</v>
      </c>
      <c r="K1533">
        <v>0</v>
      </c>
      <c r="L1533">
        <v>0</v>
      </c>
      <c r="M1533">
        <v>0</v>
      </c>
      <c r="N1533">
        <v>0</v>
      </c>
      <c r="O1533">
        <v>0</v>
      </c>
      <c r="P1533">
        <v>0</v>
      </c>
      <c r="Q1533">
        <v>0</v>
      </c>
      <c r="R1533">
        <v>0</v>
      </c>
      <c r="S1533">
        <f t="shared" si="23"/>
        <v>0</v>
      </c>
      <c r="T1533">
        <f>SUM($F1533:H1533)</f>
        <v>0</v>
      </c>
      <c r="U1533">
        <f>SUM($F1533:I1533)</f>
        <v>0</v>
      </c>
      <c r="V1533">
        <f>SUM($F1533:J1533)</f>
        <v>0</v>
      </c>
      <c r="W1533">
        <f>SUM($F1533:K1533)</f>
        <v>0</v>
      </c>
      <c r="X1533">
        <f>SUM($F1533:L1533)</f>
        <v>0</v>
      </c>
      <c r="Y1533">
        <f>SUM($F1533:M1533)</f>
        <v>0</v>
      </c>
      <c r="Z1533">
        <f>SUM($F1533:N1533)</f>
        <v>0</v>
      </c>
      <c r="AA1533">
        <f>SUM($F1533:O1533)</f>
        <v>0</v>
      </c>
      <c r="AB1533">
        <f>SUM($F1533:P1533)</f>
        <v>0</v>
      </c>
      <c r="AC1533">
        <f>SUM($F1533:Q1533)</f>
        <v>0</v>
      </c>
      <c r="AD1533">
        <f>SUM($F1533:R1533)</f>
        <v>0</v>
      </c>
    </row>
    <row r="1534" spans="1:30" x14ac:dyDescent="0.35">
      <c r="A1534" t="s">
        <v>205</v>
      </c>
      <c r="B1534" s="328" t="str">
        <f>VLOOKUP(A1534,'Web Based Remittances'!$A$2:$C$70,3,0)</f>
        <v>967n246o</v>
      </c>
      <c r="C1534" t="s">
        <v>127</v>
      </c>
      <c r="D1534" t="s">
        <v>128</v>
      </c>
      <c r="E1534">
        <v>6180200</v>
      </c>
      <c r="F1534">
        <v>33264.54</v>
      </c>
      <c r="G1534">
        <v>2835.02</v>
      </c>
      <c r="H1534">
        <v>2835.02</v>
      </c>
      <c r="I1534">
        <v>2835.02</v>
      </c>
      <c r="J1534">
        <v>2835.02</v>
      </c>
      <c r="K1534">
        <v>2835.02</v>
      </c>
      <c r="L1534">
        <v>2835.02</v>
      </c>
      <c r="M1534">
        <v>2835.02</v>
      </c>
      <c r="N1534">
        <v>2835.02</v>
      </c>
      <c r="O1534">
        <v>3212.88</v>
      </c>
      <c r="P1534">
        <v>2457.17</v>
      </c>
      <c r="Q1534">
        <v>2457.17</v>
      </c>
      <c r="R1534">
        <v>2457.16</v>
      </c>
      <c r="S1534">
        <f t="shared" si="23"/>
        <v>2835.02</v>
      </c>
      <c r="T1534">
        <f>SUM($F1534:H1534)</f>
        <v>38934.579999999994</v>
      </c>
      <c r="U1534">
        <f>SUM($F1534:I1534)</f>
        <v>41769.599999999991</v>
      </c>
      <c r="V1534">
        <f>SUM($F1534:J1534)</f>
        <v>44604.619999999988</v>
      </c>
      <c r="W1534">
        <f>SUM($F1534:K1534)</f>
        <v>47439.639999999985</v>
      </c>
      <c r="X1534">
        <f>SUM($F1534:L1534)</f>
        <v>50274.659999999982</v>
      </c>
      <c r="Y1534">
        <f>SUM($F1534:M1534)</f>
        <v>53109.679999999978</v>
      </c>
      <c r="Z1534">
        <f>SUM($F1534:N1534)</f>
        <v>55944.699999999975</v>
      </c>
      <c r="AA1534">
        <f>SUM($F1534:O1534)</f>
        <v>59157.579999999973</v>
      </c>
      <c r="AB1534">
        <f>SUM($F1534:P1534)</f>
        <v>61614.749999999971</v>
      </c>
      <c r="AC1534">
        <f>SUM($F1534:Q1534)</f>
        <v>64071.919999999969</v>
      </c>
      <c r="AD1534">
        <f>SUM($F1534:R1534)</f>
        <v>66529.079999999973</v>
      </c>
    </row>
    <row r="1535" spans="1:30" x14ac:dyDescent="0.35">
      <c r="A1535" t="s">
        <v>205</v>
      </c>
      <c r="B1535" s="328" t="str">
        <f>VLOOKUP(A1535,'Web Based Remittances'!$A$2:$C$70,3,0)</f>
        <v>967n246o</v>
      </c>
      <c r="C1535" t="s">
        <v>130</v>
      </c>
      <c r="D1535" t="s">
        <v>131</v>
      </c>
      <c r="E1535">
        <v>6180230</v>
      </c>
      <c r="F1535">
        <v>0</v>
      </c>
      <c r="G1535">
        <v>0</v>
      </c>
      <c r="H1535">
        <v>0</v>
      </c>
      <c r="I1535">
        <v>0</v>
      </c>
      <c r="J1535">
        <v>0</v>
      </c>
      <c r="K1535">
        <v>0</v>
      </c>
      <c r="L1535">
        <v>0</v>
      </c>
      <c r="M1535">
        <v>0</v>
      </c>
      <c r="N1535">
        <v>0</v>
      </c>
      <c r="O1535">
        <v>0</v>
      </c>
      <c r="P1535">
        <v>0</v>
      </c>
      <c r="Q1535">
        <v>0</v>
      </c>
      <c r="R1535">
        <v>0</v>
      </c>
      <c r="S1535">
        <f t="shared" si="23"/>
        <v>0</v>
      </c>
      <c r="T1535">
        <f>SUM($F1535:H1535)</f>
        <v>0</v>
      </c>
      <c r="U1535">
        <f>SUM($F1535:I1535)</f>
        <v>0</v>
      </c>
      <c r="V1535">
        <f>SUM($F1535:J1535)</f>
        <v>0</v>
      </c>
      <c r="W1535">
        <f>SUM($F1535:K1535)</f>
        <v>0</v>
      </c>
      <c r="X1535">
        <f>SUM($F1535:L1535)</f>
        <v>0</v>
      </c>
      <c r="Y1535">
        <f>SUM($F1535:M1535)</f>
        <v>0</v>
      </c>
      <c r="Z1535">
        <f>SUM($F1535:N1535)</f>
        <v>0</v>
      </c>
      <c r="AA1535">
        <f>SUM($F1535:O1535)</f>
        <v>0</v>
      </c>
      <c r="AB1535">
        <f>SUM($F1535:P1535)</f>
        <v>0</v>
      </c>
      <c r="AC1535">
        <f>SUM($F1535:Q1535)</f>
        <v>0</v>
      </c>
      <c r="AD1535">
        <f>SUM($F1535:R1535)</f>
        <v>0</v>
      </c>
    </row>
    <row r="1536" spans="1:30" x14ac:dyDescent="0.35">
      <c r="A1536" t="s">
        <v>205</v>
      </c>
      <c r="B1536" s="328" t="str">
        <f>VLOOKUP(A1536,'Web Based Remittances'!$A$2:$C$70,3,0)</f>
        <v>967n246o</v>
      </c>
      <c r="C1536" t="s">
        <v>135</v>
      </c>
      <c r="D1536" t="s">
        <v>136</v>
      </c>
      <c r="E1536">
        <v>6180260</v>
      </c>
      <c r="S1536">
        <f t="shared" si="23"/>
        <v>0</v>
      </c>
      <c r="T1536">
        <f>SUM($F1536:H1536)</f>
        <v>0</v>
      </c>
      <c r="U1536">
        <f>SUM($F1536:I1536)</f>
        <v>0</v>
      </c>
      <c r="V1536">
        <f>SUM($F1536:J1536)</f>
        <v>0</v>
      </c>
      <c r="W1536">
        <f>SUM($F1536:K1536)</f>
        <v>0</v>
      </c>
      <c r="X1536">
        <f>SUM($F1536:L1536)</f>
        <v>0</v>
      </c>
      <c r="Y1536">
        <f>SUM($F1536:M1536)</f>
        <v>0</v>
      </c>
      <c r="Z1536">
        <f>SUM($F1536:N1536)</f>
        <v>0</v>
      </c>
      <c r="AA1536">
        <f>SUM($F1536:O1536)</f>
        <v>0</v>
      </c>
      <c r="AB1536">
        <f>SUM($F1536:P1536)</f>
        <v>0</v>
      </c>
      <c r="AC1536">
        <f>SUM($F1536:Q1536)</f>
        <v>0</v>
      </c>
      <c r="AD1536">
        <f>SUM($F1536:R1536)</f>
        <v>0</v>
      </c>
    </row>
    <row r="1537" spans="1:30" x14ac:dyDescent="0.35">
      <c r="A1537" t="s">
        <v>154</v>
      </c>
      <c r="B1537" s="328" t="str">
        <f>VLOOKUP(A1537,'Web Based Remittances'!$A$2:$C$70,3,0)</f>
        <v>274t686m</v>
      </c>
      <c r="C1537" t="s">
        <v>19</v>
      </c>
      <c r="D1537" t="s">
        <v>20</v>
      </c>
      <c r="E1537">
        <v>4190105</v>
      </c>
      <c r="F1537">
        <v>-818881</v>
      </c>
      <c r="G1537">
        <v>-92817.75</v>
      </c>
      <c r="H1537">
        <v>-61878.5</v>
      </c>
      <c r="I1537">
        <v>-61878.5</v>
      </c>
      <c r="J1537">
        <v>-87166.23</v>
      </c>
      <c r="K1537">
        <v>-61878.5</v>
      </c>
      <c r="L1537">
        <v>-61878.5</v>
      </c>
      <c r="M1537">
        <v>-61878.5</v>
      </c>
      <c r="N1537">
        <v>-61878.5</v>
      </c>
      <c r="O1537">
        <v>-61878.5</v>
      </c>
      <c r="P1537">
        <v>-61878.5</v>
      </c>
      <c r="Q1537">
        <v>-61878.5</v>
      </c>
      <c r="R1537">
        <v>-81990.51999999999</v>
      </c>
      <c r="S1537">
        <f t="shared" si="23"/>
        <v>-92817.75</v>
      </c>
      <c r="T1537">
        <f>SUM($F1537:H1537)</f>
        <v>-973577.25</v>
      </c>
      <c r="U1537">
        <f>SUM($F1537:I1537)</f>
        <v>-1035455.75</v>
      </c>
      <c r="V1537">
        <f>SUM($F1537:J1537)</f>
        <v>-1122621.98</v>
      </c>
      <c r="W1537">
        <f>SUM($F1537:K1537)</f>
        <v>-1184500.48</v>
      </c>
      <c r="X1537">
        <f>SUM($F1537:L1537)</f>
        <v>-1246378.98</v>
      </c>
      <c r="Y1537">
        <f>SUM($F1537:M1537)</f>
        <v>-1308257.48</v>
      </c>
      <c r="Z1537">
        <f>SUM($F1537:N1537)</f>
        <v>-1370135.98</v>
      </c>
      <c r="AA1537">
        <f>SUM($F1537:O1537)</f>
        <v>-1432014.48</v>
      </c>
      <c r="AB1537">
        <f>SUM($F1537:P1537)</f>
        <v>-1493892.98</v>
      </c>
      <c r="AC1537">
        <f>SUM($F1537:Q1537)</f>
        <v>-1555771.48</v>
      </c>
      <c r="AD1537">
        <f>SUM($F1537:R1537)</f>
        <v>-1637762</v>
      </c>
    </row>
    <row r="1538" spans="1:30" x14ac:dyDescent="0.35">
      <c r="A1538" t="s">
        <v>154</v>
      </c>
      <c r="B1538" s="328" t="str">
        <f>VLOOKUP(A1538,'Web Based Remittances'!$A$2:$C$70,3,0)</f>
        <v>274t686m</v>
      </c>
      <c r="C1538" t="s">
        <v>21</v>
      </c>
      <c r="D1538" t="s">
        <v>22</v>
      </c>
      <c r="E1538">
        <v>4190110</v>
      </c>
      <c r="F1538">
        <v>0</v>
      </c>
      <c r="G1538">
        <v>0</v>
      </c>
      <c r="H1538">
        <v>0</v>
      </c>
      <c r="I1538">
        <v>0</v>
      </c>
      <c r="J1538">
        <v>0</v>
      </c>
      <c r="K1538">
        <v>0</v>
      </c>
      <c r="L1538">
        <v>0</v>
      </c>
      <c r="M1538">
        <v>0</v>
      </c>
      <c r="N1538">
        <v>0</v>
      </c>
      <c r="O1538">
        <v>0</v>
      </c>
      <c r="P1538">
        <v>0</v>
      </c>
      <c r="Q1538">
        <v>0</v>
      </c>
      <c r="R1538">
        <v>0</v>
      </c>
      <c r="S1538">
        <f t="shared" si="23"/>
        <v>0</v>
      </c>
      <c r="T1538">
        <f>SUM($F1538:H1538)</f>
        <v>0</v>
      </c>
      <c r="U1538">
        <f>SUM($F1538:I1538)</f>
        <v>0</v>
      </c>
      <c r="V1538">
        <f>SUM($F1538:J1538)</f>
        <v>0</v>
      </c>
      <c r="W1538">
        <f>SUM($F1538:K1538)</f>
        <v>0</v>
      </c>
      <c r="X1538">
        <f>SUM($F1538:L1538)</f>
        <v>0</v>
      </c>
      <c r="Y1538">
        <f>SUM($F1538:M1538)</f>
        <v>0</v>
      </c>
      <c r="Z1538">
        <f>SUM($F1538:N1538)</f>
        <v>0</v>
      </c>
      <c r="AA1538">
        <f>SUM($F1538:O1538)</f>
        <v>0</v>
      </c>
      <c r="AB1538">
        <f>SUM($F1538:P1538)</f>
        <v>0</v>
      </c>
      <c r="AC1538">
        <f>SUM($F1538:Q1538)</f>
        <v>0</v>
      </c>
      <c r="AD1538">
        <f>SUM($F1538:R1538)</f>
        <v>0</v>
      </c>
    </row>
    <row r="1539" spans="1:30" x14ac:dyDescent="0.35">
      <c r="A1539" t="s">
        <v>154</v>
      </c>
      <c r="B1539" s="328" t="str">
        <f>VLOOKUP(A1539,'Web Based Remittances'!$A$2:$C$70,3,0)</f>
        <v>274t686m</v>
      </c>
      <c r="C1539" t="s">
        <v>23</v>
      </c>
      <c r="D1539" t="s">
        <v>24</v>
      </c>
      <c r="E1539">
        <v>4190120</v>
      </c>
      <c r="F1539">
        <v>-15000</v>
      </c>
      <c r="G1539">
        <v>-1250</v>
      </c>
      <c r="H1539">
        <v>-1250</v>
      </c>
      <c r="I1539">
        <v>-1250</v>
      </c>
      <c r="J1539">
        <v>-1250</v>
      </c>
      <c r="K1539">
        <v>-1250</v>
      </c>
      <c r="L1539">
        <v>-1250</v>
      </c>
      <c r="M1539">
        <v>-1250</v>
      </c>
      <c r="N1539">
        <v>-1250</v>
      </c>
      <c r="O1539">
        <v>-1250</v>
      </c>
      <c r="P1539">
        <v>-1250</v>
      </c>
      <c r="Q1539">
        <v>-1250</v>
      </c>
      <c r="R1539">
        <v>-1250</v>
      </c>
      <c r="S1539">
        <f t="shared" si="23"/>
        <v>-1250</v>
      </c>
      <c r="T1539">
        <f>SUM($F1539:H1539)</f>
        <v>-17500</v>
      </c>
      <c r="U1539">
        <f>SUM($F1539:I1539)</f>
        <v>-18750</v>
      </c>
      <c r="V1539">
        <f>SUM($F1539:J1539)</f>
        <v>-20000</v>
      </c>
      <c r="W1539">
        <f>SUM($F1539:K1539)</f>
        <v>-21250</v>
      </c>
      <c r="X1539">
        <f>SUM($F1539:L1539)</f>
        <v>-22500</v>
      </c>
      <c r="Y1539">
        <f>SUM($F1539:M1539)</f>
        <v>-23750</v>
      </c>
      <c r="Z1539">
        <f>SUM($F1539:N1539)</f>
        <v>-25000</v>
      </c>
      <c r="AA1539">
        <f>SUM($F1539:O1539)</f>
        <v>-26250</v>
      </c>
      <c r="AB1539">
        <f>SUM($F1539:P1539)</f>
        <v>-27500</v>
      </c>
      <c r="AC1539">
        <f>SUM($F1539:Q1539)</f>
        <v>-28750</v>
      </c>
      <c r="AD1539">
        <f>SUM($F1539:R1539)</f>
        <v>-30000</v>
      </c>
    </row>
    <row r="1540" spans="1:30" x14ac:dyDescent="0.35">
      <c r="A1540" t="s">
        <v>154</v>
      </c>
      <c r="B1540" s="328" t="str">
        <f>VLOOKUP(A1540,'Web Based Remittances'!$A$2:$C$70,3,0)</f>
        <v>274t686m</v>
      </c>
      <c r="C1540" t="s">
        <v>25</v>
      </c>
      <c r="D1540" t="s">
        <v>26</v>
      </c>
      <c r="E1540">
        <v>4190140</v>
      </c>
      <c r="F1540">
        <v>-21400</v>
      </c>
      <c r="G1540">
        <v>0</v>
      </c>
      <c r="H1540">
        <v>0</v>
      </c>
      <c r="I1540">
        <v>-5350</v>
      </c>
      <c r="J1540">
        <v>0</v>
      </c>
      <c r="K1540">
        <v>0</v>
      </c>
      <c r="L1540">
        <v>-5350</v>
      </c>
      <c r="M1540">
        <v>0</v>
      </c>
      <c r="N1540">
        <v>0</v>
      </c>
      <c r="O1540">
        <v>-5350</v>
      </c>
      <c r="P1540">
        <v>0</v>
      </c>
      <c r="Q1540">
        <v>0</v>
      </c>
      <c r="R1540">
        <v>-5350</v>
      </c>
      <c r="S1540">
        <f t="shared" ref="S1540:S1603" si="24">G1540</f>
        <v>0</v>
      </c>
      <c r="T1540">
        <f>SUM($F1540:H1540)</f>
        <v>-21400</v>
      </c>
      <c r="U1540">
        <f>SUM($F1540:I1540)</f>
        <v>-26750</v>
      </c>
      <c r="V1540">
        <f>SUM($F1540:J1540)</f>
        <v>-26750</v>
      </c>
      <c r="W1540">
        <f>SUM($F1540:K1540)</f>
        <v>-26750</v>
      </c>
      <c r="X1540">
        <f>SUM($F1540:L1540)</f>
        <v>-32100</v>
      </c>
      <c r="Y1540">
        <f>SUM($F1540:M1540)</f>
        <v>-32100</v>
      </c>
      <c r="Z1540">
        <f>SUM($F1540:N1540)</f>
        <v>-32100</v>
      </c>
      <c r="AA1540">
        <f>SUM($F1540:O1540)</f>
        <v>-37450</v>
      </c>
      <c r="AB1540">
        <f>SUM($F1540:P1540)</f>
        <v>-37450</v>
      </c>
      <c r="AC1540">
        <f>SUM($F1540:Q1540)</f>
        <v>-37450</v>
      </c>
      <c r="AD1540">
        <f>SUM($F1540:R1540)</f>
        <v>-42800</v>
      </c>
    </row>
    <row r="1541" spans="1:30" x14ac:dyDescent="0.35">
      <c r="A1541" t="s">
        <v>154</v>
      </c>
      <c r="B1541" s="328" t="str">
        <f>VLOOKUP(A1541,'Web Based Remittances'!$A$2:$C$70,3,0)</f>
        <v>274t686m</v>
      </c>
      <c r="C1541" t="s">
        <v>27</v>
      </c>
      <c r="D1541" t="s">
        <v>28</v>
      </c>
      <c r="E1541">
        <v>4190160</v>
      </c>
      <c r="F1541">
        <v>0</v>
      </c>
      <c r="G1541">
        <v>0</v>
      </c>
      <c r="H1541">
        <v>0</v>
      </c>
      <c r="I1541">
        <v>0</v>
      </c>
      <c r="J1541">
        <v>0</v>
      </c>
      <c r="K1541">
        <v>0</v>
      </c>
      <c r="L1541">
        <v>0</v>
      </c>
      <c r="M1541">
        <v>0</v>
      </c>
      <c r="N1541">
        <v>0</v>
      </c>
      <c r="O1541">
        <v>0</v>
      </c>
      <c r="P1541">
        <v>0</v>
      </c>
      <c r="Q1541">
        <v>0</v>
      </c>
      <c r="R1541">
        <v>0</v>
      </c>
      <c r="S1541">
        <f t="shared" si="24"/>
        <v>0</v>
      </c>
      <c r="T1541">
        <f>SUM($F1541:H1541)</f>
        <v>0</v>
      </c>
      <c r="U1541">
        <f>SUM($F1541:I1541)</f>
        <v>0</v>
      </c>
      <c r="V1541">
        <f>SUM($F1541:J1541)</f>
        <v>0</v>
      </c>
      <c r="W1541">
        <f>SUM($F1541:K1541)</f>
        <v>0</v>
      </c>
      <c r="X1541">
        <f>SUM($F1541:L1541)</f>
        <v>0</v>
      </c>
      <c r="Y1541">
        <f>SUM($F1541:M1541)</f>
        <v>0</v>
      </c>
      <c r="Z1541">
        <f>SUM($F1541:N1541)</f>
        <v>0</v>
      </c>
      <c r="AA1541">
        <f>SUM($F1541:O1541)</f>
        <v>0</v>
      </c>
      <c r="AB1541">
        <f>SUM($F1541:P1541)</f>
        <v>0</v>
      </c>
      <c r="AC1541">
        <f>SUM($F1541:Q1541)</f>
        <v>0</v>
      </c>
      <c r="AD1541">
        <f>SUM($F1541:R1541)</f>
        <v>0</v>
      </c>
    </row>
    <row r="1542" spans="1:30" x14ac:dyDescent="0.35">
      <c r="A1542" t="s">
        <v>154</v>
      </c>
      <c r="B1542" s="328" t="str">
        <f>VLOOKUP(A1542,'Web Based Remittances'!$A$2:$C$70,3,0)</f>
        <v>274t686m</v>
      </c>
      <c r="C1542" t="s">
        <v>29</v>
      </c>
      <c r="D1542" t="s">
        <v>30</v>
      </c>
      <c r="E1542">
        <v>4190390</v>
      </c>
      <c r="F1542">
        <v>0</v>
      </c>
      <c r="G1542">
        <v>0</v>
      </c>
      <c r="H1542">
        <v>0</v>
      </c>
      <c r="I1542">
        <v>0</v>
      </c>
      <c r="J1542">
        <v>0</v>
      </c>
      <c r="K1542">
        <v>0</v>
      </c>
      <c r="L1542">
        <v>0</v>
      </c>
      <c r="M1542">
        <v>0</v>
      </c>
      <c r="N1542">
        <v>0</v>
      </c>
      <c r="O1542">
        <v>0</v>
      </c>
      <c r="P1542">
        <v>0</v>
      </c>
      <c r="Q1542">
        <v>0</v>
      </c>
      <c r="R1542">
        <v>0</v>
      </c>
      <c r="S1542">
        <f t="shared" si="24"/>
        <v>0</v>
      </c>
      <c r="T1542">
        <f>SUM($F1542:H1542)</f>
        <v>0</v>
      </c>
      <c r="U1542">
        <f>SUM($F1542:I1542)</f>
        <v>0</v>
      </c>
      <c r="V1542">
        <f>SUM($F1542:J1542)</f>
        <v>0</v>
      </c>
      <c r="W1542">
        <f>SUM($F1542:K1542)</f>
        <v>0</v>
      </c>
      <c r="X1542">
        <f>SUM($F1542:L1542)</f>
        <v>0</v>
      </c>
      <c r="Y1542">
        <f>SUM($F1542:M1542)</f>
        <v>0</v>
      </c>
      <c r="Z1542">
        <f>SUM($F1542:N1542)</f>
        <v>0</v>
      </c>
      <c r="AA1542">
        <f>SUM($F1542:O1542)</f>
        <v>0</v>
      </c>
      <c r="AB1542">
        <f>SUM($F1542:P1542)</f>
        <v>0</v>
      </c>
      <c r="AC1542">
        <f>SUM($F1542:Q1542)</f>
        <v>0</v>
      </c>
      <c r="AD1542">
        <f>SUM($F1542:R1542)</f>
        <v>0</v>
      </c>
    </row>
    <row r="1543" spans="1:30" x14ac:dyDescent="0.35">
      <c r="A1543" t="s">
        <v>154</v>
      </c>
      <c r="B1543" s="328" t="str">
        <f>VLOOKUP(A1543,'Web Based Remittances'!$A$2:$C$70,3,0)</f>
        <v>274t686m</v>
      </c>
      <c r="C1543" t="s">
        <v>31</v>
      </c>
      <c r="D1543" t="s">
        <v>32</v>
      </c>
      <c r="E1543">
        <v>4191900</v>
      </c>
      <c r="F1543">
        <v>-5000</v>
      </c>
      <c r="G1543">
        <v>0</v>
      </c>
      <c r="H1543">
        <v>0</v>
      </c>
      <c r="I1543">
        <v>0</v>
      </c>
      <c r="J1543">
        <v>0</v>
      </c>
      <c r="K1543">
        <v>0</v>
      </c>
      <c r="L1543">
        <v>0</v>
      </c>
      <c r="M1543">
        <v>0</v>
      </c>
      <c r="N1543">
        <v>0</v>
      </c>
      <c r="O1543">
        <v>0</v>
      </c>
      <c r="P1543">
        <v>0</v>
      </c>
      <c r="Q1543">
        <v>-5000</v>
      </c>
      <c r="R1543">
        <v>0</v>
      </c>
      <c r="S1543">
        <f t="shared" si="24"/>
        <v>0</v>
      </c>
      <c r="T1543">
        <f>SUM($F1543:H1543)</f>
        <v>-5000</v>
      </c>
      <c r="U1543">
        <f>SUM($F1543:I1543)</f>
        <v>-5000</v>
      </c>
      <c r="V1543">
        <f>SUM($F1543:J1543)</f>
        <v>-5000</v>
      </c>
      <c r="W1543">
        <f>SUM($F1543:K1543)</f>
        <v>-5000</v>
      </c>
      <c r="X1543">
        <f>SUM($F1543:L1543)</f>
        <v>-5000</v>
      </c>
      <c r="Y1543">
        <f>SUM($F1543:M1543)</f>
        <v>-5000</v>
      </c>
      <c r="Z1543">
        <f>SUM($F1543:N1543)</f>
        <v>-5000</v>
      </c>
      <c r="AA1543">
        <f>SUM($F1543:O1543)</f>
        <v>-5000</v>
      </c>
      <c r="AB1543">
        <f>SUM($F1543:P1543)</f>
        <v>-5000</v>
      </c>
      <c r="AC1543">
        <f>SUM($F1543:Q1543)</f>
        <v>-10000</v>
      </c>
      <c r="AD1543">
        <f>SUM($F1543:R1543)</f>
        <v>-10000</v>
      </c>
    </row>
    <row r="1544" spans="1:30" x14ac:dyDescent="0.35">
      <c r="A1544" t="s">
        <v>154</v>
      </c>
      <c r="B1544" s="328" t="str">
        <f>VLOOKUP(A1544,'Web Based Remittances'!$A$2:$C$70,3,0)</f>
        <v>274t686m</v>
      </c>
      <c r="C1544" t="s">
        <v>33</v>
      </c>
      <c r="D1544" t="s">
        <v>34</v>
      </c>
      <c r="E1544">
        <v>4191100</v>
      </c>
      <c r="F1544">
        <v>-2500</v>
      </c>
      <c r="G1544">
        <v>0</v>
      </c>
      <c r="H1544">
        <v>-250</v>
      </c>
      <c r="I1544">
        <v>-250</v>
      </c>
      <c r="J1544">
        <v>-250</v>
      </c>
      <c r="K1544">
        <v>0</v>
      </c>
      <c r="L1544">
        <v>-250</v>
      </c>
      <c r="M1544">
        <v>-250</v>
      </c>
      <c r="N1544">
        <v>-250</v>
      </c>
      <c r="O1544">
        <v>-250</v>
      </c>
      <c r="P1544">
        <v>-250</v>
      </c>
      <c r="Q1544">
        <v>-250</v>
      </c>
      <c r="R1544">
        <v>-250</v>
      </c>
      <c r="S1544">
        <f t="shared" si="24"/>
        <v>0</v>
      </c>
      <c r="T1544">
        <f>SUM($F1544:H1544)</f>
        <v>-2750</v>
      </c>
      <c r="U1544">
        <f>SUM($F1544:I1544)</f>
        <v>-3000</v>
      </c>
      <c r="V1544">
        <f>SUM($F1544:J1544)</f>
        <v>-3250</v>
      </c>
      <c r="W1544">
        <f>SUM($F1544:K1544)</f>
        <v>-3250</v>
      </c>
      <c r="X1544">
        <f>SUM($F1544:L1544)</f>
        <v>-3500</v>
      </c>
      <c r="Y1544">
        <f>SUM($F1544:M1544)</f>
        <v>-3750</v>
      </c>
      <c r="Z1544">
        <f>SUM($F1544:N1544)</f>
        <v>-4000</v>
      </c>
      <c r="AA1544">
        <f>SUM($F1544:O1544)</f>
        <v>-4250</v>
      </c>
      <c r="AB1544">
        <f>SUM($F1544:P1544)</f>
        <v>-4500</v>
      </c>
      <c r="AC1544">
        <f>SUM($F1544:Q1544)</f>
        <v>-4750</v>
      </c>
      <c r="AD1544">
        <f>SUM($F1544:R1544)</f>
        <v>-5000</v>
      </c>
    </row>
    <row r="1545" spans="1:30" x14ac:dyDescent="0.35">
      <c r="A1545" t="s">
        <v>154</v>
      </c>
      <c r="B1545" s="328" t="str">
        <f>VLOOKUP(A1545,'Web Based Remittances'!$A$2:$C$70,3,0)</f>
        <v>274t686m</v>
      </c>
      <c r="C1545" t="s">
        <v>35</v>
      </c>
      <c r="D1545" t="s">
        <v>36</v>
      </c>
      <c r="E1545">
        <v>4191110</v>
      </c>
      <c r="F1545">
        <v>-15000</v>
      </c>
      <c r="G1545">
        <v>-1000</v>
      </c>
      <c r="H1545">
        <v>-1500</v>
      </c>
      <c r="I1545">
        <v>-1500</v>
      </c>
      <c r="J1545">
        <v>-1500</v>
      </c>
      <c r="K1545">
        <v>0</v>
      </c>
      <c r="L1545">
        <v>-1500</v>
      </c>
      <c r="M1545">
        <v>-1500</v>
      </c>
      <c r="N1545">
        <v>-1500</v>
      </c>
      <c r="O1545">
        <v>-1500</v>
      </c>
      <c r="P1545">
        <v>-1500</v>
      </c>
      <c r="Q1545">
        <v>-1500</v>
      </c>
      <c r="R1545">
        <v>-500</v>
      </c>
      <c r="S1545">
        <f t="shared" si="24"/>
        <v>-1000</v>
      </c>
      <c r="T1545">
        <f>SUM($F1545:H1545)</f>
        <v>-17500</v>
      </c>
      <c r="U1545">
        <f>SUM($F1545:I1545)</f>
        <v>-19000</v>
      </c>
      <c r="V1545">
        <f>SUM($F1545:J1545)</f>
        <v>-20500</v>
      </c>
      <c r="W1545">
        <f>SUM($F1545:K1545)</f>
        <v>-20500</v>
      </c>
      <c r="X1545">
        <f>SUM($F1545:L1545)</f>
        <v>-22000</v>
      </c>
      <c r="Y1545">
        <f>SUM($F1545:M1545)</f>
        <v>-23500</v>
      </c>
      <c r="Z1545">
        <f>SUM($F1545:N1545)</f>
        <v>-25000</v>
      </c>
      <c r="AA1545">
        <f>SUM($F1545:O1545)</f>
        <v>-26500</v>
      </c>
      <c r="AB1545">
        <f>SUM($F1545:P1545)</f>
        <v>-28000</v>
      </c>
      <c r="AC1545">
        <f>SUM($F1545:Q1545)</f>
        <v>-29500</v>
      </c>
      <c r="AD1545">
        <f>SUM($F1545:R1545)</f>
        <v>-30000</v>
      </c>
    </row>
    <row r="1546" spans="1:30" x14ac:dyDescent="0.35">
      <c r="A1546" t="s">
        <v>154</v>
      </c>
      <c r="B1546" s="328" t="str">
        <f>VLOOKUP(A1546,'Web Based Remittances'!$A$2:$C$70,3,0)</f>
        <v>274t686m</v>
      </c>
      <c r="C1546" t="s">
        <v>37</v>
      </c>
      <c r="D1546" t="s">
        <v>38</v>
      </c>
      <c r="E1546">
        <v>4191600</v>
      </c>
      <c r="F1546">
        <v>0</v>
      </c>
      <c r="G1546">
        <v>0</v>
      </c>
      <c r="H1546">
        <v>0</v>
      </c>
      <c r="I1546">
        <v>0</v>
      </c>
      <c r="J1546">
        <v>0</v>
      </c>
      <c r="K1546">
        <v>0</v>
      </c>
      <c r="L1546">
        <v>0</v>
      </c>
      <c r="M1546">
        <v>0</v>
      </c>
      <c r="N1546">
        <v>0</v>
      </c>
      <c r="O1546">
        <v>0</v>
      </c>
      <c r="P1546">
        <v>0</v>
      </c>
      <c r="Q1546">
        <v>0</v>
      </c>
      <c r="R1546">
        <v>0</v>
      </c>
      <c r="S1546">
        <f t="shared" si="24"/>
        <v>0</v>
      </c>
      <c r="T1546">
        <f>SUM($F1546:H1546)</f>
        <v>0</v>
      </c>
      <c r="U1546">
        <f>SUM($F1546:I1546)</f>
        <v>0</v>
      </c>
      <c r="V1546">
        <f>SUM($F1546:J1546)</f>
        <v>0</v>
      </c>
      <c r="W1546">
        <f>SUM($F1546:K1546)</f>
        <v>0</v>
      </c>
      <c r="X1546">
        <f>SUM($F1546:L1546)</f>
        <v>0</v>
      </c>
      <c r="Y1546">
        <f>SUM($F1546:M1546)</f>
        <v>0</v>
      </c>
      <c r="Z1546">
        <f>SUM($F1546:N1546)</f>
        <v>0</v>
      </c>
      <c r="AA1546">
        <f>SUM($F1546:O1546)</f>
        <v>0</v>
      </c>
      <c r="AB1546">
        <f>SUM($F1546:P1546)</f>
        <v>0</v>
      </c>
      <c r="AC1546">
        <f>SUM($F1546:Q1546)</f>
        <v>0</v>
      </c>
      <c r="AD1546">
        <f>SUM($F1546:R1546)</f>
        <v>0</v>
      </c>
    </row>
    <row r="1547" spans="1:30" x14ac:dyDescent="0.35">
      <c r="A1547" t="s">
        <v>154</v>
      </c>
      <c r="B1547" s="328" t="str">
        <f>VLOOKUP(A1547,'Web Based Remittances'!$A$2:$C$70,3,0)</f>
        <v>274t686m</v>
      </c>
      <c r="C1547" t="s">
        <v>39</v>
      </c>
      <c r="D1547" t="s">
        <v>40</v>
      </c>
      <c r="E1547">
        <v>4191610</v>
      </c>
      <c r="F1547">
        <v>0</v>
      </c>
      <c r="G1547">
        <v>0</v>
      </c>
      <c r="H1547">
        <v>0</v>
      </c>
      <c r="I1547">
        <v>0</v>
      </c>
      <c r="J1547">
        <v>0</v>
      </c>
      <c r="K1547">
        <v>0</v>
      </c>
      <c r="L1547">
        <v>0</v>
      </c>
      <c r="M1547">
        <v>0</v>
      </c>
      <c r="N1547">
        <v>0</v>
      </c>
      <c r="O1547">
        <v>0</v>
      </c>
      <c r="P1547">
        <v>0</v>
      </c>
      <c r="Q1547">
        <v>0</v>
      </c>
      <c r="R1547">
        <v>0</v>
      </c>
      <c r="S1547">
        <f t="shared" si="24"/>
        <v>0</v>
      </c>
      <c r="T1547">
        <f>SUM($F1547:H1547)</f>
        <v>0</v>
      </c>
      <c r="U1547">
        <f>SUM($F1547:I1547)</f>
        <v>0</v>
      </c>
      <c r="V1547">
        <f>SUM($F1547:J1547)</f>
        <v>0</v>
      </c>
      <c r="W1547">
        <f>SUM($F1547:K1547)</f>
        <v>0</v>
      </c>
      <c r="X1547">
        <f>SUM($F1547:L1547)</f>
        <v>0</v>
      </c>
      <c r="Y1547">
        <f>SUM($F1547:M1547)</f>
        <v>0</v>
      </c>
      <c r="Z1547">
        <f>SUM($F1547:N1547)</f>
        <v>0</v>
      </c>
      <c r="AA1547">
        <f>SUM($F1547:O1547)</f>
        <v>0</v>
      </c>
      <c r="AB1547">
        <f>SUM($F1547:P1547)</f>
        <v>0</v>
      </c>
      <c r="AC1547">
        <f>SUM($F1547:Q1547)</f>
        <v>0</v>
      </c>
      <c r="AD1547">
        <f>SUM($F1547:R1547)</f>
        <v>0</v>
      </c>
    </row>
    <row r="1548" spans="1:30" x14ac:dyDescent="0.35">
      <c r="A1548" t="s">
        <v>154</v>
      </c>
      <c r="B1548" s="328" t="str">
        <f>VLOOKUP(A1548,'Web Based Remittances'!$A$2:$C$70,3,0)</f>
        <v>274t686m</v>
      </c>
      <c r="C1548" t="s">
        <v>41</v>
      </c>
      <c r="D1548" t="s">
        <v>42</v>
      </c>
      <c r="E1548">
        <v>4190410</v>
      </c>
      <c r="F1548">
        <v>-22000</v>
      </c>
      <c r="G1548">
        <v>-1200</v>
      </c>
      <c r="H1548">
        <v>-2200</v>
      </c>
      <c r="I1548">
        <v>-2200</v>
      </c>
      <c r="J1548">
        <v>-2200</v>
      </c>
      <c r="K1548">
        <v>0</v>
      </c>
      <c r="L1548">
        <v>-2200</v>
      </c>
      <c r="M1548">
        <v>-2200</v>
      </c>
      <c r="N1548">
        <v>-2200</v>
      </c>
      <c r="O1548">
        <v>-2200</v>
      </c>
      <c r="P1548">
        <v>-2200</v>
      </c>
      <c r="Q1548">
        <v>-2200</v>
      </c>
      <c r="R1548">
        <v>-1000</v>
      </c>
      <c r="S1548">
        <f t="shared" si="24"/>
        <v>-1200</v>
      </c>
      <c r="T1548">
        <f>SUM($F1548:H1548)</f>
        <v>-25400</v>
      </c>
      <c r="U1548">
        <f>SUM($F1548:I1548)</f>
        <v>-27600</v>
      </c>
      <c r="V1548">
        <f>SUM($F1548:J1548)</f>
        <v>-29800</v>
      </c>
      <c r="W1548">
        <f>SUM($F1548:K1548)</f>
        <v>-29800</v>
      </c>
      <c r="X1548">
        <f>SUM($F1548:L1548)</f>
        <v>-32000</v>
      </c>
      <c r="Y1548">
        <f>SUM($F1548:M1548)</f>
        <v>-34200</v>
      </c>
      <c r="Z1548">
        <f>SUM($F1548:N1548)</f>
        <v>-36400</v>
      </c>
      <c r="AA1548">
        <f>SUM($F1548:O1548)</f>
        <v>-38600</v>
      </c>
      <c r="AB1548">
        <f>SUM($F1548:P1548)</f>
        <v>-40800</v>
      </c>
      <c r="AC1548">
        <f>SUM($F1548:Q1548)</f>
        <v>-43000</v>
      </c>
      <c r="AD1548">
        <f>SUM($F1548:R1548)</f>
        <v>-44000</v>
      </c>
    </row>
    <row r="1549" spans="1:30" x14ac:dyDescent="0.35">
      <c r="A1549" t="s">
        <v>154</v>
      </c>
      <c r="B1549" s="328" t="str">
        <f>VLOOKUP(A1549,'Web Based Remittances'!$A$2:$C$70,3,0)</f>
        <v>274t686m</v>
      </c>
      <c r="C1549" t="s">
        <v>43</v>
      </c>
      <c r="D1549" t="s">
        <v>44</v>
      </c>
      <c r="E1549">
        <v>4190420</v>
      </c>
      <c r="F1549">
        <v>-6000</v>
      </c>
      <c r="G1549">
        <v>0</v>
      </c>
      <c r="H1549">
        <v>0</v>
      </c>
      <c r="I1549">
        <v>0</v>
      </c>
      <c r="J1549">
        <v>0</v>
      </c>
      <c r="K1549">
        <v>0</v>
      </c>
      <c r="L1549">
        <v>-6000</v>
      </c>
      <c r="M1549">
        <v>0</v>
      </c>
      <c r="N1549">
        <v>0</v>
      </c>
      <c r="O1549">
        <v>0</v>
      </c>
      <c r="P1549">
        <v>0</v>
      </c>
      <c r="Q1549">
        <v>0</v>
      </c>
      <c r="R1549">
        <v>0</v>
      </c>
      <c r="S1549">
        <f t="shared" si="24"/>
        <v>0</v>
      </c>
      <c r="T1549">
        <f>SUM($F1549:H1549)</f>
        <v>-6000</v>
      </c>
      <c r="U1549">
        <f>SUM($F1549:I1549)</f>
        <v>-6000</v>
      </c>
      <c r="V1549">
        <f>SUM($F1549:J1549)</f>
        <v>-6000</v>
      </c>
      <c r="W1549">
        <f>SUM($F1549:K1549)</f>
        <v>-6000</v>
      </c>
      <c r="X1549">
        <f>SUM($F1549:L1549)</f>
        <v>-12000</v>
      </c>
      <c r="Y1549">
        <f>SUM($F1549:M1549)</f>
        <v>-12000</v>
      </c>
      <c r="Z1549">
        <f>SUM($F1549:N1549)</f>
        <v>-12000</v>
      </c>
      <c r="AA1549">
        <f>SUM($F1549:O1549)</f>
        <v>-12000</v>
      </c>
      <c r="AB1549">
        <f>SUM($F1549:P1549)</f>
        <v>-12000</v>
      </c>
      <c r="AC1549">
        <f>SUM($F1549:Q1549)</f>
        <v>-12000</v>
      </c>
      <c r="AD1549">
        <f>SUM($F1549:R1549)</f>
        <v>-12000</v>
      </c>
    </row>
    <row r="1550" spans="1:30" x14ac:dyDescent="0.35">
      <c r="A1550" t="s">
        <v>154</v>
      </c>
      <c r="B1550" s="328" t="str">
        <f>VLOOKUP(A1550,'Web Based Remittances'!$A$2:$C$70,3,0)</f>
        <v>274t686m</v>
      </c>
      <c r="C1550" t="s">
        <v>45</v>
      </c>
      <c r="D1550" t="s">
        <v>46</v>
      </c>
      <c r="E1550">
        <v>4190200</v>
      </c>
      <c r="F1550">
        <v>-40000</v>
      </c>
      <c r="G1550">
        <v>-2000</v>
      </c>
      <c r="H1550">
        <v>-4000</v>
      </c>
      <c r="I1550">
        <v>-4000</v>
      </c>
      <c r="J1550">
        <v>-4000</v>
      </c>
      <c r="K1550">
        <v>0</v>
      </c>
      <c r="L1550">
        <v>-4000</v>
      </c>
      <c r="M1550">
        <v>-4000</v>
      </c>
      <c r="N1550">
        <v>-4000</v>
      </c>
      <c r="O1550">
        <v>-4000</v>
      </c>
      <c r="P1550">
        <v>-4000</v>
      </c>
      <c r="Q1550">
        <v>-4000</v>
      </c>
      <c r="R1550">
        <v>-2000</v>
      </c>
      <c r="S1550">
        <f t="shared" si="24"/>
        <v>-2000</v>
      </c>
      <c r="T1550">
        <f>SUM($F1550:H1550)</f>
        <v>-46000</v>
      </c>
      <c r="U1550">
        <f>SUM($F1550:I1550)</f>
        <v>-50000</v>
      </c>
      <c r="V1550">
        <f>SUM($F1550:J1550)</f>
        <v>-54000</v>
      </c>
      <c r="W1550">
        <f>SUM($F1550:K1550)</f>
        <v>-54000</v>
      </c>
      <c r="X1550">
        <f>SUM($F1550:L1550)</f>
        <v>-58000</v>
      </c>
      <c r="Y1550">
        <f>SUM($F1550:M1550)</f>
        <v>-62000</v>
      </c>
      <c r="Z1550">
        <f>SUM($F1550:N1550)</f>
        <v>-66000</v>
      </c>
      <c r="AA1550">
        <f>SUM($F1550:O1550)</f>
        <v>-70000</v>
      </c>
      <c r="AB1550">
        <f>SUM($F1550:P1550)</f>
        <v>-74000</v>
      </c>
      <c r="AC1550">
        <f>SUM($F1550:Q1550)</f>
        <v>-78000</v>
      </c>
      <c r="AD1550">
        <f>SUM($F1550:R1550)</f>
        <v>-80000</v>
      </c>
    </row>
    <row r="1551" spans="1:30" x14ac:dyDescent="0.35">
      <c r="A1551" t="s">
        <v>154</v>
      </c>
      <c r="B1551" s="328" t="str">
        <f>VLOOKUP(A1551,'Web Based Remittances'!$A$2:$C$70,3,0)</f>
        <v>274t686m</v>
      </c>
      <c r="C1551" t="s">
        <v>47</v>
      </c>
      <c r="D1551" t="s">
        <v>48</v>
      </c>
      <c r="E1551">
        <v>4190386</v>
      </c>
      <c r="F1551">
        <v>0</v>
      </c>
      <c r="G1551">
        <v>0</v>
      </c>
      <c r="H1551">
        <v>0</v>
      </c>
      <c r="I1551">
        <v>0</v>
      </c>
      <c r="J1551">
        <v>0</v>
      </c>
      <c r="K1551">
        <v>0</v>
      </c>
      <c r="L1551">
        <v>0</v>
      </c>
      <c r="M1551">
        <v>0</v>
      </c>
      <c r="N1551">
        <v>0</v>
      </c>
      <c r="O1551">
        <v>0</v>
      </c>
      <c r="P1551">
        <v>0</v>
      </c>
      <c r="Q1551">
        <v>0</v>
      </c>
      <c r="R1551">
        <v>0</v>
      </c>
      <c r="S1551">
        <f t="shared" si="24"/>
        <v>0</v>
      </c>
      <c r="T1551">
        <f>SUM($F1551:H1551)</f>
        <v>0</v>
      </c>
      <c r="U1551">
        <f>SUM($F1551:I1551)</f>
        <v>0</v>
      </c>
      <c r="V1551">
        <f>SUM($F1551:J1551)</f>
        <v>0</v>
      </c>
      <c r="W1551">
        <f>SUM($F1551:K1551)</f>
        <v>0</v>
      </c>
      <c r="X1551">
        <f>SUM($F1551:L1551)</f>
        <v>0</v>
      </c>
      <c r="Y1551">
        <f>SUM($F1551:M1551)</f>
        <v>0</v>
      </c>
      <c r="Z1551">
        <f>SUM($F1551:N1551)</f>
        <v>0</v>
      </c>
      <c r="AA1551">
        <f>SUM($F1551:O1551)</f>
        <v>0</v>
      </c>
      <c r="AB1551">
        <f>SUM($F1551:P1551)</f>
        <v>0</v>
      </c>
      <c r="AC1551">
        <f>SUM($F1551:Q1551)</f>
        <v>0</v>
      </c>
      <c r="AD1551">
        <f>SUM($F1551:R1551)</f>
        <v>0</v>
      </c>
    </row>
    <row r="1552" spans="1:30" x14ac:dyDescent="0.35">
      <c r="A1552" t="s">
        <v>154</v>
      </c>
      <c r="B1552" s="328" t="str">
        <f>VLOOKUP(A1552,'Web Based Remittances'!$A$2:$C$70,3,0)</f>
        <v>274t686m</v>
      </c>
      <c r="C1552" t="s">
        <v>49</v>
      </c>
      <c r="D1552" t="s">
        <v>50</v>
      </c>
      <c r="E1552">
        <v>4190387</v>
      </c>
      <c r="F1552">
        <v>0</v>
      </c>
      <c r="G1552">
        <v>0</v>
      </c>
      <c r="H1552">
        <v>0</v>
      </c>
      <c r="I1552">
        <v>0</v>
      </c>
      <c r="J1552">
        <v>0</v>
      </c>
      <c r="K1552">
        <v>0</v>
      </c>
      <c r="L1552">
        <v>0</v>
      </c>
      <c r="M1552">
        <v>0</v>
      </c>
      <c r="N1552">
        <v>0</v>
      </c>
      <c r="O1552">
        <v>0</v>
      </c>
      <c r="P1552">
        <v>0</v>
      </c>
      <c r="Q1552">
        <v>0</v>
      </c>
      <c r="R1552">
        <v>0</v>
      </c>
      <c r="S1552">
        <f t="shared" si="24"/>
        <v>0</v>
      </c>
      <c r="T1552">
        <f>SUM($F1552:H1552)</f>
        <v>0</v>
      </c>
      <c r="U1552">
        <f>SUM($F1552:I1552)</f>
        <v>0</v>
      </c>
      <c r="V1552">
        <f>SUM($F1552:J1552)</f>
        <v>0</v>
      </c>
      <c r="W1552">
        <f>SUM($F1552:K1552)</f>
        <v>0</v>
      </c>
      <c r="X1552">
        <f>SUM($F1552:L1552)</f>
        <v>0</v>
      </c>
      <c r="Y1552">
        <f>SUM($F1552:M1552)</f>
        <v>0</v>
      </c>
      <c r="Z1552">
        <f>SUM($F1552:N1552)</f>
        <v>0</v>
      </c>
      <c r="AA1552">
        <f>SUM($F1552:O1552)</f>
        <v>0</v>
      </c>
      <c r="AB1552">
        <f>SUM($F1552:P1552)</f>
        <v>0</v>
      </c>
      <c r="AC1552">
        <f>SUM($F1552:Q1552)</f>
        <v>0</v>
      </c>
      <c r="AD1552">
        <f>SUM($F1552:R1552)</f>
        <v>0</v>
      </c>
    </row>
    <row r="1553" spans="1:30" x14ac:dyDescent="0.35">
      <c r="A1553" t="s">
        <v>154</v>
      </c>
      <c r="B1553" s="328" t="str">
        <f>VLOOKUP(A1553,'Web Based Remittances'!$A$2:$C$70,3,0)</f>
        <v>274t686m</v>
      </c>
      <c r="C1553" t="s">
        <v>51</v>
      </c>
      <c r="D1553" t="s">
        <v>52</v>
      </c>
      <c r="E1553">
        <v>4190388</v>
      </c>
      <c r="F1553">
        <v>-1288</v>
      </c>
      <c r="G1553">
        <v>-580</v>
      </c>
      <c r="H1553">
        <v>0</v>
      </c>
      <c r="I1553">
        <v>0</v>
      </c>
      <c r="J1553">
        <v>-708</v>
      </c>
      <c r="K1553">
        <v>0</v>
      </c>
      <c r="L1553">
        <v>0</v>
      </c>
      <c r="M1553">
        <v>0</v>
      </c>
      <c r="N1553">
        <v>0</v>
      </c>
      <c r="O1553">
        <v>0</v>
      </c>
      <c r="P1553">
        <v>0</v>
      </c>
      <c r="Q1553">
        <v>0</v>
      </c>
      <c r="R1553">
        <v>0</v>
      </c>
      <c r="S1553">
        <f t="shared" si="24"/>
        <v>-580</v>
      </c>
      <c r="T1553">
        <f>SUM($F1553:H1553)</f>
        <v>-1868</v>
      </c>
      <c r="U1553">
        <f>SUM($F1553:I1553)</f>
        <v>-1868</v>
      </c>
      <c r="V1553">
        <f>SUM($F1553:J1553)</f>
        <v>-2576</v>
      </c>
      <c r="W1553">
        <f>SUM($F1553:K1553)</f>
        <v>-2576</v>
      </c>
      <c r="X1553">
        <f>SUM($F1553:L1553)</f>
        <v>-2576</v>
      </c>
      <c r="Y1553">
        <f>SUM($F1553:M1553)</f>
        <v>-2576</v>
      </c>
      <c r="Z1553">
        <f>SUM($F1553:N1553)</f>
        <v>-2576</v>
      </c>
      <c r="AA1553">
        <f>SUM($F1553:O1553)</f>
        <v>-2576</v>
      </c>
      <c r="AB1553">
        <f>SUM($F1553:P1553)</f>
        <v>-2576</v>
      </c>
      <c r="AC1553">
        <f>SUM($F1553:Q1553)</f>
        <v>-2576</v>
      </c>
      <c r="AD1553">
        <f>SUM($F1553:R1553)</f>
        <v>-2576</v>
      </c>
    </row>
    <row r="1554" spans="1:30" x14ac:dyDescent="0.35">
      <c r="A1554" t="s">
        <v>154</v>
      </c>
      <c r="B1554" s="328" t="str">
        <f>VLOOKUP(A1554,'Web Based Remittances'!$A$2:$C$70,3,0)</f>
        <v>274t686m</v>
      </c>
      <c r="C1554" t="s">
        <v>53</v>
      </c>
      <c r="D1554" t="s">
        <v>54</v>
      </c>
      <c r="E1554">
        <v>4190380</v>
      </c>
      <c r="F1554">
        <v>-52468</v>
      </c>
      <c r="G1554">
        <v>0</v>
      </c>
      <c r="H1554">
        <v>-7170</v>
      </c>
      <c r="I1554">
        <v>0</v>
      </c>
      <c r="J1554">
        <v>-35258</v>
      </c>
      <c r="K1554">
        <v>0</v>
      </c>
      <c r="L1554">
        <v>0</v>
      </c>
      <c r="M1554">
        <v>0</v>
      </c>
      <c r="N1554">
        <v>-10040</v>
      </c>
      <c r="O1554">
        <v>0</v>
      </c>
      <c r="P1554">
        <v>0</v>
      </c>
      <c r="Q1554">
        <v>0</v>
      </c>
      <c r="R1554">
        <v>0</v>
      </c>
      <c r="S1554">
        <f t="shared" si="24"/>
        <v>0</v>
      </c>
      <c r="T1554">
        <f>SUM($F1554:H1554)</f>
        <v>-59638</v>
      </c>
      <c r="U1554">
        <f>SUM($F1554:I1554)</f>
        <v>-59638</v>
      </c>
      <c r="V1554">
        <f>SUM($F1554:J1554)</f>
        <v>-94896</v>
      </c>
      <c r="W1554">
        <f>SUM($F1554:K1554)</f>
        <v>-94896</v>
      </c>
      <c r="X1554">
        <f>SUM($F1554:L1554)</f>
        <v>-94896</v>
      </c>
      <c r="Y1554">
        <f>SUM($F1554:M1554)</f>
        <v>-94896</v>
      </c>
      <c r="Z1554">
        <f>SUM($F1554:N1554)</f>
        <v>-104936</v>
      </c>
      <c r="AA1554">
        <f>SUM($F1554:O1554)</f>
        <v>-104936</v>
      </c>
      <c r="AB1554">
        <f>SUM($F1554:P1554)</f>
        <v>-104936</v>
      </c>
      <c r="AC1554">
        <f>SUM($F1554:Q1554)</f>
        <v>-104936</v>
      </c>
      <c r="AD1554">
        <f>SUM($F1554:R1554)</f>
        <v>-104936</v>
      </c>
    </row>
    <row r="1555" spans="1:30" x14ac:dyDescent="0.35">
      <c r="A1555" t="s">
        <v>154</v>
      </c>
      <c r="B1555" s="328" t="str">
        <f>VLOOKUP(A1555,'Web Based Remittances'!$A$2:$C$70,3,0)</f>
        <v>274t686m</v>
      </c>
      <c r="C1555" t="s">
        <v>156</v>
      </c>
      <c r="D1555" t="s">
        <v>157</v>
      </c>
      <c r="E1555">
        <v>4190205</v>
      </c>
      <c r="F1555">
        <v>0</v>
      </c>
      <c r="G1555">
        <v>0</v>
      </c>
      <c r="H1555">
        <v>0</v>
      </c>
      <c r="I1555">
        <v>0</v>
      </c>
      <c r="J1555">
        <v>0</v>
      </c>
      <c r="K1555">
        <v>0</v>
      </c>
      <c r="L1555">
        <v>0</v>
      </c>
      <c r="M1555">
        <v>0</v>
      </c>
      <c r="N1555">
        <v>0</v>
      </c>
      <c r="O1555">
        <v>0</v>
      </c>
      <c r="P1555">
        <v>0</v>
      </c>
      <c r="Q1555">
        <v>0</v>
      </c>
      <c r="R1555">
        <v>0</v>
      </c>
      <c r="S1555">
        <f t="shared" si="24"/>
        <v>0</v>
      </c>
      <c r="T1555">
        <f>SUM($F1555:H1555)</f>
        <v>0</v>
      </c>
      <c r="U1555">
        <f>SUM($F1555:I1555)</f>
        <v>0</v>
      </c>
      <c r="V1555">
        <f>SUM($F1555:J1555)</f>
        <v>0</v>
      </c>
      <c r="W1555">
        <f>SUM($F1555:K1555)</f>
        <v>0</v>
      </c>
      <c r="X1555">
        <f>SUM($F1555:L1555)</f>
        <v>0</v>
      </c>
      <c r="Y1555">
        <f>SUM($F1555:M1555)</f>
        <v>0</v>
      </c>
      <c r="Z1555">
        <f>SUM($F1555:N1555)</f>
        <v>0</v>
      </c>
      <c r="AA1555">
        <f>SUM($F1555:O1555)</f>
        <v>0</v>
      </c>
      <c r="AB1555">
        <f>SUM($F1555:P1555)</f>
        <v>0</v>
      </c>
      <c r="AC1555">
        <f>SUM($F1555:Q1555)</f>
        <v>0</v>
      </c>
      <c r="AD1555">
        <f>SUM($F1555:R1555)</f>
        <v>0</v>
      </c>
    </row>
    <row r="1556" spans="1:30" x14ac:dyDescent="0.35">
      <c r="A1556" t="s">
        <v>154</v>
      </c>
      <c r="B1556" s="328" t="str">
        <f>VLOOKUP(A1556,'Web Based Remittances'!$A$2:$C$70,3,0)</f>
        <v>274t686m</v>
      </c>
      <c r="C1556" t="s">
        <v>55</v>
      </c>
      <c r="D1556" t="s">
        <v>56</v>
      </c>
      <c r="E1556">
        <v>4190210</v>
      </c>
      <c r="F1556">
        <v>0</v>
      </c>
      <c r="G1556">
        <v>0</v>
      </c>
      <c r="H1556">
        <v>0</v>
      </c>
      <c r="I1556">
        <v>0</v>
      </c>
      <c r="J1556">
        <v>0</v>
      </c>
      <c r="K1556">
        <v>0</v>
      </c>
      <c r="L1556">
        <v>0</v>
      </c>
      <c r="M1556">
        <v>0</v>
      </c>
      <c r="N1556">
        <v>0</v>
      </c>
      <c r="O1556">
        <v>0</v>
      </c>
      <c r="P1556">
        <v>0</v>
      </c>
      <c r="Q1556">
        <v>0</v>
      </c>
      <c r="R1556">
        <v>0</v>
      </c>
      <c r="S1556">
        <f t="shared" si="24"/>
        <v>0</v>
      </c>
      <c r="T1556">
        <f>SUM($F1556:H1556)</f>
        <v>0</v>
      </c>
      <c r="U1556">
        <f>SUM($F1556:I1556)</f>
        <v>0</v>
      </c>
      <c r="V1556">
        <f>SUM($F1556:J1556)</f>
        <v>0</v>
      </c>
      <c r="W1556">
        <f>SUM($F1556:K1556)</f>
        <v>0</v>
      </c>
      <c r="X1556">
        <f>SUM($F1556:L1556)</f>
        <v>0</v>
      </c>
      <c r="Y1556">
        <f>SUM($F1556:M1556)</f>
        <v>0</v>
      </c>
      <c r="Z1556">
        <f>SUM($F1556:N1556)</f>
        <v>0</v>
      </c>
      <c r="AA1556">
        <f>SUM($F1556:O1556)</f>
        <v>0</v>
      </c>
      <c r="AB1556">
        <f>SUM($F1556:P1556)</f>
        <v>0</v>
      </c>
      <c r="AC1556">
        <f>SUM($F1556:Q1556)</f>
        <v>0</v>
      </c>
      <c r="AD1556">
        <f>SUM($F1556:R1556)</f>
        <v>0</v>
      </c>
    </row>
    <row r="1557" spans="1:30" x14ac:dyDescent="0.35">
      <c r="A1557" t="s">
        <v>154</v>
      </c>
      <c r="B1557" s="328" t="str">
        <f>VLOOKUP(A1557,'Web Based Remittances'!$A$2:$C$70,3,0)</f>
        <v>274t686m</v>
      </c>
      <c r="C1557" t="s">
        <v>57</v>
      </c>
      <c r="D1557" t="s">
        <v>58</v>
      </c>
      <c r="E1557">
        <v>6110000</v>
      </c>
      <c r="F1557">
        <v>463000</v>
      </c>
      <c r="G1557">
        <v>37500</v>
      </c>
      <c r="H1557">
        <v>37500</v>
      </c>
      <c r="I1557">
        <v>37500</v>
      </c>
      <c r="J1557">
        <v>37500</v>
      </c>
      <c r="K1557">
        <v>37500</v>
      </c>
      <c r="L1557">
        <v>39358</v>
      </c>
      <c r="M1557">
        <v>39357</v>
      </c>
      <c r="N1557">
        <v>39357</v>
      </c>
      <c r="O1557">
        <v>39357</v>
      </c>
      <c r="P1557">
        <v>39357</v>
      </c>
      <c r="Q1557">
        <v>39357</v>
      </c>
      <c r="R1557">
        <v>39357</v>
      </c>
      <c r="S1557">
        <f t="shared" si="24"/>
        <v>37500</v>
      </c>
      <c r="T1557">
        <f>SUM($F1557:H1557)</f>
        <v>538000</v>
      </c>
      <c r="U1557">
        <f>SUM($F1557:I1557)</f>
        <v>575500</v>
      </c>
      <c r="V1557">
        <f>SUM($F1557:J1557)</f>
        <v>613000</v>
      </c>
      <c r="W1557">
        <f>SUM($F1557:K1557)</f>
        <v>650500</v>
      </c>
      <c r="X1557">
        <f>SUM($F1557:L1557)</f>
        <v>689858</v>
      </c>
      <c r="Y1557">
        <f>SUM($F1557:M1557)</f>
        <v>729215</v>
      </c>
      <c r="Z1557">
        <f>SUM($F1557:N1557)</f>
        <v>768572</v>
      </c>
      <c r="AA1557">
        <f>SUM($F1557:O1557)</f>
        <v>807929</v>
      </c>
      <c r="AB1557">
        <f>SUM($F1557:P1557)</f>
        <v>847286</v>
      </c>
      <c r="AC1557">
        <f>SUM($F1557:Q1557)</f>
        <v>886643</v>
      </c>
      <c r="AD1557">
        <f>SUM($F1557:R1557)</f>
        <v>926000</v>
      </c>
    </row>
    <row r="1558" spans="1:30" x14ac:dyDescent="0.35">
      <c r="A1558" t="s">
        <v>154</v>
      </c>
      <c r="B1558" s="328" t="str">
        <f>VLOOKUP(A1558,'Web Based Remittances'!$A$2:$C$70,3,0)</f>
        <v>274t686m</v>
      </c>
      <c r="C1558" t="s">
        <v>59</v>
      </c>
      <c r="D1558" t="s">
        <v>60</v>
      </c>
      <c r="E1558">
        <v>6110020</v>
      </c>
      <c r="F1558">
        <v>0</v>
      </c>
      <c r="G1558">
        <v>0</v>
      </c>
      <c r="H1558">
        <v>0</v>
      </c>
      <c r="I1558">
        <v>0</v>
      </c>
      <c r="J1558">
        <v>0</v>
      </c>
      <c r="K1558">
        <v>0</v>
      </c>
      <c r="L1558">
        <v>0</v>
      </c>
      <c r="M1558">
        <v>0</v>
      </c>
      <c r="N1558">
        <v>0</v>
      </c>
      <c r="O1558">
        <v>0</v>
      </c>
      <c r="P1558">
        <v>0</v>
      </c>
      <c r="Q1558">
        <v>0</v>
      </c>
      <c r="R1558">
        <v>0</v>
      </c>
      <c r="S1558">
        <f t="shared" si="24"/>
        <v>0</v>
      </c>
      <c r="T1558">
        <f>SUM($F1558:H1558)</f>
        <v>0</v>
      </c>
      <c r="U1558">
        <f>SUM($F1558:I1558)</f>
        <v>0</v>
      </c>
      <c r="V1558">
        <f>SUM($F1558:J1558)</f>
        <v>0</v>
      </c>
      <c r="W1558">
        <f>SUM($F1558:K1558)</f>
        <v>0</v>
      </c>
      <c r="X1558">
        <f>SUM($F1558:L1558)</f>
        <v>0</v>
      </c>
      <c r="Y1558">
        <f>SUM($F1558:M1558)</f>
        <v>0</v>
      </c>
      <c r="Z1558">
        <f>SUM($F1558:N1558)</f>
        <v>0</v>
      </c>
      <c r="AA1558">
        <f>SUM($F1558:O1558)</f>
        <v>0</v>
      </c>
      <c r="AB1558">
        <f>SUM($F1558:P1558)</f>
        <v>0</v>
      </c>
      <c r="AC1558">
        <f>SUM($F1558:Q1558)</f>
        <v>0</v>
      </c>
      <c r="AD1558">
        <f>SUM($F1558:R1558)</f>
        <v>0</v>
      </c>
    </row>
    <row r="1559" spans="1:30" x14ac:dyDescent="0.35">
      <c r="A1559" t="s">
        <v>154</v>
      </c>
      <c r="B1559" s="328" t="str">
        <f>VLOOKUP(A1559,'Web Based Remittances'!$A$2:$C$70,3,0)</f>
        <v>274t686m</v>
      </c>
      <c r="C1559" t="s">
        <v>61</v>
      </c>
      <c r="D1559" t="s">
        <v>62</v>
      </c>
      <c r="E1559">
        <v>6110600</v>
      </c>
      <c r="F1559">
        <v>236000</v>
      </c>
      <c r="G1559">
        <v>19500</v>
      </c>
      <c r="H1559">
        <v>19500</v>
      </c>
      <c r="I1559">
        <v>19500</v>
      </c>
      <c r="J1559">
        <v>19500</v>
      </c>
      <c r="K1559">
        <v>19500</v>
      </c>
      <c r="L1559">
        <v>19500</v>
      </c>
      <c r="M1559">
        <v>19850</v>
      </c>
      <c r="N1559">
        <v>19830</v>
      </c>
      <c r="O1559">
        <v>19830</v>
      </c>
      <c r="P1559">
        <v>19830</v>
      </c>
      <c r="Q1559">
        <v>19830</v>
      </c>
      <c r="R1559">
        <v>19830</v>
      </c>
      <c r="S1559">
        <f t="shared" si="24"/>
        <v>19500</v>
      </c>
      <c r="T1559">
        <f>SUM($F1559:H1559)</f>
        <v>275000</v>
      </c>
      <c r="U1559">
        <f>SUM($F1559:I1559)</f>
        <v>294500</v>
      </c>
      <c r="V1559">
        <f>SUM($F1559:J1559)</f>
        <v>314000</v>
      </c>
      <c r="W1559">
        <f>SUM($F1559:K1559)</f>
        <v>333500</v>
      </c>
      <c r="X1559">
        <f>SUM($F1559:L1559)</f>
        <v>353000</v>
      </c>
      <c r="Y1559">
        <f>SUM($F1559:M1559)</f>
        <v>372850</v>
      </c>
      <c r="Z1559">
        <f>SUM($F1559:N1559)</f>
        <v>392680</v>
      </c>
      <c r="AA1559">
        <f>SUM($F1559:O1559)</f>
        <v>412510</v>
      </c>
      <c r="AB1559">
        <f>SUM($F1559:P1559)</f>
        <v>432340</v>
      </c>
      <c r="AC1559">
        <f>SUM($F1559:Q1559)</f>
        <v>452170</v>
      </c>
      <c r="AD1559">
        <f>SUM($F1559:R1559)</f>
        <v>472000</v>
      </c>
    </row>
    <row r="1560" spans="1:30" x14ac:dyDescent="0.35">
      <c r="A1560" t="s">
        <v>154</v>
      </c>
      <c r="B1560" s="328" t="str">
        <f>VLOOKUP(A1560,'Web Based Remittances'!$A$2:$C$70,3,0)</f>
        <v>274t686m</v>
      </c>
      <c r="C1560" t="s">
        <v>63</v>
      </c>
      <c r="D1560" t="s">
        <v>64</v>
      </c>
      <c r="E1560">
        <v>6110720</v>
      </c>
      <c r="F1560">
        <v>34000</v>
      </c>
      <c r="G1560">
        <v>2833</v>
      </c>
      <c r="H1560">
        <v>2833</v>
      </c>
      <c r="I1560">
        <v>2833</v>
      </c>
      <c r="J1560">
        <v>2833</v>
      </c>
      <c r="K1560">
        <v>2833</v>
      </c>
      <c r="L1560">
        <v>2833</v>
      </c>
      <c r="M1560">
        <v>2833</v>
      </c>
      <c r="N1560">
        <v>2833</v>
      </c>
      <c r="O1560">
        <v>2834</v>
      </c>
      <c r="P1560">
        <v>2834</v>
      </c>
      <c r="Q1560">
        <v>2834</v>
      </c>
      <c r="R1560">
        <v>2834</v>
      </c>
      <c r="S1560">
        <f t="shared" si="24"/>
        <v>2833</v>
      </c>
      <c r="T1560">
        <f>SUM($F1560:H1560)</f>
        <v>39666</v>
      </c>
      <c r="U1560">
        <f>SUM($F1560:I1560)</f>
        <v>42499</v>
      </c>
      <c r="V1560">
        <f>SUM($F1560:J1560)</f>
        <v>45332</v>
      </c>
      <c r="W1560">
        <f>SUM($F1560:K1560)</f>
        <v>48165</v>
      </c>
      <c r="X1560">
        <f>SUM($F1560:L1560)</f>
        <v>50998</v>
      </c>
      <c r="Y1560">
        <f>SUM($F1560:M1560)</f>
        <v>53831</v>
      </c>
      <c r="Z1560">
        <f>SUM($F1560:N1560)</f>
        <v>56664</v>
      </c>
      <c r="AA1560">
        <f>SUM($F1560:O1560)</f>
        <v>59498</v>
      </c>
      <c r="AB1560">
        <f>SUM($F1560:P1560)</f>
        <v>62332</v>
      </c>
      <c r="AC1560">
        <f>SUM($F1560:Q1560)</f>
        <v>65166</v>
      </c>
      <c r="AD1560">
        <f>SUM($F1560:R1560)</f>
        <v>68000</v>
      </c>
    </row>
    <row r="1561" spans="1:30" x14ac:dyDescent="0.35">
      <c r="A1561" t="s">
        <v>154</v>
      </c>
      <c r="B1561" s="328" t="str">
        <f>VLOOKUP(A1561,'Web Based Remittances'!$A$2:$C$70,3,0)</f>
        <v>274t686m</v>
      </c>
      <c r="C1561" t="s">
        <v>65</v>
      </c>
      <c r="D1561" t="s">
        <v>66</v>
      </c>
      <c r="E1561">
        <v>6110860</v>
      </c>
      <c r="F1561">
        <v>38500</v>
      </c>
      <c r="G1561">
        <v>3100</v>
      </c>
      <c r="H1561">
        <v>3100</v>
      </c>
      <c r="I1561">
        <v>3100</v>
      </c>
      <c r="J1561">
        <v>3100</v>
      </c>
      <c r="K1561">
        <v>3100</v>
      </c>
      <c r="L1561">
        <v>3100</v>
      </c>
      <c r="M1561">
        <v>3320</v>
      </c>
      <c r="N1561">
        <v>3316</v>
      </c>
      <c r="O1561">
        <v>3316</v>
      </c>
      <c r="P1561">
        <v>3316</v>
      </c>
      <c r="Q1561">
        <v>3316</v>
      </c>
      <c r="R1561">
        <v>3316</v>
      </c>
      <c r="S1561">
        <f t="shared" si="24"/>
        <v>3100</v>
      </c>
      <c r="T1561">
        <f>SUM($F1561:H1561)</f>
        <v>44700</v>
      </c>
      <c r="U1561">
        <f>SUM($F1561:I1561)</f>
        <v>47800</v>
      </c>
      <c r="V1561">
        <f>SUM($F1561:J1561)</f>
        <v>50900</v>
      </c>
      <c r="W1561">
        <f>SUM($F1561:K1561)</f>
        <v>54000</v>
      </c>
      <c r="X1561">
        <f>SUM($F1561:L1561)</f>
        <v>57100</v>
      </c>
      <c r="Y1561">
        <f>SUM($F1561:M1561)</f>
        <v>60420</v>
      </c>
      <c r="Z1561">
        <f>SUM($F1561:N1561)</f>
        <v>63736</v>
      </c>
      <c r="AA1561">
        <f>SUM($F1561:O1561)</f>
        <v>67052</v>
      </c>
      <c r="AB1561">
        <f>SUM($F1561:P1561)</f>
        <v>70368</v>
      </c>
      <c r="AC1561">
        <f>SUM($F1561:Q1561)</f>
        <v>73684</v>
      </c>
      <c r="AD1561">
        <f>SUM($F1561:R1561)</f>
        <v>77000</v>
      </c>
    </row>
    <row r="1562" spans="1:30" x14ac:dyDescent="0.35">
      <c r="A1562" t="s">
        <v>154</v>
      </c>
      <c r="B1562" s="328" t="str">
        <f>VLOOKUP(A1562,'Web Based Remittances'!$A$2:$C$70,3,0)</f>
        <v>274t686m</v>
      </c>
      <c r="C1562" t="s">
        <v>67</v>
      </c>
      <c r="D1562" t="s">
        <v>68</v>
      </c>
      <c r="E1562">
        <v>6110800</v>
      </c>
      <c r="F1562">
        <v>0</v>
      </c>
      <c r="G1562">
        <v>0</v>
      </c>
      <c r="H1562">
        <v>0</v>
      </c>
      <c r="I1562">
        <v>0</v>
      </c>
      <c r="J1562">
        <v>0</v>
      </c>
      <c r="K1562">
        <v>0</v>
      </c>
      <c r="L1562">
        <v>0</v>
      </c>
      <c r="M1562">
        <v>0</v>
      </c>
      <c r="N1562">
        <v>0</v>
      </c>
      <c r="O1562">
        <v>0</v>
      </c>
      <c r="P1562">
        <v>0</v>
      </c>
      <c r="Q1562">
        <v>0</v>
      </c>
      <c r="R1562">
        <v>0</v>
      </c>
      <c r="S1562">
        <f t="shared" si="24"/>
        <v>0</v>
      </c>
      <c r="T1562">
        <f>SUM($F1562:H1562)</f>
        <v>0</v>
      </c>
      <c r="U1562">
        <f>SUM($F1562:I1562)</f>
        <v>0</v>
      </c>
      <c r="V1562">
        <f>SUM($F1562:J1562)</f>
        <v>0</v>
      </c>
      <c r="W1562">
        <f>SUM($F1562:K1562)</f>
        <v>0</v>
      </c>
      <c r="X1562">
        <f>SUM($F1562:L1562)</f>
        <v>0</v>
      </c>
      <c r="Y1562">
        <f>SUM($F1562:M1562)</f>
        <v>0</v>
      </c>
      <c r="Z1562">
        <f>SUM($F1562:N1562)</f>
        <v>0</v>
      </c>
      <c r="AA1562">
        <f>SUM($F1562:O1562)</f>
        <v>0</v>
      </c>
      <c r="AB1562">
        <f>SUM($F1562:P1562)</f>
        <v>0</v>
      </c>
      <c r="AC1562">
        <f>SUM($F1562:Q1562)</f>
        <v>0</v>
      </c>
      <c r="AD1562">
        <f>SUM($F1562:R1562)</f>
        <v>0</v>
      </c>
    </row>
    <row r="1563" spans="1:30" x14ac:dyDescent="0.35">
      <c r="A1563" t="s">
        <v>154</v>
      </c>
      <c r="B1563" s="328" t="str">
        <f>VLOOKUP(A1563,'Web Based Remittances'!$A$2:$C$70,3,0)</f>
        <v>274t686m</v>
      </c>
      <c r="C1563" t="s">
        <v>69</v>
      </c>
      <c r="D1563" t="s">
        <v>70</v>
      </c>
      <c r="E1563">
        <v>6110640</v>
      </c>
      <c r="F1563">
        <v>26000</v>
      </c>
      <c r="G1563">
        <v>2166</v>
      </c>
      <c r="H1563">
        <v>2166</v>
      </c>
      <c r="I1563">
        <v>2166</v>
      </c>
      <c r="J1563">
        <v>2166</v>
      </c>
      <c r="K1563">
        <v>2167</v>
      </c>
      <c r="L1563">
        <v>2167</v>
      </c>
      <c r="M1563">
        <v>2167</v>
      </c>
      <c r="N1563">
        <v>2167</v>
      </c>
      <c r="O1563">
        <v>2167</v>
      </c>
      <c r="P1563">
        <v>2167</v>
      </c>
      <c r="Q1563">
        <v>2167</v>
      </c>
      <c r="R1563">
        <v>2167</v>
      </c>
      <c r="S1563">
        <f t="shared" si="24"/>
        <v>2166</v>
      </c>
      <c r="T1563">
        <f>SUM($F1563:H1563)</f>
        <v>30332</v>
      </c>
      <c r="U1563">
        <f>SUM($F1563:I1563)</f>
        <v>32498</v>
      </c>
      <c r="V1563">
        <f>SUM($F1563:J1563)</f>
        <v>34664</v>
      </c>
      <c r="W1563">
        <f>SUM($F1563:K1563)</f>
        <v>36831</v>
      </c>
      <c r="X1563">
        <f>SUM($F1563:L1563)</f>
        <v>38998</v>
      </c>
      <c r="Y1563">
        <f>SUM($F1563:M1563)</f>
        <v>41165</v>
      </c>
      <c r="Z1563">
        <f>SUM($F1563:N1563)</f>
        <v>43332</v>
      </c>
      <c r="AA1563">
        <f>SUM($F1563:O1563)</f>
        <v>45499</v>
      </c>
      <c r="AB1563">
        <f>SUM($F1563:P1563)</f>
        <v>47666</v>
      </c>
      <c r="AC1563">
        <f>SUM($F1563:Q1563)</f>
        <v>49833</v>
      </c>
      <c r="AD1563">
        <f>SUM($F1563:R1563)</f>
        <v>52000</v>
      </c>
    </row>
    <row r="1564" spans="1:30" x14ac:dyDescent="0.35">
      <c r="A1564" t="s">
        <v>154</v>
      </c>
      <c r="B1564" s="328" t="str">
        <f>VLOOKUP(A1564,'Web Based Remittances'!$A$2:$C$70,3,0)</f>
        <v>274t686m</v>
      </c>
      <c r="C1564" t="s">
        <v>71</v>
      </c>
      <c r="D1564" t="s">
        <v>72</v>
      </c>
      <c r="E1564">
        <v>6116300</v>
      </c>
      <c r="F1564">
        <v>3500</v>
      </c>
      <c r="G1564">
        <v>290</v>
      </c>
      <c r="H1564">
        <v>290</v>
      </c>
      <c r="I1564">
        <v>292</v>
      </c>
      <c r="J1564">
        <v>292</v>
      </c>
      <c r="K1564">
        <v>292</v>
      </c>
      <c r="L1564">
        <v>292</v>
      </c>
      <c r="M1564">
        <v>292</v>
      </c>
      <c r="N1564">
        <v>292</v>
      </c>
      <c r="O1564">
        <v>292</v>
      </c>
      <c r="P1564">
        <v>292</v>
      </c>
      <c r="Q1564">
        <v>292</v>
      </c>
      <c r="R1564">
        <v>292</v>
      </c>
      <c r="S1564">
        <f t="shared" si="24"/>
        <v>290</v>
      </c>
      <c r="T1564">
        <f>SUM($F1564:H1564)</f>
        <v>4080</v>
      </c>
      <c r="U1564">
        <f>SUM($F1564:I1564)</f>
        <v>4372</v>
      </c>
      <c r="V1564">
        <f>SUM($F1564:J1564)</f>
        <v>4664</v>
      </c>
      <c r="W1564">
        <f>SUM($F1564:K1564)</f>
        <v>4956</v>
      </c>
      <c r="X1564">
        <f>SUM($F1564:L1564)</f>
        <v>5248</v>
      </c>
      <c r="Y1564">
        <f>SUM($F1564:M1564)</f>
        <v>5540</v>
      </c>
      <c r="Z1564">
        <f>SUM($F1564:N1564)</f>
        <v>5832</v>
      </c>
      <c r="AA1564">
        <f>SUM($F1564:O1564)</f>
        <v>6124</v>
      </c>
      <c r="AB1564">
        <f>SUM($F1564:P1564)</f>
        <v>6416</v>
      </c>
      <c r="AC1564">
        <f>SUM($F1564:Q1564)</f>
        <v>6708</v>
      </c>
      <c r="AD1564">
        <f>SUM($F1564:R1564)</f>
        <v>7000</v>
      </c>
    </row>
    <row r="1565" spans="1:30" x14ac:dyDescent="0.35">
      <c r="A1565" t="s">
        <v>154</v>
      </c>
      <c r="B1565" s="328" t="str">
        <f>VLOOKUP(A1565,'Web Based Remittances'!$A$2:$C$70,3,0)</f>
        <v>274t686m</v>
      </c>
      <c r="C1565" t="s">
        <v>73</v>
      </c>
      <c r="D1565" t="s">
        <v>74</v>
      </c>
      <c r="E1565">
        <v>6116200</v>
      </c>
      <c r="F1565">
        <v>3000</v>
      </c>
      <c r="G1565">
        <v>0</v>
      </c>
      <c r="H1565">
        <v>300</v>
      </c>
      <c r="I1565">
        <v>300</v>
      </c>
      <c r="J1565">
        <v>300</v>
      </c>
      <c r="K1565">
        <v>0</v>
      </c>
      <c r="L1565">
        <v>300</v>
      </c>
      <c r="M1565">
        <v>300</v>
      </c>
      <c r="N1565">
        <v>300</v>
      </c>
      <c r="O1565">
        <v>300</v>
      </c>
      <c r="P1565">
        <v>300</v>
      </c>
      <c r="Q1565">
        <v>300</v>
      </c>
      <c r="R1565">
        <v>300</v>
      </c>
      <c r="S1565">
        <f t="shared" si="24"/>
        <v>0</v>
      </c>
      <c r="T1565">
        <f>SUM($F1565:H1565)</f>
        <v>3300</v>
      </c>
      <c r="U1565">
        <f>SUM($F1565:I1565)</f>
        <v>3600</v>
      </c>
      <c r="V1565">
        <f>SUM($F1565:J1565)</f>
        <v>3900</v>
      </c>
      <c r="W1565">
        <f>SUM($F1565:K1565)</f>
        <v>3900</v>
      </c>
      <c r="X1565">
        <f>SUM($F1565:L1565)</f>
        <v>4200</v>
      </c>
      <c r="Y1565">
        <f>SUM($F1565:M1565)</f>
        <v>4500</v>
      </c>
      <c r="Z1565">
        <f>SUM($F1565:N1565)</f>
        <v>4800</v>
      </c>
      <c r="AA1565">
        <f>SUM($F1565:O1565)</f>
        <v>5100</v>
      </c>
      <c r="AB1565">
        <f>SUM($F1565:P1565)</f>
        <v>5400</v>
      </c>
      <c r="AC1565">
        <f>SUM($F1565:Q1565)</f>
        <v>5700</v>
      </c>
      <c r="AD1565">
        <f>SUM($F1565:R1565)</f>
        <v>6000</v>
      </c>
    </row>
    <row r="1566" spans="1:30" x14ac:dyDescent="0.35">
      <c r="A1566" t="s">
        <v>154</v>
      </c>
      <c r="B1566" s="328" t="str">
        <f>VLOOKUP(A1566,'Web Based Remittances'!$A$2:$C$70,3,0)</f>
        <v>274t686m</v>
      </c>
      <c r="C1566" t="s">
        <v>75</v>
      </c>
      <c r="D1566" t="s">
        <v>76</v>
      </c>
      <c r="E1566">
        <v>6116610</v>
      </c>
      <c r="F1566">
        <v>0</v>
      </c>
      <c r="G1566">
        <v>0</v>
      </c>
      <c r="H1566">
        <v>0</v>
      </c>
      <c r="I1566">
        <v>0</v>
      </c>
      <c r="J1566">
        <v>0</v>
      </c>
      <c r="K1566">
        <v>0</v>
      </c>
      <c r="L1566">
        <v>0</v>
      </c>
      <c r="M1566">
        <v>0</v>
      </c>
      <c r="N1566">
        <v>0</v>
      </c>
      <c r="O1566">
        <v>0</v>
      </c>
      <c r="P1566">
        <v>0</v>
      </c>
      <c r="Q1566">
        <v>0</v>
      </c>
      <c r="R1566">
        <v>0</v>
      </c>
      <c r="S1566">
        <f t="shared" si="24"/>
        <v>0</v>
      </c>
      <c r="T1566">
        <f>SUM($F1566:H1566)</f>
        <v>0</v>
      </c>
      <c r="U1566">
        <f>SUM($F1566:I1566)</f>
        <v>0</v>
      </c>
      <c r="V1566">
        <f>SUM($F1566:J1566)</f>
        <v>0</v>
      </c>
      <c r="W1566">
        <f>SUM($F1566:K1566)</f>
        <v>0</v>
      </c>
      <c r="X1566">
        <f>SUM($F1566:L1566)</f>
        <v>0</v>
      </c>
      <c r="Y1566">
        <f>SUM($F1566:M1566)</f>
        <v>0</v>
      </c>
      <c r="Z1566">
        <f>SUM($F1566:N1566)</f>
        <v>0</v>
      </c>
      <c r="AA1566">
        <f>SUM($F1566:O1566)</f>
        <v>0</v>
      </c>
      <c r="AB1566">
        <f>SUM($F1566:P1566)</f>
        <v>0</v>
      </c>
      <c r="AC1566">
        <f>SUM($F1566:Q1566)</f>
        <v>0</v>
      </c>
      <c r="AD1566">
        <f>SUM($F1566:R1566)</f>
        <v>0</v>
      </c>
    </row>
    <row r="1567" spans="1:30" x14ac:dyDescent="0.35">
      <c r="A1567" t="s">
        <v>154</v>
      </c>
      <c r="B1567" s="328" t="str">
        <f>VLOOKUP(A1567,'Web Based Remittances'!$A$2:$C$70,3,0)</f>
        <v>274t686m</v>
      </c>
      <c r="C1567" t="s">
        <v>77</v>
      </c>
      <c r="D1567" t="s">
        <v>78</v>
      </c>
      <c r="E1567">
        <v>6116600</v>
      </c>
      <c r="F1567">
        <v>3600</v>
      </c>
      <c r="G1567">
        <v>3321</v>
      </c>
      <c r="H1567">
        <v>0</v>
      </c>
      <c r="I1567">
        <v>0</v>
      </c>
      <c r="J1567">
        <v>0</v>
      </c>
      <c r="K1567">
        <v>0</v>
      </c>
      <c r="L1567">
        <v>0</v>
      </c>
      <c r="M1567">
        <v>0</v>
      </c>
      <c r="N1567">
        <v>0</v>
      </c>
      <c r="O1567">
        <v>0</v>
      </c>
      <c r="P1567">
        <v>0</v>
      </c>
      <c r="Q1567">
        <v>0</v>
      </c>
      <c r="R1567">
        <v>279</v>
      </c>
      <c r="S1567">
        <f t="shared" si="24"/>
        <v>3321</v>
      </c>
      <c r="T1567">
        <f>SUM($F1567:H1567)</f>
        <v>6921</v>
      </c>
      <c r="U1567">
        <f>SUM($F1567:I1567)</f>
        <v>6921</v>
      </c>
      <c r="V1567">
        <f>SUM($F1567:J1567)</f>
        <v>6921</v>
      </c>
      <c r="W1567">
        <f>SUM($F1567:K1567)</f>
        <v>6921</v>
      </c>
      <c r="X1567">
        <f>SUM($F1567:L1567)</f>
        <v>6921</v>
      </c>
      <c r="Y1567">
        <f>SUM($F1567:M1567)</f>
        <v>6921</v>
      </c>
      <c r="Z1567">
        <f>SUM($F1567:N1567)</f>
        <v>6921</v>
      </c>
      <c r="AA1567">
        <f>SUM($F1567:O1567)</f>
        <v>6921</v>
      </c>
      <c r="AB1567">
        <f>SUM($F1567:P1567)</f>
        <v>6921</v>
      </c>
      <c r="AC1567">
        <f>SUM($F1567:Q1567)</f>
        <v>6921</v>
      </c>
      <c r="AD1567">
        <f>SUM($F1567:R1567)</f>
        <v>7200</v>
      </c>
    </row>
    <row r="1568" spans="1:30" x14ac:dyDescent="0.35">
      <c r="A1568" t="s">
        <v>154</v>
      </c>
      <c r="B1568" s="328" t="str">
        <f>VLOOKUP(A1568,'Web Based Remittances'!$A$2:$C$70,3,0)</f>
        <v>274t686m</v>
      </c>
      <c r="C1568" t="s">
        <v>79</v>
      </c>
      <c r="D1568" t="s">
        <v>80</v>
      </c>
      <c r="E1568">
        <v>6121000</v>
      </c>
      <c r="F1568">
        <v>7500</v>
      </c>
      <c r="G1568">
        <v>0</v>
      </c>
      <c r="H1568">
        <v>1500</v>
      </c>
      <c r="I1568">
        <v>0</v>
      </c>
      <c r="J1568">
        <v>1000</v>
      </c>
      <c r="K1568">
        <v>0</v>
      </c>
      <c r="L1568">
        <v>2000</v>
      </c>
      <c r="M1568">
        <v>0</v>
      </c>
      <c r="N1568">
        <v>1000</v>
      </c>
      <c r="O1568">
        <v>0</v>
      </c>
      <c r="P1568">
        <v>1000</v>
      </c>
      <c r="Q1568">
        <v>500</v>
      </c>
      <c r="R1568">
        <v>500</v>
      </c>
      <c r="S1568">
        <f t="shared" si="24"/>
        <v>0</v>
      </c>
      <c r="T1568">
        <f>SUM($F1568:H1568)</f>
        <v>9000</v>
      </c>
      <c r="U1568">
        <f>SUM($F1568:I1568)</f>
        <v>9000</v>
      </c>
      <c r="V1568">
        <f>SUM($F1568:J1568)</f>
        <v>10000</v>
      </c>
      <c r="W1568">
        <f>SUM($F1568:K1568)</f>
        <v>10000</v>
      </c>
      <c r="X1568">
        <f>SUM($F1568:L1568)</f>
        <v>12000</v>
      </c>
      <c r="Y1568">
        <f>SUM($F1568:M1568)</f>
        <v>12000</v>
      </c>
      <c r="Z1568">
        <f>SUM($F1568:N1568)</f>
        <v>13000</v>
      </c>
      <c r="AA1568">
        <f>SUM($F1568:O1568)</f>
        <v>13000</v>
      </c>
      <c r="AB1568">
        <f>SUM($F1568:P1568)</f>
        <v>14000</v>
      </c>
      <c r="AC1568">
        <f>SUM($F1568:Q1568)</f>
        <v>14500</v>
      </c>
      <c r="AD1568">
        <f>SUM($F1568:R1568)</f>
        <v>15000</v>
      </c>
    </row>
    <row r="1569" spans="1:30" x14ac:dyDescent="0.35">
      <c r="A1569" t="s">
        <v>154</v>
      </c>
      <c r="B1569" s="328" t="str">
        <f>VLOOKUP(A1569,'Web Based Remittances'!$A$2:$C$70,3,0)</f>
        <v>274t686m</v>
      </c>
      <c r="C1569" t="s">
        <v>81</v>
      </c>
      <c r="D1569" t="s">
        <v>82</v>
      </c>
      <c r="E1569">
        <v>6122310</v>
      </c>
      <c r="F1569">
        <v>4000</v>
      </c>
      <c r="G1569">
        <v>350</v>
      </c>
      <c r="H1569">
        <v>350</v>
      </c>
      <c r="I1569">
        <v>350</v>
      </c>
      <c r="J1569">
        <v>350</v>
      </c>
      <c r="K1569">
        <v>0</v>
      </c>
      <c r="L1569">
        <v>500</v>
      </c>
      <c r="M1569">
        <v>350</v>
      </c>
      <c r="N1569">
        <v>350</v>
      </c>
      <c r="O1569">
        <v>350</v>
      </c>
      <c r="P1569">
        <v>350</v>
      </c>
      <c r="Q1569">
        <v>350</v>
      </c>
      <c r="R1569">
        <v>350</v>
      </c>
      <c r="S1569">
        <f t="shared" si="24"/>
        <v>350</v>
      </c>
      <c r="T1569">
        <f>SUM($F1569:H1569)</f>
        <v>4700</v>
      </c>
      <c r="U1569">
        <f>SUM($F1569:I1569)</f>
        <v>5050</v>
      </c>
      <c r="V1569">
        <f>SUM($F1569:J1569)</f>
        <v>5400</v>
      </c>
      <c r="W1569">
        <f>SUM($F1569:K1569)</f>
        <v>5400</v>
      </c>
      <c r="X1569">
        <f>SUM($F1569:L1569)</f>
        <v>5900</v>
      </c>
      <c r="Y1569">
        <f>SUM($F1569:M1569)</f>
        <v>6250</v>
      </c>
      <c r="Z1569">
        <f>SUM($F1569:N1569)</f>
        <v>6600</v>
      </c>
      <c r="AA1569">
        <f>SUM($F1569:O1569)</f>
        <v>6950</v>
      </c>
      <c r="AB1569">
        <f>SUM($F1569:P1569)</f>
        <v>7300</v>
      </c>
      <c r="AC1569">
        <f>SUM($F1569:Q1569)</f>
        <v>7650</v>
      </c>
      <c r="AD1569">
        <f>SUM($F1569:R1569)</f>
        <v>8000</v>
      </c>
    </row>
    <row r="1570" spans="1:30" x14ac:dyDescent="0.35">
      <c r="A1570" t="s">
        <v>154</v>
      </c>
      <c r="B1570" s="328" t="str">
        <f>VLOOKUP(A1570,'Web Based Remittances'!$A$2:$C$70,3,0)</f>
        <v>274t686m</v>
      </c>
      <c r="C1570" t="s">
        <v>83</v>
      </c>
      <c r="D1570" t="s">
        <v>84</v>
      </c>
      <c r="E1570">
        <v>6122110</v>
      </c>
      <c r="F1570">
        <v>4000</v>
      </c>
      <c r="G1570">
        <v>200</v>
      </c>
      <c r="H1570">
        <v>400</v>
      </c>
      <c r="I1570">
        <v>400</v>
      </c>
      <c r="J1570">
        <v>400</v>
      </c>
      <c r="K1570">
        <v>0</v>
      </c>
      <c r="L1570">
        <v>400</v>
      </c>
      <c r="M1570">
        <v>400</v>
      </c>
      <c r="N1570">
        <v>400</v>
      </c>
      <c r="O1570">
        <v>400</v>
      </c>
      <c r="P1570">
        <v>400</v>
      </c>
      <c r="Q1570">
        <v>400</v>
      </c>
      <c r="R1570">
        <v>200</v>
      </c>
      <c r="S1570">
        <f t="shared" si="24"/>
        <v>200</v>
      </c>
      <c r="T1570">
        <f>SUM($F1570:H1570)</f>
        <v>4600</v>
      </c>
      <c r="U1570">
        <f>SUM($F1570:I1570)</f>
        <v>5000</v>
      </c>
      <c r="V1570">
        <f>SUM($F1570:J1570)</f>
        <v>5400</v>
      </c>
      <c r="W1570">
        <f>SUM($F1570:K1570)</f>
        <v>5400</v>
      </c>
      <c r="X1570">
        <f>SUM($F1570:L1570)</f>
        <v>5800</v>
      </c>
      <c r="Y1570">
        <f>SUM($F1570:M1570)</f>
        <v>6200</v>
      </c>
      <c r="Z1570">
        <f>SUM($F1570:N1570)</f>
        <v>6600</v>
      </c>
      <c r="AA1570">
        <f>SUM($F1570:O1570)</f>
        <v>7000</v>
      </c>
      <c r="AB1570">
        <f>SUM($F1570:P1570)</f>
        <v>7400</v>
      </c>
      <c r="AC1570">
        <f>SUM($F1570:Q1570)</f>
        <v>7800</v>
      </c>
      <c r="AD1570">
        <f>SUM($F1570:R1570)</f>
        <v>8000</v>
      </c>
    </row>
    <row r="1571" spans="1:30" x14ac:dyDescent="0.35">
      <c r="A1571" t="s">
        <v>154</v>
      </c>
      <c r="B1571" s="328" t="str">
        <f>VLOOKUP(A1571,'Web Based Remittances'!$A$2:$C$70,3,0)</f>
        <v>274t686m</v>
      </c>
      <c r="C1571" t="s">
        <v>85</v>
      </c>
      <c r="D1571" t="s">
        <v>86</v>
      </c>
      <c r="E1571">
        <v>6120800</v>
      </c>
      <c r="F1571">
        <v>3000</v>
      </c>
      <c r="G1571">
        <v>0</v>
      </c>
      <c r="H1571">
        <v>750</v>
      </c>
      <c r="I1571">
        <v>0</v>
      </c>
      <c r="J1571">
        <v>0</v>
      </c>
      <c r="K1571">
        <v>750</v>
      </c>
      <c r="L1571">
        <v>0</v>
      </c>
      <c r="M1571">
        <v>0</v>
      </c>
      <c r="N1571">
        <v>750</v>
      </c>
      <c r="O1571">
        <v>0</v>
      </c>
      <c r="P1571">
        <v>0</v>
      </c>
      <c r="Q1571">
        <v>750</v>
      </c>
      <c r="R1571">
        <v>0</v>
      </c>
      <c r="S1571">
        <f t="shared" si="24"/>
        <v>0</v>
      </c>
      <c r="T1571">
        <f>SUM($F1571:H1571)</f>
        <v>3750</v>
      </c>
      <c r="U1571">
        <f>SUM($F1571:I1571)</f>
        <v>3750</v>
      </c>
      <c r="V1571">
        <f>SUM($F1571:J1571)</f>
        <v>3750</v>
      </c>
      <c r="W1571">
        <f>SUM($F1571:K1571)</f>
        <v>4500</v>
      </c>
      <c r="X1571">
        <f>SUM($F1571:L1571)</f>
        <v>4500</v>
      </c>
      <c r="Y1571">
        <f>SUM($F1571:M1571)</f>
        <v>4500</v>
      </c>
      <c r="Z1571">
        <f>SUM($F1571:N1571)</f>
        <v>5250</v>
      </c>
      <c r="AA1571">
        <f>SUM($F1571:O1571)</f>
        <v>5250</v>
      </c>
      <c r="AB1571">
        <f>SUM($F1571:P1571)</f>
        <v>5250</v>
      </c>
      <c r="AC1571">
        <f>SUM($F1571:Q1571)</f>
        <v>6000</v>
      </c>
      <c r="AD1571">
        <f>SUM($F1571:R1571)</f>
        <v>6000</v>
      </c>
    </row>
    <row r="1572" spans="1:30" x14ac:dyDescent="0.35">
      <c r="A1572" t="s">
        <v>154</v>
      </c>
      <c r="B1572" s="328" t="str">
        <f>VLOOKUP(A1572,'Web Based Remittances'!$A$2:$C$70,3,0)</f>
        <v>274t686m</v>
      </c>
      <c r="C1572" t="s">
        <v>87</v>
      </c>
      <c r="D1572" t="s">
        <v>88</v>
      </c>
      <c r="E1572">
        <v>6120220</v>
      </c>
      <c r="F1572">
        <v>39000</v>
      </c>
      <c r="G1572">
        <v>3100</v>
      </c>
      <c r="H1572">
        <v>3100</v>
      </c>
      <c r="I1572">
        <v>3100</v>
      </c>
      <c r="J1572">
        <v>3100</v>
      </c>
      <c r="K1572">
        <v>3100</v>
      </c>
      <c r="L1572">
        <v>3100</v>
      </c>
      <c r="M1572">
        <v>3100</v>
      </c>
      <c r="N1572">
        <v>3460</v>
      </c>
      <c r="O1572">
        <v>3460</v>
      </c>
      <c r="P1572">
        <v>3460</v>
      </c>
      <c r="Q1572">
        <v>3460</v>
      </c>
      <c r="R1572">
        <v>3460</v>
      </c>
      <c r="S1572">
        <f t="shared" si="24"/>
        <v>3100</v>
      </c>
      <c r="T1572">
        <f>SUM($F1572:H1572)</f>
        <v>45200</v>
      </c>
      <c r="U1572">
        <f>SUM($F1572:I1572)</f>
        <v>48300</v>
      </c>
      <c r="V1572">
        <f>SUM($F1572:J1572)</f>
        <v>51400</v>
      </c>
      <c r="W1572">
        <f>SUM($F1572:K1572)</f>
        <v>54500</v>
      </c>
      <c r="X1572">
        <f>SUM($F1572:L1572)</f>
        <v>57600</v>
      </c>
      <c r="Y1572">
        <f>SUM($F1572:M1572)</f>
        <v>60700</v>
      </c>
      <c r="Z1572">
        <f>SUM($F1572:N1572)</f>
        <v>64160</v>
      </c>
      <c r="AA1572">
        <f>SUM($F1572:O1572)</f>
        <v>67620</v>
      </c>
      <c r="AB1572">
        <f>SUM($F1572:P1572)</f>
        <v>71080</v>
      </c>
      <c r="AC1572">
        <f>SUM($F1572:Q1572)</f>
        <v>74540</v>
      </c>
      <c r="AD1572">
        <f>SUM($F1572:R1572)</f>
        <v>78000</v>
      </c>
    </row>
    <row r="1573" spans="1:30" x14ac:dyDescent="0.35">
      <c r="A1573" t="s">
        <v>154</v>
      </c>
      <c r="B1573" s="328" t="str">
        <f>VLOOKUP(A1573,'Web Based Remittances'!$A$2:$C$70,3,0)</f>
        <v>274t686m</v>
      </c>
      <c r="C1573" t="s">
        <v>89</v>
      </c>
      <c r="D1573" t="s">
        <v>90</v>
      </c>
      <c r="E1573">
        <v>6120600</v>
      </c>
      <c r="F1573">
        <v>16863</v>
      </c>
      <c r="G1573">
        <v>0</v>
      </c>
      <c r="H1573">
        <v>0</v>
      </c>
      <c r="I1573">
        <v>0</v>
      </c>
      <c r="J1573">
        <v>0</v>
      </c>
      <c r="K1573">
        <v>0</v>
      </c>
      <c r="L1573">
        <v>0</v>
      </c>
      <c r="M1573">
        <v>0</v>
      </c>
      <c r="N1573">
        <v>0</v>
      </c>
      <c r="O1573">
        <v>0</v>
      </c>
      <c r="P1573">
        <v>0</v>
      </c>
      <c r="Q1573">
        <v>0</v>
      </c>
      <c r="R1573">
        <v>16863</v>
      </c>
      <c r="S1573">
        <f t="shared" si="24"/>
        <v>0</v>
      </c>
      <c r="T1573">
        <f>SUM($F1573:H1573)</f>
        <v>16863</v>
      </c>
      <c r="U1573">
        <f>SUM($F1573:I1573)</f>
        <v>16863</v>
      </c>
      <c r="V1573">
        <f>SUM($F1573:J1573)</f>
        <v>16863</v>
      </c>
      <c r="W1573">
        <f>SUM($F1573:K1573)</f>
        <v>16863</v>
      </c>
      <c r="X1573">
        <f>SUM($F1573:L1573)</f>
        <v>16863</v>
      </c>
      <c r="Y1573">
        <f>SUM($F1573:M1573)</f>
        <v>16863</v>
      </c>
      <c r="Z1573">
        <f>SUM($F1573:N1573)</f>
        <v>16863</v>
      </c>
      <c r="AA1573">
        <f>SUM($F1573:O1573)</f>
        <v>16863</v>
      </c>
      <c r="AB1573">
        <f>SUM($F1573:P1573)</f>
        <v>16863</v>
      </c>
      <c r="AC1573">
        <f>SUM($F1573:Q1573)</f>
        <v>16863</v>
      </c>
      <c r="AD1573">
        <f>SUM($F1573:R1573)</f>
        <v>33726</v>
      </c>
    </row>
    <row r="1574" spans="1:30" x14ac:dyDescent="0.35">
      <c r="A1574" t="s">
        <v>154</v>
      </c>
      <c r="B1574" s="328" t="str">
        <f>VLOOKUP(A1574,'Web Based Remittances'!$A$2:$C$70,3,0)</f>
        <v>274t686m</v>
      </c>
      <c r="C1574" t="s">
        <v>91</v>
      </c>
      <c r="D1574" t="s">
        <v>92</v>
      </c>
      <c r="E1574">
        <v>6120400</v>
      </c>
      <c r="F1574">
        <v>4500</v>
      </c>
      <c r="G1574">
        <v>200</v>
      </c>
      <c r="H1574">
        <v>450</v>
      </c>
      <c r="I1574">
        <v>450</v>
      </c>
      <c r="J1574">
        <v>450</v>
      </c>
      <c r="K1574">
        <v>0</v>
      </c>
      <c r="L1574">
        <v>450</v>
      </c>
      <c r="M1574">
        <v>450</v>
      </c>
      <c r="N1574">
        <v>450</v>
      </c>
      <c r="O1574">
        <v>450</v>
      </c>
      <c r="P1574">
        <v>450</v>
      </c>
      <c r="Q1574">
        <v>450</v>
      </c>
      <c r="R1574">
        <v>250</v>
      </c>
      <c r="S1574">
        <f t="shared" si="24"/>
        <v>200</v>
      </c>
      <c r="T1574">
        <f>SUM($F1574:H1574)</f>
        <v>5150</v>
      </c>
      <c r="U1574">
        <f>SUM($F1574:I1574)</f>
        <v>5600</v>
      </c>
      <c r="V1574">
        <f>SUM($F1574:J1574)</f>
        <v>6050</v>
      </c>
      <c r="W1574">
        <f>SUM($F1574:K1574)</f>
        <v>6050</v>
      </c>
      <c r="X1574">
        <f>SUM($F1574:L1574)</f>
        <v>6500</v>
      </c>
      <c r="Y1574">
        <f>SUM($F1574:M1574)</f>
        <v>6950</v>
      </c>
      <c r="Z1574">
        <f>SUM($F1574:N1574)</f>
        <v>7400</v>
      </c>
      <c r="AA1574">
        <f>SUM($F1574:O1574)</f>
        <v>7850</v>
      </c>
      <c r="AB1574">
        <f>SUM($F1574:P1574)</f>
        <v>8300</v>
      </c>
      <c r="AC1574">
        <f>SUM($F1574:Q1574)</f>
        <v>8750</v>
      </c>
      <c r="AD1574">
        <f>SUM($F1574:R1574)</f>
        <v>9000</v>
      </c>
    </row>
    <row r="1575" spans="1:30" x14ac:dyDescent="0.35">
      <c r="A1575" t="s">
        <v>154</v>
      </c>
      <c r="B1575" s="328" t="str">
        <f>VLOOKUP(A1575,'Web Based Remittances'!$A$2:$C$70,3,0)</f>
        <v>274t686m</v>
      </c>
      <c r="C1575" t="s">
        <v>93</v>
      </c>
      <c r="D1575" t="s">
        <v>94</v>
      </c>
      <c r="E1575">
        <v>6140130</v>
      </c>
      <c r="F1575">
        <v>55000</v>
      </c>
      <c r="G1575">
        <v>3000</v>
      </c>
      <c r="H1575">
        <v>5500</v>
      </c>
      <c r="I1575">
        <v>5500</v>
      </c>
      <c r="J1575">
        <v>5500</v>
      </c>
      <c r="K1575">
        <v>0</v>
      </c>
      <c r="L1575">
        <v>5500</v>
      </c>
      <c r="M1575">
        <v>5500</v>
      </c>
      <c r="N1575">
        <v>5500</v>
      </c>
      <c r="O1575">
        <v>5500</v>
      </c>
      <c r="P1575">
        <v>5500</v>
      </c>
      <c r="Q1575">
        <v>5500</v>
      </c>
      <c r="R1575">
        <v>2500</v>
      </c>
      <c r="S1575">
        <f t="shared" si="24"/>
        <v>3000</v>
      </c>
      <c r="T1575">
        <f>SUM($F1575:H1575)</f>
        <v>63500</v>
      </c>
      <c r="U1575">
        <f>SUM($F1575:I1575)</f>
        <v>69000</v>
      </c>
      <c r="V1575">
        <f>SUM($F1575:J1575)</f>
        <v>74500</v>
      </c>
      <c r="W1575">
        <f>SUM($F1575:K1575)</f>
        <v>74500</v>
      </c>
      <c r="X1575">
        <f>SUM($F1575:L1575)</f>
        <v>80000</v>
      </c>
      <c r="Y1575">
        <f>SUM($F1575:M1575)</f>
        <v>85500</v>
      </c>
      <c r="Z1575">
        <f>SUM($F1575:N1575)</f>
        <v>91000</v>
      </c>
      <c r="AA1575">
        <f>SUM($F1575:O1575)</f>
        <v>96500</v>
      </c>
      <c r="AB1575">
        <f>SUM($F1575:P1575)</f>
        <v>102000</v>
      </c>
      <c r="AC1575">
        <f>SUM($F1575:Q1575)</f>
        <v>107500</v>
      </c>
      <c r="AD1575">
        <f>SUM($F1575:R1575)</f>
        <v>110000</v>
      </c>
    </row>
    <row r="1576" spans="1:30" x14ac:dyDescent="0.35">
      <c r="A1576" t="s">
        <v>154</v>
      </c>
      <c r="B1576" s="328" t="str">
        <f>VLOOKUP(A1576,'Web Based Remittances'!$A$2:$C$70,3,0)</f>
        <v>274t686m</v>
      </c>
      <c r="C1576" t="s">
        <v>95</v>
      </c>
      <c r="D1576" t="s">
        <v>96</v>
      </c>
      <c r="E1576">
        <v>6142430</v>
      </c>
      <c r="F1576">
        <v>9000</v>
      </c>
      <c r="G1576">
        <v>2000</v>
      </c>
      <c r="H1576">
        <v>700</v>
      </c>
      <c r="I1576">
        <v>700</v>
      </c>
      <c r="J1576">
        <v>700</v>
      </c>
      <c r="K1576">
        <v>0</v>
      </c>
      <c r="L1576">
        <v>700</v>
      </c>
      <c r="M1576">
        <v>700</v>
      </c>
      <c r="N1576">
        <v>700</v>
      </c>
      <c r="O1576">
        <v>700</v>
      </c>
      <c r="P1576">
        <v>700</v>
      </c>
      <c r="Q1576">
        <v>700</v>
      </c>
      <c r="R1576">
        <v>700</v>
      </c>
      <c r="S1576">
        <f t="shared" si="24"/>
        <v>2000</v>
      </c>
      <c r="T1576">
        <f>SUM($F1576:H1576)</f>
        <v>11700</v>
      </c>
      <c r="U1576">
        <f>SUM($F1576:I1576)</f>
        <v>12400</v>
      </c>
      <c r="V1576">
        <f>SUM($F1576:J1576)</f>
        <v>13100</v>
      </c>
      <c r="W1576">
        <f>SUM($F1576:K1576)</f>
        <v>13100</v>
      </c>
      <c r="X1576">
        <f>SUM($F1576:L1576)</f>
        <v>13800</v>
      </c>
      <c r="Y1576">
        <f>SUM($F1576:M1576)</f>
        <v>14500</v>
      </c>
      <c r="Z1576">
        <f>SUM($F1576:N1576)</f>
        <v>15200</v>
      </c>
      <c r="AA1576">
        <f>SUM($F1576:O1576)</f>
        <v>15900</v>
      </c>
      <c r="AB1576">
        <f>SUM($F1576:P1576)</f>
        <v>16600</v>
      </c>
      <c r="AC1576">
        <f>SUM($F1576:Q1576)</f>
        <v>17300</v>
      </c>
      <c r="AD1576">
        <f>SUM($F1576:R1576)</f>
        <v>18000</v>
      </c>
    </row>
    <row r="1577" spans="1:30" x14ac:dyDescent="0.35">
      <c r="A1577" t="s">
        <v>154</v>
      </c>
      <c r="B1577" s="328" t="str">
        <f>VLOOKUP(A1577,'Web Based Remittances'!$A$2:$C$70,3,0)</f>
        <v>274t686m</v>
      </c>
      <c r="C1577" t="s">
        <v>97</v>
      </c>
      <c r="D1577" t="s">
        <v>98</v>
      </c>
      <c r="E1577">
        <v>6146100</v>
      </c>
      <c r="F1577">
        <v>0</v>
      </c>
      <c r="G1577">
        <v>0</v>
      </c>
      <c r="H1577">
        <v>0</v>
      </c>
      <c r="I1577">
        <v>0</v>
      </c>
      <c r="J1577">
        <v>0</v>
      </c>
      <c r="K1577">
        <v>0</v>
      </c>
      <c r="L1577">
        <v>0</v>
      </c>
      <c r="M1577">
        <v>0</v>
      </c>
      <c r="N1577">
        <v>0</v>
      </c>
      <c r="O1577">
        <v>0</v>
      </c>
      <c r="P1577">
        <v>0</v>
      </c>
      <c r="Q1577">
        <v>0</v>
      </c>
      <c r="R1577">
        <v>0</v>
      </c>
      <c r="S1577">
        <f t="shared" si="24"/>
        <v>0</v>
      </c>
      <c r="T1577">
        <f>SUM($F1577:H1577)</f>
        <v>0</v>
      </c>
      <c r="U1577">
        <f>SUM($F1577:I1577)</f>
        <v>0</v>
      </c>
      <c r="V1577">
        <f>SUM($F1577:J1577)</f>
        <v>0</v>
      </c>
      <c r="W1577">
        <f>SUM($F1577:K1577)</f>
        <v>0</v>
      </c>
      <c r="X1577">
        <f>SUM($F1577:L1577)</f>
        <v>0</v>
      </c>
      <c r="Y1577">
        <f>SUM($F1577:M1577)</f>
        <v>0</v>
      </c>
      <c r="Z1577">
        <f>SUM($F1577:N1577)</f>
        <v>0</v>
      </c>
      <c r="AA1577">
        <f>SUM($F1577:O1577)</f>
        <v>0</v>
      </c>
      <c r="AB1577">
        <f>SUM($F1577:P1577)</f>
        <v>0</v>
      </c>
      <c r="AC1577">
        <f>SUM($F1577:Q1577)</f>
        <v>0</v>
      </c>
      <c r="AD1577">
        <f>SUM($F1577:R1577)</f>
        <v>0</v>
      </c>
    </row>
    <row r="1578" spans="1:30" x14ac:dyDescent="0.35">
      <c r="A1578" t="s">
        <v>154</v>
      </c>
      <c r="B1578" s="328" t="str">
        <f>VLOOKUP(A1578,'Web Based Remittances'!$A$2:$C$70,3,0)</f>
        <v>274t686m</v>
      </c>
      <c r="C1578" t="s">
        <v>99</v>
      </c>
      <c r="D1578" t="s">
        <v>100</v>
      </c>
      <c r="E1578">
        <v>6140000</v>
      </c>
      <c r="F1578">
        <v>8000</v>
      </c>
      <c r="G1578">
        <v>1000</v>
      </c>
      <c r="H1578">
        <v>1000</v>
      </c>
      <c r="I1578">
        <v>250</v>
      </c>
      <c r="J1578">
        <v>250</v>
      </c>
      <c r="K1578">
        <v>0</v>
      </c>
      <c r="L1578">
        <v>1500</v>
      </c>
      <c r="M1578">
        <v>1000</v>
      </c>
      <c r="N1578">
        <v>250</v>
      </c>
      <c r="O1578">
        <v>250</v>
      </c>
      <c r="P1578">
        <v>1500</v>
      </c>
      <c r="Q1578">
        <v>500</v>
      </c>
      <c r="R1578">
        <v>500</v>
      </c>
      <c r="S1578">
        <f t="shared" si="24"/>
        <v>1000</v>
      </c>
      <c r="T1578">
        <f>SUM($F1578:H1578)</f>
        <v>10000</v>
      </c>
      <c r="U1578">
        <f>SUM($F1578:I1578)</f>
        <v>10250</v>
      </c>
      <c r="V1578">
        <f>SUM($F1578:J1578)</f>
        <v>10500</v>
      </c>
      <c r="W1578">
        <f>SUM($F1578:K1578)</f>
        <v>10500</v>
      </c>
      <c r="X1578">
        <f>SUM($F1578:L1578)</f>
        <v>12000</v>
      </c>
      <c r="Y1578">
        <f>SUM($F1578:M1578)</f>
        <v>13000</v>
      </c>
      <c r="Z1578">
        <f>SUM($F1578:N1578)</f>
        <v>13250</v>
      </c>
      <c r="AA1578">
        <f>SUM($F1578:O1578)</f>
        <v>13500</v>
      </c>
      <c r="AB1578">
        <f>SUM($F1578:P1578)</f>
        <v>15000</v>
      </c>
      <c r="AC1578">
        <f>SUM($F1578:Q1578)</f>
        <v>15500</v>
      </c>
      <c r="AD1578">
        <f>SUM($F1578:R1578)</f>
        <v>16000</v>
      </c>
    </row>
    <row r="1579" spans="1:30" x14ac:dyDescent="0.35">
      <c r="A1579" t="s">
        <v>154</v>
      </c>
      <c r="B1579" s="328" t="str">
        <f>VLOOKUP(A1579,'Web Based Remittances'!$A$2:$C$70,3,0)</f>
        <v>274t686m</v>
      </c>
      <c r="C1579" t="s">
        <v>101</v>
      </c>
      <c r="D1579" t="s">
        <v>102</v>
      </c>
      <c r="E1579">
        <v>6121600</v>
      </c>
      <c r="F1579">
        <v>3050</v>
      </c>
      <c r="G1579">
        <v>0</v>
      </c>
      <c r="H1579">
        <v>0</v>
      </c>
      <c r="I1579">
        <v>0</v>
      </c>
      <c r="J1579">
        <v>0</v>
      </c>
      <c r="K1579">
        <v>0</v>
      </c>
      <c r="L1579">
        <v>0</v>
      </c>
      <c r="M1579">
        <v>0</v>
      </c>
      <c r="N1579">
        <v>0</v>
      </c>
      <c r="O1579">
        <v>0</v>
      </c>
      <c r="P1579">
        <v>0</v>
      </c>
      <c r="Q1579">
        <v>0</v>
      </c>
      <c r="R1579">
        <v>3050</v>
      </c>
      <c r="S1579">
        <f t="shared" si="24"/>
        <v>0</v>
      </c>
      <c r="T1579">
        <f>SUM($F1579:H1579)</f>
        <v>3050</v>
      </c>
      <c r="U1579">
        <f>SUM($F1579:I1579)</f>
        <v>3050</v>
      </c>
      <c r="V1579">
        <f>SUM($F1579:J1579)</f>
        <v>3050</v>
      </c>
      <c r="W1579">
        <f>SUM($F1579:K1579)</f>
        <v>3050</v>
      </c>
      <c r="X1579">
        <f>SUM($F1579:L1579)</f>
        <v>3050</v>
      </c>
      <c r="Y1579">
        <f>SUM($F1579:M1579)</f>
        <v>3050</v>
      </c>
      <c r="Z1579">
        <f>SUM($F1579:N1579)</f>
        <v>3050</v>
      </c>
      <c r="AA1579">
        <f>SUM($F1579:O1579)</f>
        <v>3050</v>
      </c>
      <c r="AB1579">
        <f>SUM($F1579:P1579)</f>
        <v>3050</v>
      </c>
      <c r="AC1579">
        <f>SUM($F1579:Q1579)</f>
        <v>3050</v>
      </c>
      <c r="AD1579">
        <f>SUM($F1579:R1579)</f>
        <v>6100</v>
      </c>
    </row>
    <row r="1580" spans="1:30" x14ac:dyDescent="0.35">
      <c r="A1580" t="s">
        <v>154</v>
      </c>
      <c r="B1580" s="328" t="str">
        <f>VLOOKUP(A1580,'Web Based Remittances'!$A$2:$C$70,3,0)</f>
        <v>274t686m</v>
      </c>
      <c r="C1580" t="s">
        <v>103</v>
      </c>
      <c r="D1580" t="s">
        <v>104</v>
      </c>
      <c r="E1580">
        <v>6151110</v>
      </c>
      <c r="F1580">
        <v>0</v>
      </c>
      <c r="G1580">
        <v>0</v>
      </c>
      <c r="H1580">
        <v>0</v>
      </c>
      <c r="I1580">
        <v>0</v>
      </c>
      <c r="J1580">
        <v>0</v>
      </c>
      <c r="K1580">
        <v>0</v>
      </c>
      <c r="L1580">
        <v>0</v>
      </c>
      <c r="M1580">
        <v>0</v>
      </c>
      <c r="N1580">
        <v>0</v>
      </c>
      <c r="O1580">
        <v>0</v>
      </c>
      <c r="P1580">
        <v>0</v>
      </c>
      <c r="Q1580">
        <v>0</v>
      </c>
      <c r="R1580">
        <v>0</v>
      </c>
      <c r="S1580">
        <f t="shared" si="24"/>
        <v>0</v>
      </c>
      <c r="T1580">
        <f>SUM($F1580:H1580)</f>
        <v>0</v>
      </c>
      <c r="U1580">
        <f>SUM($F1580:I1580)</f>
        <v>0</v>
      </c>
      <c r="V1580">
        <f>SUM($F1580:J1580)</f>
        <v>0</v>
      </c>
      <c r="W1580">
        <f>SUM($F1580:K1580)</f>
        <v>0</v>
      </c>
      <c r="X1580">
        <f>SUM($F1580:L1580)</f>
        <v>0</v>
      </c>
      <c r="Y1580">
        <f>SUM($F1580:M1580)</f>
        <v>0</v>
      </c>
      <c r="Z1580">
        <f>SUM($F1580:N1580)</f>
        <v>0</v>
      </c>
      <c r="AA1580">
        <f>SUM($F1580:O1580)</f>
        <v>0</v>
      </c>
      <c r="AB1580">
        <f>SUM($F1580:P1580)</f>
        <v>0</v>
      </c>
      <c r="AC1580">
        <f>SUM($F1580:Q1580)</f>
        <v>0</v>
      </c>
      <c r="AD1580">
        <f>SUM($F1580:R1580)</f>
        <v>0</v>
      </c>
    </row>
    <row r="1581" spans="1:30" x14ac:dyDescent="0.35">
      <c r="A1581" t="s">
        <v>154</v>
      </c>
      <c r="B1581" s="328" t="str">
        <f>VLOOKUP(A1581,'Web Based Remittances'!$A$2:$C$70,3,0)</f>
        <v>274t686m</v>
      </c>
      <c r="C1581" t="s">
        <v>105</v>
      </c>
      <c r="D1581" t="s">
        <v>106</v>
      </c>
      <c r="E1581">
        <v>6140200</v>
      </c>
      <c r="F1581">
        <v>36000</v>
      </c>
      <c r="G1581">
        <v>2100</v>
      </c>
      <c r="H1581">
        <v>3600</v>
      </c>
      <c r="I1581">
        <v>3600</v>
      </c>
      <c r="J1581">
        <v>3600</v>
      </c>
      <c r="K1581">
        <v>0</v>
      </c>
      <c r="L1581">
        <v>3600</v>
      </c>
      <c r="M1581">
        <v>3600</v>
      </c>
      <c r="N1581">
        <v>3600</v>
      </c>
      <c r="O1581">
        <v>3600</v>
      </c>
      <c r="P1581">
        <v>3600</v>
      </c>
      <c r="Q1581">
        <v>3600</v>
      </c>
      <c r="R1581">
        <v>1500</v>
      </c>
      <c r="S1581">
        <f t="shared" si="24"/>
        <v>2100</v>
      </c>
      <c r="T1581">
        <f>SUM($F1581:H1581)</f>
        <v>41700</v>
      </c>
      <c r="U1581">
        <f>SUM($F1581:I1581)</f>
        <v>45300</v>
      </c>
      <c r="V1581">
        <f>SUM($F1581:J1581)</f>
        <v>48900</v>
      </c>
      <c r="W1581">
        <f>SUM($F1581:K1581)</f>
        <v>48900</v>
      </c>
      <c r="X1581">
        <f>SUM($F1581:L1581)</f>
        <v>52500</v>
      </c>
      <c r="Y1581">
        <f>SUM($F1581:M1581)</f>
        <v>56100</v>
      </c>
      <c r="Z1581">
        <f>SUM($F1581:N1581)</f>
        <v>59700</v>
      </c>
      <c r="AA1581">
        <f>SUM($F1581:O1581)</f>
        <v>63300</v>
      </c>
      <c r="AB1581">
        <f>SUM($F1581:P1581)</f>
        <v>66900</v>
      </c>
      <c r="AC1581">
        <f>SUM($F1581:Q1581)</f>
        <v>70500</v>
      </c>
      <c r="AD1581">
        <f>SUM($F1581:R1581)</f>
        <v>72000</v>
      </c>
    </row>
    <row r="1582" spans="1:30" x14ac:dyDescent="0.35">
      <c r="A1582" t="s">
        <v>154</v>
      </c>
      <c r="B1582" s="328" t="str">
        <f>VLOOKUP(A1582,'Web Based Remittances'!$A$2:$C$70,3,0)</f>
        <v>274t686m</v>
      </c>
      <c r="C1582" t="s">
        <v>107</v>
      </c>
      <c r="D1582" t="s">
        <v>108</v>
      </c>
      <c r="E1582">
        <v>6111000</v>
      </c>
      <c r="F1582">
        <v>10000</v>
      </c>
      <c r="G1582">
        <v>1000</v>
      </c>
      <c r="H1582">
        <v>1000</v>
      </c>
      <c r="I1582">
        <v>1000</v>
      </c>
      <c r="J1582">
        <v>500</v>
      </c>
      <c r="K1582">
        <v>0</v>
      </c>
      <c r="L1582">
        <v>1000</v>
      </c>
      <c r="M1582">
        <v>1000</v>
      </c>
      <c r="N1582">
        <v>1000</v>
      </c>
      <c r="O1582">
        <v>500</v>
      </c>
      <c r="P1582">
        <v>1000</v>
      </c>
      <c r="Q1582">
        <v>1000</v>
      </c>
      <c r="R1582">
        <v>1000</v>
      </c>
      <c r="S1582">
        <f t="shared" si="24"/>
        <v>1000</v>
      </c>
      <c r="T1582">
        <f>SUM($F1582:H1582)</f>
        <v>12000</v>
      </c>
      <c r="U1582">
        <f>SUM($F1582:I1582)</f>
        <v>13000</v>
      </c>
      <c r="V1582">
        <f>SUM($F1582:J1582)</f>
        <v>13500</v>
      </c>
      <c r="W1582">
        <f>SUM($F1582:K1582)</f>
        <v>13500</v>
      </c>
      <c r="X1582">
        <f>SUM($F1582:L1582)</f>
        <v>14500</v>
      </c>
      <c r="Y1582">
        <f>SUM($F1582:M1582)</f>
        <v>15500</v>
      </c>
      <c r="Z1582">
        <f>SUM($F1582:N1582)</f>
        <v>16500</v>
      </c>
      <c r="AA1582">
        <f>SUM($F1582:O1582)</f>
        <v>17000</v>
      </c>
      <c r="AB1582">
        <f>SUM($F1582:P1582)</f>
        <v>18000</v>
      </c>
      <c r="AC1582">
        <f>SUM($F1582:Q1582)</f>
        <v>19000</v>
      </c>
      <c r="AD1582">
        <f>SUM($F1582:R1582)</f>
        <v>20000</v>
      </c>
    </row>
    <row r="1583" spans="1:30" x14ac:dyDescent="0.35">
      <c r="A1583" t="s">
        <v>154</v>
      </c>
      <c r="B1583" s="328" t="str">
        <f>VLOOKUP(A1583,'Web Based Remittances'!$A$2:$C$70,3,0)</f>
        <v>274t686m</v>
      </c>
      <c r="C1583" t="s">
        <v>109</v>
      </c>
      <c r="D1583" t="s">
        <v>110</v>
      </c>
      <c r="E1583">
        <v>6170100</v>
      </c>
      <c r="F1583">
        <v>1500</v>
      </c>
      <c r="G1583">
        <v>0</v>
      </c>
      <c r="H1583">
        <v>500</v>
      </c>
      <c r="I1583">
        <v>0</v>
      </c>
      <c r="J1583">
        <v>0</v>
      </c>
      <c r="K1583">
        <v>0</v>
      </c>
      <c r="L1583">
        <v>0</v>
      </c>
      <c r="M1583">
        <v>500</v>
      </c>
      <c r="N1583">
        <v>0</v>
      </c>
      <c r="O1583">
        <v>0</v>
      </c>
      <c r="P1583">
        <v>0</v>
      </c>
      <c r="Q1583">
        <v>500</v>
      </c>
      <c r="R1583">
        <v>0</v>
      </c>
      <c r="S1583">
        <f t="shared" si="24"/>
        <v>0</v>
      </c>
      <c r="T1583">
        <f>SUM($F1583:H1583)</f>
        <v>2000</v>
      </c>
      <c r="U1583">
        <f>SUM($F1583:I1583)</f>
        <v>2000</v>
      </c>
      <c r="V1583">
        <f>SUM($F1583:J1583)</f>
        <v>2000</v>
      </c>
      <c r="W1583">
        <f>SUM($F1583:K1583)</f>
        <v>2000</v>
      </c>
      <c r="X1583">
        <f>SUM($F1583:L1583)</f>
        <v>2000</v>
      </c>
      <c r="Y1583">
        <f>SUM($F1583:M1583)</f>
        <v>2500</v>
      </c>
      <c r="Z1583">
        <f>SUM($F1583:N1583)</f>
        <v>2500</v>
      </c>
      <c r="AA1583">
        <f>SUM($F1583:O1583)</f>
        <v>2500</v>
      </c>
      <c r="AB1583">
        <f>SUM($F1583:P1583)</f>
        <v>2500</v>
      </c>
      <c r="AC1583">
        <f>SUM($F1583:Q1583)</f>
        <v>3000</v>
      </c>
      <c r="AD1583">
        <f>SUM($F1583:R1583)</f>
        <v>3000</v>
      </c>
    </row>
    <row r="1584" spans="1:30" x14ac:dyDescent="0.35">
      <c r="A1584" t="s">
        <v>154</v>
      </c>
      <c r="B1584" s="328" t="str">
        <f>VLOOKUP(A1584,'Web Based Remittances'!$A$2:$C$70,3,0)</f>
        <v>274t686m</v>
      </c>
      <c r="C1584" t="s">
        <v>111</v>
      </c>
      <c r="D1584" t="s">
        <v>112</v>
      </c>
      <c r="E1584">
        <v>6170110</v>
      </c>
      <c r="F1584">
        <v>20000</v>
      </c>
      <c r="G1584">
        <v>1000</v>
      </c>
      <c r="H1584">
        <v>5000</v>
      </c>
      <c r="I1584">
        <v>2000</v>
      </c>
      <c r="J1584">
        <v>2000</v>
      </c>
      <c r="K1584">
        <v>0</v>
      </c>
      <c r="L1584">
        <v>1500</v>
      </c>
      <c r="M1584">
        <v>1000</v>
      </c>
      <c r="N1584">
        <v>1000</v>
      </c>
      <c r="O1584">
        <v>2000</v>
      </c>
      <c r="P1584">
        <v>3000</v>
      </c>
      <c r="Q1584">
        <v>500</v>
      </c>
      <c r="R1584">
        <v>1000</v>
      </c>
      <c r="S1584">
        <f t="shared" si="24"/>
        <v>1000</v>
      </c>
      <c r="T1584">
        <f>SUM($F1584:H1584)</f>
        <v>26000</v>
      </c>
      <c r="U1584">
        <f>SUM($F1584:I1584)</f>
        <v>28000</v>
      </c>
      <c r="V1584">
        <f>SUM($F1584:J1584)</f>
        <v>30000</v>
      </c>
      <c r="W1584">
        <f>SUM($F1584:K1584)</f>
        <v>30000</v>
      </c>
      <c r="X1584">
        <f>SUM($F1584:L1584)</f>
        <v>31500</v>
      </c>
      <c r="Y1584">
        <f>SUM($F1584:M1584)</f>
        <v>32500</v>
      </c>
      <c r="Z1584">
        <f>SUM($F1584:N1584)</f>
        <v>33500</v>
      </c>
      <c r="AA1584">
        <f>SUM($F1584:O1584)</f>
        <v>35500</v>
      </c>
      <c r="AB1584">
        <f>SUM($F1584:P1584)</f>
        <v>38500</v>
      </c>
      <c r="AC1584">
        <f>SUM($F1584:Q1584)</f>
        <v>39000</v>
      </c>
      <c r="AD1584">
        <f>SUM($F1584:R1584)</f>
        <v>40000</v>
      </c>
    </row>
    <row r="1585" spans="1:30" x14ac:dyDescent="0.35">
      <c r="A1585" t="s">
        <v>154</v>
      </c>
      <c r="B1585" s="328" t="str">
        <f>VLOOKUP(A1585,'Web Based Remittances'!$A$2:$C$70,3,0)</f>
        <v>274t686m</v>
      </c>
      <c r="C1585" t="s">
        <v>113</v>
      </c>
      <c r="D1585" t="s">
        <v>114</v>
      </c>
      <c r="E1585">
        <v>6181400</v>
      </c>
      <c r="F1585">
        <v>0</v>
      </c>
      <c r="G1585">
        <v>0</v>
      </c>
      <c r="H1585">
        <v>0</v>
      </c>
      <c r="I1585">
        <v>0</v>
      </c>
      <c r="J1585">
        <v>0</v>
      </c>
      <c r="K1585">
        <v>0</v>
      </c>
      <c r="L1585">
        <v>0</v>
      </c>
      <c r="M1585">
        <v>0</v>
      </c>
      <c r="N1585">
        <v>0</v>
      </c>
      <c r="O1585">
        <v>0</v>
      </c>
      <c r="P1585">
        <v>0</v>
      </c>
      <c r="Q1585">
        <v>0</v>
      </c>
      <c r="R1585">
        <v>0</v>
      </c>
      <c r="S1585">
        <f t="shared" si="24"/>
        <v>0</v>
      </c>
      <c r="T1585">
        <f>SUM($F1585:H1585)</f>
        <v>0</v>
      </c>
      <c r="U1585">
        <f>SUM($F1585:I1585)</f>
        <v>0</v>
      </c>
      <c r="V1585">
        <f>SUM($F1585:J1585)</f>
        <v>0</v>
      </c>
      <c r="W1585">
        <f>SUM($F1585:K1585)</f>
        <v>0</v>
      </c>
      <c r="X1585">
        <f>SUM($F1585:L1585)</f>
        <v>0</v>
      </c>
      <c r="Y1585">
        <f>SUM($F1585:M1585)</f>
        <v>0</v>
      </c>
      <c r="Z1585">
        <f>SUM($F1585:N1585)</f>
        <v>0</v>
      </c>
      <c r="AA1585">
        <f>SUM($F1585:O1585)</f>
        <v>0</v>
      </c>
      <c r="AB1585">
        <f>SUM($F1585:P1585)</f>
        <v>0</v>
      </c>
      <c r="AC1585">
        <f>SUM($F1585:Q1585)</f>
        <v>0</v>
      </c>
      <c r="AD1585">
        <f>SUM($F1585:R1585)</f>
        <v>0</v>
      </c>
    </row>
    <row r="1586" spans="1:30" x14ac:dyDescent="0.35">
      <c r="A1586" t="s">
        <v>154</v>
      </c>
      <c r="B1586" s="328" t="str">
        <f>VLOOKUP(A1586,'Web Based Remittances'!$A$2:$C$70,3,0)</f>
        <v>274t686m</v>
      </c>
      <c r="C1586" t="s">
        <v>115</v>
      </c>
      <c r="D1586" t="s">
        <v>116</v>
      </c>
      <c r="E1586">
        <v>6181500</v>
      </c>
      <c r="F1586">
        <v>4000</v>
      </c>
      <c r="G1586">
        <v>0</v>
      </c>
      <c r="H1586">
        <v>0</v>
      </c>
      <c r="I1586">
        <v>0</v>
      </c>
      <c r="J1586">
        <v>0</v>
      </c>
      <c r="K1586">
        <v>0</v>
      </c>
      <c r="L1586">
        <v>0</v>
      </c>
      <c r="M1586">
        <v>0</v>
      </c>
      <c r="N1586">
        <v>0</v>
      </c>
      <c r="O1586">
        <v>0</v>
      </c>
      <c r="P1586">
        <v>0</v>
      </c>
      <c r="Q1586">
        <v>0</v>
      </c>
      <c r="R1586">
        <v>4000</v>
      </c>
      <c r="S1586">
        <f t="shared" si="24"/>
        <v>0</v>
      </c>
      <c r="T1586">
        <f>SUM($F1586:H1586)</f>
        <v>4000</v>
      </c>
      <c r="U1586">
        <f>SUM($F1586:I1586)</f>
        <v>4000</v>
      </c>
      <c r="V1586">
        <f>SUM($F1586:J1586)</f>
        <v>4000</v>
      </c>
      <c r="W1586">
        <f>SUM($F1586:K1586)</f>
        <v>4000</v>
      </c>
      <c r="X1586">
        <f>SUM($F1586:L1586)</f>
        <v>4000</v>
      </c>
      <c r="Y1586">
        <f>SUM($F1586:M1586)</f>
        <v>4000</v>
      </c>
      <c r="Z1586">
        <f>SUM($F1586:N1586)</f>
        <v>4000</v>
      </c>
      <c r="AA1586">
        <f>SUM($F1586:O1586)</f>
        <v>4000</v>
      </c>
      <c r="AB1586">
        <f>SUM($F1586:P1586)</f>
        <v>4000</v>
      </c>
      <c r="AC1586">
        <f>SUM($F1586:Q1586)</f>
        <v>4000</v>
      </c>
      <c r="AD1586">
        <f>SUM($F1586:R1586)</f>
        <v>8000</v>
      </c>
    </row>
    <row r="1587" spans="1:30" x14ac:dyDescent="0.35">
      <c r="A1587" t="s">
        <v>154</v>
      </c>
      <c r="B1587" s="328" t="str">
        <f>VLOOKUP(A1587,'Web Based Remittances'!$A$2:$C$70,3,0)</f>
        <v>274t686m</v>
      </c>
      <c r="C1587" t="s">
        <v>117</v>
      </c>
      <c r="D1587" t="s">
        <v>118</v>
      </c>
      <c r="E1587">
        <v>6110610</v>
      </c>
      <c r="F1587">
        <v>0</v>
      </c>
      <c r="G1587">
        <v>0</v>
      </c>
      <c r="H1587">
        <v>0</v>
      </c>
      <c r="I1587">
        <v>0</v>
      </c>
      <c r="J1587">
        <v>0</v>
      </c>
      <c r="K1587">
        <v>0</v>
      </c>
      <c r="L1587">
        <v>0</v>
      </c>
      <c r="M1587">
        <v>0</v>
      </c>
      <c r="N1587">
        <v>0</v>
      </c>
      <c r="O1587">
        <v>0</v>
      </c>
      <c r="P1587">
        <v>0</v>
      </c>
      <c r="Q1587">
        <v>0</v>
      </c>
      <c r="R1587">
        <v>0</v>
      </c>
      <c r="S1587">
        <f t="shared" si="24"/>
        <v>0</v>
      </c>
      <c r="T1587">
        <f>SUM($F1587:H1587)</f>
        <v>0</v>
      </c>
      <c r="U1587">
        <f>SUM($F1587:I1587)</f>
        <v>0</v>
      </c>
      <c r="V1587">
        <f>SUM($F1587:J1587)</f>
        <v>0</v>
      </c>
      <c r="W1587">
        <f>SUM($F1587:K1587)</f>
        <v>0</v>
      </c>
      <c r="X1587">
        <f>SUM($F1587:L1587)</f>
        <v>0</v>
      </c>
      <c r="Y1587">
        <f>SUM($F1587:M1587)</f>
        <v>0</v>
      </c>
      <c r="Z1587">
        <f>SUM($F1587:N1587)</f>
        <v>0</v>
      </c>
      <c r="AA1587">
        <f>SUM($F1587:O1587)</f>
        <v>0</v>
      </c>
      <c r="AB1587">
        <f>SUM($F1587:P1587)</f>
        <v>0</v>
      </c>
      <c r="AC1587">
        <f>SUM($F1587:Q1587)</f>
        <v>0</v>
      </c>
      <c r="AD1587">
        <f>SUM($F1587:R1587)</f>
        <v>0</v>
      </c>
    </row>
    <row r="1588" spans="1:30" x14ac:dyDescent="0.35">
      <c r="A1588" t="s">
        <v>154</v>
      </c>
      <c r="B1588" s="328" t="str">
        <f>VLOOKUP(A1588,'Web Based Remittances'!$A$2:$C$70,3,0)</f>
        <v>274t686m</v>
      </c>
      <c r="C1588" t="s">
        <v>119</v>
      </c>
      <c r="D1588" t="s">
        <v>120</v>
      </c>
      <c r="E1588">
        <v>6122340</v>
      </c>
      <c r="F1588">
        <v>0</v>
      </c>
      <c r="G1588">
        <v>0</v>
      </c>
      <c r="H1588">
        <v>0</v>
      </c>
      <c r="I1588">
        <v>0</v>
      </c>
      <c r="J1588">
        <v>0</v>
      </c>
      <c r="K1588">
        <v>0</v>
      </c>
      <c r="L1588">
        <v>0</v>
      </c>
      <c r="M1588">
        <v>0</v>
      </c>
      <c r="N1588">
        <v>0</v>
      </c>
      <c r="O1588">
        <v>0</v>
      </c>
      <c r="P1588">
        <v>0</v>
      </c>
      <c r="Q1588">
        <v>0</v>
      </c>
      <c r="R1588">
        <v>0</v>
      </c>
      <c r="S1588">
        <f t="shared" si="24"/>
        <v>0</v>
      </c>
      <c r="T1588">
        <f>SUM($F1588:H1588)</f>
        <v>0</v>
      </c>
      <c r="U1588">
        <f>SUM($F1588:I1588)</f>
        <v>0</v>
      </c>
      <c r="V1588">
        <f>SUM($F1588:J1588)</f>
        <v>0</v>
      </c>
      <c r="W1588">
        <f>SUM($F1588:K1588)</f>
        <v>0</v>
      </c>
      <c r="X1588">
        <f>SUM($F1588:L1588)</f>
        <v>0</v>
      </c>
      <c r="Y1588">
        <f>SUM($F1588:M1588)</f>
        <v>0</v>
      </c>
      <c r="Z1588">
        <f>SUM($F1588:N1588)</f>
        <v>0</v>
      </c>
      <c r="AA1588">
        <f>SUM($F1588:O1588)</f>
        <v>0</v>
      </c>
      <c r="AB1588">
        <f>SUM($F1588:P1588)</f>
        <v>0</v>
      </c>
      <c r="AC1588">
        <f>SUM($F1588:Q1588)</f>
        <v>0</v>
      </c>
      <c r="AD1588">
        <f>SUM($F1588:R1588)</f>
        <v>0</v>
      </c>
    </row>
    <row r="1589" spans="1:30" x14ac:dyDescent="0.35">
      <c r="A1589" t="s">
        <v>154</v>
      </c>
      <c r="B1589" s="328" t="str">
        <f>VLOOKUP(A1589,'Web Based Remittances'!$A$2:$C$70,3,0)</f>
        <v>274t686m</v>
      </c>
      <c r="C1589" t="s">
        <v>121</v>
      </c>
      <c r="D1589" t="s">
        <v>122</v>
      </c>
      <c r="E1589">
        <v>4190170</v>
      </c>
      <c r="F1589">
        <v>-5755</v>
      </c>
      <c r="G1589">
        <v>0</v>
      </c>
      <c r="H1589">
        <v>0</v>
      </c>
      <c r="I1589">
        <v>0</v>
      </c>
      <c r="J1589">
        <v>-5755</v>
      </c>
      <c r="K1589">
        <v>0</v>
      </c>
      <c r="L1589">
        <v>0</v>
      </c>
      <c r="M1589">
        <v>0</v>
      </c>
      <c r="N1589">
        <v>0</v>
      </c>
      <c r="O1589">
        <v>0</v>
      </c>
      <c r="P1589">
        <v>0</v>
      </c>
      <c r="Q1589">
        <v>0</v>
      </c>
      <c r="R1589">
        <v>0</v>
      </c>
      <c r="S1589">
        <f t="shared" si="24"/>
        <v>0</v>
      </c>
      <c r="T1589">
        <f>SUM($F1589:H1589)</f>
        <v>-5755</v>
      </c>
      <c r="U1589">
        <f>SUM($F1589:I1589)</f>
        <v>-5755</v>
      </c>
      <c r="V1589">
        <f>SUM($F1589:J1589)</f>
        <v>-11510</v>
      </c>
      <c r="W1589">
        <f>SUM($F1589:K1589)</f>
        <v>-11510</v>
      </c>
      <c r="X1589">
        <f>SUM($F1589:L1589)</f>
        <v>-11510</v>
      </c>
      <c r="Y1589">
        <f>SUM($F1589:M1589)</f>
        <v>-11510</v>
      </c>
      <c r="Z1589">
        <f>SUM($F1589:N1589)</f>
        <v>-11510</v>
      </c>
      <c r="AA1589">
        <f>SUM($F1589:O1589)</f>
        <v>-11510</v>
      </c>
      <c r="AB1589">
        <f>SUM($F1589:P1589)</f>
        <v>-11510</v>
      </c>
      <c r="AC1589">
        <f>SUM($F1589:Q1589)</f>
        <v>-11510</v>
      </c>
      <c r="AD1589">
        <f>SUM($F1589:R1589)</f>
        <v>-11510</v>
      </c>
    </row>
    <row r="1590" spans="1:30" x14ac:dyDescent="0.35">
      <c r="A1590" t="s">
        <v>154</v>
      </c>
      <c r="B1590" s="328" t="str">
        <f>VLOOKUP(A1590,'Web Based Remittances'!$A$2:$C$70,3,0)</f>
        <v>274t686m</v>
      </c>
      <c r="C1590" t="s">
        <v>123</v>
      </c>
      <c r="D1590" t="s">
        <v>124</v>
      </c>
      <c r="E1590">
        <v>4190430</v>
      </c>
      <c r="F1590">
        <v>0</v>
      </c>
      <c r="G1590">
        <v>0</v>
      </c>
      <c r="H1590">
        <v>0</v>
      </c>
      <c r="I1590">
        <v>0</v>
      </c>
      <c r="J1590">
        <v>0</v>
      </c>
      <c r="K1590">
        <v>0</v>
      </c>
      <c r="L1590">
        <v>0</v>
      </c>
      <c r="M1590">
        <v>0</v>
      </c>
      <c r="N1590">
        <v>0</v>
      </c>
      <c r="O1590">
        <v>0</v>
      </c>
      <c r="P1590">
        <v>0</v>
      </c>
      <c r="Q1590">
        <v>0</v>
      </c>
      <c r="R1590">
        <v>0</v>
      </c>
      <c r="S1590">
        <f t="shared" si="24"/>
        <v>0</v>
      </c>
      <c r="T1590">
        <f>SUM($F1590:H1590)</f>
        <v>0</v>
      </c>
      <c r="U1590">
        <f>SUM($F1590:I1590)</f>
        <v>0</v>
      </c>
      <c r="V1590">
        <f>SUM($F1590:J1590)</f>
        <v>0</v>
      </c>
      <c r="W1590">
        <f>SUM($F1590:K1590)</f>
        <v>0</v>
      </c>
      <c r="X1590">
        <f>SUM($F1590:L1590)</f>
        <v>0</v>
      </c>
      <c r="Y1590">
        <f>SUM($F1590:M1590)</f>
        <v>0</v>
      </c>
      <c r="Z1590">
        <f>SUM($F1590:N1590)</f>
        <v>0</v>
      </c>
      <c r="AA1590">
        <f>SUM($F1590:O1590)</f>
        <v>0</v>
      </c>
      <c r="AB1590">
        <f>SUM($F1590:P1590)</f>
        <v>0</v>
      </c>
      <c r="AC1590">
        <f>SUM($F1590:Q1590)</f>
        <v>0</v>
      </c>
      <c r="AD1590">
        <f>SUM($F1590:R1590)</f>
        <v>0</v>
      </c>
    </row>
    <row r="1591" spans="1:30" x14ac:dyDescent="0.35">
      <c r="A1591" t="s">
        <v>154</v>
      </c>
      <c r="B1591" s="328" t="str">
        <f>VLOOKUP(A1591,'Web Based Remittances'!$A$2:$C$70,3,0)</f>
        <v>274t686m</v>
      </c>
      <c r="C1591" t="s">
        <v>125</v>
      </c>
      <c r="D1591" t="s">
        <v>126</v>
      </c>
      <c r="E1591">
        <v>6181510</v>
      </c>
      <c r="F1591">
        <v>-4000</v>
      </c>
      <c r="G1591">
        <v>0</v>
      </c>
      <c r="H1591">
        <v>0</v>
      </c>
      <c r="I1591">
        <v>0</v>
      </c>
      <c r="J1591">
        <v>0</v>
      </c>
      <c r="K1591">
        <v>0</v>
      </c>
      <c r="L1591">
        <v>0</v>
      </c>
      <c r="M1591">
        <v>0</v>
      </c>
      <c r="N1591">
        <v>0</v>
      </c>
      <c r="O1591">
        <v>0</v>
      </c>
      <c r="P1591">
        <v>0</v>
      </c>
      <c r="Q1591">
        <v>0</v>
      </c>
      <c r="R1591">
        <v>-4000</v>
      </c>
      <c r="S1591">
        <f t="shared" si="24"/>
        <v>0</v>
      </c>
      <c r="T1591">
        <f>SUM($F1591:H1591)</f>
        <v>-4000</v>
      </c>
      <c r="U1591">
        <f>SUM($F1591:I1591)</f>
        <v>-4000</v>
      </c>
      <c r="V1591">
        <f>SUM($F1591:J1591)</f>
        <v>-4000</v>
      </c>
      <c r="W1591">
        <f>SUM($F1591:K1591)</f>
        <v>-4000</v>
      </c>
      <c r="X1591">
        <f>SUM($F1591:L1591)</f>
        <v>-4000</v>
      </c>
      <c r="Y1591">
        <f>SUM($F1591:M1591)</f>
        <v>-4000</v>
      </c>
      <c r="Z1591">
        <f>SUM($F1591:N1591)</f>
        <v>-4000</v>
      </c>
      <c r="AA1591">
        <f>SUM($F1591:O1591)</f>
        <v>-4000</v>
      </c>
      <c r="AB1591">
        <f>SUM($F1591:P1591)</f>
        <v>-4000</v>
      </c>
      <c r="AC1591">
        <f>SUM($F1591:Q1591)</f>
        <v>-4000</v>
      </c>
      <c r="AD1591">
        <f>SUM($F1591:R1591)</f>
        <v>-8000</v>
      </c>
    </row>
    <row r="1592" spans="1:30" x14ac:dyDescent="0.35">
      <c r="A1592" t="s">
        <v>154</v>
      </c>
      <c r="B1592" s="328" t="str">
        <f>VLOOKUP(A1592,'Web Based Remittances'!$A$2:$C$70,3,0)</f>
        <v>274t686m</v>
      </c>
      <c r="C1592" t="s">
        <v>146</v>
      </c>
      <c r="D1592" t="s">
        <v>147</v>
      </c>
      <c r="E1592">
        <v>6180210</v>
      </c>
      <c r="F1592">
        <v>0</v>
      </c>
      <c r="G1592">
        <v>0</v>
      </c>
      <c r="H1592">
        <v>0</v>
      </c>
      <c r="I1592">
        <v>0</v>
      </c>
      <c r="J1592">
        <v>0</v>
      </c>
      <c r="K1592">
        <v>0</v>
      </c>
      <c r="L1592">
        <v>0</v>
      </c>
      <c r="M1592">
        <v>0</v>
      </c>
      <c r="N1592">
        <v>0</v>
      </c>
      <c r="O1592">
        <v>0</v>
      </c>
      <c r="P1592">
        <v>0</v>
      </c>
      <c r="Q1592">
        <v>0</v>
      </c>
      <c r="R1592">
        <v>0</v>
      </c>
      <c r="S1592">
        <f t="shared" si="24"/>
        <v>0</v>
      </c>
      <c r="T1592">
        <f>SUM($F1592:H1592)</f>
        <v>0</v>
      </c>
      <c r="U1592">
        <f>SUM($F1592:I1592)</f>
        <v>0</v>
      </c>
      <c r="V1592">
        <f>SUM($F1592:J1592)</f>
        <v>0</v>
      </c>
      <c r="W1592">
        <f>SUM($F1592:K1592)</f>
        <v>0</v>
      </c>
      <c r="X1592">
        <f>SUM($F1592:L1592)</f>
        <v>0</v>
      </c>
      <c r="Y1592">
        <f>SUM($F1592:M1592)</f>
        <v>0</v>
      </c>
      <c r="Z1592">
        <f>SUM($F1592:N1592)</f>
        <v>0</v>
      </c>
      <c r="AA1592">
        <f>SUM($F1592:O1592)</f>
        <v>0</v>
      </c>
      <c r="AB1592">
        <f>SUM($F1592:P1592)</f>
        <v>0</v>
      </c>
      <c r="AC1592">
        <f>SUM($F1592:Q1592)</f>
        <v>0</v>
      </c>
      <c r="AD1592">
        <f>SUM($F1592:R1592)</f>
        <v>0</v>
      </c>
    </row>
    <row r="1593" spans="1:30" x14ac:dyDescent="0.35">
      <c r="A1593" t="s">
        <v>154</v>
      </c>
      <c r="B1593" s="328" t="str">
        <f>VLOOKUP(A1593,'Web Based Remittances'!$A$2:$C$70,3,0)</f>
        <v>274t686m</v>
      </c>
      <c r="C1593" t="s">
        <v>127</v>
      </c>
      <c r="D1593" t="s">
        <v>128</v>
      </c>
      <c r="E1593">
        <v>6180200</v>
      </c>
      <c r="F1593">
        <v>20512.52</v>
      </c>
      <c r="G1593">
        <v>0</v>
      </c>
      <c r="H1593">
        <v>0</v>
      </c>
      <c r="I1593">
        <v>0</v>
      </c>
      <c r="J1593">
        <v>10000</v>
      </c>
      <c r="K1593">
        <v>0</v>
      </c>
      <c r="L1593">
        <v>10512.52</v>
      </c>
      <c r="S1593">
        <f t="shared" si="24"/>
        <v>0</v>
      </c>
      <c r="T1593">
        <f>SUM($F1593:H1593)</f>
        <v>20512.52</v>
      </c>
      <c r="U1593">
        <f>SUM($F1593:I1593)</f>
        <v>20512.52</v>
      </c>
      <c r="V1593">
        <f>SUM($F1593:J1593)</f>
        <v>30512.52</v>
      </c>
      <c r="W1593">
        <f>SUM($F1593:K1593)</f>
        <v>30512.52</v>
      </c>
      <c r="X1593">
        <f>SUM($F1593:L1593)</f>
        <v>41025.040000000001</v>
      </c>
      <c r="Y1593">
        <f>SUM($F1593:M1593)</f>
        <v>41025.040000000001</v>
      </c>
      <c r="Z1593">
        <f>SUM($F1593:N1593)</f>
        <v>41025.040000000001</v>
      </c>
      <c r="AA1593">
        <f>SUM($F1593:O1593)</f>
        <v>41025.040000000001</v>
      </c>
      <c r="AB1593">
        <f>SUM($F1593:P1593)</f>
        <v>41025.040000000001</v>
      </c>
      <c r="AC1593">
        <f>SUM($F1593:Q1593)</f>
        <v>41025.040000000001</v>
      </c>
      <c r="AD1593">
        <f>SUM($F1593:R1593)</f>
        <v>41025.040000000001</v>
      </c>
    </row>
    <row r="1594" spans="1:30" x14ac:dyDescent="0.35">
      <c r="A1594" t="s">
        <v>154</v>
      </c>
      <c r="B1594" s="328" t="str">
        <f>VLOOKUP(A1594,'Web Based Remittances'!$A$2:$C$70,3,0)</f>
        <v>274t686m</v>
      </c>
      <c r="C1594" t="s">
        <v>130</v>
      </c>
      <c r="D1594" t="s">
        <v>131</v>
      </c>
      <c r="E1594">
        <v>6180230</v>
      </c>
      <c r="F1594">
        <v>0</v>
      </c>
      <c r="G1594">
        <v>0</v>
      </c>
      <c r="H1594">
        <v>0</v>
      </c>
      <c r="I1594">
        <v>0</v>
      </c>
      <c r="J1594">
        <v>0</v>
      </c>
      <c r="K1594">
        <v>0</v>
      </c>
      <c r="L1594">
        <v>0</v>
      </c>
      <c r="M1594">
        <v>0</v>
      </c>
      <c r="N1594">
        <v>0</v>
      </c>
      <c r="O1594">
        <v>0</v>
      </c>
      <c r="P1594">
        <v>0</v>
      </c>
      <c r="Q1594">
        <v>0</v>
      </c>
      <c r="R1594">
        <v>0</v>
      </c>
      <c r="S1594">
        <f t="shared" si="24"/>
        <v>0</v>
      </c>
      <c r="T1594">
        <f>SUM($F1594:H1594)</f>
        <v>0</v>
      </c>
      <c r="U1594">
        <f>SUM($F1594:I1594)</f>
        <v>0</v>
      </c>
      <c r="V1594">
        <f>SUM($F1594:J1594)</f>
        <v>0</v>
      </c>
      <c r="W1594">
        <f>SUM($F1594:K1594)</f>
        <v>0</v>
      </c>
      <c r="X1594">
        <f>SUM($F1594:L1594)</f>
        <v>0</v>
      </c>
      <c r="Y1594">
        <f>SUM($F1594:M1594)</f>
        <v>0</v>
      </c>
      <c r="Z1594">
        <f>SUM($F1594:N1594)</f>
        <v>0</v>
      </c>
      <c r="AA1594">
        <f>SUM($F1594:O1594)</f>
        <v>0</v>
      </c>
      <c r="AB1594">
        <f>SUM($F1594:P1594)</f>
        <v>0</v>
      </c>
      <c r="AC1594">
        <f>SUM($F1594:Q1594)</f>
        <v>0</v>
      </c>
      <c r="AD1594">
        <f>SUM($F1594:R1594)</f>
        <v>0</v>
      </c>
    </row>
    <row r="1595" spans="1:30" x14ac:dyDescent="0.35">
      <c r="A1595" t="s">
        <v>154</v>
      </c>
      <c r="B1595" s="328" t="str">
        <f>VLOOKUP(A1595,'Web Based Remittances'!$A$2:$C$70,3,0)</f>
        <v>274t686m</v>
      </c>
      <c r="C1595" t="s">
        <v>135</v>
      </c>
      <c r="D1595" t="s">
        <v>136</v>
      </c>
      <c r="E1595">
        <v>6180260</v>
      </c>
      <c r="F1595">
        <v>2000</v>
      </c>
      <c r="G1595">
        <v>0</v>
      </c>
      <c r="H1595">
        <v>0</v>
      </c>
      <c r="I1595">
        <v>0</v>
      </c>
      <c r="J1595">
        <v>0</v>
      </c>
      <c r="K1595">
        <v>0</v>
      </c>
      <c r="L1595">
        <v>0</v>
      </c>
      <c r="M1595">
        <v>0</v>
      </c>
      <c r="N1595">
        <v>0</v>
      </c>
      <c r="O1595">
        <v>0</v>
      </c>
      <c r="P1595">
        <v>2000</v>
      </c>
      <c r="Q1595">
        <v>0</v>
      </c>
      <c r="R1595">
        <v>0</v>
      </c>
      <c r="S1595">
        <f t="shared" si="24"/>
        <v>0</v>
      </c>
      <c r="T1595">
        <f>SUM($F1595:H1595)</f>
        <v>2000</v>
      </c>
      <c r="U1595">
        <f>SUM($F1595:I1595)</f>
        <v>2000</v>
      </c>
      <c r="V1595">
        <f>SUM($F1595:J1595)</f>
        <v>2000</v>
      </c>
      <c r="W1595">
        <f>SUM($F1595:K1595)</f>
        <v>2000</v>
      </c>
      <c r="X1595">
        <f>SUM($F1595:L1595)</f>
        <v>2000</v>
      </c>
      <c r="Y1595">
        <f>SUM($F1595:M1595)</f>
        <v>2000</v>
      </c>
      <c r="Z1595">
        <f>SUM($F1595:N1595)</f>
        <v>2000</v>
      </c>
      <c r="AA1595">
        <f>SUM($F1595:O1595)</f>
        <v>2000</v>
      </c>
      <c r="AB1595">
        <f>SUM($F1595:P1595)</f>
        <v>4000</v>
      </c>
      <c r="AC1595">
        <f>SUM($F1595:Q1595)</f>
        <v>4000</v>
      </c>
      <c r="AD1595">
        <f>SUM($F1595:R1595)</f>
        <v>4000</v>
      </c>
    </row>
    <row r="1596" spans="1:30" x14ac:dyDescent="0.35">
      <c r="A1596" t="s">
        <v>158</v>
      </c>
      <c r="B1596" s="328" t="str">
        <f>VLOOKUP(A1596,'Web Based Remittances'!$A$2:$C$70,3,0)</f>
        <v>128h609d</v>
      </c>
      <c r="C1596" t="s">
        <v>19</v>
      </c>
      <c r="D1596" t="s">
        <v>20</v>
      </c>
      <c r="E1596">
        <v>4190105</v>
      </c>
      <c r="F1596">
        <v>-523947</v>
      </c>
      <c r="G1596">
        <v>-58542.41</v>
      </c>
      <c r="H1596">
        <v>-39028.269999999997</v>
      </c>
      <c r="I1596">
        <v>-39028.269999999997</v>
      </c>
      <c r="J1596">
        <v>-39028.269999999997</v>
      </c>
      <c r="K1596">
        <v>-55621.99</v>
      </c>
      <c r="L1596">
        <v>-39028.269999999997</v>
      </c>
      <c r="M1596">
        <v>-39028.269999999997</v>
      </c>
      <c r="N1596">
        <v>-39028.269999999997</v>
      </c>
      <c r="O1596">
        <v>-39028.269999999997</v>
      </c>
      <c r="P1596">
        <v>-39028.269999999997</v>
      </c>
      <c r="Q1596">
        <v>-39028.269999999997</v>
      </c>
      <c r="R1596">
        <v>-58528.170000000006</v>
      </c>
      <c r="S1596">
        <f t="shared" si="24"/>
        <v>-58542.41</v>
      </c>
      <c r="T1596">
        <f>SUM($F1596:H1596)</f>
        <v>-621517.68000000005</v>
      </c>
      <c r="U1596">
        <f>SUM($F1596:I1596)</f>
        <v>-660545.95000000007</v>
      </c>
      <c r="V1596">
        <f>SUM($F1596:J1596)</f>
        <v>-699574.22000000009</v>
      </c>
      <c r="W1596">
        <f>SUM($F1596:K1596)</f>
        <v>-755196.21000000008</v>
      </c>
      <c r="X1596">
        <f>SUM($F1596:L1596)</f>
        <v>-794224.4800000001</v>
      </c>
      <c r="Y1596">
        <f>SUM($F1596:M1596)</f>
        <v>-833252.75000000012</v>
      </c>
      <c r="Z1596">
        <f>SUM($F1596:N1596)</f>
        <v>-872281.02000000014</v>
      </c>
      <c r="AA1596">
        <f>SUM($F1596:O1596)</f>
        <v>-911309.29000000015</v>
      </c>
      <c r="AB1596">
        <f>SUM($F1596:P1596)</f>
        <v>-950337.56000000017</v>
      </c>
      <c r="AC1596">
        <f>SUM($F1596:Q1596)</f>
        <v>-989365.83000000019</v>
      </c>
      <c r="AD1596">
        <f>SUM($F1596:R1596)</f>
        <v>-1047894.0000000002</v>
      </c>
    </row>
    <row r="1597" spans="1:30" x14ac:dyDescent="0.35">
      <c r="A1597" t="s">
        <v>158</v>
      </c>
      <c r="B1597" s="328" t="str">
        <f>VLOOKUP(A1597,'Web Based Remittances'!$A$2:$C$70,3,0)</f>
        <v>128h609d</v>
      </c>
      <c r="C1597" t="s">
        <v>21</v>
      </c>
      <c r="D1597" t="s">
        <v>22</v>
      </c>
      <c r="E1597">
        <v>4190110</v>
      </c>
      <c r="F1597">
        <v>0</v>
      </c>
      <c r="G1597">
        <v>0</v>
      </c>
      <c r="H1597">
        <v>0</v>
      </c>
      <c r="I1597">
        <v>0</v>
      </c>
      <c r="J1597">
        <v>0</v>
      </c>
      <c r="K1597">
        <v>0</v>
      </c>
      <c r="L1597">
        <v>0</v>
      </c>
      <c r="M1597">
        <v>0</v>
      </c>
      <c r="N1597">
        <v>0</v>
      </c>
      <c r="O1597">
        <v>0</v>
      </c>
      <c r="P1597">
        <v>0</v>
      </c>
      <c r="Q1597">
        <v>0</v>
      </c>
      <c r="R1597">
        <v>0</v>
      </c>
      <c r="S1597">
        <f t="shared" si="24"/>
        <v>0</v>
      </c>
      <c r="T1597">
        <f>SUM($F1597:H1597)</f>
        <v>0</v>
      </c>
      <c r="U1597">
        <f>SUM($F1597:I1597)</f>
        <v>0</v>
      </c>
      <c r="V1597">
        <f>SUM($F1597:J1597)</f>
        <v>0</v>
      </c>
      <c r="W1597">
        <f>SUM($F1597:K1597)</f>
        <v>0</v>
      </c>
      <c r="X1597">
        <f>SUM($F1597:L1597)</f>
        <v>0</v>
      </c>
      <c r="Y1597">
        <f>SUM($F1597:M1597)</f>
        <v>0</v>
      </c>
      <c r="Z1597">
        <f>SUM($F1597:N1597)</f>
        <v>0</v>
      </c>
      <c r="AA1597">
        <f>SUM($F1597:O1597)</f>
        <v>0</v>
      </c>
      <c r="AB1597">
        <f>SUM($F1597:P1597)</f>
        <v>0</v>
      </c>
      <c r="AC1597">
        <f>SUM($F1597:Q1597)</f>
        <v>0</v>
      </c>
      <c r="AD1597">
        <f>SUM($F1597:R1597)</f>
        <v>0</v>
      </c>
    </row>
    <row r="1598" spans="1:30" x14ac:dyDescent="0.35">
      <c r="A1598" t="s">
        <v>158</v>
      </c>
      <c r="B1598" s="328" t="str">
        <f>VLOOKUP(A1598,'Web Based Remittances'!$A$2:$C$70,3,0)</f>
        <v>128h609d</v>
      </c>
      <c r="C1598" t="s">
        <v>23</v>
      </c>
      <c r="D1598" t="s">
        <v>24</v>
      </c>
      <c r="E1598">
        <v>4190120</v>
      </c>
      <c r="F1598">
        <v>-27325</v>
      </c>
      <c r="G1598">
        <v>-2793.82</v>
      </c>
      <c r="H1598">
        <v>-2793.82</v>
      </c>
      <c r="I1598">
        <v>-2793.82</v>
      </c>
      <c r="J1598">
        <v>-2793.82</v>
      </c>
      <c r="K1598">
        <v>-2793.82</v>
      </c>
      <c r="L1598">
        <v>-1907.99</v>
      </c>
      <c r="M1598">
        <v>-1907.99</v>
      </c>
      <c r="N1598">
        <v>-1907.99</v>
      </c>
      <c r="O1598">
        <v>-1907.99</v>
      </c>
      <c r="P1598">
        <v>-1907.98</v>
      </c>
      <c r="Q1598">
        <v>-1907.98</v>
      </c>
      <c r="R1598">
        <v>-1907.98</v>
      </c>
      <c r="S1598">
        <f t="shared" si="24"/>
        <v>-2793.82</v>
      </c>
      <c r="T1598">
        <f>SUM($F1598:H1598)</f>
        <v>-32912.639999999999</v>
      </c>
      <c r="U1598">
        <f>SUM($F1598:I1598)</f>
        <v>-35706.46</v>
      </c>
      <c r="V1598">
        <f>SUM($F1598:J1598)</f>
        <v>-38500.28</v>
      </c>
      <c r="W1598">
        <f>SUM($F1598:K1598)</f>
        <v>-41294.1</v>
      </c>
      <c r="X1598">
        <f>SUM($F1598:L1598)</f>
        <v>-43202.09</v>
      </c>
      <c r="Y1598">
        <f>SUM($F1598:M1598)</f>
        <v>-45110.079999999994</v>
      </c>
      <c r="Z1598">
        <f>SUM($F1598:N1598)</f>
        <v>-47018.069999999992</v>
      </c>
      <c r="AA1598">
        <f>SUM($F1598:O1598)</f>
        <v>-48926.05999999999</v>
      </c>
      <c r="AB1598">
        <f>SUM($F1598:P1598)</f>
        <v>-50834.039999999994</v>
      </c>
      <c r="AC1598">
        <f>SUM($F1598:Q1598)</f>
        <v>-52742.02</v>
      </c>
      <c r="AD1598">
        <f>SUM($F1598:R1598)</f>
        <v>-54650</v>
      </c>
    </row>
    <row r="1599" spans="1:30" x14ac:dyDescent="0.35">
      <c r="A1599" t="s">
        <v>158</v>
      </c>
      <c r="B1599" s="328" t="str">
        <f>VLOOKUP(A1599,'Web Based Remittances'!$A$2:$C$70,3,0)</f>
        <v>128h609d</v>
      </c>
      <c r="C1599" t="s">
        <v>25</v>
      </c>
      <c r="D1599" t="s">
        <v>26</v>
      </c>
      <c r="E1599">
        <v>4190140</v>
      </c>
      <c r="F1599">
        <v>-32010</v>
      </c>
      <c r="G1599">
        <v>0</v>
      </c>
      <c r="H1599">
        <v>0</v>
      </c>
      <c r="I1599">
        <v>-8002.5</v>
      </c>
      <c r="J1599">
        <v>0</v>
      </c>
      <c r="K1599">
        <v>0</v>
      </c>
      <c r="L1599">
        <v>-8002.5</v>
      </c>
      <c r="M1599">
        <v>0</v>
      </c>
      <c r="N1599">
        <v>0</v>
      </c>
      <c r="O1599">
        <v>-8002.5</v>
      </c>
      <c r="P1599">
        <v>0</v>
      </c>
      <c r="Q1599">
        <v>0</v>
      </c>
      <c r="R1599">
        <v>-8002.5</v>
      </c>
      <c r="S1599">
        <f t="shared" si="24"/>
        <v>0</v>
      </c>
      <c r="T1599">
        <f>SUM($F1599:H1599)</f>
        <v>-32010</v>
      </c>
      <c r="U1599">
        <f>SUM($F1599:I1599)</f>
        <v>-40012.5</v>
      </c>
      <c r="V1599">
        <f>SUM($F1599:J1599)</f>
        <v>-40012.5</v>
      </c>
      <c r="W1599">
        <f>SUM($F1599:K1599)</f>
        <v>-40012.5</v>
      </c>
      <c r="X1599">
        <f>SUM($F1599:L1599)</f>
        <v>-48015</v>
      </c>
      <c r="Y1599">
        <f>SUM($F1599:M1599)</f>
        <v>-48015</v>
      </c>
      <c r="Z1599">
        <f>SUM($F1599:N1599)</f>
        <v>-48015</v>
      </c>
      <c r="AA1599">
        <f>SUM($F1599:O1599)</f>
        <v>-56017.5</v>
      </c>
      <c r="AB1599">
        <f>SUM($F1599:P1599)</f>
        <v>-56017.5</v>
      </c>
      <c r="AC1599">
        <f>SUM($F1599:Q1599)</f>
        <v>-56017.5</v>
      </c>
      <c r="AD1599">
        <f>SUM($F1599:R1599)</f>
        <v>-64020</v>
      </c>
    </row>
    <row r="1600" spans="1:30" x14ac:dyDescent="0.35">
      <c r="A1600" t="s">
        <v>158</v>
      </c>
      <c r="B1600" s="328" t="str">
        <f>VLOOKUP(A1600,'Web Based Remittances'!$A$2:$C$70,3,0)</f>
        <v>128h609d</v>
      </c>
      <c r="C1600" t="s">
        <v>27</v>
      </c>
      <c r="D1600" t="s">
        <v>28</v>
      </c>
      <c r="E1600">
        <v>4190160</v>
      </c>
      <c r="F1600">
        <v>0</v>
      </c>
      <c r="G1600">
        <v>0</v>
      </c>
      <c r="H1600">
        <v>0</v>
      </c>
      <c r="I1600">
        <v>0</v>
      </c>
      <c r="J1600">
        <v>0</v>
      </c>
      <c r="K1600">
        <v>0</v>
      </c>
      <c r="L1600">
        <v>0</v>
      </c>
      <c r="M1600">
        <v>0</v>
      </c>
      <c r="N1600">
        <v>0</v>
      </c>
      <c r="O1600">
        <v>0</v>
      </c>
      <c r="P1600">
        <v>0</v>
      </c>
      <c r="Q1600">
        <v>0</v>
      </c>
      <c r="R1600">
        <v>0</v>
      </c>
      <c r="S1600">
        <f t="shared" si="24"/>
        <v>0</v>
      </c>
      <c r="T1600">
        <f>SUM($F1600:H1600)</f>
        <v>0</v>
      </c>
      <c r="U1600">
        <f>SUM($F1600:I1600)</f>
        <v>0</v>
      </c>
      <c r="V1600">
        <f>SUM($F1600:J1600)</f>
        <v>0</v>
      </c>
      <c r="W1600">
        <f>SUM($F1600:K1600)</f>
        <v>0</v>
      </c>
      <c r="X1600">
        <f>SUM($F1600:L1600)</f>
        <v>0</v>
      </c>
      <c r="Y1600">
        <f>SUM($F1600:M1600)</f>
        <v>0</v>
      </c>
      <c r="Z1600">
        <f>SUM($F1600:N1600)</f>
        <v>0</v>
      </c>
      <c r="AA1600">
        <f>SUM($F1600:O1600)</f>
        <v>0</v>
      </c>
      <c r="AB1600">
        <f>SUM($F1600:P1600)</f>
        <v>0</v>
      </c>
      <c r="AC1600">
        <f>SUM($F1600:Q1600)</f>
        <v>0</v>
      </c>
      <c r="AD1600">
        <f>SUM($F1600:R1600)</f>
        <v>0</v>
      </c>
    </row>
    <row r="1601" spans="1:30" x14ac:dyDescent="0.35">
      <c r="A1601" t="s">
        <v>158</v>
      </c>
      <c r="B1601" s="328" t="str">
        <f>VLOOKUP(A1601,'Web Based Remittances'!$A$2:$C$70,3,0)</f>
        <v>128h609d</v>
      </c>
      <c r="C1601" t="s">
        <v>29</v>
      </c>
      <c r="D1601" t="s">
        <v>30</v>
      </c>
      <c r="E1601">
        <v>4190390</v>
      </c>
      <c r="F1601">
        <v>0</v>
      </c>
      <c r="G1601">
        <v>0</v>
      </c>
      <c r="H1601">
        <v>0</v>
      </c>
      <c r="I1601">
        <v>0</v>
      </c>
      <c r="J1601">
        <v>0</v>
      </c>
      <c r="K1601">
        <v>0</v>
      </c>
      <c r="L1601">
        <v>0</v>
      </c>
      <c r="M1601">
        <v>0</v>
      </c>
      <c r="N1601">
        <v>0</v>
      </c>
      <c r="O1601">
        <v>0</v>
      </c>
      <c r="P1601">
        <v>0</v>
      </c>
      <c r="Q1601">
        <v>0</v>
      </c>
      <c r="R1601">
        <v>0</v>
      </c>
      <c r="S1601">
        <f t="shared" si="24"/>
        <v>0</v>
      </c>
      <c r="T1601">
        <f>SUM($F1601:H1601)</f>
        <v>0</v>
      </c>
      <c r="U1601">
        <f>SUM($F1601:I1601)</f>
        <v>0</v>
      </c>
      <c r="V1601">
        <f>SUM($F1601:J1601)</f>
        <v>0</v>
      </c>
      <c r="W1601">
        <f>SUM($F1601:K1601)</f>
        <v>0</v>
      </c>
      <c r="X1601">
        <f>SUM($F1601:L1601)</f>
        <v>0</v>
      </c>
      <c r="Y1601">
        <f>SUM($F1601:M1601)</f>
        <v>0</v>
      </c>
      <c r="Z1601">
        <f>SUM($F1601:N1601)</f>
        <v>0</v>
      </c>
      <c r="AA1601">
        <f>SUM($F1601:O1601)</f>
        <v>0</v>
      </c>
      <c r="AB1601">
        <f>SUM($F1601:P1601)</f>
        <v>0</v>
      </c>
      <c r="AC1601">
        <f>SUM($F1601:Q1601)</f>
        <v>0</v>
      </c>
      <c r="AD1601">
        <f>SUM($F1601:R1601)</f>
        <v>0</v>
      </c>
    </row>
    <row r="1602" spans="1:30" x14ac:dyDescent="0.35">
      <c r="A1602" t="s">
        <v>158</v>
      </c>
      <c r="B1602" s="328" t="str">
        <f>VLOOKUP(A1602,'Web Based Remittances'!$A$2:$C$70,3,0)</f>
        <v>128h609d</v>
      </c>
      <c r="C1602" t="s">
        <v>31</v>
      </c>
      <c r="D1602" t="s">
        <v>32</v>
      </c>
      <c r="E1602">
        <v>4191900</v>
      </c>
      <c r="F1602">
        <v>0</v>
      </c>
      <c r="G1602">
        <v>0</v>
      </c>
      <c r="H1602">
        <v>0</v>
      </c>
      <c r="I1602">
        <v>0</v>
      </c>
      <c r="J1602">
        <v>0</v>
      </c>
      <c r="K1602">
        <v>0</v>
      </c>
      <c r="L1602">
        <v>0</v>
      </c>
      <c r="M1602">
        <v>0</v>
      </c>
      <c r="N1602">
        <v>0</v>
      </c>
      <c r="O1602">
        <v>0</v>
      </c>
      <c r="P1602">
        <v>0</v>
      </c>
      <c r="Q1602">
        <v>0</v>
      </c>
      <c r="R1602">
        <v>0</v>
      </c>
      <c r="S1602">
        <f t="shared" si="24"/>
        <v>0</v>
      </c>
      <c r="T1602">
        <f>SUM($F1602:H1602)</f>
        <v>0</v>
      </c>
      <c r="U1602">
        <f>SUM($F1602:I1602)</f>
        <v>0</v>
      </c>
      <c r="V1602">
        <f>SUM($F1602:J1602)</f>
        <v>0</v>
      </c>
      <c r="W1602">
        <f>SUM($F1602:K1602)</f>
        <v>0</v>
      </c>
      <c r="X1602">
        <f>SUM($F1602:L1602)</f>
        <v>0</v>
      </c>
      <c r="Y1602">
        <f>SUM($F1602:M1602)</f>
        <v>0</v>
      </c>
      <c r="Z1602">
        <f>SUM($F1602:N1602)</f>
        <v>0</v>
      </c>
      <c r="AA1602">
        <f>SUM($F1602:O1602)</f>
        <v>0</v>
      </c>
      <c r="AB1602">
        <f>SUM($F1602:P1602)</f>
        <v>0</v>
      </c>
      <c r="AC1602">
        <f>SUM($F1602:Q1602)</f>
        <v>0</v>
      </c>
      <c r="AD1602">
        <f>SUM($F1602:R1602)</f>
        <v>0</v>
      </c>
    </row>
    <row r="1603" spans="1:30" x14ac:dyDescent="0.35">
      <c r="A1603" t="s">
        <v>158</v>
      </c>
      <c r="B1603" s="328" t="str">
        <f>VLOOKUP(A1603,'Web Based Remittances'!$A$2:$C$70,3,0)</f>
        <v>128h609d</v>
      </c>
      <c r="C1603" t="s">
        <v>33</v>
      </c>
      <c r="D1603" t="s">
        <v>34</v>
      </c>
      <c r="E1603">
        <v>4191100</v>
      </c>
      <c r="F1603">
        <v>-600</v>
      </c>
      <c r="G1603">
        <v>0</v>
      </c>
      <c r="H1603">
        <v>0</v>
      </c>
      <c r="I1603">
        <v>-150</v>
      </c>
      <c r="J1603">
        <v>0</v>
      </c>
      <c r="K1603">
        <v>0</v>
      </c>
      <c r="L1603">
        <v>-150</v>
      </c>
      <c r="M1603">
        <v>0</v>
      </c>
      <c r="N1603">
        <v>0</v>
      </c>
      <c r="O1603">
        <v>-150</v>
      </c>
      <c r="P1603">
        <v>0</v>
      </c>
      <c r="Q1603">
        <v>0</v>
      </c>
      <c r="R1603">
        <v>-150</v>
      </c>
      <c r="S1603">
        <f t="shared" si="24"/>
        <v>0</v>
      </c>
      <c r="T1603">
        <f>SUM($F1603:H1603)</f>
        <v>-600</v>
      </c>
      <c r="U1603">
        <f>SUM($F1603:I1603)</f>
        <v>-750</v>
      </c>
      <c r="V1603">
        <f>SUM($F1603:J1603)</f>
        <v>-750</v>
      </c>
      <c r="W1603">
        <f>SUM($F1603:K1603)</f>
        <v>-750</v>
      </c>
      <c r="X1603">
        <f>SUM($F1603:L1603)</f>
        <v>-900</v>
      </c>
      <c r="Y1603">
        <f>SUM($F1603:M1603)</f>
        <v>-900</v>
      </c>
      <c r="Z1603">
        <f>SUM($F1603:N1603)</f>
        <v>-900</v>
      </c>
      <c r="AA1603">
        <f>SUM($F1603:O1603)</f>
        <v>-1050</v>
      </c>
      <c r="AB1603">
        <f>SUM($F1603:P1603)</f>
        <v>-1050</v>
      </c>
      <c r="AC1603">
        <f>SUM($F1603:Q1603)</f>
        <v>-1050</v>
      </c>
      <c r="AD1603">
        <f>SUM($F1603:R1603)</f>
        <v>-1200</v>
      </c>
    </row>
    <row r="1604" spans="1:30" x14ac:dyDescent="0.35">
      <c r="A1604" t="s">
        <v>158</v>
      </c>
      <c r="B1604" s="328" t="str">
        <f>VLOOKUP(A1604,'Web Based Remittances'!$A$2:$C$70,3,0)</f>
        <v>128h609d</v>
      </c>
      <c r="C1604" t="s">
        <v>35</v>
      </c>
      <c r="D1604" t="s">
        <v>36</v>
      </c>
      <c r="E1604">
        <v>4191110</v>
      </c>
      <c r="F1604">
        <v>0</v>
      </c>
      <c r="G1604">
        <v>0</v>
      </c>
      <c r="H1604">
        <v>0</v>
      </c>
      <c r="I1604">
        <v>0</v>
      </c>
      <c r="J1604">
        <v>0</v>
      </c>
      <c r="K1604">
        <v>0</v>
      </c>
      <c r="L1604">
        <v>0</v>
      </c>
      <c r="M1604">
        <v>0</v>
      </c>
      <c r="N1604">
        <v>0</v>
      </c>
      <c r="O1604">
        <v>0</v>
      </c>
      <c r="P1604">
        <v>0</v>
      </c>
      <c r="Q1604">
        <v>0</v>
      </c>
      <c r="R1604">
        <v>0</v>
      </c>
      <c r="S1604">
        <f t="shared" ref="S1604:S1667" si="25">G1604</f>
        <v>0</v>
      </c>
      <c r="T1604">
        <f>SUM($F1604:H1604)</f>
        <v>0</v>
      </c>
      <c r="U1604">
        <f>SUM($F1604:I1604)</f>
        <v>0</v>
      </c>
      <c r="V1604">
        <f>SUM($F1604:J1604)</f>
        <v>0</v>
      </c>
      <c r="W1604">
        <f>SUM($F1604:K1604)</f>
        <v>0</v>
      </c>
      <c r="X1604">
        <f>SUM($F1604:L1604)</f>
        <v>0</v>
      </c>
      <c r="Y1604">
        <f>SUM($F1604:M1604)</f>
        <v>0</v>
      </c>
      <c r="Z1604">
        <f>SUM($F1604:N1604)</f>
        <v>0</v>
      </c>
      <c r="AA1604">
        <f>SUM($F1604:O1604)</f>
        <v>0</v>
      </c>
      <c r="AB1604">
        <f>SUM($F1604:P1604)</f>
        <v>0</v>
      </c>
      <c r="AC1604">
        <f>SUM($F1604:Q1604)</f>
        <v>0</v>
      </c>
      <c r="AD1604">
        <f>SUM($F1604:R1604)</f>
        <v>0</v>
      </c>
    </row>
    <row r="1605" spans="1:30" x14ac:dyDescent="0.35">
      <c r="A1605" t="s">
        <v>158</v>
      </c>
      <c r="B1605" s="328" t="str">
        <f>VLOOKUP(A1605,'Web Based Remittances'!$A$2:$C$70,3,0)</f>
        <v>128h609d</v>
      </c>
      <c r="C1605" t="s">
        <v>37</v>
      </c>
      <c r="D1605" t="s">
        <v>38</v>
      </c>
      <c r="E1605">
        <v>4191600</v>
      </c>
      <c r="F1605">
        <v>0</v>
      </c>
      <c r="G1605">
        <v>0</v>
      </c>
      <c r="H1605">
        <v>0</v>
      </c>
      <c r="I1605">
        <v>0</v>
      </c>
      <c r="J1605">
        <v>0</v>
      </c>
      <c r="K1605">
        <v>0</v>
      </c>
      <c r="L1605">
        <v>0</v>
      </c>
      <c r="M1605">
        <v>0</v>
      </c>
      <c r="N1605">
        <v>0</v>
      </c>
      <c r="O1605">
        <v>0</v>
      </c>
      <c r="P1605">
        <v>0</v>
      </c>
      <c r="Q1605">
        <v>0</v>
      </c>
      <c r="R1605">
        <v>0</v>
      </c>
      <c r="S1605">
        <f t="shared" si="25"/>
        <v>0</v>
      </c>
      <c r="T1605">
        <f>SUM($F1605:H1605)</f>
        <v>0</v>
      </c>
      <c r="U1605">
        <f>SUM($F1605:I1605)</f>
        <v>0</v>
      </c>
      <c r="V1605">
        <f>SUM($F1605:J1605)</f>
        <v>0</v>
      </c>
      <c r="W1605">
        <f>SUM($F1605:K1605)</f>
        <v>0</v>
      </c>
      <c r="X1605">
        <f>SUM($F1605:L1605)</f>
        <v>0</v>
      </c>
      <c r="Y1605">
        <f>SUM($F1605:M1605)</f>
        <v>0</v>
      </c>
      <c r="Z1605">
        <f>SUM($F1605:N1605)</f>
        <v>0</v>
      </c>
      <c r="AA1605">
        <f>SUM($F1605:O1605)</f>
        <v>0</v>
      </c>
      <c r="AB1605">
        <f>SUM($F1605:P1605)</f>
        <v>0</v>
      </c>
      <c r="AC1605">
        <f>SUM($F1605:Q1605)</f>
        <v>0</v>
      </c>
      <c r="AD1605">
        <f>SUM($F1605:R1605)</f>
        <v>0</v>
      </c>
    </row>
    <row r="1606" spans="1:30" x14ac:dyDescent="0.35">
      <c r="A1606" t="s">
        <v>158</v>
      </c>
      <c r="B1606" s="328" t="str">
        <f>VLOOKUP(A1606,'Web Based Remittances'!$A$2:$C$70,3,0)</f>
        <v>128h609d</v>
      </c>
      <c r="C1606" t="s">
        <v>39</v>
      </c>
      <c r="D1606" t="s">
        <v>40</v>
      </c>
      <c r="E1606">
        <v>4191610</v>
      </c>
      <c r="F1606">
        <v>0</v>
      </c>
      <c r="G1606">
        <v>0</v>
      </c>
      <c r="H1606">
        <v>0</v>
      </c>
      <c r="I1606">
        <v>0</v>
      </c>
      <c r="J1606">
        <v>0</v>
      </c>
      <c r="K1606">
        <v>0</v>
      </c>
      <c r="L1606">
        <v>0</v>
      </c>
      <c r="M1606">
        <v>0</v>
      </c>
      <c r="N1606">
        <v>0</v>
      </c>
      <c r="O1606">
        <v>0</v>
      </c>
      <c r="P1606">
        <v>0</v>
      </c>
      <c r="Q1606">
        <v>0</v>
      </c>
      <c r="R1606">
        <v>0</v>
      </c>
      <c r="S1606">
        <f t="shared" si="25"/>
        <v>0</v>
      </c>
      <c r="T1606">
        <f>SUM($F1606:H1606)</f>
        <v>0</v>
      </c>
      <c r="U1606">
        <f>SUM($F1606:I1606)</f>
        <v>0</v>
      </c>
      <c r="V1606">
        <f>SUM($F1606:J1606)</f>
        <v>0</v>
      </c>
      <c r="W1606">
        <f>SUM($F1606:K1606)</f>
        <v>0</v>
      </c>
      <c r="X1606">
        <f>SUM($F1606:L1606)</f>
        <v>0</v>
      </c>
      <c r="Y1606">
        <f>SUM($F1606:M1606)</f>
        <v>0</v>
      </c>
      <c r="Z1606">
        <f>SUM($F1606:N1606)</f>
        <v>0</v>
      </c>
      <c r="AA1606">
        <f>SUM($F1606:O1606)</f>
        <v>0</v>
      </c>
      <c r="AB1606">
        <f>SUM($F1606:P1606)</f>
        <v>0</v>
      </c>
      <c r="AC1606">
        <f>SUM($F1606:Q1606)</f>
        <v>0</v>
      </c>
      <c r="AD1606">
        <f>SUM($F1606:R1606)</f>
        <v>0</v>
      </c>
    </row>
    <row r="1607" spans="1:30" x14ac:dyDescent="0.35">
      <c r="A1607" t="s">
        <v>158</v>
      </c>
      <c r="B1607" s="328" t="str">
        <f>VLOOKUP(A1607,'Web Based Remittances'!$A$2:$C$70,3,0)</f>
        <v>128h609d</v>
      </c>
      <c r="C1607" t="s">
        <v>41</v>
      </c>
      <c r="D1607" t="s">
        <v>42</v>
      </c>
      <c r="E1607">
        <v>4190410</v>
      </c>
      <c r="F1607">
        <v>-810</v>
      </c>
      <c r="G1607">
        <v>0</v>
      </c>
      <c r="H1607">
        <v>0</v>
      </c>
      <c r="I1607">
        <v>-410</v>
      </c>
      <c r="J1607">
        <v>0</v>
      </c>
      <c r="K1607">
        <v>0</v>
      </c>
      <c r="L1607">
        <v>-200</v>
      </c>
      <c r="M1607">
        <v>0</v>
      </c>
      <c r="N1607">
        <v>0</v>
      </c>
      <c r="O1607">
        <v>-200</v>
      </c>
      <c r="P1607">
        <v>0</v>
      </c>
      <c r="Q1607">
        <v>0</v>
      </c>
      <c r="R1607">
        <v>0</v>
      </c>
      <c r="S1607">
        <f t="shared" si="25"/>
        <v>0</v>
      </c>
      <c r="T1607">
        <f>SUM($F1607:H1607)</f>
        <v>-810</v>
      </c>
      <c r="U1607">
        <f>SUM($F1607:I1607)</f>
        <v>-1220</v>
      </c>
      <c r="V1607">
        <f>SUM($F1607:J1607)</f>
        <v>-1220</v>
      </c>
      <c r="W1607">
        <f>SUM($F1607:K1607)</f>
        <v>-1220</v>
      </c>
      <c r="X1607">
        <f>SUM($F1607:L1607)</f>
        <v>-1420</v>
      </c>
      <c r="Y1607">
        <f>SUM($F1607:M1607)</f>
        <v>-1420</v>
      </c>
      <c r="Z1607">
        <f>SUM($F1607:N1607)</f>
        <v>-1420</v>
      </c>
      <c r="AA1607">
        <f>SUM($F1607:O1607)</f>
        <v>-1620</v>
      </c>
      <c r="AB1607">
        <f>SUM($F1607:P1607)</f>
        <v>-1620</v>
      </c>
      <c r="AC1607">
        <f>SUM($F1607:Q1607)</f>
        <v>-1620</v>
      </c>
      <c r="AD1607">
        <f>SUM($F1607:R1607)</f>
        <v>-1620</v>
      </c>
    </row>
    <row r="1608" spans="1:30" x14ac:dyDescent="0.35">
      <c r="A1608" t="s">
        <v>158</v>
      </c>
      <c r="B1608" s="328" t="str">
        <f>VLOOKUP(A1608,'Web Based Remittances'!$A$2:$C$70,3,0)</f>
        <v>128h609d</v>
      </c>
      <c r="C1608" t="s">
        <v>43</v>
      </c>
      <c r="D1608" t="s">
        <v>44</v>
      </c>
      <c r="E1608">
        <v>4190420</v>
      </c>
      <c r="F1608">
        <v>-400</v>
      </c>
      <c r="G1608">
        <v>-100</v>
      </c>
      <c r="H1608">
        <v>0</v>
      </c>
      <c r="I1608">
        <v>0</v>
      </c>
      <c r="J1608">
        <v>-100</v>
      </c>
      <c r="K1608">
        <v>0</v>
      </c>
      <c r="L1608">
        <v>0</v>
      </c>
      <c r="M1608">
        <v>-100</v>
      </c>
      <c r="N1608">
        <v>0</v>
      </c>
      <c r="O1608">
        <v>0</v>
      </c>
      <c r="P1608">
        <v>-100</v>
      </c>
      <c r="Q1608">
        <v>0</v>
      </c>
      <c r="R1608">
        <v>0</v>
      </c>
      <c r="S1608">
        <f t="shared" si="25"/>
        <v>-100</v>
      </c>
      <c r="T1608">
        <f>SUM($F1608:H1608)</f>
        <v>-500</v>
      </c>
      <c r="U1608">
        <f>SUM($F1608:I1608)</f>
        <v>-500</v>
      </c>
      <c r="V1608">
        <f>SUM($F1608:J1608)</f>
        <v>-600</v>
      </c>
      <c r="W1608">
        <f>SUM($F1608:K1608)</f>
        <v>-600</v>
      </c>
      <c r="X1608">
        <f>SUM($F1608:L1608)</f>
        <v>-600</v>
      </c>
      <c r="Y1608">
        <f>SUM($F1608:M1608)</f>
        <v>-700</v>
      </c>
      <c r="Z1608">
        <f>SUM($F1608:N1608)</f>
        <v>-700</v>
      </c>
      <c r="AA1608">
        <f>SUM($F1608:O1608)</f>
        <v>-700</v>
      </c>
      <c r="AB1608">
        <f>SUM($F1608:P1608)</f>
        <v>-800</v>
      </c>
      <c r="AC1608">
        <f>SUM($F1608:Q1608)</f>
        <v>-800</v>
      </c>
      <c r="AD1608">
        <f>SUM($F1608:R1608)</f>
        <v>-800</v>
      </c>
    </row>
    <row r="1609" spans="1:30" x14ac:dyDescent="0.35">
      <c r="A1609" t="s">
        <v>158</v>
      </c>
      <c r="B1609" s="328" t="str">
        <f>VLOOKUP(A1609,'Web Based Remittances'!$A$2:$C$70,3,0)</f>
        <v>128h609d</v>
      </c>
      <c r="C1609" t="s">
        <v>45</v>
      </c>
      <c r="D1609" t="s">
        <v>46</v>
      </c>
      <c r="E1609">
        <v>4190200</v>
      </c>
      <c r="F1609">
        <v>0</v>
      </c>
      <c r="G1609">
        <v>0</v>
      </c>
      <c r="H1609">
        <v>0</v>
      </c>
      <c r="I1609">
        <v>0</v>
      </c>
      <c r="J1609">
        <v>0</v>
      </c>
      <c r="K1609">
        <v>0</v>
      </c>
      <c r="L1609">
        <v>0</v>
      </c>
      <c r="M1609">
        <v>0</v>
      </c>
      <c r="N1609">
        <v>0</v>
      </c>
      <c r="O1609">
        <v>0</v>
      </c>
      <c r="P1609">
        <v>0</v>
      </c>
      <c r="Q1609">
        <v>0</v>
      </c>
      <c r="R1609">
        <v>0</v>
      </c>
      <c r="S1609">
        <f t="shared" si="25"/>
        <v>0</v>
      </c>
      <c r="T1609">
        <f>SUM($F1609:H1609)</f>
        <v>0</v>
      </c>
      <c r="U1609">
        <f>SUM($F1609:I1609)</f>
        <v>0</v>
      </c>
      <c r="V1609">
        <f>SUM($F1609:J1609)</f>
        <v>0</v>
      </c>
      <c r="W1609">
        <f>SUM($F1609:K1609)</f>
        <v>0</v>
      </c>
      <c r="X1609">
        <f>SUM($F1609:L1609)</f>
        <v>0</v>
      </c>
      <c r="Y1609">
        <f>SUM($F1609:M1609)</f>
        <v>0</v>
      </c>
      <c r="Z1609">
        <f>SUM($F1609:N1609)</f>
        <v>0</v>
      </c>
      <c r="AA1609">
        <f>SUM($F1609:O1609)</f>
        <v>0</v>
      </c>
      <c r="AB1609">
        <f>SUM($F1609:P1609)</f>
        <v>0</v>
      </c>
      <c r="AC1609">
        <f>SUM($F1609:Q1609)</f>
        <v>0</v>
      </c>
      <c r="AD1609">
        <f>SUM($F1609:R1609)</f>
        <v>0</v>
      </c>
    </row>
    <row r="1610" spans="1:30" x14ac:dyDescent="0.35">
      <c r="A1610" t="s">
        <v>158</v>
      </c>
      <c r="B1610" s="328" t="str">
        <f>VLOOKUP(A1610,'Web Based Remittances'!$A$2:$C$70,3,0)</f>
        <v>128h609d</v>
      </c>
      <c r="C1610" t="s">
        <v>47</v>
      </c>
      <c r="D1610" t="s">
        <v>48</v>
      </c>
      <c r="E1610">
        <v>4190386</v>
      </c>
      <c r="F1610">
        <v>0</v>
      </c>
      <c r="G1610">
        <v>0</v>
      </c>
      <c r="H1610">
        <v>0</v>
      </c>
      <c r="I1610">
        <v>0</v>
      </c>
      <c r="J1610">
        <v>0</v>
      </c>
      <c r="K1610">
        <v>0</v>
      </c>
      <c r="L1610">
        <v>0</v>
      </c>
      <c r="M1610">
        <v>0</v>
      </c>
      <c r="N1610">
        <v>0</v>
      </c>
      <c r="O1610">
        <v>0</v>
      </c>
      <c r="P1610">
        <v>0</v>
      </c>
      <c r="Q1610">
        <v>0</v>
      </c>
      <c r="R1610">
        <v>0</v>
      </c>
      <c r="S1610">
        <f t="shared" si="25"/>
        <v>0</v>
      </c>
      <c r="T1610">
        <f>SUM($F1610:H1610)</f>
        <v>0</v>
      </c>
      <c r="U1610">
        <f>SUM($F1610:I1610)</f>
        <v>0</v>
      </c>
      <c r="V1610">
        <f>SUM($F1610:J1610)</f>
        <v>0</v>
      </c>
      <c r="W1610">
        <f>SUM($F1610:K1610)</f>
        <v>0</v>
      </c>
      <c r="X1610">
        <f>SUM($F1610:L1610)</f>
        <v>0</v>
      </c>
      <c r="Y1610">
        <f>SUM($F1610:M1610)</f>
        <v>0</v>
      </c>
      <c r="Z1610">
        <f>SUM($F1610:N1610)</f>
        <v>0</v>
      </c>
      <c r="AA1610">
        <f>SUM($F1610:O1610)</f>
        <v>0</v>
      </c>
      <c r="AB1610">
        <f>SUM($F1610:P1610)</f>
        <v>0</v>
      </c>
      <c r="AC1610">
        <f>SUM($F1610:Q1610)</f>
        <v>0</v>
      </c>
      <c r="AD1610">
        <f>SUM($F1610:R1610)</f>
        <v>0</v>
      </c>
    </row>
    <row r="1611" spans="1:30" x14ac:dyDescent="0.35">
      <c r="A1611" t="s">
        <v>158</v>
      </c>
      <c r="B1611" s="328" t="str">
        <f>VLOOKUP(A1611,'Web Based Remittances'!$A$2:$C$70,3,0)</f>
        <v>128h609d</v>
      </c>
      <c r="C1611" t="s">
        <v>49</v>
      </c>
      <c r="D1611" t="s">
        <v>50</v>
      </c>
      <c r="E1611">
        <v>4190387</v>
      </c>
      <c r="F1611">
        <v>0</v>
      </c>
      <c r="G1611">
        <v>0</v>
      </c>
      <c r="H1611">
        <v>0</v>
      </c>
      <c r="I1611">
        <v>0</v>
      </c>
      <c r="J1611">
        <v>0</v>
      </c>
      <c r="K1611">
        <v>0</v>
      </c>
      <c r="L1611">
        <v>0</v>
      </c>
      <c r="M1611">
        <v>0</v>
      </c>
      <c r="N1611">
        <v>0</v>
      </c>
      <c r="O1611">
        <v>0</v>
      </c>
      <c r="P1611">
        <v>0</v>
      </c>
      <c r="Q1611">
        <v>0</v>
      </c>
      <c r="R1611">
        <v>0</v>
      </c>
      <c r="S1611">
        <f t="shared" si="25"/>
        <v>0</v>
      </c>
      <c r="T1611">
        <f>SUM($F1611:H1611)</f>
        <v>0</v>
      </c>
      <c r="U1611">
        <f>SUM($F1611:I1611)</f>
        <v>0</v>
      </c>
      <c r="V1611">
        <f>SUM($F1611:J1611)</f>
        <v>0</v>
      </c>
      <c r="W1611">
        <f>SUM($F1611:K1611)</f>
        <v>0</v>
      </c>
      <c r="X1611">
        <f>SUM($F1611:L1611)</f>
        <v>0</v>
      </c>
      <c r="Y1611">
        <f>SUM($F1611:M1611)</f>
        <v>0</v>
      </c>
      <c r="Z1611">
        <f>SUM($F1611:N1611)</f>
        <v>0</v>
      </c>
      <c r="AA1611">
        <f>SUM($F1611:O1611)</f>
        <v>0</v>
      </c>
      <c r="AB1611">
        <f>SUM($F1611:P1611)</f>
        <v>0</v>
      </c>
      <c r="AC1611">
        <f>SUM($F1611:Q1611)</f>
        <v>0</v>
      </c>
      <c r="AD1611">
        <f>SUM($F1611:R1611)</f>
        <v>0</v>
      </c>
    </row>
    <row r="1612" spans="1:30" x14ac:dyDescent="0.35">
      <c r="A1612" t="s">
        <v>158</v>
      </c>
      <c r="B1612" s="328" t="str">
        <f>VLOOKUP(A1612,'Web Based Remittances'!$A$2:$C$70,3,0)</f>
        <v>128h609d</v>
      </c>
      <c r="C1612" t="s">
        <v>51</v>
      </c>
      <c r="D1612" t="s">
        <v>52</v>
      </c>
      <c r="E1612">
        <v>4190388</v>
      </c>
      <c r="F1612">
        <v>-3107</v>
      </c>
      <c r="G1612">
        <v>-797.5</v>
      </c>
      <c r="H1612">
        <v>0</v>
      </c>
      <c r="I1612">
        <v>0</v>
      </c>
      <c r="J1612">
        <v>-2309.5</v>
      </c>
      <c r="K1612">
        <v>0</v>
      </c>
      <c r="L1612">
        <v>0</v>
      </c>
      <c r="M1612">
        <v>0</v>
      </c>
      <c r="N1612">
        <v>0</v>
      </c>
      <c r="O1612">
        <v>0</v>
      </c>
      <c r="P1612">
        <v>0</v>
      </c>
      <c r="Q1612">
        <v>0</v>
      </c>
      <c r="R1612">
        <v>0</v>
      </c>
      <c r="S1612">
        <f t="shared" si="25"/>
        <v>-797.5</v>
      </c>
      <c r="T1612">
        <f>SUM($F1612:H1612)</f>
        <v>-3904.5</v>
      </c>
      <c r="U1612">
        <f>SUM($F1612:I1612)</f>
        <v>-3904.5</v>
      </c>
      <c r="V1612">
        <f>SUM($F1612:J1612)</f>
        <v>-6214</v>
      </c>
      <c r="W1612">
        <f>SUM($F1612:K1612)</f>
        <v>-6214</v>
      </c>
      <c r="X1612">
        <f>SUM($F1612:L1612)</f>
        <v>-6214</v>
      </c>
      <c r="Y1612">
        <f>SUM($F1612:M1612)</f>
        <v>-6214</v>
      </c>
      <c r="Z1612">
        <f>SUM($F1612:N1612)</f>
        <v>-6214</v>
      </c>
      <c r="AA1612">
        <f>SUM($F1612:O1612)</f>
        <v>-6214</v>
      </c>
      <c r="AB1612">
        <f>SUM($F1612:P1612)</f>
        <v>-6214</v>
      </c>
      <c r="AC1612">
        <f>SUM($F1612:Q1612)</f>
        <v>-6214</v>
      </c>
      <c r="AD1612">
        <f>SUM($F1612:R1612)</f>
        <v>-6214</v>
      </c>
    </row>
    <row r="1613" spans="1:30" x14ac:dyDescent="0.35">
      <c r="A1613" t="s">
        <v>158</v>
      </c>
      <c r="B1613" s="328" t="str">
        <f>VLOOKUP(A1613,'Web Based Remittances'!$A$2:$C$70,3,0)</f>
        <v>128h609d</v>
      </c>
      <c r="C1613" t="s">
        <v>53</v>
      </c>
      <c r="D1613" t="s">
        <v>54</v>
      </c>
      <c r="E1613">
        <v>4190380</v>
      </c>
      <c r="F1613">
        <v>-33148</v>
      </c>
      <c r="G1613">
        <v>0</v>
      </c>
      <c r="H1613">
        <v>-6944</v>
      </c>
      <c r="I1613">
        <v>0</v>
      </c>
      <c r="J1613">
        <v>-16484</v>
      </c>
      <c r="K1613">
        <v>0</v>
      </c>
      <c r="L1613">
        <v>0</v>
      </c>
      <c r="M1613">
        <v>0</v>
      </c>
      <c r="N1613">
        <v>-9720</v>
      </c>
      <c r="O1613">
        <v>0</v>
      </c>
      <c r="P1613">
        <v>0</v>
      </c>
      <c r="Q1613">
        <v>0</v>
      </c>
      <c r="R1613">
        <v>0</v>
      </c>
      <c r="S1613">
        <f t="shared" si="25"/>
        <v>0</v>
      </c>
      <c r="T1613">
        <f>SUM($F1613:H1613)</f>
        <v>-40092</v>
      </c>
      <c r="U1613">
        <f>SUM($F1613:I1613)</f>
        <v>-40092</v>
      </c>
      <c r="V1613">
        <f>SUM($F1613:J1613)</f>
        <v>-56576</v>
      </c>
      <c r="W1613">
        <f>SUM($F1613:K1613)</f>
        <v>-56576</v>
      </c>
      <c r="X1613">
        <f>SUM($F1613:L1613)</f>
        <v>-56576</v>
      </c>
      <c r="Y1613">
        <f>SUM($F1613:M1613)</f>
        <v>-56576</v>
      </c>
      <c r="Z1613">
        <f>SUM($F1613:N1613)</f>
        <v>-66296</v>
      </c>
      <c r="AA1613">
        <f>SUM($F1613:O1613)</f>
        <v>-66296</v>
      </c>
      <c r="AB1613">
        <f>SUM($F1613:P1613)</f>
        <v>-66296</v>
      </c>
      <c r="AC1613">
        <f>SUM($F1613:Q1613)</f>
        <v>-66296</v>
      </c>
      <c r="AD1613">
        <f>SUM($F1613:R1613)</f>
        <v>-66296</v>
      </c>
    </row>
    <row r="1614" spans="1:30" x14ac:dyDescent="0.35">
      <c r="A1614" t="s">
        <v>158</v>
      </c>
      <c r="B1614" s="328" t="str">
        <f>VLOOKUP(A1614,'Web Based Remittances'!$A$2:$C$70,3,0)</f>
        <v>128h609d</v>
      </c>
      <c r="C1614" t="s">
        <v>156</v>
      </c>
      <c r="D1614" t="s">
        <v>157</v>
      </c>
      <c r="E1614">
        <v>4190205</v>
      </c>
      <c r="F1614">
        <v>0</v>
      </c>
      <c r="G1614">
        <v>0</v>
      </c>
      <c r="H1614">
        <v>0</v>
      </c>
      <c r="I1614">
        <v>0</v>
      </c>
      <c r="J1614">
        <v>0</v>
      </c>
      <c r="K1614">
        <v>0</v>
      </c>
      <c r="L1614">
        <v>0</v>
      </c>
      <c r="M1614">
        <v>0</v>
      </c>
      <c r="N1614">
        <v>0</v>
      </c>
      <c r="O1614">
        <v>0</v>
      </c>
      <c r="P1614">
        <v>0</v>
      </c>
      <c r="Q1614">
        <v>0</v>
      </c>
      <c r="R1614">
        <v>0</v>
      </c>
      <c r="S1614">
        <f t="shared" si="25"/>
        <v>0</v>
      </c>
      <c r="T1614">
        <f>SUM($F1614:H1614)</f>
        <v>0</v>
      </c>
      <c r="U1614">
        <f>SUM($F1614:I1614)</f>
        <v>0</v>
      </c>
      <c r="V1614">
        <f>SUM($F1614:J1614)</f>
        <v>0</v>
      </c>
      <c r="W1614">
        <f>SUM($F1614:K1614)</f>
        <v>0</v>
      </c>
      <c r="X1614">
        <f>SUM($F1614:L1614)</f>
        <v>0</v>
      </c>
      <c r="Y1614">
        <f>SUM($F1614:M1614)</f>
        <v>0</v>
      </c>
      <c r="Z1614">
        <f>SUM($F1614:N1614)</f>
        <v>0</v>
      </c>
      <c r="AA1614">
        <f>SUM($F1614:O1614)</f>
        <v>0</v>
      </c>
      <c r="AB1614">
        <f>SUM($F1614:P1614)</f>
        <v>0</v>
      </c>
      <c r="AC1614">
        <f>SUM($F1614:Q1614)</f>
        <v>0</v>
      </c>
      <c r="AD1614">
        <f>SUM($F1614:R1614)</f>
        <v>0</v>
      </c>
    </row>
    <row r="1615" spans="1:30" x14ac:dyDescent="0.35">
      <c r="A1615" t="s">
        <v>158</v>
      </c>
      <c r="B1615" s="328" t="str">
        <f>VLOOKUP(A1615,'Web Based Remittances'!$A$2:$C$70,3,0)</f>
        <v>128h609d</v>
      </c>
      <c r="C1615" t="s">
        <v>55</v>
      </c>
      <c r="D1615" t="s">
        <v>56</v>
      </c>
      <c r="E1615">
        <v>4190210</v>
      </c>
      <c r="F1615">
        <v>-2500</v>
      </c>
      <c r="G1615">
        <v>-208.33333333333334</v>
      </c>
      <c r="H1615">
        <v>-208.33333333333334</v>
      </c>
      <c r="I1615">
        <v>-208.33333333333334</v>
      </c>
      <c r="J1615">
        <v>-208.33333333333334</v>
      </c>
      <c r="K1615">
        <v>-208.33333333333334</v>
      </c>
      <c r="L1615">
        <v>-208.33333333333334</v>
      </c>
      <c r="M1615">
        <v>-208.33333333333334</v>
      </c>
      <c r="N1615">
        <v>-208.33333333333334</v>
      </c>
      <c r="O1615">
        <v>-208.33333333333334</v>
      </c>
      <c r="P1615">
        <v>-208.33333333333334</v>
      </c>
      <c r="Q1615">
        <v>-208.33333333333334</v>
      </c>
      <c r="R1615">
        <v>-208.33333333333334</v>
      </c>
      <c r="S1615">
        <f t="shared" si="25"/>
        <v>-208.33333333333334</v>
      </c>
      <c r="T1615">
        <f>SUM($F1615:H1615)</f>
        <v>-2916.666666666667</v>
      </c>
      <c r="U1615">
        <f>SUM($F1615:I1615)</f>
        <v>-3125.0000000000005</v>
      </c>
      <c r="V1615">
        <f>SUM($F1615:J1615)</f>
        <v>-3333.3333333333339</v>
      </c>
      <c r="W1615">
        <f>SUM($F1615:K1615)</f>
        <v>-3541.6666666666674</v>
      </c>
      <c r="X1615">
        <f>SUM($F1615:L1615)</f>
        <v>-3750.0000000000009</v>
      </c>
      <c r="Y1615">
        <f>SUM($F1615:M1615)</f>
        <v>-3958.3333333333344</v>
      </c>
      <c r="Z1615">
        <f>SUM($F1615:N1615)</f>
        <v>-4166.6666666666679</v>
      </c>
      <c r="AA1615">
        <f>SUM($F1615:O1615)</f>
        <v>-4375.0000000000009</v>
      </c>
      <c r="AB1615">
        <f>SUM($F1615:P1615)</f>
        <v>-4583.3333333333339</v>
      </c>
      <c r="AC1615">
        <f>SUM($F1615:Q1615)</f>
        <v>-4791.666666666667</v>
      </c>
      <c r="AD1615">
        <f>SUM($F1615:R1615)</f>
        <v>-5000</v>
      </c>
    </row>
    <row r="1616" spans="1:30" x14ac:dyDescent="0.35">
      <c r="A1616" t="s">
        <v>158</v>
      </c>
      <c r="B1616" s="328" t="str">
        <f>VLOOKUP(A1616,'Web Based Remittances'!$A$2:$C$70,3,0)</f>
        <v>128h609d</v>
      </c>
      <c r="C1616" t="s">
        <v>57</v>
      </c>
      <c r="D1616" t="s">
        <v>58</v>
      </c>
      <c r="E1616">
        <v>6110000</v>
      </c>
      <c r="F1616">
        <v>200000</v>
      </c>
      <c r="G1616">
        <v>20600</v>
      </c>
      <c r="H1616">
        <v>20600</v>
      </c>
      <c r="I1616">
        <v>15800</v>
      </c>
      <c r="J1616">
        <v>15800</v>
      </c>
      <c r="K1616">
        <v>15900</v>
      </c>
      <c r="L1616">
        <v>15900</v>
      </c>
      <c r="M1616">
        <v>15900</v>
      </c>
      <c r="N1616">
        <v>15900</v>
      </c>
      <c r="O1616">
        <v>15900</v>
      </c>
      <c r="P1616">
        <v>15900</v>
      </c>
      <c r="Q1616">
        <v>15900</v>
      </c>
      <c r="R1616">
        <v>15900</v>
      </c>
      <c r="S1616">
        <f t="shared" si="25"/>
        <v>20600</v>
      </c>
      <c r="T1616">
        <f>SUM($F1616:H1616)</f>
        <v>241200</v>
      </c>
      <c r="U1616">
        <f>SUM($F1616:I1616)</f>
        <v>257000</v>
      </c>
      <c r="V1616">
        <f>SUM($F1616:J1616)</f>
        <v>272800</v>
      </c>
      <c r="W1616">
        <f>SUM($F1616:K1616)</f>
        <v>288700</v>
      </c>
      <c r="X1616">
        <f>SUM($F1616:L1616)</f>
        <v>304600</v>
      </c>
      <c r="Y1616">
        <f>SUM($F1616:M1616)</f>
        <v>320500</v>
      </c>
      <c r="Z1616">
        <f>SUM($F1616:N1616)</f>
        <v>336400</v>
      </c>
      <c r="AA1616">
        <f>SUM($F1616:O1616)</f>
        <v>352300</v>
      </c>
      <c r="AB1616">
        <f>SUM($F1616:P1616)</f>
        <v>368200</v>
      </c>
      <c r="AC1616">
        <f>SUM($F1616:Q1616)</f>
        <v>384100</v>
      </c>
      <c r="AD1616">
        <f>SUM($F1616:R1616)</f>
        <v>400000</v>
      </c>
    </row>
    <row r="1617" spans="1:30" x14ac:dyDescent="0.35">
      <c r="A1617" t="s">
        <v>158</v>
      </c>
      <c r="B1617" s="328" t="str">
        <f>VLOOKUP(A1617,'Web Based Remittances'!$A$2:$C$70,3,0)</f>
        <v>128h609d</v>
      </c>
      <c r="C1617" t="s">
        <v>59</v>
      </c>
      <c r="D1617" t="s">
        <v>60</v>
      </c>
      <c r="E1617">
        <v>6110020</v>
      </c>
      <c r="F1617">
        <v>2000</v>
      </c>
      <c r="G1617">
        <v>2000</v>
      </c>
      <c r="H1617">
        <v>0</v>
      </c>
      <c r="I1617">
        <v>0</v>
      </c>
      <c r="J1617">
        <v>0</v>
      </c>
      <c r="K1617">
        <v>0</v>
      </c>
      <c r="L1617">
        <v>0</v>
      </c>
      <c r="M1617">
        <v>0</v>
      </c>
      <c r="N1617">
        <v>0</v>
      </c>
      <c r="O1617">
        <v>0</v>
      </c>
      <c r="P1617">
        <v>0</v>
      </c>
      <c r="Q1617">
        <v>0</v>
      </c>
      <c r="R1617">
        <v>0</v>
      </c>
      <c r="S1617">
        <f t="shared" si="25"/>
        <v>2000</v>
      </c>
      <c r="T1617">
        <f>SUM($F1617:H1617)</f>
        <v>4000</v>
      </c>
      <c r="U1617">
        <f>SUM($F1617:I1617)</f>
        <v>4000</v>
      </c>
      <c r="V1617">
        <f>SUM($F1617:J1617)</f>
        <v>4000</v>
      </c>
      <c r="W1617">
        <f>SUM($F1617:K1617)</f>
        <v>4000</v>
      </c>
      <c r="X1617">
        <f>SUM($F1617:L1617)</f>
        <v>4000</v>
      </c>
      <c r="Y1617">
        <f>SUM($F1617:M1617)</f>
        <v>4000</v>
      </c>
      <c r="Z1617">
        <f>SUM($F1617:N1617)</f>
        <v>4000</v>
      </c>
      <c r="AA1617">
        <f>SUM($F1617:O1617)</f>
        <v>4000</v>
      </c>
      <c r="AB1617">
        <f>SUM($F1617:P1617)</f>
        <v>4000</v>
      </c>
      <c r="AC1617">
        <f>SUM($F1617:Q1617)</f>
        <v>4000</v>
      </c>
      <c r="AD1617">
        <f>SUM($F1617:R1617)</f>
        <v>4000</v>
      </c>
    </row>
    <row r="1618" spans="1:30" x14ac:dyDescent="0.35">
      <c r="A1618" t="s">
        <v>158</v>
      </c>
      <c r="B1618" s="328" t="str">
        <f>VLOOKUP(A1618,'Web Based Remittances'!$A$2:$C$70,3,0)</f>
        <v>128h609d</v>
      </c>
      <c r="C1618" t="s">
        <v>61</v>
      </c>
      <c r="D1618" t="s">
        <v>62</v>
      </c>
      <c r="E1618">
        <v>6110600</v>
      </c>
      <c r="F1618">
        <v>161000</v>
      </c>
      <c r="G1618">
        <v>13413</v>
      </c>
      <c r="H1618">
        <v>13417</v>
      </c>
      <c r="I1618">
        <v>13417</v>
      </c>
      <c r="J1618">
        <v>13417</v>
      </c>
      <c r="K1618">
        <v>13417</v>
      </c>
      <c r="L1618">
        <v>13417</v>
      </c>
      <c r="M1618">
        <v>13417</v>
      </c>
      <c r="N1618">
        <v>13417</v>
      </c>
      <c r="O1618">
        <v>13417</v>
      </c>
      <c r="P1618">
        <v>13417</v>
      </c>
      <c r="Q1618">
        <v>13417</v>
      </c>
      <c r="R1618">
        <v>13417</v>
      </c>
      <c r="S1618">
        <f t="shared" si="25"/>
        <v>13413</v>
      </c>
      <c r="T1618">
        <f>SUM($F1618:H1618)</f>
        <v>187830</v>
      </c>
      <c r="U1618">
        <f>SUM($F1618:I1618)</f>
        <v>201247</v>
      </c>
      <c r="V1618">
        <f>SUM($F1618:J1618)</f>
        <v>214664</v>
      </c>
      <c r="W1618">
        <f>SUM($F1618:K1618)</f>
        <v>228081</v>
      </c>
      <c r="X1618">
        <f>SUM($F1618:L1618)</f>
        <v>241498</v>
      </c>
      <c r="Y1618">
        <f>SUM($F1618:M1618)</f>
        <v>254915</v>
      </c>
      <c r="Z1618">
        <f>SUM($F1618:N1618)</f>
        <v>268332</v>
      </c>
      <c r="AA1618">
        <f>SUM($F1618:O1618)</f>
        <v>281749</v>
      </c>
      <c r="AB1618">
        <f>SUM($F1618:P1618)</f>
        <v>295166</v>
      </c>
      <c r="AC1618">
        <f>SUM($F1618:Q1618)</f>
        <v>308583</v>
      </c>
      <c r="AD1618">
        <f>SUM($F1618:R1618)</f>
        <v>322000</v>
      </c>
    </row>
    <row r="1619" spans="1:30" x14ac:dyDescent="0.35">
      <c r="A1619" t="s">
        <v>158</v>
      </c>
      <c r="B1619" s="328" t="str">
        <f>VLOOKUP(A1619,'Web Based Remittances'!$A$2:$C$70,3,0)</f>
        <v>128h609d</v>
      </c>
      <c r="C1619" t="s">
        <v>63</v>
      </c>
      <c r="D1619" t="s">
        <v>64</v>
      </c>
      <c r="E1619">
        <v>6110720</v>
      </c>
      <c r="F1619">
        <v>0</v>
      </c>
      <c r="G1619">
        <v>0</v>
      </c>
      <c r="H1619">
        <v>0</v>
      </c>
      <c r="I1619">
        <v>0</v>
      </c>
      <c r="J1619">
        <v>0</v>
      </c>
      <c r="K1619">
        <v>0</v>
      </c>
      <c r="L1619">
        <v>0</v>
      </c>
      <c r="M1619">
        <v>0</v>
      </c>
      <c r="N1619">
        <v>0</v>
      </c>
      <c r="O1619">
        <v>0</v>
      </c>
      <c r="P1619">
        <v>0</v>
      </c>
      <c r="Q1619">
        <v>0</v>
      </c>
      <c r="R1619">
        <v>0</v>
      </c>
      <c r="S1619">
        <f t="shared" si="25"/>
        <v>0</v>
      </c>
      <c r="T1619">
        <f>SUM($F1619:H1619)</f>
        <v>0</v>
      </c>
      <c r="U1619">
        <f>SUM($F1619:I1619)</f>
        <v>0</v>
      </c>
      <c r="V1619">
        <f>SUM($F1619:J1619)</f>
        <v>0</v>
      </c>
      <c r="W1619">
        <f>SUM($F1619:K1619)</f>
        <v>0</v>
      </c>
      <c r="X1619">
        <f>SUM($F1619:L1619)</f>
        <v>0</v>
      </c>
      <c r="Y1619">
        <f>SUM($F1619:M1619)</f>
        <v>0</v>
      </c>
      <c r="Z1619">
        <f>SUM($F1619:N1619)</f>
        <v>0</v>
      </c>
      <c r="AA1619">
        <f>SUM($F1619:O1619)</f>
        <v>0</v>
      </c>
      <c r="AB1619">
        <f>SUM($F1619:P1619)</f>
        <v>0</v>
      </c>
      <c r="AC1619">
        <f>SUM($F1619:Q1619)</f>
        <v>0</v>
      </c>
      <c r="AD1619">
        <f>SUM($F1619:R1619)</f>
        <v>0</v>
      </c>
    </row>
    <row r="1620" spans="1:30" x14ac:dyDescent="0.35">
      <c r="A1620" t="s">
        <v>158</v>
      </c>
      <c r="B1620" s="328" t="str">
        <f>VLOOKUP(A1620,'Web Based Remittances'!$A$2:$C$70,3,0)</f>
        <v>128h609d</v>
      </c>
      <c r="C1620" t="s">
        <v>65</v>
      </c>
      <c r="D1620" t="s">
        <v>66</v>
      </c>
      <c r="E1620">
        <v>6110860</v>
      </c>
      <c r="F1620">
        <v>39000</v>
      </c>
      <c r="G1620">
        <v>3000</v>
      </c>
      <c r="H1620">
        <v>3000</v>
      </c>
      <c r="I1620">
        <v>3000</v>
      </c>
      <c r="J1620">
        <v>3000</v>
      </c>
      <c r="K1620">
        <v>3000</v>
      </c>
      <c r="L1620">
        <v>3000</v>
      </c>
      <c r="M1620">
        <v>3500</v>
      </c>
      <c r="N1620">
        <v>3500</v>
      </c>
      <c r="O1620">
        <v>3500</v>
      </c>
      <c r="P1620">
        <v>3500</v>
      </c>
      <c r="Q1620">
        <v>3500</v>
      </c>
      <c r="R1620">
        <v>3500</v>
      </c>
      <c r="S1620">
        <f t="shared" si="25"/>
        <v>3000</v>
      </c>
      <c r="T1620">
        <f>SUM($F1620:H1620)</f>
        <v>45000</v>
      </c>
      <c r="U1620">
        <f>SUM($F1620:I1620)</f>
        <v>48000</v>
      </c>
      <c r="V1620">
        <f>SUM($F1620:J1620)</f>
        <v>51000</v>
      </c>
      <c r="W1620">
        <f>SUM($F1620:K1620)</f>
        <v>54000</v>
      </c>
      <c r="X1620">
        <f>SUM($F1620:L1620)</f>
        <v>57000</v>
      </c>
      <c r="Y1620">
        <f>SUM($F1620:M1620)</f>
        <v>60500</v>
      </c>
      <c r="Z1620">
        <f>SUM($F1620:N1620)</f>
        <v>64000</v>
      </c>
      <c r="AA1620">
        <f>SUM($F1620:O1620)</f>
        <v>67500</v>
      </c>
      <c r="AB1620">
        <f>SUM($F1620:P1620)</f>
        <v>71000</v>
      </c>
      <c r="AC1620">
        <f>SUM($F1620:Q1620)</f>
        <v>74500</v>
      </c>
      <c r="AD1620">
        <f>SUM($F1620:R1620)</f>
        <v>78000</v>
      </c>
    </row>
    <row r="1621" spans="1:30" x14ac:dyDescent="0.35">
      <c r="A1621" t="s">
        <v>158</v>
      </c>
      <c r="B1621" s="328" t="str">
        <f>VLOOKUP(A1621,'Web Based Remittances'!$A$2:$C$70,3,0)</f>
        <v>128h609d</v>
      </c>
      <c r="C1621" t="s">
        <v>67</v>
      </c>
      <c r="D1621" t="s">
        <v>68</v>
      </c>
      <c r="E1621">
        <v>6110800</v>
      </c>
      <c r="F1621">
        <v>0</v>
      </c>
      <c r="G1621">
        <v>0</v>
      </c>
      <c r="H1621">
        <v>0</v>
      </c>
      <c r="I1621">
        <v>0</v>
      </c>
      <c r="J1621">
        <v>0</v>
      </c>
      <c r="K1621">
        <v>0</v>
      </c>
      <c r="L1621">
        <v>0</v>
      </c>
      <c r="M1621">
        <v>0</v>
      </c>
      <c r="N1621">
        <v>0</v>
      </c>
      <c r="O1621">
        <v>0</v>
      </c>
      <c r="P1621">
        <v>0</v>
      </c>
      <c r="Q1621">
        <v>0</v>
      </c>
      <c r="R1621">
        <v>0</v>
      </c>
      <c r="S1621">
        <f t="shared" si="25"/>
        <v>0</v>
      </c>
      <c r="T1621">
        <f>SUM($F1621:H1621)</f>
        <v>0</v>
      </c>
      <c r="U1621">
        <f>SUM($F1621:I1621)</f>
        <v>0</v>
      </c>
      <c r="V1621">
        <f>SUM($F1621:J1621)</f>
        <v>0</v>
      </c>
      <c r="W1621">
        <f>SUM($F1621:K1621)</f>
        <v>0</v>
      </c>
      <c r="X1621">
        <f>SUM($F1621:L1621)</f>
        <v>0</v>
      </c>
      <c r="Y1621">
        <f>SUM($F1621:M1621)</f>
        <v>0</v>
      </c>
      <c r="Z1621">
        <f>SUM($F1621:N1621)</f>
        <v>0</v>
      </c>
      <c r="AA1621">
        <f>SUM($F1621:O1621)</f>
        <v>0</v>
      </c>
      <c r="AB1621">
        <f>SUM($F1621:P1621)</f>
        <v>0</v>
      </c>
      <c r="AC1621">
        <f>SUM($F1621:Q1621)</f>
        <v>0</v>
      </c>
      <c r="AD1621">
        <f>SUM($F1621:R1621)</f>
        <v>0</v>
      </c>
    </row>
    <row r="1622" spans="1:30" x14ac:dyDescent="0.35">
      <c r="A1622" t="s">
        <v>158</v>
      </c>
      <c r="B1622" s="328" t="str">
        <f>VLOOKUP(A1622,'Web Based Remittances'!$A$2:$C$70,3,0)</f>
        <v>128h609d</v>
      </c>
      <c r="C1622" t="s">
        <v>69</v>
      </c>
      <c r="D1622" t="s">
        <v>70</v>
      </c>
      <c r="E1622">
        <v>6110640</v>
      </c>
      <c r="F1622">
        <v>16500</v>
      </c>
      <c r="G1622">
        <v>1375</v>
      </c>
      <c r="H1622">
        <v>1375</v>
      </c>
      <c r="I1622">
        <v>1375</v>
      </c>
      <c r="J1622">
        <v>1375</v>
      </c>
      <c r="K1622">
        <v>1375</v>
      </c>
      <c r="L1622">
        <v>1375</v>
      </c>
      <c r="M1622">
        <v>1375</v>
      </c>
      <c r="N1622">
        <v>1375</v>
      </c>
      <c r="O1622">
        <v>1375</v>
      </c>
      <c r="P1622">
        <v>1375</v>
      </c>
      <c r="Q1622">
        <v>1375</v>
      </c>
      <c r="R1622">
        <v>1375</v>
      </c>
      <c r="S1622">
        <f t="shared" si="25"/>
        <v>1375</v>
      </c>
      <c r="T1622">
        <f>SUM($F1622:H1622)</f>
        <v>19250</v>
      </c>
      <c r="U1622">
        <f>SUM($F1622:I1622)</f>
        <v>20625</v>
      </c>
      <c r="V1622">
        <f>SUM($F1622:J1622)</f>
        <v>22000</v>
      </c>
      <c r="W1622">
        <f>SUM($F1622:K1622)</f>
        <v>23375</v>
      </c>
      <c r="X1622">
        <f>SUM($F1622:L1622)</f>
        <v>24750</v>
      </c>
      <c r="Y1622">
        <f>SUM($F1622:M1622)</f>
        <v>26125</v>
      </c>
      <c r="Z1622">
        <f>SUM($F1622:N1622)</f>
        <v>27500</v>
      </c>
      <c r="AA1622">
        <f>SUM($F1622:O1622)</f>
        <v>28875</v>
      </c>
      <c r="AB1622">
        <f>SUM($F1622:P1622)</f>
        <v>30250</v>
      </c>
      <c r="AC1622">
        <f>SUM($F1622:Q1622)</f>
        <v>31625</v>
      </c>
      <c r="AD1622">
        <f>SUM($F1622:R1622)</f>
        <v>33000</v>
      </c>
    </row>
    <row r="1623" spans="1:30" x14ac:dyDescent="0.35">
      <c r="A1623" t="s">
        <v>158</v>
      </c>
      <c r="B1623" s="328" t="str">
        <f>VLOOKUP(A1623,'Web Based Remittances'!$A$2:$C$70,3,0)</f>
        <v>128h609d</v>
      </c>
      <c r="C1623" t="s">
        <v>71</v>
      </c>
      <c r="D1623" t="s">
        <v>72</v>
      </c>
      <c r="E1623">
        <v>6116300</v>
      </c>
      <c r="F1623">
        <v>3100</v>
      </c>
      <c r="G1623">
        <v>258</v>
      </c>
      <c r="H1623">
        <v>258</v>
      </c>
      <c r="I1623">
        <v>258</v>
      </c>
      <c r="J1623">
        <v>258</v>
      </c>
      <c r="K1623">
        <v>258</v>
      </c>
      <c r="L1623">
        <v>258</v>
      </c>
      <c r="M1623">
        <v>258</v>
      </c>
      <c r="N1623">
        <v>258</v>
      </c>
      <c r="O1623">
        <v>259</v>
      </c>
      <c r="P1623">
        <v>259</v>
      </c>
      <c r="Q1623">
        <v>259</v>
      </c>
      <c r="R1623">
        <v>259</v>
      </c>
      <c r="S1623">
        <f t="shared" si="25"/>
        <v>258</v>
      </c>
      <c r="T1623">
        <f>SUM($F1623:H1623)</f>
        <v>3616</v>
      </c>
      <c r="U1623">
        <f>SUM($F1623:I1623)</f>
        <v>3874</v>
      </c>
      <c r="V1623">
        <f>SUM($F1623:J1623)</f>
        <v>4132</v>
      </c>
      <c r="W1623">
        <f>SUM($F1623:K1623)</f>
        <v>4390</v>
      </c>
      <c r="X1623">
        <f>SUM($F1623:L1623)</f>
        <v>4648</v>
      </c>
      <c r="Y1623">
        <f>SUM($F1623:M1623)</f>
        <v>4906</v>
      </c>
      <c r="Z1623">
        <f>SUM($F1623:N1623)</f>
        <v>5164</v>
      </c>
      <c r="AA1623">
        <f>SUM($F1623:O1623)</f>
        <v>5423</v>
      </c>
      <c r="AB1623">
        <f>SUM($F1623:P1623)</f>
        <v>5682</v>
      </c>
      <c r="AC1623">
        <f>SUM($F1623:Q1623)</f>
        <v>5941</v>
      </c>
      <c r="AD1623">
        <f>SUM($F1623:R1623)</f>
        <v>6200</v>
      </c>
    </row>
    <row r="1624" spans="1:30" x14ac:dyDescent="0.35">
      <c r="A1624" t="s">
        <v>158</v>
      </c>
      <c r="B1624" s="328" t="str">
        <f>VLOOKUP(A1624,'Web Based Remittances'!$A$2:$C$70,3,0)</f>
        <v>128h609d</v>
      </c>
      <c r="C1624" t="s">
        <v>73</v>
      </c>
      <c r="D1624" t="s">
        <v>74</v>
      </c>
      <c r="E1624">
        <v>6116200</v>
      </c>
      <c r="F1624">
        <v>2000</v>
      </c>
      <c r="G1624">
        <v>0</v>
      </c>
      <c r="H1624">
        <v>0</v>
      </c>
      <c r="I1624">
        <v>600</v>
      </c>
      <c r="J1624">
        <v>0</v>
      </c>
      <c r="K1624">
        <v>0</v>
      </c>
      <c r="L1624">
        <v>0</v>
      </c>
      <c r="M1624">
        <v>800</v>
      </c>
      <c r="N1624">
        <v>0</v>
      </c>
      <c r="O1624">
        <v>0</v>
      </c>
      <c r="P1624">
        <v>600</v>
      </c>
      <c r="Q1624">
        <v>0</v>
      </c>
      <c r="R1624">
        <v>0</v>
      </c>
      <c r="S1624">
        <f t="shared" si="25"/>
        <v>0</v>
      </c>
      <c r="T1624">
        <f>SUM($F1624:H1624)</f>
        <v>2000</v>
      </c>
      <c r="U1624">
        <f>SUM($F1624:I1624)</f>
        <v>2600</v>
      </c>
      <c r="V1624">
        <f>SUM($F1624:J1624)</f>
        <v>2600</v>
      </c>
      <c r="W1624">
        <f>SUM($F1624:K1624)</f>
        <v>2600</v>
      </c>
      <c r="X1624">
        <f>SUM($F1624:L1624)</f>
        <v>2600</v>
      </c>
      <c r="Y1624">
        <f>SUM($F1624:M1624)</f>
        <v>3400</v>
      </c>
      <c r="Z1624">
        <f>SUM($F1624:N1624)</f>
        <v>3400</v>
      </c>
      <c r="AA1624">
        <f>SUM($F1624:O1624)</f>
        <v>3400</v>
      </c>
      <c r="AB1624">
        <f>SUM($F1624:P1624)</f>
        <v>4000</v>
      </c>
      <c r="AC1624">
        <f>SUM($F1624:Q1624)</f>
        <v>4000</v>
      </c>
      <c r="AD1624">
        <f>SUM($F1624:R1624)</f>
        <v>4000</v>
      </c>
    </row>
    <row r="1625" spans="1:30" x14ac:dyDescent="0.35">
      <c r="A1625" t="s">
        <v>158</v>
      </c>
      <c r="B1625" s="328" t="str">
        <f>VLOOKUP(A1625,'Web Based Remittances'!$A$2:$C$70,3,0)</f>
        <v>128h609d</v>
      </c>
      <c r="C1625" t="s">
        <v>75</v>
      </c>
      <c r="D1625" t="s">
        <v>76</v>
      </c>
      <c r="E1625">
        <v>6116610</v>
      </c>
      <c r="F1625">
        <v>0</v>
      </c>
      <c r="G1625">
        <v>0</v>
      </c>
      <c r="H1625">
        <v>0</v>
      </c>
      <c r="I1625">
        <v>0</v>
      </c>
      <c r="J1625">
        <v>0</v>
      </c>
      <c r="K1625">
        <v>0</v>
      </c>
      <c r="L1625">
        <v>0</v>
      </c>
      <c r="M1625">
        <v>0</v>
      </c>
      <c r="N1625">
        <v>0</v>
      </c>
      <c r="O1625">
        <v>0</v>
      </c>
      <c r="P1625">
        <v>0</v>
      </c>
      <c r="Q1625">
        <v>0</v>
      </c>
      <c r="R1625">
        <v>0</v>
      </c>
      <c r="S1625">
        <f t="shared" si="25"/>
        <v>0</v>
      </c>
      <c r="T1625">
        <f>SUM($F1625:H1625)</f>
        <v>0</v>
      </c>
      <c r="U1625">
        <f>SUM($F1625:I1625)</f>
        <v>0</v>
      </c>
      <c r="V1625">
        <f>SUM($F1625:J1625)</f>
        <v>0</v>
      </c>
      <c r="W1625">
        <f>SUM($F1625:K1625)</f>
        <v>0</v>
      </c>
      <c r="X1625">
        <f>SUM($F1625:L1625)</f>
        <v>0</v>
      </c>
      <c r="Y1625">
        <f>SUM($F1625:M1625)</f>
        <v>0</v>
      </c>
      <c r="Z1625">
        <f>SUM($F1625:N1625)</f>
        <v>0</v>
      </c>
      <c r="AA1625">
        <f>SUM($F1625:O1625)</f>
        <v>0</v>
      </c>
      <c r="AB1625">
        <f>SUM($F1625:P1625)</f>
        <v>0</v>
      </c>
      <c r="AC1625">
        <f>SUM($F1625:Q1625)</f>
        <v>0</v>
      </c>
      <c r="AD1625">
        <f>SUM($F1625:R1625)</f>
        <v>0</v>
      </c>
    </row>
    <row r="1626" spans="1:30" x14ac:dyDescent="0.35">
      <c r="A1626" t="s">
        <v>158</v>
      </c>
      <c r="B1626" s="328" t="str">
        <f>VLOOKUP(A1626,'Web Based Remittances'!$A$2:$C$70,3,0)</f>
        <v>128h609d</v>
      </c>
      <c r="C1626" t="s">
        <v>77</v>
      </c>
      <c r="D1626" t="s">
        <v>78</v>
      </c>
      <c r="E1626">
        <v>6116600</v>
      </c>
      <c r="F1626">
        <v>10000</v>
      </c>
      <c r="G1626">
        <v>10000</v>
      </c>
      <c r="H1626">
        <v>0</v>
      </c>
      <c r="I1626">
        <v>0</v>
      </c>
      <c r="J1626">
        <v>0</v>
      </c>
      <c r="K1626">
        <v>0</v>
      </c>
      <c r="L1626">
        <v>0</v>
      </c>
      <c r="M1626">
        <v>0</v>
      </c>
      <c r="N1626">
        <v>0</v>
      </c>
      <c r="O1626">
        <v>0</v>
      </c>
      <c r="P1626">
        <v>0</v>
      </c>
      <c r="Q1626">
        <v>0</v>
      </c>
      <c r="R1626">
        <v>0</v>
      </c>
      <c r="S1626">
        <f t="shared" si="25"/>
        <v>10000</v>
      </c>
      <c r="T1626">
        <f>SUM($F1626:H1626)</f>
        <v>20000</v>
      </c>
      <c r="U1626">
        <f>SUM($F1626:I1626)</f>
        <v>20000</v>
      </c>
      <c r="V1626">
        <f>SUM($F1626:J1626)</f>
        <v>20000</v>
      </c>
      <c r="W1626">
        <f>SUM($F1626:K1626)</f>
        <v>20000</v>
      </c>
      <c r="X1626">
        <f>SUM($F1626:L1626)</f>
        <v>20000</v>
      </c>
      <c r="Y1626">
        <f>SUM($F1626:M1626)</f>
        <v>20000</v>
      </c>
      <c r="Z1626">
        <f>SUM($F1626:N1626)</f>
        <v>20000</v>
      </c>
      <c r="AA1626">
        <f>SUM($F1626:O1626)</f>
        <v>20000</v>
      </c>
      <c r="AB1626">
        <f>SUM($F1626:P1626)</f>
        <v>20000</v>
      </c>
      <c r="AC1626">
        <f>SUM($F1626:Q1626)</f>
        <v>20000</v>
      </c>
      <c r="AD1626">
        <f>SUM($F1626:R1626)</f>
        <v>20000</v>
      </c>
    </row>
    <row r="1627" spans="1:30" x14ac:dyDescent="0.35">
      <c r="A1627" t="s">
        <v>158</v>
      </c>
      <c r="B1627" s="328" t="str">
        <f>VLOOKUP(A1627,'Web Based Remittances'!$A$2:$C$70,3,0)</f>
        <v>128h609d</v>
      </c>
      <c r="C1627" t="s">
        <v>79</v>
      </c>
      <c r="D1627" t="s">
        <v>80</v>
      </c>
      <c r="E1627">
        <v>6121000</v>
      </c>
      <c r="F1627">
        <v>4000</v>
      </c>
      <c r="G1627">
        <v>400</v>
      </c>
      <c r="H1627">
        <v>400</v>
      </c>
      <c r="I1627">
        <v>400</v>
      </c>
      <c r="J1627">
        <v>400</v>
      </c>
      <c r="K1627">
        <v>0</v>
      </c>
      <c r="L1627">
        <v>400</v>
      </c>
      <c r="M1627">
        <v>400</v>
      </c>
      <c r="N1627">
        <v>400</v>
      </c>
      <c r="O1627">
        <v>400</v>
      </c>
      <c r="P1627">
        <v>400</v>
      </c>
      <c r="Q1627">
        <v>400</v>
      </c>
      <c r="R1627">
        <v>0</v>
      </c>
      <c r="S1627">
        <f t="shared" si="25"/>
        <v>400</v>
      </c>
      <c r="T1627">
        <f>SUM($F1627:H1627)</f>
        <v>4800</v>
      </c>
      <c r="U1627">
        <f>SUM($F1627:I1627)</f>
        <v>5200</v>
      </c>
      <c r="V1627">
        <f>SUM($F1627:J1627)</f>
        <v>5600</v>
      </c>
      <c r="W1627">
        <f>SUM($F1627:K1627)</f>
        <v>5600</v>
      </c>
      <c r="X1627">
        <f>SUM($F1627:L1627)</f>
        <v>6000</v>
      </c>
      <c r="Y1627">
        <f>SUM($F1627:M1627)</f>
        <v>6400</v>
      </c>
      <c r="Z1627">
        <f>SUM($F1627:N1627)</f>
        <v>6800</v>
      </c>
      <c r="AA1627">
        <f>SUM($F1627:O1627)</f>
        <v>7200</v>
      </c>
      <c r="AB1627">
        <f>SUM($F1627:P1627)</f>
        <v>7600</v>
      </c>
      <c r="AC1627">
        <f>SUM($F1627:Q1627)</f>
        <v>8000</v>
      </c>
      <c r="AD1627">
        <f>SUM($F1627:R1627)</f>
        <v>8000</v>
      </c>
    </row>
    <row r="1628" spans="1:30" x14ac:dyDescent="0.35">
      <c r="A1628" t="s">
        <v>158</v>
      </c>
      <c r="B1628" s="328" t="str">
        <f>VLOOKUP(A1628,'Web Based Remittances'!$A$2:$C$70,3,0)</f>
        <v>128h609d</v>
      </c>
      <c r="C1628" t="s">
        <v>81</v>
      </c>
      <c r="D1628" t="s">
        <v>82</v>
      </c>
      <c r="E1628">
        <v>6122310</v>
      </c>
      <c r="F1628">
        <v>2000</v>
      </c>
      <c r="G1628">
        <v>160</v>
      </c>
      <c r="H1628">
        <v>160</v>
      </c>
      <c r="I1628">
        <v>160</v>
      </c>
      <c r="J1628">
        <v>160</v>
      </c>
      <c r="K1628">
        <v>0</v>
      </c>
      <c r="L1628">
        <v>400</v>
      </c>
      <c r="M1628">
        <v>160</v>
      </c>
      <c r="N1628">
        <v>160</v>
      </c>
      <c r="O1628">
        <v>160</v>
      </c>
      <c r="P1628">
        <v>160</v>
      </c>
      <c r="Q1628">
        <v>160</v>
      </c>
      <c r="R1628">
        <v>160</v>
      </c>
      <c r="S1628">
        <f t="shared" si="25"/>
        <v>160</v>
      </c>
      <c r="T1628">
        <f>SUM($F1628:H1628)</f>
        <v>2320</v>
      </c>
      <c r="U1628">
        <f>SUM($F1628:I1628)</f>
        <v>2480</v>
      </c>
      <c r="V1628">
        <f>SUM($F1628:J1628)</f>
        <v>2640</v>
      </c>
      <c r="W1628">
        <f>SUM($F1628:K1628)</f>
        <v>2640</v>
      </c>
      <c r="X1628">
        <f>SUM($F1628:L1628)</f>
        <v>3040</v>
      </c>
      <c r="Y1628">
        <f>SUM($F1628:M1628)</f>
        <v>3200</v>
      </c>
      <c r="Z1628">
        <f>SUM($F1628:N1628)</f>
        <v>3360</v>
      </c>
      <c r="AA1628">
        <f>SUM($F1628:O1628)</f>
        <v>3520</v>
      </c>
      <c r="AB1628">
        <f>SUM($F1628:P1628)</f>
        <v>3680</v>
      </c>
      <c r="AC1628">
        <f>SUM($F1628:Q1628)</f>
        <v>3840</v>
      </c>
      <c r="AD1628">
        <f>SUM($F1628:R1628)</f>
        <v>4000</v>
      </c>
    </row>
    <row r="1629" spans="1:30" x14ac:dyDescent="0.35">
      <c r="A1629" t="s">
        <v>158</v>
      </c>
      <c r="B1629" s="328" t="str">
        <f>VLOOKUP(A1629,'Web Based Remittances'!$A$2:$C$70,3,0)</f>
        <v>128h609d</v>
      </c>
      <c r="C1629" t="s">
        <v>83</v>
      </c>
      <c r="D1629" t="s">
        <v>84</v>
      </c>
      <c r="E1629">
        <v>6122110</v>
      </c>
      <c r="F1629">
        <v>34500</v>
      </c>
      <c r="G1629">
        <v>3100</v>
      </c>
      <c r="H1629">
        <v>3100</v>
      </c>
      <c r="I1629">
        <v>3100</v>
      </c>
      <c r="J1629">
        <v>3100</v>
      </c>
      <c r="K1629">
        <v>0</v>
      </c>
      <c r="L1629">
        <v>3500</v>
      </c>
      <c r="M1629">
        <v>3100</v>
      </c>
      <c r="N1629">
        <v>3100</v>
      </c>
      <c r="O1629">
        <v>3100</v>
      </c>
      <c r="P1629">
        <v>3100</v>
      </c>
      <c r="Q1629">
        <v>3100</v>
      </c>
      <c r="R1629">
        <v>3100</v>
      </c>
      <c r="S1629">
        <f t="shared" si="25"/>
        <v>3100</v>
      </c>
      <c r="T1629">
        <f>SUM($F1629:H1629)</f>
        <v>40700</v>
      </c>
      <c r="U1629">
        <f>SUM($F1629:I1629)</f>
        <v>43800</v>
      </c>
      <c r="V1629">
        <f>SUM($F1629:J1629)</f>
        <v>46900</v>
      </c>
      <c r="W1629">
        <f>SUM($F1629:K1629)</f>
        <v>46900</v>
      </c>
      <c r="X1629">
        <f>SUM($F1629:L1629)</f>
        <v>50400</v>
      </c>
      <c r="Y1629">
        <f>SUM($F1629:M1629)</f>
        <v>53500</v>
      </c>
      <c r="Z1629">
        <f>SUM($F1629:N1629)</f>
        <v>56600</v>
      </c>
      <c r="AA1629">
        <f>SUM($F1629:O1629)</f>
        <v>59700</v>
      </c>
      <c r="AB1629">
        <f>SUM($F1629:P1629)</f>
        <v>62800</v>
      </c>
      <c r="AC1629">
        <f>SUM($F1629:Q1629)</f>
        <v>65900</v>
      </c>
      <c r="AD1629">
        <f>SUM($F1629:R1629)</f>
        <v>69000</v>
      </c>
    </row>
    <row r="1630" spans="1:30" x14ac:dyDescent="0.35">
      <c r="A1630" t="s">
        <v>158</v>
      </c>
      <c r="B1630" s="328" t="str">
        <f>VLOOKUP(A1630,'Web Based Remittances'!$A$2:$C$70,3,0)</f>
        <v>128h609d</v>
      </c>
      <c r="C1630" t="s">
        <v>85</v>
      </c>
      <c r="D1630" t="s">
        <v>86</v>
      </c>
      <c r="E1630">
        <v>6120800</v>
      </c>
      <c r="F1630">
        <v>1900</v>
      </c>
      <c r="G1630">
        <v>475</v>
      </c>
      <c r="H1630">
        <v>0</v>
      </c>
      <c r="I1630">
        <v>0</v>
      </c>
      <c r="J1630">
        <v>475</v>
      </c>
      <c r="K1630">
        <v>0</v>
      </c>
      <c r="L1630">
        <v>0</v>
      </c>
      <c r="M1630">
        <v>475</v>
      </c>
      <c r="N1630">
        <v>0</v>
      </c>
      <c r="O1630">
        <v>0</v>
      </c>
      <c r="P1630">
        <v>475</v>
      </c>
      <c r="Q1630">
        <v>0</v>
      </c>
      <c r="R1630">
        <v>0</v>
      </c>
      <c r="S1630">
        <f t="shared" si="25"/>
        <v>475</v>
      </c>
      <c r="T1630">
        <f>SUM($F1630:H1630)</f>
        <v>2375</v>
      </c>
      <c r="U1630">
        <f>SUM($F1630:I1630)</f>
        <v>2375</v>
      </c>
      <c r="V1630">
        <f>SUM($F1630:J1630)</f>
        <v>2850</v>
      </c>
      <c r="W1630">
        <f>SUM($F1630:K1630)</f>
        <v>2850</v>
      </c>
      <c r="X1630">
        <f>SUM($F1630:L1630)</f>
        <v>2850</v>
      </c>
      <c r="Y1630">
        <f>SUM($F1630:M1630)</f>
        <v>3325</v>
      </c>
      <c r="Z1630">
        <f>SUM($F1630:N1630)</f>
        <v>3325</v>
      </c>
      <c r="AA1630">
        <f>SUM($F1630:O1630)</f>
        <v>3325</v>
      </c>
      <c r="AB1630">
        <f>SUM($F1630:P1630)</f>
        <v>3800</v>
      </c>
      <c r="AC1630">
        <f>SUM($F1630:Q1630)</f>
        <v>3800</v>
      </c>
      <c r="AD1630">
        <f>SUM($F1630:R1630)</f>
        <v>3800</v>
      </c>
    </row>
    <row r="1631" spans="1:30" x14ac:dyDescent="0.35">
      <c r="A1631" t="s">
        <v>158</v>
      </c>
      <c r="B1631" s="328" t="str">
        <f>VLOOKUP(A1631,'Web Based Remittances'!$A$2:$C$70,3,0)</f>
        <v>128h609d</v>
      </c>
      <c r="C1631" t="s">
        <v>87</v>
      </c>
      <c r="D1631" t="s">
        <v>88</v>
      </c>
      <c r="E1631">
        <v>6120220</v>
      </c>
      <c r="F1631">
        <v>35000</v>
      </c>
      <c r="G1631">
        <v>2500</v>
      </c>
      <c r="H1631">
        <v>2500</v>
      </c>
      <c r="I1631">
        <v>2500</v>
      </c>
      <c r="J1631">
        <v>2500</v>
      </c>
      <c r="K1631">
        <v>2500</v>
      </c>
      <c r="L1631">
        <v>2500</v>
      </c>
      <c r="M1631">
        <v>2500</v>
      </c>
      <c r="N1631">
        <v>3500</v>
      </c>
      <c r="O1631">
        <v>3500</v>
      </c>
      <c r="P1631">
        <v>3500</v>
      </c>
      <c r="Q1631">
        <v>3500</v>
      </c>
      <c r="R1631">
        <v>3500</v>
      </c>
      <c r="S1631">
        <f t="shared" si="25"/>
        <v>2500</v>
      </c>
      <c r="T1631">
        <f>SUM($F1631:H1631)</f>
        <v>40000</v>
      </c>
      <c r="U1631">
        <f>SUM($F1631:I1631)</f>
        <v>42500</v>
      </c>
      <c r="V1631">
        <f>SUM($F1631:J1631)</f>
        <v>45000</v>
      </c>
      <c r="W1631">
        <f>SUM($F1631:K1631)</f>
        <v>47500</v>
      </c>
      <c r="X1631">
        <f>SUM($F1631:L1631)</f>
        <v>50000</v>
      </c>
      <c r="Y1631">
        <f>SUM($F1631:M1631)</f>
        <v>52500</v>
      </c>
      <c r="Z1631">
        <f>SUM($F1631:N1631)</f>
        <v>56000</v>
      </c>
      <c r="AA1631">
        <f>SUM($F1631:O1631)</f>
        <v>59500</v>
      </c>
      <c r="AB1631">
        <f>SUM($F1631:P1631)</f>
        <v>63000</v>
      </c>
      <c r="AC1631">
        <f>SUM($F1631:Q1631)</f>
        <v>66500</v>
      </c>
      <c r="AD1631">
        <f>SUM($F1631:R1631)</f>
        <v>70000</v>
      </c>
    </row>
    <row r="1632" spans="1:30" x14ac:dyDescent="0.35">
      <c r="A1632" t="s">
        <v>158</v>
      </c>
      <c r="B1632" s="328" t="str">
        <f>VLOOKUP(A1632,'Web Based Remittances'!$A$2:$C$70,3,0)</f>
        <v>128h609d</v>
      </c>
      <c r="C1632" t="s">
        <v>89</v>
      </c>
      <c r="D1632" t="s">
        <v>90</v>
      </c>
      <c r="E1632">
        <v>6120600</v>
      </c>
      <c r="F1632">
        <v>17950</v>
      </c>
      <c r="G1632">
        <v>0</v>
      </c>
      <c r="H1632">
        <v>0</v>
      </c>
      <c r="I1632">
        <v>0</v>
      </c>
      <c r="J1632">
        <v>0</v>
      </c>
      <c r="K1632">
        <v>0</v>
      </c>
      <c r="L1632">
        <v>0</v>
      </c>
      <c r="M1632">
        <v>0</v>
      </c>
      <c r="N1632">
        <v>0</v>
      </c>
      <c r="O1632">
        <v>0</v>
      </c>
      <c r="P1632">
        <v>0</v>
      </c>
      <c r="Q1632">
        <v>0</v>
      </c>
      <c r="R1632">
        <v>17950</v>
      </c>
      <c r="S1632">
        <f t="shared" si="25"/>
        <v>0</v>
      </c>
      <c r="T1632">
        <f>SUM($F1632:H1632)</f>
        <v>17950</v>
      </c>
      <c r="U1632">
        <f>SUM($F1632:I1632)</f>
        <v>17950</v>
      </c>
      <c r="V1632">
        <f>SUM($F1632:J1632)</f>
        <v>17950</v>
      </c>
      <c r="W1632">
        <f>SUM($F1632:K1632)</f>
        <v>17950</v>
      </c>
      <c r="X1632">
        <f>SUM($F1632:L1632)</f>
        <v>17950</v>
      </c>
      <c r="Y1632">
        <f>SUM($F1632:M1632)</f>
        <v>17950</v>
      </c>
      <c r="Z1632">
        <f>SUM($F1632:N1632)</f>
        <v>17950</v>
      </c>
      <c r="AA1632">
        <f>SUM($F1632:O1632)</f>
        <v>17950</v>
      </c>
      <c r="AB1632">
        <f>SUM($F1632:P1632)</f>
        <v>17950</v>
      </c>
      <c r="AC1632">
        <f>SUM($F1632:Q1632)</f>
        <v>17950</v>
      </c>
      <c r="AD1632">
        <f>SUM($F1632:R1632)</f>
        <v>35900</v>
      </c>
    </row>
    <row r="1633" spans="1:30" x14ac:dyDescent="0.35">
      <c r="A1633" t="s">
        <v>158</v>
      </c>
      <c r="B1633" s="328" t="str">
        <f>VLOOKUP(A1633,'Web Based Remittances'!$A$2:$C$70,3,0)</f>
        <v>128h609d</v>
      </c>
      <c r="C1633" t="s">
        <v>91</v>
      </c>
      <c r="D1633" t="s">
        <v>92</v>
      </c>
      <c r="E1633">
        <v>6120400</v>
      </c>
      <c r="F1633">
        <v>3000</v>
      </c>
      <c r="G1633">
        <v>300</v>
      </c>
      <c r="H1633">
        <v>300</v>
      </c>
      <c r="I1633">
        <v>300</v>
      </c>
      <c r="J1633">
        <v>300</v>
      </c>
      <c r="K1633">
        <v>0</v>
      </c>
      <c r="L1633">
        <v>300</v>
      </c>
      <c r="M1633">
        <v>300</v>
      </c>
      <c r="N1633">
        <v>300</v>
      </c>
      <c r="O1633">
        <v>300</v>
      </c>
      <c r="P1633">
        <v>300</v>
      </c>
      <c r="Q1633">
        <v>300</v>
      </c>
      <c r="R1633">
        <v>0</v>
      </c>
      <c r="S1633">
        <f t="shared" si="25"/>
        <v>300</v>
      </c>
      <c r="T1633">
        <f>SUM($F1633:H1633)</f>
        <v>3600</v>
      </c>
      <c r="U1633">
        <f>SUM($F1633:I1633)</f>
        <v>3900</v>
      </c>
      <c r="V1633">
        <f>SUM($F1633:J1633)</f>
        <v>4200</v>
      </c>
      <c r="W1633">
        <f>SUM($F1633:K1633)</f>
        <v>4200</v>
      </c>
      <c r="X1633">
        <f>SUM($F1633:L1633)</f>
        <v>4500</v>
      </c>
      <c r="Y1633">
        <f>SUM($F1633:M1633)</f>
        <v>4800</v>
      </c>
      <c r="Z1633">
        <f>SUM($F1633:N1633)</f>
        <v>5100</v>
      </c>
      <c r="AA1633">
        <f>SUM($F1633:O1633)</f>
        <v>5400</v>
      </c>
      <c r="AB1633">
        <f>SUM($F1633:P1633)</f>
        <v>5700</v>
      </c>
      <c r="AC1633">
        <f>SUM($F1633:Q1633)</f>
        <v>6000</v>
      </c>
      <c r="AD1633">
        <f>SUM($F1633:R1633)</f>
        <v>6000</v>
      </c>
    </row>
    <row r="1634" spans="1:30" x14ac:dyDescent="0.35">
      <c r="A1634" t="s">
        <v>158</v>
      </c>
      <c r="B1634" s="328" t="str">
        <f>VLOOKUP(A1634,'Web Based Remittances'!$A$2:$C$70,3,0)</f>
        <v>128h609d</v>
      </c>
      <c r="C1634" t="s">
        <v>93</v>
      </c>
      <c r="D1634" t="s">
        <v>94</v>
      </c>
      <c r="E1634">
        <v>6140130</v>
      </c>
      <c r="F1634">
        <v>10000</v>
      </c>
      <c r="G1634">
        <v>1000</v>
      </c>
      <c r="H1634">
        <v>1000</v>
      </c>
      <c r="I1634">
        <v>1000</v>
      </c>
      <c r="J1634">
        <v>1000</v>
      </c>
      <c r="K1634">
        <v>0</v>
      </c>
      <c r="L1634">
        <v>1000</v>
      </c>
      <c r="M1634">
        <v>1000</v>
      </c>
      <c r="N1634">
        <v>1000</v>
      </c>
      <c r="O1634">
        <v>1000</v>
      </c>
      <c r="P1634">
        <v>1000</v>
      </c>
      <c r="Q1634">
        <v>1000</v>
      </c>
      <c r="R1634">
        <v>0</v>
      </c>
      <c r="S1634">
        <f t="shared" si="25"/>
        <v>1000</v>
      </c>
      <c r="T1634">
        <f>SUM($F1634:H1634)</f>
        <v>12000</v>
      </c>
      <c r="U1634">
        <f>SUM($F1634:I1634)</f>
        <v>13000</v>
      </c>
      <c r="V1634">
        <f>SUM($F1634:J1634)</f>
        <v>14000</v>
      </c>
      <c r="W1634">
        <f>SUM($F1634:K1634)</f>
        <v>14000</v>
      </c>
      <c r="X1634">
        <f>SUM($F1634:L1634)</f>
        <v>15000</v>
      </c>
      <c r="Y1634">
        <f>SUM($F1634:M1634)</f>
        <v>16000</v>
      </c>
      <c r="Z1634">
        <f>SUM($F1634:N1634)</f>
        <v>17000</v>
      </c>
      <c r="AA1634">
        <f>SUM($F1634:O1634)</f>
        <v>18000</v>
      </c>
      <c r="AB1634">
        <f>SUM($F1634:P1634)</f>
        <v>19000</v>
      </c>
      <c r="AC1634">
        <f>SUM($F1634:Q1634)</f>
        <v>20000</v>
      </c>
      <c r="AD1634">
        <f>SUM($F1634:R1634)</f>
        <v>20000</v>
      </c>
    </row>
    <row r="1635" spans="1:30" x14ac:dyDescent="0.35">
      <c r="A1635" t="s">
        <v>158</v>
      </c>
      <c r="B1635" s="328" t="str">
        <f>VLOOKUP(A1635,'Web Based Remittances'!$A$2:$C$70,3,0)</f>
        <v>128h609d</v>
      </c>
      <c r="C1635" t="s">
        <v>95</v>
      </c>
      <c r="D1635" t="s">
        <v>96</v>
      </c>
      <c r="E1635">
        <v>6142430</v>
      </c>
      <c r="F1635">
        <v>7500</v>
      </c>
      <c r="G1635">
        <v>750</v>
      </c>
      <c r="H1635">
        <v>750</v>
      </c>
      <c r="I1635">
        <v>750</v>
      </c>
      <c r="J1635">
        <v>750</v>
      </c>
      <c r="K1635">
        <v>0</v>
      </c>
      <c r="L1635">
        <v>750</v>
      </c>
      <c r="M1635">
        <v>750</v>
      </c>
      <c r="N1635">
        <v>750</v>
      </c>
      <c r="O1635">
        <v>750</v>
      </c>
      <c r="P1635">
        <v>750</v>
      </c>
      <c r="Q1635">
        <v>750</v>
      </c>
      <c r="R1635">
        <v>0</v>
      </c>
      <c r="S1635">
        <f t="shared" si="25"/>
        <v>750</v>
      </c>
      <c r="T1635">
        <f>SUM($F1635:H1635)</f>
        <v>9000</v>
      </c>
      <c r="U1635">
        <f>SUM($F1635:I1635)</f>
        <v>9750</v>
      </c>
      <c r="V1635">
        <f>SUM($F1635:J1635)</f>
        <v>10500</v>
      </c>
      <c r="W1635">
        <f>SUM($F1635:K1635)</f>
        <v>10500</v>
      </c>
      <c r="X1635">
        <f>SUM($F1635:L1635)</f>
        <v>11250</v>
      </c>
      <c r="Y1635">
        <f>SUM($F1635:M1635)</f>
        <v>12000</v>
      </c>
      <c r="Z1635">
        <f>SUM($F1635:N1635)</f>
        <v>12750</v>
      </c>
      <c r="AA1635">
        <f>SUM($F1635:O1635)</f>
        <v>13500</v>
      </c>
      <c r="AB1635">
        <f>SUM($F1635:P1635)</f>
        <v>14250</v>
      </c>
      <c r="AC1635">
        <f>SUM($F1635:Q1635)</f>
        <v>15000</v>
      </c>
      <c r="AD1635">
        <f>SUM($F1635:R1635)</f>
        <v>15000</v>
      </c>
    </row>
    <row r="1636" spans="1:30" x14ac:dyDescent="0.35">
      <c r="A1636" t="s">
        <v>158</v>
      </c>
      <c r="B1636" s="328" t="str">
        <f>VLOOKUP(A1636,'Web Based Remittances'!$A$2:$C$70,3,0)</f>
        <v>128h609d</v>
      </c>
      <c r="C1636" t="s">
        <v>97</v>
      </c>
      <c r="D1636" t="s">
        <v>98</v>
      </c>
      <c r="E1636">
        <v>6146100</v>
      </c>
      <c r="F1636">
        <v>0</v>
      </c>
      <c r="G1636">
        <v>0</v>
      </c>
      <c r="H1636">
        <v>0</v>
      </c>
      <c r="I1636">
        <v>0</v>
      </c>
      <c r="J1636">
        <v>0</v>
      </c>
      <c r="K1636">
        <v>0</v>
      </c>
      <c r="L1636">
        <v>0</v>
      </c>
      <c r="M1636">
        <v>0</v>
      </c>
      <c r="N1636">
        <v>0</v>
      </c>
      <c r="O1636">
        <v>0</v>
      </c>
      <c r="P1636">
        <v>0</v>
      </c>
      <c r="Q1636">
        <v>0</v>
      </c>
      <c r="R1636">
        <v>0</v>
      </c>
      <c r="S1636">
        <f t="shared" si="25"/>
        <v>0</v>
      </c>
      <c r="T1636">
        <f>SUM($F1636:H1636)</f>
        <v>0</v>
      </c>
      <c r="U1636">
        <f>SUM($F1636:I1636)</f>
        <v>0</v>
      </c>
      <c r="V1636">
        <f>SUM($F1636:J1636)</f>
        <v>0</v>
      </c>
      <c r="W1636">
        <f>SUM($F1636:K1636)</f>
        <v>0</v>
      </c>
      <c r="X1636">
        <f>SUM($F1636:L1636)</f>
        <v>0</v>
      </c>
      <c r="Y1636">
        <f>SUM($F1636:M1636)</f>
        <v>0</v>
      </c>
      <c r="Z1636">
        <f>SUM($F1636:N1636)</f>
        <v>0</v>
      </c>
      <c r="AA1636">
        <f>SUM($F1636:O1636)</f>
        <v>0</v>
      </c>
      <c r="AB1636">
        <f>SUM($F1636:P1636)</f>
        <v>0</v>
      </c>
      <c r="AC1636">
        <f>SUM($F1636:Q1636)</f>
        <v>0</v>
      </c>
      <c r="AD1636">
        <f>SUM($F1636:R1636)</f>
        <v>0</v>
      </c>
    </row>
    <row r="1637" spans="1:30" x14ac:dyDescent="0.35">
      <c r="A1637" t="s">
        <v>158</v>
      </c>
      <c r="B1637" s="328" t="str">
        <f>VLOOKUP(A1637,'Web Based Remittances'!$A$2:$C$70,3,0)</f>
        <v>128h609d</v>
      </c>
      <c r="C1637" t="s">
        <v>99</v>
      </c>
      <c r="D1637" t="s">
        <v>100</v>
      </c>
      <c r="E1637">
        <v>6140000</v>
      </c>
      <c r="F1637">
        <v>8000</v>
      </c>
      <c r="G1637">
        <v>400</v>
      </c>
      <c r="H1637">
        <v>800</v>
      </c>
      <c r="I1637">
        <v>800</v>
      </c>
      <c r="J1637">
        <v>800</v>
      </c>
      <c r="K1637">
        <v>0</v>
      </c>
      <c r="L1637">
        <v>800</v>
      </c>
      <c r="M1637">
        <v>800</v>
      </c>
      <c r="N1637">
        <v>800</v>
      </c>
      <c r="O1637">
        <v>800</v>
      </c>
      <c r="P1637">
        <v>800</v>
      </c>
      <c r="Q1637">
        <v>800</v>
      </c>
      <c r="R1637">
        <v>400</v>
      </c>
      <c r="S1637">
        <f t="shared" si="25"/>
        <v>400</v>
      </c>
      <c r="T1637">
        <f>SUM($F1637:H1637)</f>
        <v>9200</v>
      </c>
      <c r="U1637">
        <f>SUM($F1637:I1637)</f>
        <v>10000</v>
      </c>
      <c r="V1637">
        <f>SUM($F1637:J1637)</f>
        <v>10800</v>
      </c>
      <c r="W1637">
        <f>SUM($F1637:K1637)</f>
        <v>10800</v>
      </c>
      <c r="X1637">
        <f>SUM($F1637:L1637)</f>
        <v>11600</v>
      </c>
      <c r="Y1637">
        <f>SUM($F1637:M1637)</f>
        <v>12400</v>
      </c>
      <c r="Z1637">
        <f>SUM($F1637:N1637)</f>
        <v>13200</v>
      </c>
      <c r="AA1637">
        <f>SUM($F1637:O1637)</f>
        <v>14000</v>
      </c>
      <c r="AB1637">
        <f>SUM($F1637:P1637)</f>
        <v>14800</v>
      </c>
      <c r="AC1637">
        <f>SUM($F1637:Q1637)</f>
        <v>15600</v>
      </c>
      <c r="AD1637">
        <f>SUM($F1637:R1637)</f>
        <v>16000</v>
      </c>
    </row>
    <row r="1638" spans="1:30" x14ac:dyDescent="0.35">
      <c r="A1638" t="s">
        <v>158</v>
      </c>
      <c r="B1638" s="328" t="str">
        <f>VLOOKUP(A1638,'Web Based Remittances'!$A$2:$C$70,3,0)</f>
        <v>128h609d</v>
      </c>
      <c r="C1638" t="s">
        <v>101</v>
      </c>
      <c r="D1638" t="s">
        <v>102</v>
      </c>
      <c r="E1638">
        <v>6121600</v>
      </c>
      <c r="F1638">
        <v>1800</v>
      </c>
      <c r="G1638">
        <v>0</v>
      </c>
      <c r="H1638">
        <v>0</v>
      </c>
      <c r="I1638">
        <v>0</v>
      </c>
      <c r="J1638">
        <v>0</v>
      </c>
      <c r="K1638">
        <v>0</v>
      </c>
      <c r="L1638">
        <v>0</v>
      </c>
      <c r="M1638">
        <v>0</v>
      </c>
      <c r="N1638">
        <v>0</v>
      </c>
      <c r="O1638">
        <v>0</v>
      </c>
      <c r="P1638">
        <v>0</v>
      </c>
      <c r="Q1638">
        <v>0</v>
      </c>
      <c r="R1638">
        <v>1800</v>
      </c>
      <c r="S1638">
        <f t="shared" si="25"/>
        <v>0</v>
      </c>
      <c r="T1638">
        <f>SUM($F1638:H1638)</f>
        <v>1800</v>
      </c>
      <c r="U1638">
        <f>SUM($F1638:I1638)</f>
        <v>1800</v>
      </c>
      <c r="V1638">
        <f>SUM($F1638:J1638)</f>
        <v>1800</v>
      </c>
      <c r="W1638">
        <f>SUM($F1638:K1638)</f>
        <v>1800</v>
      </c>
      <c r="X1638">
        <f>SUM($F1638:L1638)</f>
        <v>1800</v>
      </c>
      <c r="Y1638">
        <f>SUM($F1638:M1638)</f>
        <v>1800</v>
      </c>
      <c r="Z1638">
        <f>SUM($F1638:N1638)</f>
        <v>1800</v>
      </c>
      <c r="AA1638">
        <f>SUM($F1638:O1638)</f>
        <v>1800</v>
      </c>
      <c r="AB1638">
        <f>SUM($F1638:P1638)</f>
        <v>1800</v>
      </c>
      <c r="AC1638">
        <f>SUM($F1638:Q1638)</f>
        <v>1800</v>
      </c>
      <c r="AD1638">
        <f>SUM($F1638:R1638)</f>
        <v>3600</v>
      </c>
    </row>
    <row r="1639" spans="1:30" x14ac:dyDescent="0.35">
      <c r="A1639" t="s">
        <v>158</v>
      </c>
      <c r="B1639" s="328" t="str">
        <f>VLOOKUP(A1639,'Web Based Remittances'!$A$2:$C$70,3,0)</f>
        <v>128h609d</v>
      </c>
      <c r="C1639" t="s">
        <v>103</v>
      </c>
      <c r="D1639" t="s">
        <v>104</v>
      </c>
      <c r="E1639">
        <v>6151110</v>
      </c>
      <c r="F1639">
        <v>0</v>
      </c>
      <c r="G1639">
        <v>0</v>
      </c>
      <c r="H1639">
        <v>0</v>
      </c>
      <c r="I1639">
        <v>0</v>
      </c>
      <c r="J1639">
        <v>0</v>
      </c>
      <c r="K1639">
        <v>0</v>
      </c>
      <c r="L1639">
        <v>0</v>
      </c>
      <c r="M1639">
        <v>0</v>
      </c>
      <c r="N1639">
        <v>0</v>
      </c>
      <c r="O1639">
        <v>0</v>
      </c>
      <c r="P1639">
        <v>0</v>
      </c>
      <c r="Q1639">
        <v>0</v>
      </c>
      <c r="R1639">
        <v>0</v>
      </c>
      <c r="S1639">
        <f t="shared" si="25"/>
        <v>0</v>
      </c>
      <c r="T1639">
        <f>SUM($F1639:H1639)</f>
        <v>0</v>
      </c>
      <c r="U1639">
        <f>SUM($F1639:I1639)</f>
        <v>0</v>
      </c>
      <c r="V1639">
        <f>SUM($F1639:J1639)</f>
        <v>0</v>
      </c>
      <c r="W1639">
        <f>SUM($F1639:K1639)</f>
        <v>0</v>
      </c>
      <c r="X1639">
        <f>SUM($F1639:L1639)</f>
        <v>0</v>
      </c>
      <c r="Y1639">
        <f>SUM($F1639:M1639)</f>
        <v>0</v>
      </c>
      <c r="Z1639">
        <f>SUM($F1639:N1639)</f>
        <v>0</v>
      </c>
      <c r="AA1639">
        <f>SUM($F1639:O1639)</f>
        <v>0</v>
      </c>
      <c r="AB1639">
        <f>SUM($F1639:P1639)</f>
        <v>0</v>
      </c>
      <c r="AC1639">
        <f>SUM($F1639:Q1639)</f>
        <v>0</v>
      </c>
      <c r="AD1639">
        <f>SUM($F1639:R1639)</f>
        <v>0</v>
      </c>
    </row>
    <row r="1640" spans="1:30" x14ac:dyDescent="0.35">
      <c r="A1640" t="s">
        <v>158</v>
      </c>
      <c r="B1640" s="328" t="str">
        <f>VLOOKUP(A1640,'Web Based Remittances'!$A$2:$C$70,3,0)</f>
        <v>128h609d</v>
      </c>
      <c r="C1640" t="s">
        <v>105</v>
      </c>
      <c r="D1640" t="s">
        <v>106</v>
      </c>
      <c r="E1640">
        <v>6140200</v>
      </c>
      <c r="F1640">
        <v>30000</v>
      </c>
      <c r="G1640">
        <v>3000</v>
      </c>
      <c r="H1640">
        <v>3000</v>
      </c>
      <c r="I1640">
        <v>3000</v>
      </c>
      <c r="J1640">
        <v>2000</v>
      </c>
      <c r="K1640">
        <v>0</v>
      </c>
      <c r="L1640">
        <v>3000</v>
      </c>
      <c r="M1640">
        <v>3000</v>
      </c>
      <c r="N1640">
        <v>3000</v>
      </c>
      <c r="O1640">
        <v>2000</v>
      </c>
      <c r="P1640">
        <v>3000</v>
      </c>
      <c r="Q1640">
        <v>3000</v>
      </c>
      <c r="R1640">
        <v>2000</v>
      </c>
      <c r="S1640">
        <f t="shared" si="25"/>
        <v>3000</v>
      </c>
      <c r="T1640">
        <f>SUM($F1640:H1640)</f>
        <v>36000</v>
      </c>
      <c r="U1640">
        <f>SUM($F1640:I1640)</f>
        <v>39000</v>
      </c>
      <c r="V1640">
        <f>SUM($F1640:J1640)</f>
        <v>41000</v>
      </c>
      <c r="W1640">
        <f>SUM($F1640:K1640)</f>
        <v>41000</v>
      </c>
      <c r="X1640">
        <f>SUM($F1640:L1640)</f>
        <v>44000</v>
      </c>
      <c r="Y1640">
        <f>SUM($F1640:M1640)</f>
        <v>47000</v>
      </c>
      <c r="Z1640">
        <f>SUM($F1640:N1640)</f>
        <v>50000</v>
      </c>
      <c r="AA1640">
        <f>SUM($F1640:O1640)</f>
        <v>52000</v>
      </c>
      <c r="AB1640">
        <f>SUM($F1640:P1640)</f>
        <v>55000</v>
      </c>
      <c r="AC1640">
        <f>SUM($F1640:Q1640)</f>
        <v>58000</v>
      </c>
      <c r="AD1640">
        <f>SUM($F1640:R1640)</f>
        <v>60000</v>
      </c>
    </row>
    <row r="1641" spans="1:30" x14ac:dyDescent="0.35">
      <c r="A1641" t="s">
        <v>158</v>
      </c>
      <c r="B1641" s="328" t="str">
        <f>VLOOKUP(A1641,'Web Based Remittances'!$A$2:$C$70,3,0)</f>
        <v>128h609d</v>
      </c>
      <c r="C1641" t="s">
        <v>107</v>
      </c>
      <c r="D1641" t="s">
        <v>108</v>
      </c>
      <c r="E1641">
        <v>6111000</v>
      </c>
      <c r="F1641">
        <v>48000</v>
      </c>
      <c r="G1641">
        <v>4000</v>
      </c>
      <c r="H1641">
        <v>4400</v>
      </c>
      <c r="I1641">
        <v>4400</v>
      </c>
      <c r="J1641">
        <v>4400</v>
      </c>
      <c r="K1641">
        <v>0</v>
      </c>
      <c r="L1641">
        <v>4400</v>
      </c>
      <c r="M1641">
        <v>4400</v>
      </c>
      <c r="N1641">
        <v>4400</v>
      </c>
      <c r="O1641">
        <v>4400</v>
      </c>
      <c r="P1641">
        <v>4400</v>
      </c>
      <c r="Q1641">
        <v>4400</v>
      </c>
      <c r="R1641">
        <v>4400</v>
      </c>
      <c r="S1641">
        <f t="shared" si="25"/>
        <v>4000</v>
      </c>
      <c r="T1641">
        <f>SUM($F1641:H1641)</f>
        <v>56400</v>
      </c>
      <c r="U1641">
        <f>SUM($F1641:I1641)</f>
        <v>60800</v>
      </c>
      <c r="V1641">
        <f>SUM($F1641:J1641)</f>
        <v>65200</v>
      </c>
      <c r="W1641">
        <f>SUM($F1641:K1641)</f>
        <v>65200</v>
      </c>
      <c r="X1641">
        <f>SUM($F1641:L1641)</f>
        <v>69600</v>
      </c>
      <c r="Y1641">
        <f>SUM($F1641:M1641)</f>
        <v>74000</v>
      </c>
      <c r="Z1641">
        <f>SUM($F1641:N1641)</f>
        <v>78400</v>
      </c>
      <c r="AA1641">
        <f>SUM($F1641:O1641)</f>
        <v>82800</v>
      </c>
      <c r="AB1641">
        <f>SUM($F1641:P1641)</f>
        <v>87200</v>
      </c>
      <c r="AC1641">
        <f>SUM($F1641:Q1641)</f>
        <v>91600</v>
      </c>
      <c r="AD1641">
        <f>SUM($F1641:R1641)</f>
        <v>96000</v>
      </c>
    </row>
    <row r="1642" spans="1:30" x14ac:dyDescent="0.35">
      <c r="A1642" t="s">
        <v>158</v>
      </c>
      <c r="B1642" s="328" t="str">
        <f>VLOOKUP(A1642,'Web Based Remittances'!$A$2:$C$70,3,0)</f>
        <v>128h609d</v>
      </c>
      <c r="C1642" t="s">
        <v>109</v>
      </c>
      <c r="D1642" t="s">
        <v>110</v>
      </c>
      <c r="E1642">
        <v>6170100</v>
      </c>
      <c r="F1642">
        <v>4500</v>
      </c>
      <c r="G1642">
        <v>0</v>
      </c>
      <c r="H1642">
        <v>0</v>
      </c>
      <c r="I1642">
        <v>1500</v>
      </c>
      <c r="J1642">
        <v>0</v>
      </c>
      <c r="K1642">
        <v>0</v>
      </c>
      <c r="L1642">
        <v>0</v>
      </c>
      <c r="M1642">
        <v>1500</v>
      </c>
      <c r="N1642">
        <v>0</v>
      </c>
      <c r="O1642">
        <v>0</v>
      </c>
      <c r="P1642">
        <v>1500</v>
      </c>
      <c r="Q1642">
        <v>0</v>
      </c>
      <c r="R1642">
        <v>0</v>
      </c>
      <c r="S1642">
        <f t="shared" si="25"/>
        <v>0</v>
      </c>
      <c r="T1642">
        <f>SUM($F1642:H1642)</f>
        <v>4500</v>
      </c>
      <c r="U1642">
        <f>SUM($F1642:I1642)</f>
        <v>6000</v>
      </c>
      <c r="V1642">
        <f>SUM($F1642:J1642)</f>
        <v>6000</v>
      </c>
      <c r="W1642">
        <f>SUM($F1642:K1642)</f>
        <v>6000</v>
      </c>
      <c r="X1642">
        <f>SUM($F1642:L1642)</f>
        <v>6000</v>
      </c>
      <c r="Y1642">
        <f>SUM($F1642:M1642)</f>
        <v>7500</v>
      </c>
      <c r="Z1642">
        <f>SUM($F1642:N1642)</f>
        <v>7500</v>
      </c>
      <c r="AA1642">
        <f>SUM($F1642:O1642)</f>
        <v>7500</v>
      </c>
      <c r="AB1642">
        <f>SUM($F1642:P1642)</f>
        <v>9000</v>
      </c>
      <c r="AC1642">
        <f>SUM($F1642:Q1642)</f>
        <v>9000</v>
      </c>
      <c r="AD1642">
        <f>SUM($F1642:R1642)</f>
        <v>9000</v>
      </c>
    </row>
    <row r="1643" spans="1:30" x14ac:dyDescent="0.35">
      <c r="A1643" t="s">
        <v>158</v>
      </c>
      <c r="B1643" s="328" t="str">
        <f>VLOOKUP(A1643,'Web Based Remittances'!$A$2:$C$70,3,0)</f>
        <v>128h609d</v>
      </c>
      <c r="C1643" t="s">
        <v>111</v>
      </c>
      <c r="D1643" t="s">
        <v>112</v>
      </c>
      <c r="E1643">
        <v>6170110</v>
      </c>
      <c r="F1643">
        <v>26000</v>
      </c>
      <c r="G1643">
        <v>6000</v>
      </c>
      <c r="H1643">
        <v>2000</v>
      </c>
      <c r="I1643">
        <v>2000</v>
      </c>
      <c r="J1643">
        <v>2000</v>
      </c>
      <c r="K1643">
        <v>0</v>
      </c>
      <c r="L1643">
        <v>2000</v>
      </c>
      <c r="M1643">
        <v>2000</v>
      </c>
      <c r="N1643">
        <v>2000</v>
      </c>
      <c r="O1643">
        <v>2000</v>
      </c>
      <c r="P1643">
        <v>2000</v>
      </c>
      <c r="Q1643">
        <v>2000</v>
      </c>
      <c r="R1643">
        <v>2000</v>
      </c>
      <c r="S1643">
        <f t="shared" si="25"/>
        <v>6000</v>
      </c>
      <c r="T1643">
        <f>SUM($F1643:H1643)</f>
        <v>34000</v>
      </c>
      <c r="U1643">
        <f>SUM($F1643:I1643)</f>
        <v>36000</v>
      </c>
      <c r="V1643">
        <f>SUM($F1643:J1643)</f>
        <v>38000</v>
      </c>
      <c r="W1643">
        <f>SUM($F1643:K1643)</f>
        <v>38000</v>
      </c>
      <c r="X1643">
        <f>SUM($F1643:L1643)</f>
        <v>40000</v>
      </c>
      <c r="Y1643">
        <f>SUM($F1643:M1643)</f>
        <v>42000</v>
      </c>
      <c r="Z1643">
        <f>SUM($F1643:N1643)</f>
        <v>44000</v>
      </c>
      <c r="AA1643">
        <f>SUM($F1643:O1643)</f>
        <v>46000</v>
      </c>
      <c r="AB1643">
        <f>SUM($F1643:P1643)</f>
        <v>48000</v>
      </c>
      <c r="AC1643">
        <f>SUM($F1643:Q1643)</f>
        <v>50000</v>
      </c>
      <c r="AD1643">
        <f>SUM($F1643:R1643)</f>
        <v>52000</v>
      </c>
    </row>
    <row r="1644" spans="1:30" x14ac:dyDescent="0.35">
      <c r="A1644" t="s">
        <v>158</v>
      </c>
      <c r="B1644" s="328" t="str">
        <f>VLOOKUP(A1644,'Web Based Remittances'!$A$2:$C$70,3,0)</f>
        <v>128h609d</v>
      </c>
      <c r="C1644" t="s">
        <v>113</v>
      </c>
      <c r="D1644" t="s">
        <v>114</v>
      </c>
      <c r="E1644">
        <v>6181400</v>
      </c>
      <c r="F1644">
        <v>0</v>
      </c>
      <c r="G1644">
        <v>0</v>
      </c>
      <c r="H1644">
        <v>0</v>
      </c>
      <c r="I1644">
        <v>0</v>
      </c>
      <c r="J1644">
        <v>0</v>
      </c>
      <c r="K1644">
        <v>0</v>
      </c>
      <c r="L1644">
        <v>0</v>
      </c>
      <c r="M1644">
        <v>0</v>
      </c>
      <c r="N1644">
        <v>0</v>
      </c>
      <c r="O1644">
        <v>0</v>
      </c>
      <c r="P1644">
        <v>0</v>
      </c>
      <c r="Q1644">
        <v>0</v>
      </c>
      <c r="R1644">
        <v>0</v>
      </c>
      <c r="S1644">
        <f t="shared" si="25"/>
        <v>0</v>
      </c>
      <c r="T1644">
        <f>SUM($F1644:H1644)</f>
        <v>0</v>
      </c>
      <c r="U1644">
        <f>SUM($F1644:I1644)</f>
        <v>0</v>
      </c>
      <c r="V1644">
        <f>SUM($F1644:J1644)</f>
        <v>0</v>
      </c>
      <c r="W1644">
        <f>SUM($F1644:K1644)</f>
        <v>0</v>
      </c>
      <c r="X1644">
        <f>SUM($F1644:L1644)</f>
        <v>0</v>
      </c>
      <c r="Y1644">
        <f>SUM($F1644:M1644)</f>
        <v>0</v>
      </c>
      <c r="Z1644">
        <f>SUM($F1644:N1644)</f>
        <v>0</v>
      </c>
      <c r="AA1644">
        <f>SUM($F1644:O1644)</f>
        <v>0</v>
      </c>
      <c r="AB1644">
        <f>SUM($F1644:P1644)</f>
        <v>0</v>
      </c>
      <c r="AC1644">
        <f>SUM($F1644:Q1644)</f>
        <v>0</v>
      </c>
      <c r="AD1644">
        <f>SUM($F1644:R1644)</f>
        <v>0</v>
      </c>
    </row>
    <row r="1645" spans="1:30" x14ac:dyDescent="0.35">
      <c r="A1645" t="s">
        <v>158</v>
      </c>
      <c r="B1645" s="328" t="str">
        <f>VLOOKUP(A1645,'Web Based Remittances'!$A$2:$C$70,3,0)</f>
        <v>128h609d</v>
      </c>
      <c r="C1645" t="s">
        <v>115</v>
      </c>
      <c r="D1645" t="s">
        <v>116</v>
      </c>
      <c r="E1645">
        <v>6181500</v>
      </c>
      <c r="F1645">
        <v>8535</v>
      </c>
      <c r="G1645">
        <v>0</v>
      </c>
      <c r="H1645">
        <v>0</v>
      </c>
      <c r="I1645">
        <v>0</v>
      </c>
      <c r="J1645">
        <v>0</v>
      </c>
      <c r="K1645">
        <v>0</v>
      </c>
      <c r="L1645">
        <v>0</v>
      </c>
      <c r="M1645">
        <v>0</v>
      </c>
      <c r="N1645">
        <v>0</v>
      </c>
      <c r="O1645">
        <v>0</v>
      </c>
      <c r="P1645">
        <v>0</v>
      </c>
      <c r="Q1645">
        <v>0</v>
      </c>
      <c r="R1645">
        <v>8535</v>
      </c>
      <c r="S1645">
        <f t="shared" si="25"/>
        <v>0</v>
      </c>
      <c r="T1645">
        <f>SUM($F1645:H1645)</f>
        <v>8535</v>
      </c>
      <c r="U1645">
        <f>SUM($F1645:I1645)</f>
        <v>8535</v>
      </c>
      <c r="V1645">
        <f>SUM($F1645:J1645)</f>
        <v>8535</v>
      </c>
      <c r="W1645">
        <f>SUM($F1645:K1645)</f>
        <v>8535</v>
      </c>
      <c r="X1645">
        <f>SUM($F1645:L1645)</f>
        <v>8535</v>
      </c>
      <c r="Y1645">
        <f>SUM($F1645:M1645)</f>
        <v>8535</v>
      </c>
      <c r="Z1645">
        <f>SUM($F1645:N1645)</f>
        <v>8535</v>
      </c>
      <c r="AA1645">
        <f>SUM($F1645:O1645)</f>
        <v>8535</v>
      </c>
      <c r="AB1645">
        <f>SUM($F1645:P1645)</f>
        <v>8535</v>
      </c>
      <c r="AC1645">
        <f>SUM($F1645:Q1645)</f>
        <v>8535</v>
      </c>
      <c r="AD1645">
        <f>SUM($F1645:R1645)</f>
        <v>17070</v>
      </c>
    </row>
    <row r="1646" spans="1:30" x14ac:dyDescent="0.35">
      <c r="A1646" t="s">
        <v>158</v>
      </c>
      <c r="B1646" s="328" t="str">
        <f>VLOOKUP(A1646,'Web Based Remittances'!$A$2:$C$70,3,0)</f>
        <v>128h609d</v>
      </c>
      <c r="C1646" t="s">
        <v>117</v>
      </c>
      <c r="D1646" t="s">
        <v>118</v>
      </c>
      <c r="E1646">
        <v>6110610</v>
      </c>
      <c r="F1646">
        <v>0</v>
      </c>
      <c r="G1646">
        <v>0</v>
      </c>
      <c r="H1646">
        <v>0</v>
      </c>
      <c r="I1646">
        <v>0</v>
      </c>
      <c r="J1646">
        <v>0</v>
      </c>
      <c r="K1646">
        <v>0</v>
      </c>
      <c r="L1646">
        <v>0</v>
      </c>
      <c r="M1646">
        <v>0</v>
      </c>
      <c r="N1646">
        <v>0</v>
      </c>
      <c r="O1646">
        <v>0</v>
      </c>
      <c r="P1646">
        <v>0</v>
      </c>
      <c r="Q1646">
        <v>0</v>
      </c>
      <c r="R1646">
        <v>0</v>
      </c>
      <c r="S1646">
        <f t="shared" si="25"/>
        <v>0</v>
      </c>
      <c r="T1646">
        <f>SUM($F1646:H1646)</f>
        <v>0</v>
      </c>
      <c r="U1646">
        <f>SUM($F1646:I1646)</f>
        <v>0</v>
      </c>
      <c r="V1646">
        <f>SUM($F1646:J1646)</f>
        <v>0</v>
      </c>
      <c r="W1646">
        <f>SUM($F1646:K1646)</f>
        <v>0</v>
      </c>
      <c r="X1646">
        <f>SUM($F1646:L1646)</f>
        <v>0</v>
      </c>
      <c r="Y1646">
        <f>SUM($F1646:M1646)</f>
        <v>0</v>
      </c>
      <c r="Z1646">
        <f>SUM($F1646:N1646)</f>
        <v>0</v>
      </c>
      <c r="AA1646">
        <f>SUM($F1646:O1646)</f>
        <v>0</v>
      </c>
      <c r="AB1646">
        <f>SUM($F1646:P1646)</f>
        <v>0</v>
      </c>
      <c r="AC1646">
        <f>SUM($F1646:Q1646)</f>
        <v>0</v>
      </c>
      <c r="AD1646">
        <f>SUM($F1646:R1646)</f>
        <v>0</v>
      </c>
    </row>
    <row r="1647" spans="1:30" x14ac:dyDescent="0.35">
      <c r="A1647" t="s">
        <v>158</v>
      </c>
      <c r="B1647" s="328" t="str">
        <f>VLOOKUP(A1647,'Web Based Remittances'!$A$2:$C$70,3,0)</f>
        <v>128h609d</v>
      </c>
      <c r="C1647" t="s">
        <v>119</v>
      </c>
      <c r="D1647" t="s">
        <v>120</v>
      </c>
      <c r="E1647">
        <v>6122340</v>
      </c>
      <c r="F1647">
        <v>2500</v>
      </c>
      <c r="G1647">
        <v>208.33333333333334</v>
      </c>
      <c r="H1647">
        <v>208.33333333333334</v>
      </c>
      <c r="I1647">
        <v>208.33333333333334</v>
      </c>
      <c r="J1647">
        <v>208.33333333333334</v>
      </c>
      <c r="K1647">
        <v>208.33333333333334</v>
      </c>
      <c r="L1647">
        <v>208.33333333333334</v>
      </c>
      <c r="M1647">
        <v>208.33333333333334</v>
      </c>
      <c r="N1647">
        <v>208.33333333333334</v>
      </c>
      <c r="O1647">
        <v>208.33333333333334</v>
      </c>
      <c r="P1647">
        <v>208.33333333333334</v>
      </c>
      <c r="Q1647">
        <v>208.33333333333334</v>
      </c>
      <c r="R1647">
        <v>208.33333333333334</v>
      </c>
      <c r="S1647">
        <f t="shared" si="25"/>
        <v>208.33333333333334</v>
      </c>
      <c r="T1647">
        <f>SUM($F1647:H1647)</f>
        <v>2916.666666666667</v>
      </c>
      <c r="U1647">
        <f>SUM($F1647:I1647)</f>
        <v>3125.0000000000005</v>
      </c>
      <c r="V1647">
        <f>SUM($F1647:J1647)</f>
        <v>3333.3333333333339</v>
      </c>
      <c r="W1647">
        <f>SUM($F1647:K1647)</f>
        <v>3541.6666666666674</v>
      </c>
      <c r="X1647">
        <f>SUM($F1647:L1647)</f>
        <v>3750.0000000000009</v>
      </c>
      <c r="Y1647">
        <f>SUM($F1647:M1647)</f>
        <v>3958.3333333333344</v>
      </c>
      <c r="Z1647">
        <f>SUM($F1647:N1647)</f>
        <v>4166.6666666666679</v>
      </c>
      <c r="AA1647">
        <f>SUM($F1647:O1647)</f>
        <v>4375.0000000000009</v>
      </c>
      <c r="AB1647">
        <f>SUM($F1647:P1647)</f>
        <v>4583.3333333333339</v>
      </c>
      <c r="AC1647">
        <f>SUM($F1647:Q1647)</f>
        <v>4791.666666666667</v>
      </c>
      <c r="AD1647">
        <f>SUM($F1647:R1647)</f>
        <v>5000</v>
      </c>
    </row>
    <row r="1648" spans="1:30" x14ac:dyDescent="0.35">
      <c r="A1648" t="s">
        <v>158</v>
      </c>
      <c r="B1648" s="328" t="str">
        <f>VLOOKUP(A1648,'Web Based Remittances'!$A$2:$C$70,3,0)</f>
        <v>128h609d</v>
      </c>
      <c r="C1648" t="s">
        <v>121</v>
      </c>
      <c r="D1648" t="s">
        <v>122</v>
      </c>
      <c r="E1648">
        <v>4190170</v>
      </c>
      <c r="F1648">
        <v>-4933</v>
      </c>
      <c r="G1648">
        <v>0</v>
      </c>
      <c r="H1648">
        <v>0</v>
      </c>
      <c r="I1648">
        <v>-4933</v>
      </c>
      <c r="J1648">
        <v>0</v>
      </c>
      <c r="K1648">
        <v>0</v>
      </c>
      <c r="L1648">
        <v>0</v>
      </c>
      <c r="M1648">
        <v>0</v>
      </c>
      <c r="N1648">
        <v>0</v>
      </c>
      <c r="O1648">
        <v>0</v>
      </c>
      <c r="P1648">
        <v>0</v>
      </c>
      <c r="Q1648">
        <v>0</v>
      </c>
      <c r="R1648">
        <v>0</v>
      </c>
      <c r="S1648">
        <f t="shared" si="25"/>
        <v>0</v>
      </c>
      <c r="T1648">
        <f>SUM($F1648:H1648)</f>
        <v>-4933</v>
      </c>
      <c r="U1648">
        <f>SUM($F1648:I1648)</f>
        <v>-9866</v>
      </c>
      <c r="V1648">
        <f>SUM($F1648:J1648)</f>
        <v>-9866</v>
      </c>
      <c r="W1648">
        <f>SUM($F1648:K1648)</f>
        <v>-9866</v>
      </c>
      <c r="X1648">
        <f>SUM($F1648:L1648)</f>
        <v>-9866</v>
      </c>
      <c r="Y1648">
        <f>SUM($F1648:M1648)</f>
        <v>-9866</v>
      </c>
      <c r="Z1648">
        <f>SUM($F1648:N1648)</f>
        <v>-9866</v>
      </c>
      <c r="AA1648">
        <f>SUM($F1648:O1648)</f>
        <v>-9866</v>
      </c>
      <c r="AB1648">
        <f>SUM($F1648:P1648)</f>
        <v>-9866</v>
      </c>
      <c r="AC1648">
        <f>SUM($F1648:Q1648)</f>
        <v>-9866</v>
      </c>
      <c r="AD1648">
        <f>SUM($F1648:R1648)</f>
        <v>-9866</v>
      </c>
    </row>
    <row r="1649" spans="1:30" x14ac:dyDescent="0.35">
      <c r="A1649" t="s">
        <v>158</v>
      </c>
      <c r="B1649" s="328" t="str">
        <f>VLOOKUP(A1649,'Web Based Remittances'!$A$2:$C$70,3,0)</f>
        <v>128h609d</v>
      </c>
      <c r="C1649" t="s">
        <v>123</v>
      </c>
      <c r="D1649" t="s">
        <v>124</v>
      </c>
      <c r="E1649">
        <v>4190430</v>
      </c>
      <c r="F1649">
        <v>0</v>
      </c>
      <c r="G1649">
        <v>0</v>
      </c>
      <c r="H1649">
        <v>0</v>
      </c>
      <c r="I1649">
        <v>0</v>
      </c>
      <c r="J1649">
        <v>0</v>
      </c>
      <c r="K1649">
        <v>0</v>
      </c>
      <c r="L1649">
        <v>0</v>
      </c>
      <c r="M1649">
        <v>0</v>
      </c>
      <c r="N1649">
        <v>0</v>
      </c>
      <c r="O1649">
        <v>0</v>
      </c>
      <c r="P1649">
        <v>0</v>
      </c>
      <c r="Q1649">
        <v>0</v>
      </c>
      <c r="R1649">
        <v>0</v>
      </c>
      <c r="S1649">
        <f t="shared" si="25"/>
        <v>0</v>
      </c>
      <c r="T1649">
        <f>SUM($F1649:H1649)</f>
        <v>0</v>
      </c>
      <c r="U1649">
        <f>SUM($F1649:I1649)</f>
        <v>0</v>
      </c>
      <c r="V1649">
        <f>SUM($F1649:J1649)</f>
        <v>0</v>
      </c>
      <c r="W1649">
        <f>SUM($F1649:K1649)</f>
        <v>0</v>
      </c>
      <c r="X1649">
        <f>SUM($F1649:L1649)</f>
        <v>0</v>
      </c>
      <c r="Y1649">
        <f>SUM($F1649:M1649)</f>
        <v>0</v>
      </c>
      <c r="Z1649">
        <f>SUM($F1649:N1649)</f>
        <v>0</v>
      </c>
      <c r="AA1649">
        <f>SUM($F1649:O1649)</f>
        <v>0</v>
      </c>
      <c r="AB1649">
        <f>SUM($F1649:P1649)</f>
        <v>0</v>
      </c>
      <c r="AC1649">
        <f>SUM($F1649:Q1649)</f>
        <v>0</v>
      </c>
      <c r="AD1649">
        <f>SUM($F1649:R1649)</f>
        <v>0</v>
      </c>
    </row>
    <row r="1650" spans="1:30" x14ac:dyDescent="0.35">
      <c r="A1650" t="s">
        <v>158</v>
      </c>
      <c r="B1650" s="328" t="str">
        <f>VLOOKUP(A1650,'Web Based Remittances'!$A$2:$C$70,3,0)</f>
        <v>128h609d</v>
      </c>
      <c r="C1650" t="s">
        <v>125</v>
      </c>
      <c r="D1650" t="s">
        <v>126</v>
      </c>
      <c r="E1650">
        <v>6181510</v>
      </c>
      <c r="F1650">
        <v>-8535</v>
      </c>
      <c r="G1650">
        <v>0</v>
      </c>
      <c r="H1650">
        <v>0</v>
      </c>
      <c r="I1650">
        <v>0</v>
      </c>
      <c r="J1650">
        <v>0</v>
      </c>
      <c r="K1650">
        <v>0</v>
      </c>
      <c r="L1650">
        <v>0</v>
      </c>
      <c r="M1650">
        <v>0</v>
      </c>
      <c r="N1650">
        <v>0</v>
      </c>
      <c r="O1650">
        <v>0</v>
      </c>
      <c r="P1650">
        <v>0</v>
      </c>
      <c r="Q1650">
        <v>0</v>
      </c>
      <c r="R1650">
        <v>-8535</v>
      </c>
      <c r="S1650">
        <f t="shared" si="25"/>
        <v>0</v>
      </c>
      <c r="T1650">
        <f>SUM($F1650:H1650)</f>
        <v>-8535</v>
      </c>
      <c r="U1650">
        <f>SUM($F1650:I1650)</f>
        <v>-8535</v>
      </c>
      <c r="V1650">
        <f>SUM($F1650:J1650)</f>
        <v>-8535</v>
      </c>
      <c r="W1650">
        <f>SUM($F1650:K1650)</f>
        <v>-8535</v>
      </c>
      <c r="X1650">
        <f>SUM($F1650:L1650)</f>
        <v>-8535</v>
      </c>
      <c r="Y1650">
        <f>SUM($F1650:M1650)</f>
        <v>-8535</v>
      </c>
      <c r="Z1650">
        <f>SUM($F1650:N1650)</f>
        <v>-8535</v>
      </c>
      <c r="AA1650">
        <f>SUM($F1650:O1650)</f>
        <v>-8535</v>
      </c>
      <c r="AB1650">
        <f>SUM($F1650:P1650)</f>
        <v>-8535</v>
      </c>
      <c r="AC1650">
        <f>SUM($F1650:Q1650)</f>
        <v>-8535</v>
      </c>
      <c r="AD1650">
        <f>SUM($F1650:R1650)</f>
        <v>-17070</v>
      </c>
    </row>
    <row r="1651" spans="1:30" x14ac:dyDescent="0.35">
      <c r="A1651" t="s">
        <v>158</v>
      </c>
      <c r="B1651" s="328" t="str">
        <f>VLOOKUP(A1651,'Web Based Remittances'!$A$2:$C$70,3,0)</f>
        <v>128h609d</v>
      </c>
      <c r="C1651" t="s">
        <v>146</v>
      </c>
      <c r="D1651" t="s">
        <v>147</v>
      </c>
      <c r="E1651">
        <v>6180210</v>
      </c>
      <c r="F1651">
        <v>0</v>
      </c>
      <c r="G1651">
        <v>0</v>
      </c>
      <c r="H1651">
        <v>0</v>
      </c>
      <c r="I1651">
        <v>0</v>
      </c>
      <c r="J1651">
        <v>0</v>
      </c>
      <c r="K1651">
        <v>0</v>
      </c>
      <c r="L1651">
        <v>0</v>
      </c>
      <c r="M1651">
        <v>0</v>
      </c>
      <c r="N1651">
        <v>0</v>
      </c>
      <c r="O1651">
        <v>0</v>
      </c>
      <c r="P1651">
        <v>0</v>
      </c>
      <c r="Q1651">
        <v>0</v>
      </c>
      <c r="R1651">
        <v>0</v>
      </c>
      <c r="S1651">
        <f t="shared" si="25"/>
        <v>0</v>
      </c>
      <c r="T1651">
        <f>SUM($F1651:H1651)</f>
        <v>0</v>
      </c>
      <c r="U1651">
        <f>SUM($F1651:I1651)</f>
        <v>0</v>
      </c>
      <c r="V1651">
        <f>SUM($F1651:J1651)</f>
        <v>0</v>
      </c>
      <c r="W1651">
        <f>SUM($F1651:K1651)</f>
        <v>0</v>
      </c>
      <c r="X1651">
        <f>SUM($F1651:L1651)</f>
        <v>0</v>
      </c>
      <c r="Y1651">
        <f>SUM($F1651:M1651)</f>
        <v>0</v>
      </c>
      <c r="Z1651">
        <f>SUM($F1651:N1651)</f>
        <v>0</v>
      </c>
      <c r="AA1651">
        <f>SUM($F1651:O1651)</f>
        <v>0</v>
      </c>
      <c r="AB1651">
        <f>SUM($F1651:P1651)</f>
        <v>0</v>
      </c>
      <c r="AC1651">
        <f>SUM($F1651:Q1651)</f>
        <v>0</v>
      </c>
      <c r="AD1651">
        <f>SUM($F1651:R1651)</f>
        <v>0</v>
      </c>
    </row>
    <row r="1652" spans="1:30" x14ac:dyDescent="0.35">
      <c r="A1652" t="s">
        <v>158</v>
      </c>
      <c r="B1652" s="328" t="str">
        <f>VLOOKUP(A1652,'Web Based Remittances'!$A$2:$C$70,3,0)</f>
        <v>128h609d</v>
      </c>
      <c r="C1652" t="s">
        <v>127</v>
      </c>
      <c r="D1652" t="s">
        <v>128</v>
      </c>
      <c r="E1652">
        <v>6180200</v>
      </c>
      <c r="F1652">
        <v>14649.51</v>
      </c>
      <c r="G1652">
        <v>0</v>
      </c>
      <c r="H1652">
        <v>0</v>
      </c>
      <c r="I1652">
        <v>0</v>
      </c>
      <c r="J1652">
        <v>14649.51</v>
      </c>
      <c r="K1652">
        <v>0</v>
      </c>
      <c r="L1652">
        <v>0</v>
      </c>
      <c r="M1652">
        <v>0</v>
      </c>
      <c r="N1652">
        <v>0</v>
      </c>
      <c r="O1652">
        <v>0</v>
      </c>
      <c r="P1652">
        <v>0</v>
      </c>
      <c r="Q1652">
        <v>0</v>
      </c>
      <c r="R1652">
        <v>0</v>
      </c>
      <c r="S1652">
        <f t="shared" si="25"/>
        <v>0</v>
      </c>
      <c r="T1652">
        <f>SUM($F1652:H1652)</f>
        <v>14649.51</v>
      </c>
      <c r="U1652">
        <f>SUM($F1652:I1652)</f>
        <v>14649.51</v>
      </c>
      <c r="V1652">
        <f>SUM($F1652:J1652)</f>
        <v>29299.02</v>
      </c>
      <c r="W1652">
        <f>SUM($F1652:K1652)</f>
        <v>29299.02</v>
      </c>
      <c r="X1652">
        <f>SUM($F1652:L1652)</f>
        <v>29299.02</v>
      </c>
      <c r="Y1652">
        <f>SUM($F1652:M1652)</f>
        <v>29299.02</v>
      </c>
      <c r="Z1652">
        <f>SUM($F1652:N1652)</f>
        <v>29299.02</v>
      </c>
      <c r="AA1652">
        <f>SUM($F1652:O1652)</f>
        <v>29299.02</v>
      </c>
      <c r="AB1652">
        <f>SUM($F1652:P1652)</f>
        <v>29299.02</v>
      </c>
      <c r="AC1652">
        <f>SUM($F1652:Q1652)</f>
        <v>29299.02</v>
      </c>
      <c r="AD1652">
        <f>SUM($F1652:R1652)</f>
        <v>29299.02</v>
      </c>
    </row>
    <row r="1653" spans="1:30" x14ac:dyDescent="0.35">
      <c r="A1653" t="s">
        <v>158</v>
      </c>
      <c r="B1653" s="328" t="str">
        <f>VLOOKUP(A1653,'Web Based Remittances'!$A$2:$C$70,3,0)</f>
        <v>128h609d</v>
      </c>
      <c r="C1653" t="s">
        <v>130</v>
      </c>
      <c r="D1653" t="s">
        <v>131</v>
      </c>
      <c r="E1653">
        <v>6180230</v>
      </c>
      <c r="F1653">
        <v>0</v>
      </c>
      <c r="G1653">
        <v>0</v>
      </c>
      <c r="H1653">
        <v>0</v>
      </c>
      <c r="I1653">
        <v>0</v>
      </c>
      <c r="J1653">
        <v>0</v>
      </c>
      <c r="K1653">
        <v>0</v>
      </c>
      <c r="L1653">
        <v>0</v>
      </c>
      <c r="M1653">
        <v>0</v>
      </c>
      <c r="N1653">
        <v>0</v>
      </c>
      <c r="O1653">
        <v>0</v>
      </c>
      <c r="P1653">
        <v>0</v>
      </c>
      <c r="Q1653">
        <v>0</v>
      </c>
      <c r="R1653">
        <v>0</v>
      </c>
      <c r="S1653">
        <f t="shared" si="25"/>
        <v>0</v>
      </c>
      <c r="T1653">
        <f>SUM($F1653:H1653)</f>
        <v>0</v>
      </c>
      <c r="U1653">
        <f>SUM($F1653:I1653)</f>
        <v>0</v>
      </c>
      <c r="V1653">
        <f>SUM($F1653:J1653)</f>
        <v>0</v>
      </c>
      <c r="W1653">
        <f>SUM($F1653:K1653)</f>
        <v>0</v>
      </c>
      <c r="X1653">
        <f>SUM($F1653:L1653)</f>
        <v>0</v>
      </c>
      <c r="Y1653">
        <f>SUM($F1653:M1653)</f>
        <v>0</v>
      </c>
      <c r="Z1653">
        <f>SUM($F1653:N1653)</f>
        <v>0</v>
      </c>
      <c r="AA1653">
        <f>SUM($F1653:O1653)</f>
        <v>0</v>
      </c>
      <c r="AB1653">
        <f>SUM($F1653:P1653)</f>
        <v>0</v>
      </c>
      <c r="AC1653">
        <f>SUM($F1653:Q1653)</f>
        <v>0</v>
      </c>
      <c r="AD1653">
        <f>SUM($F1653:R1653)</f>
        <v>0</v>
      </c>
    </row>
    <row r="1654" spans="1:30" x14ac:dyDescent="0.35">
      <c r="A1654" t="s">
        <v>158</v>
      </c>
      <c r="B1654" s="328" t="str">
        <f>VLOOKUP(A1654,'Web Based Remittances'!$A$2:$C$70,3,0)</f>
        <v>128h609d</v>
      </c>
      <c r="C1654" t="s">
        <v>135</v>
      </c>
      <c r="D1654" t="s">
        <v>136</v>
      </c>
      <c r="E1654">
        <v>6180260</v>
      </c>
      <c r="F1654">
        <v>7344</v>
      </c>
      <c r="G1654">
        <v>0</v>
      </c>
      <c r="H1654">
        <v>7344</v>
      </c>
      <c r="I1654">
        <v>0</v>
      </c>
      <c r="J1654">
        <v>0</v>
      </c>
      <c r="K1654">
        <v>0</v>
      </c>
      <c r="L1654">
        <v>0</v>
      </c>
      <c r="M1654">
        <v>0</v>
      </c>
      <c r="N1654">
        <v>0</v>
      </c>
      <c r="O1654">
        <v>0</v>
      </c>
      <c r="P1654">
        <v>0</v>
      </c>
      <c r="Q1654">
        <v>0</v>
      </c>
      <c r="R1654">
        <v>0</v>
      </c>
      <c r="S1654">
        <f t="shared" si="25"/>
        <v>0</v>
      </c>
      <c r="T1654">
        <f>SUM($F1654:H1654)</f>
        <v>14688</v>
      </c>
      <c r="U1654">
        <f>SUM($F1654:I1654)</f>
        <v>14688</v>
      </c>
      <c r="V1654">
        <f>SUM($F1654:J1654)</f>
        <v>14688</v>
      </c>
      <c r="W1654">
        <f>SUM($F1654:K1654)</f>
        <v>14688</v>
      </c>
      <c r="X1654">
        <f>SUM($F1654:L1654)</f>
        <v>14688</v>
      </c>
      <c r="Y1654">
        <f>SUM($F1654:M1654)</f>
        <v>14688</v>
      </c>
      <c r="Z1654">
        <f>SUM($F1654:N1654)</f>
        <v>14688</v>
      </c>
      <c r="AA1654">
        <f>SUM($F1654:O1654)</f>
        <v>14688</v>
      </c>
      <c r="AB1654">
        <f>SUM($F1654:P1654)</f>
        <v>14688</v>
      </c>
      <c r="AC1654">
        <f>SUM($F1654:Q1654)</f>
        <v>14688</v>
      </c>
      <c r="AD1654">
        <f>SUM($F1654:R1654)</f>
        <v>14688</v>
      </c>
    </row>
    <row r="1655" spans="1:30" x14ac:dyDescent="0.35">
      <c r="A1655" t="s">
        <v>159</v>
      </c>
      <c r="B1655" s="328" t="str">
        <f>VLOOKUP(A1655,'Web Based Remittances'!$A$2:$C$70,3,0)</f>
        <v>283y650v</v>
      </c>
      <c r="C1655" t="s">
        <v>19</v>
      </c>
      <c r="D1655" t="s">
        <v>20</v>
      </c>
      <c r="E1655">
        <v>4190105</v>
      </c>
      <c r="F1655">
        <v>-1004642</v>
      </c>
      <c r="G1655">
        <v>-117405.45</v>
      </c>
      <c r="H1655">
        <v>-109314.68</v>
      </c>
      <c r="I1655">
        <v>-79384.679999999993</v>
      </c>
      <c r="J1655">
        <v>-79384.679999999993</v>
      </c>
      <c r="K1655">
        <v>-79384.679999999993</v>
      </c>
      <c r="L1655">
        <v>-76267.98</v>
      </c>
      <c r="M1655">
        <v>-76267.98</v>
      </c>
      <c r="N1655">
        <v>-76267.98</v>
      </c>
      <c r="O1655">
        <v>-76267.98</v>
      </c>
      <c r="P1655">
        <v>-78231.98</v>
      </c>
      <c r="Q1655">
        <v>-78231.98</v>
      </c>
      <c r="R1655">
        <v>-78231.95</v>
      </c>
      <c r="S1655">
        <f t="shared" si="25"/>
        <v>-117405.45</v>
      </c>
      <c r="T1655">
        <f>SUM($F1655:H1655)</f>
        <v>-1231362.1299999999</v>
      </c>
      <c r="U1655">
        <f>SUM($F1655:I1655)</f>
        <v>-1310746.8099999998</v>
      </c>
      <c r="V1655">
        <f>SUM($F1655:J1655)</f>
        <v>-1390131.4899999998</v>
      </c>
      <c r="W1655">
        <f>SUM($F1655:K1655)</f>
        <v>-1469516.1699999997</v>
      </c>
      <c r="X1655">
        <f>SUM($F1655:L1655)</f>
        <v>-1545784.1499999997</v>
      </c>
      <c r="Y1655">
        <f>SUM($F1655:M1655)</f>
        <v>-1622052.1299999997</v>
      </c>
      <c r="Z1655">
        <f>SUM($F1655:N1655)</f>
        <v>-1698320.1099999996</v>
      </c>
      <c r="AA1655">
        <f>SUM($F1655:O1655)</f>
        <v>-1774588.0899999996</v>
      </c>
      <c r="AB1655">
        <f>SUM($F1655:P1655)</f>
        <v>-1852820.0699999996</v>
      </c>
      <c r="AC1655">
        <f>SUM($F1655:Q1655)</f>
        <v>-1931052.0499999996</v>
      </c>
      <c r="AD1655">
        <f>SUM($F1655:R1655)</f>
        <v>-2009283.9999999995</v>
      </c>
    </row>
    <row r="1656" spans="1:30" x14ac:dyDescent="0.35">
      <c r="A1656" t="s">
        <v>159</v>
      </c>
      <c r="B1656" s="328" t="str">
        <f>VLOOKUP(A1656,'Web Based Remittances'!$A$2:$C$70,3,0)</f>
        <v>283y650v</v>
      </c>
      <c r="C1656" t="s">
        <v>21</v>
      </c>
      <c r="D1656" t="s">
        <v>22</v>
      </c>
      <c r="E1656">
        <v>4190110</v>
      </c>
      <c r="S1656">
        <f t="shared" si="25"/>
        <v>0</v>
      </c>
      <c r="T1656">
        <f>SUM($F1656:H1656)</f>
        <v>0</v>
      </c>
      <c r="U1656">
        <f>SUM($F1656:I1656)</f>
        <v>0</v>
      </c>
      <c r="V1656">
        <f>SUM($F1656:J1656)</f>
        <v>0</v>
      </c>
      <c r="W1656">
        <f>SUM($F1656:K1656)</f>
        <v>0</v>
      </c>
      <c r="X1656">
        <f>SUM($F1656:L1656)</f>
        <v>0</v>
      </c>
      <c r="Y1656">
        <f>SUM($F1656:M1656)</f>
        <v>0</v>
      </c>
      <c r="Z1656">
        <f>SUM($F1656:N1656)</f>
        <v>0</v>
      </c>
      <c r="AA1656">
        <f>SUM($F1656:O1656)</f>
        <v>0</v>
      </c>
      <c r="AB1656">
        <f>SUM($F1656:P1656)</f>
        <v>0</v>
      </c>
      <c r="AC1656">
        <f>SUM($F1656:Q1656)</f>
        <v>0</v>
      </c>
      <c r="AD1656">
        <f>SUM($F1656:R1656)</f>
        <v>0</v>
      </c>
    </row>
    <row r="1657" spans="1:30" x14ac:dyDescent="0.35">
      <c r="A1657" t="s">
        <v>159</v>
      </c>
      <c r="B1657" s="328" t="str">
        <f>VLOOKUP(A1657,'Web Based Remittances'!$A$2:$C$70,3,0)</f>
        <v>283y650v</v>
      </c>
      <c r="C1657" t="s">
        <v>23</v>
      </c>
      <c r="D1657" t="s">
        <v>24</v>
      </c>
      <c r="E1657">
        <v>4190120</v>
      </c>
      <c r="F1657">
        <v>-6272.16</v>
      </c>
      <c r="G1657">
        <v>-522.67999999999995</v>
      </c>
      <c r="H1657">
        <v>-522.67999999999995</v>
      </c>
      <c r="I1657">
        <v>-522.67999999999995</v>
      </c>
      <c r="J1657">
        <v>-522.67999999999995</v>
      </c>
      <c r="K1657">
        <v>-522.67999999999995</v>
      </c>
      <c r="L1657">
        <v>-522.67999999999995</v>
      </c>
      <c r="M1657">
        <v>-522.67999999999995</v>
      </c>
      <c r="N1657">
        <v>-522.67999999999995</v>
      </c>
      <c r="O1657">
        <v>-522.67999999999995</v>
      </c>
      <c r="P1657">
        <v>-522.67999999999995</v>
      </c>
      <c r="Q1657">
        <v>-522.67999999999995</v>
      </c>
      <c r="R1657">
        <v>-522.67999999999995</v>
      </c>
      <c r="S1657">
        <f t="shared" si="25"/>
        <v>-522.67999999999995</v>
      </c>
      <c r="T1657">
        <f>SUM($F1657:H1657)</f>
        <v>-7317.52</v>
      </c>
      <c r="U1657">
        <f>SUM($F1657:I1657)</f>
        <v>-7840.2000000000007</v>
      </c>
      <c r="V1657">
        <f>SUM($F1657:J1657)</f>
        <v>-8362.880000000001</v>
      </c>
      <c r="W1657">
        <f>SUM($F1657:K1657)</f>
        <v>-8885.5600000000013</v>
      </c>
      <c r="X1657">
        <f>SUM($F1657:L1657)</f>
        <v>-9408.2400000000016</v>
      </c>
      <c r="Y1657">
        <f>SUM($F1657:M1657)</f>
        <v>-9930.9200000000019</v>
      </c>
      <c r="Z1657">
        <f>SUM($F1657:N1657)</f>
        <v>-10453.600000000002</v>
      </c>
      <c r="AA1657">
        <f>SUM($F1657:O1657)</f>
        <v>-10976.280000000002</v>
      </c>
      <c r="AB1657">
        <f>SUM($F1657:P1657)</f>
        <v>-11498.960000000003</v>
      </c>
      <c r="AC1657">
        <f>SUM($F1657:Q1657)</f>
        <v>-12021.640000000003</v>
      </c>
      <c r="AD1657">
        <f>SUM($F1657:R1657)</f>
        <v>-12544.320000000003</v>
      </c>
    </row>
    <row r="1658" spans="1:30" x14ac:dyDescent="0.35">
      <c r="A1658" t="s">
        <v>159</v>
      </c>
      <c r="B1658" s="328" t="str">
        <f>VLOOKUP(A1658,'Web Based Remittances'!$A$2:$C$70,3,0)</f>
        <v>283y650v</v>
      </c>
      <c r="C1658" t="s">
        <v>25</v>
      </c>
      <c r="D1658" t="s">
        <v>26</v>
      </c>
      <c r="E1658">
        <v>4190140</v>
      </c>
      <c r="F1658">
        <v>-42948.3</v>
      </c>
      <c r="J1658">
        <v>-10911.45</v>
      </c>
      <c r="L1658">
        <v>-10939.35</v>
      </c>
      <c r="O1658">
        <v>-10548.75</v>
      </c>
      <c r="R1658">
        <v>-10548.75</v>
      </c>
      <c r="S1658">
        <f t="shared" si="25"/>
        <v>0</v>
      </c>
      <c r="T1658">
        <f>SUM($F1658:H1658)</f>
        <v>-42948.3</v>
      </c>
      <c r="U1658">
        <f>SUM($F1658:I1658)</f>
        <v>-42948.3</v>
      </c>
      <c r="V1658">
        <f>SUM($F1658:J1658)</f>
        <v>-53859.75</v>
      </c>
      <c r="W1658">
        <f>SUM($F1658:K1658)</f>
        <v>-53859.75</v>
      </c>
      <c r="X1658">
        <f>SUM($F1658:L1658)</f>
        <v>-64799.1</v>
      </c>
      <c r="Y1658">
        <f>SUM($F1658:M1658)</f>
        <v>-64799.1</v>
      </c>
      <c r="Z1658">
        <f>SUM($F1658:N1658)</f>
        <v>-64799.1</v>
      </c>
      <c r="AA1658">
        <f>SUM($F1658:O1658)</f>
        <v>-75347.850000000006</v>
      </c>
      <c r="AB1658">
        <f>SUM($F1658:P1658)</f>
        <v>-75347.850000000006</v>
      </c>
      <c r="AC1658">
        <f>SUM($F1658:Q1658)</f>
        <v>-75347.850000000006</v>
      </c>
      <c r="AD1658">
        <f>SUM($F1658:R1658)</f>
        <v>-85896.6</v>
      </c>
    </row>
    <row r="1659" spans="1:30" x14ac:dyDescent="0.35">
      <c r="A1659" t="s">
        <v>159</v>
      </c>
      <c r="B1659" s="328" t="str">
        <f>VLOOKUP(A1659,'Web Based Remittances'!$A$2:$C$70,3,0)</f>
        <v>283y650v</v>
      </c>
      <c r="C1659" t="s">
        <v>27</v>
      </c>
      <c r="D1659" t="s">
        <v>28</v>
      </c>
      <c r="E1659">
        <v>4190160</v>
      </c>
      <c r="S1659">
        <f t="shared" si="25"/>
        <v>0</v>
      </c>
      <c r="T1659">
        <f>SUM($F1659:H1659)</f>
        <v>0</v>
      </c>
      <c r="U1659">
        <f>SUM($F1659:I1659)</f>
        <v>0</v>
      </c>
      <c r="V1659">
        <f>SUM($F1659:J1659)</f>
        <v>0</v>
      </c>
      <c r="W1659">
        <f>SUM($F1659:K1659)</f>
        <v>0</v>
      </c>
      <c r="X1659">
        <f>SUM($F1659:L1659)</f>
        <v>0</v>
      </c>
      <c r="Y1659">
        <f>SUM($F1659:M1659)</f>
        <v>0</v>
      </c>
      <c r="Z1659">
        <f>SUM($F1659:N1659)</f>
        <v>0</v>
      </c>
      <c r="AA1659">
        <f>SUM($F1659:O1659)</f>
        <v>0</v>
      </c>
      <c r="AB1659">
        <f>SUM($F1659:P1659)</f>
        <v>0</v>
      </c>
      <c r="AC1659">
        <f>SUM($F1659:Q1659)</f>
        <v>0</v>
      </c>
      <c r="AD1659">
        <f>SUM($F1659:R1659)</f>
        <v>0</v>
      </c>
    </row>
    <row r="1660" spans="1:30" x14ac:dyDescent="0.35">
      <c r="A1660" t="s">
        <v>159</v>
      </c>
      <c r="B1660" s="328" t="str">
        <f>VLOOKUP(A1660,'Web Based Remittances'!$A$2:$C$70,3,0)</f>
        <v>283y650v</v>
      </c>
      <c r="C1660" t="s">
        <v>29</v>
      </c>
      <c r="D1660" t="s">
        <v>30</v>
      </c>
      <c r="E1660">
        <v>4190390</v>
      </c>
      <c r="S1660">
        <f t="shared" si="25"/>
        <v>0</v>
      </c>
      <c r="T1660">
        <f>SUM($F1660:H1660)</f>
        <v>0</v>
      </c>
      <c r="U1660">
        <f>SUM($F1660:I1660)</f>
        <v>0</v>
      </c>
      <c r="V1660">
        <f>SUM($F1660:J1660)</f>
        <v>0</v>
      </c>
      <c r="W1660">
        <f>SUM($F1660:K1660)</f>
        <v>0</v>
      </c>
      <c r="X1660">
        <f>SUM($F1660:L1660)</f>
        <v>0</v>
      </c>
      <c r="Y1660">
        <f>SUM($F1660:M1660)</f>
        <v>0</v>
      </c>
      <c r="Z1660">
        <f>SUM($F1660:N1660)</f>
        <v>0</v>
      </c>
      <c r="AA1660">
        <f>SUM($F1660:O1660)</f>
        <v>0</v>
      </c>
      <c r="AB1660">
        <f>SUM($F1660:P1660)</f>
        <v>0</v>
      </c>
      <c r="AC1660">
        <f>SUM($F1660:Q1660)</f>
        <v>0</v>
      </c>
      <c r="AD1660">
        <f>SUM($F1660:R1660)</f>
        <v>0</v>
      </c>
    </row>
    <row r="1661" spans="1:30" x14ac:dyDescent="0.35">
      <c r="A1661" t="s">
        <v>159</v>
      </c>
      <c r="B1661" s="328" t="str">
        <f>VLOOKUP(A1661,'Web Based Remittances'!$A$2:$C$70,3,0)</f>
        <v>283y650v</v>
      </c>
      <c r="C1661" t="s">
        <v>31</v>
      </c>
      <c r="D1661" t="s">
        <v>32</v>
      </c>
      <c r="E1661">
        <v>4191900</v>
      </c>
      <c r="S1661">
        <f t="shared" si="25"/>
        <v>0</v>
      </c>
      <c r="T1661">
        <f>SUM($F1661:H1661)</f>
        <v>0</v>
      </c>
      <c r="U1661">
        <f>SUM($F1661:I1661)</f>
        <v>0</v>
      </c>
      <c r="V1661">
        <f>SUM($F1661:J1661)</f>
        <v>0</v>
      </c>
      <c r="W1661">
        <f>SUM($F1661:K1661)</f>
        <v>0</v>
      </c>
      <c r="X1661">
        <f>SUM($F1661:L1661)</f>
        <v>0</v>
      </c>
      <c r="Y1661">
        <f>SUM($F1661:M1661)</f>
        <v>0</v>
      </c>
      <c r="Z1661">
        <f>SUM($F1661:N1661)</f>
        <v>0</v>
      </c>
      <c r="AA1661">
        <f>SUM($F1661:O1661)</f>
        <v>0</v>
      </c>
      <c r="AB1661">
        <f>SUM($F1661:P1661)</f>
        <v>0</v>
      </c>
      <c r="AC1661">
        <f>SUM($F1661:Q1661)</f>
        <v>0</v>
      </c>
      <c r="AD1661">
        <f>SUM($F1661:R1661)</f>
        <v>0</v>
      </c>
    </row>
    <row r="1662" spans="1:30" x14ac:dyDescent="0.35">
      <c r="A1662" t="s">
        <v>159</v>
      </c>
      <c r="B1662" s="328" t="str">
        <f>VLOOKUP(A1662,'Web Based Remittances'!$A$2:$C$70,3,0)</f>
        <v>283y650v</v>
      </c>
      <c r="C1662" t="s">
        <v>33</v>
      </c>
      <c r="D1662" t="s">
        <v>34</v>
      </c>
      <c r="E1662">
        <v>4191100</v>
      </c>
      <c r="F1662">
        <v>-38436</v>
      </c>
      <c r="G1662">
        <v>-6968</v>
      </c>
      <c r="I1662">
        <v>-6968</v>
      </c>
      <c r="L1662">
        <v>-6860</v>
      </c>
      <c r="N1662">
        <v>-6860</v>
      </c>
      <c r="P1662">
        <v>-5390</v>
      </c>
      <c r="R1662">
        <v>-5390</v>
      </c>
      <c r="S1662">
        <f t="shared" si="25"/>
        <v>-6968</v>
      </c>
      <c r="T1662">
        <f>SUM($F1662:H1662)</f>
        <v>-45404</v>
      </c>
      <c r="U1662">
        <f>SUM($F1662:I1662)</f>
        <v>-52372</v>
      </c>
      <c r="V1662">
        <f>SUM($F1662:J1662)</f>
        <v>-52372</v>
      </c>
      <c r="W1662">
        <f>SUM($F1662:K1662)</f>
        <v>-52372</v>
      </c>
      <c r="X1662">
        <f>SUM($F1662:L1662)</f>
        <v>-59232</v>
      </c>
      <c r="Y1662">
        <f>SUM($F1662:M1662)</f>
        <v>-59232</v>
      </c>
      <c r="Z1662">
        <f>SUM($F1662:N1662)</f>
        <v>-66092</v>
      </c>
      <c r="AA1662">
        <f>SUM($F1662:O1662)</f>
        <v>-66092</v>
      </c>
      <c r="AB1662">
        <f>SUM($F1662:P1662)</f>
        <v>-71482</v>
      </c>
      <c r="AC1662">
        <f>SUM($F1662:Q1662)</f>
        <v>-71482</v>
      </c>
      <c r="AD1662">
        <f>SUM($F1662:R1662)</f>
        <v>-76872</v>
      </c>
    </row>
    <row r="1663" spans="1:30" x14ac:dyDescent="0.35">
      <c r="A1663" t="s">
        <v>159</v>
      </c>
      <c r="B1663" s="328" t="str">
        <f>VLOOKUP(A1663,'Web Based Remittances'!$A$2:$C$70,3,0)</f>
        <v>283y650v</v>
      </c>
      <c r="C1663" t="s">
        <v>35</v>
      </c>
      <c r="D1663" t="s">
        <v>36</v>
      </c>
      <c r="E1663">
        <v>4191110</v>
      </c>
      <c r="S1663">
        <f t="shared" si="25"/>
        <v>0</v>
      </c>
      <c r="T1663">
        <f>SUM($F1663:H1663)</f>
        <v>0</v>
      </c>
      <c r="U1663">
        <f>SUM($F1663:I1663)</f>
        <v>0</v>
      </c>
      <c r="V1663">
        <f>SUM($F1663:J1663)</f>
        <v>0</v>
      </c>
      <c r="W1663">
        <f>SUM($F1663:K1663)</f>
        <v>0</v>
      </c>
      <c r="X1663">
        <f>SUM($F1663:L1663)</f>
        <v>0</v>
      </c>
      <c r="Y1663">
        <f>SUM($F1663:M1663)</f>
        <v>0</v>
      </c>
      <c r="Z1663">
        <f>SUM($F1663:N1663)</f>
        <v>0</v>
      </c>
      <c r="AA1663">
        <f>SUM($F1663:O1663)</f>
        <v>0</v>
      </c>
      <c r="AB1663">
        <f>SUM($F1663:P1663)</f>
        <v>0</v>
      </c>
      <c r="AC1663">
        <f>SUM($F1663:Q1663)</f>
        <v>0</v>
      </c>
      <c r="AD1663">
        <f>SUM($F1663:R1663)</f>
        <v>0</v>
      </c>
    </row>
    <row r="1664" spans="1:30" x14ac:dyDescent="0.35">
      <c r="A1664" t="s">
        <v>159</v>
      </c>
      <c r="B1664" s="328" t="str">
        <f>VLOOKUP(A1664,'Web Based Remittances'!$A$2:$C$70,3,0)</f>
        <v>283y650v</v>
      </c>
      <c r="C1664" t="s">
        <v>37</v>
      </c>
      <c r="D1664" t="s">
        <v>38</v>
      </c>
      <c r="E1664">
        <v>4191600</v>
      </c>
      <c r="S1664">
        <f t="shared" si="25"/>
        <v>0</v>
      </c>
      <c r="T1664">
        <f>SUM($F1664:H1664)</f>
        <v>0</v>
      </c>
      <c r="U1664">
        <f>SUM($F1664:I1664)</f>
        <v>0</v>
      </c>
      <c r="V1664">
        <f>SUM($F1664:J1664)</f>
        <v>0</v>
      </c>
      <c r="W1664">
        <f>SUM($F1664:K1664)</f>
        <v>0</v>
      </c>
      <c r="X1664">
        <f>SUM($F1664:L1664)</f>
        <v>0</v>
      </c>
      <c r="Y1664">
        <f>SUM($F1664:M1664)</f>
        <v>0</v>
      </c>
      <c r="Z1664">
        <f>SUM($F1664:N1664)</f>
        <v>0</v>
      </c>
      <c r="AA1664">
        <f>SUM($F1664:O1664)</f>
        <v>0</v>
      </c>
      <c r="AB1664">
        <f>SUM($F1664:P1664)</f>
        <v>0</v>
      </c>
      <c r="AC1664">
        <f>SUM($F1664:Q1664)</f>
        <v>0</v>
      </c>
      <c r="AD1664">
        <f>SUM($F1664:R1664)</f>
        <v>0</v>
      </c>
    </row>
    <row r="1665" spans="1:30" x14ac:dyDescent="0.35">
      <c r="A1665" t="s">
        <v>159</v>
      </c>
      <c r="B1665" s="328" t="str">
        <f>VLOOKUP(A1665,'Web Based Remittances'!$A$2:$C$70,3,0)</f>
        <v>283y650v</v>
      </c>
      <c r="C1665" t="s">
        <v>39</v>
      </c>
      <c r="D1665" t="s">
        <v>40</v>
      </c>
      <c r="E1665">
        <v>4191610</v>
      </c>
      <c r="S1665">
        <f t="shared" si="25"/>
        <v>0</v>
      </c>
      <c r="T1665">
        <f>SUM($F1665:H1665)</f>
        <v>0</v>
      </c>
      <c r="U1665">
        <f>SUM($F1665:I1665)</f>
        <v>0</v>
      </c>
      <c r="V1665">
        <f>SUM($F1665:J1665)</f>
        <v>0</v>
      </c>
      <c r="W1665">
        <f>SUM($F1665:K1665)</f>
        <v>0</v>
      </c>
      <c r="X1665">
        <f>SUM($F1665:L1665)</f>
        <v>0</v>
      </c>
      <c r="Y1665">
        <f>SUM($F1665:M1665)</f>
        <v>0</v>
      </c>
      <c r="Z1665">
        <f>SUM($F1665:N1665)</f>
        <v>0</v>
      </c>
      <c r="AA1665">
        <f>SUM($F1665:O1665)</f>
        <v>0</v>
      </c>
      <c r="AB1665">
        <f>SUM($F1665:P1665)</f>
        <v>0</v>
      </c>
      <c r="AC1665">
        <f>SUM($F1665:Q1665)</f>
        <v>0</v>
      </c>
      <c r="AD1665">
        <f>SUM($F1665:R1665)</f>
        <v>0</v>
      </c>
    </row>
    <row r="1666" spans="1:30" x14ac:dyDescent="0.35">
      <c r="A1666" t="s">
        <v>159</v>
      </c>
      <c r="B1666" s="328" t="str">
        <f>VLOOKUP(A1666,'Web Based Remittances'!$A$2:$C$70,3,0)</f>
        <v>283y650v</v>
      </c>
      <c r="C1666" t="s">
        <v>41</v>
      </c>
      <c r="D1666" t="s">
        <v>42</v>
      </c>
      <c r="E1666">
        <v>4190410</v>
      </c>
      <c r="S1666">
        <f t="shared" si="25"/>
        <v>0</v>
      </c>
      <c r="T1666">
        <f>SUM($F1666:H1666)</f>
        <v>0</v>
      </c>
      <c r="U1666">
        <f>SUM($F1666:I1666)</f>
        <v>0</v>
      </c>
      <c r="V1666">
        <f>SUM($F1666:J1666)</f>
        <v>0</v>
      </c>
      <c r="W1666">
        <f>SUM($F1666:K1666)</f>
        <v>0</v>
      </c>
      <c r="X1666">
        <f>SUM($F1666:L1666)</f>
        <v>0</v>
      </c>
      <c r="Y1666">
        <f>SUM($F1666:M1666)</f>
        <v>0</v>
      </c>
      <c r="Z1666">
        <f>SUM($F1666:N1666)</f>
        <v>0</v>
      </c>
      <c r="AA1666">
        <f>SUM($F1666:O1666)</f>
        <v>0</v>
      </c>
      <c r="AB1666">
        <f>SUM($F1666:P1666)</f>
        <v>0</v>
      </c>
      <c r="AC1666">
        <f>SUM($F1666:Q1666)</f>
        <v>0</v>
      </c>
      <c r="AD1666">
        <f>SUM($F1666:R1666)</f>
        <v>0</v>
      </c>
    </row>
    <row r="1667" spans="1:30" x14ac:dyDescent="0.35">
      <c r="A1667" t="s">
        <v>159</v>
      </c>
      <c r="B1667" s="328" t="str">
        <f>VLOOKUP(A1667,'Web Based Remittances'!$A$2:$C$70,3,0)</f>
        <v>283y650v</v>
      </c>
      <c r="C1667" t="s">
        <v>43</v>
      </c>
      <c r="D1667" t="s">
        <v>44</v>
      </c>
      <c r="E1667">
        <v>4190420</v>
      </c>
      <c r="S1667">
        <f t="shared" si="25"/>
        <v>0</v>
      </c>
      <c r="T1667">
        <f>SUM($F1667:H1667)</f>
        <v>0</v>
      </c>
      <c r="U1667">
        <f>SUM($F1667:I1667)</f>
        <v>0</v>
      </c>
      <c r="V1667">
        <f>SUM($F1667:J1667)</f>
        <v>0</v>
      </c>
      <c r="W1667">
        <f>SUM($F1667:K1667)</f>
        <v>0</v>
      </c>
      <c r="X1667">
        <f>SUM($F1667:L1667)</f>
        <v>0</v>
      </c>
      <c r="Y1667">
        <f>SUM($F1667:M1667)</f>
        <v>0</v>
      </c>
      <c r="Z1667">
        <f>SUM($F1667:N1667)</f>
        <v>0</v>
      </c>
      <c r="AA1667">
        <f>SUM($F1667:O1667)</f>
        <v>0</v>
      </c>
      <c r="AB1667">
        <f>SUM($F1667:P1667)</f>
        <v>0</v>
      </c>
      <c r="AC1667">
        <f>SUM($F1667:Q1667)</f>
        <v>0</v>
      </c>
      <c r="AD1667">
        <f>SUM($F1667:R1667)</f>
        <v>0</v>
      </c>
    </row>
    <row r="1668" spans="1:30" x14ac:dyDescent="0.35">
      <c r="A1668" t="s">
        <v>159</v>
      </c>
      <c r="B1668" s="328" t="str">
        <f>VLOOKUP(A1668,'Web Based Remittances'!$A$2:$C$70,3,0)</f>
        <v>283y650v</v>
      </c>
      <c r="C1668" t="s">
        <v>45</v>
      </c>
      <c r="D1668" t="s">
        <v>46</v>
      </c>
      <c r="E1668">
        <v>4190200</v>
      </c>
      <c r="S1668">
        <f t="shared" ref="S1668:S1731" si="26">G1668</f>
        <v>0</v>
      </c>
      <c r="T1668">
        <f>SUM($F1668:H1668)</f>
        <v>0</v>
      </c>
      <c r="U1668">
        <f>SUM($F1668:I1668)</f>
        <v>0</v>
      </c>
      <c r="V1668">
        <f>SUM($F1668:J1668)</f>
        <v>0</v>
      </c>
      <c r="W1668">
        <f>SUM($F1668:K1668)</f>
        <v>0</v>
      </c>
      <c r="X1668">
        <f>SUM($F1668:L1668)</f>
        <v>0</v>
      </c>
      <c r="Y1668">
        <f>SUM($F1668:M1668)</f>
        <v>0</v>
      </c>
      <c r="Z1668">
        <f>SUM($F1668:N1668)</f>
        <v>0</v>
      </c>
      <c r="AA1668">
        <f>SUM($F1668:O1668)</f>
        <v>0</v>
      </c>
      <c r="AB1668">
        <f>SUM($F1668:P1668)</f>
        <v>0</v>
      </c>
      <c r="AC1668">
        <f>SUM($F1668:Q1668)</f>
        <v>0</v>
      </c>
      <c r="AD1668">
        <f>SUM($F1668:R1668)</f>
        <v>0</v>
      </c>
    </row>
    <row r="1669" spans="1:30" x14ac:dyDescent="0.35">
      <c r="A1669" t="s">
        <v>159</v>
      </c>
      <c r="B1669" s="328" t="str">
        <f>VLOOKUP(A1669,'Web Based Remittances'!$A$2:$C$70,3,0)</f>
        <v>283y650v</v>
      </c>
      <c r="C1669" t="s">
        <v>47</v>
      </c>
      <c r="D1669" t="s">
        <v>48</v>
      </c>
      <c r="E1669">
        <v>4190386</v>
      </c>
      <c r="S1669">
        <f t="shared" si="26"/>
        <v>0</v>
      </c>
      <c r="T1669">
        <f>SUM($F1669:H1669)</f>
        <v>0</v>
      </c>
      <c r="U1669">
        <f>SUM($F1669:I1669)</f>
        <v>0</v>
      </c>
      <c r="V1669">
        <f>SUM($F1669:J1669)</f>
        <v>0</v>
      </c>
      <c r="W1669">
        <f>SUM($F1669:K1669)</f>
        <v>0</v>
      </c>
      <c r="X1669">
        <f>SUM($F1669:L1669)</f>
        <v>0</v>
      </c>
      <c r="Y1669">
        <f>SUM($F1669:M1669)</f>
        <v>0</v>
      </c>
      <c r="Z1669">
        <f>SUM($F1669:N1669)</f>
        <v>0</v>
      </c>
      <c r="AA1669">
        <f>SUM($F1669:O1669)</f>
        <v>0</v>
      </c>
      <c r="AB1669">
        <f>SUM($F1669:P1669)</f>
        <v>0</v>
      </c>
      <c r="AC1669">
        <f>SUM($F1669:Q1669)</f>
        <v>0</v>
      </c>
      <c r="AD1669">
        <f>SUM($F1669:R1669)</f>
        <v>0</v>
      </c>
    </row>
    <row r="1670" spans="1:30" x14ac:dyDescent="0.35">
      <c r="A1670" t="s">
        <v>159</v>
      </c>
      <c r="B1670" s="328" t="str">
        <f>VLOOKUP(A1670,'Web Based Remittances'!$A$2:$C$70,3,0)</f>
        <v>283y650v</v>
      </c>
      <c r="C1670" t="s">
        <v>49</v>
      </c>
      <c r="D1670" t="s">
        <v>50</v>
      </c>
      <c r="E1670">
        <v>4190387</v>
      </c>
      <c r="S1670">
        <f t="shared" si="26"/>
        <v>0</v>
      </c>
      <c r="T1670">
        <f>SUM($F1670:H1670)</f>
        <v>0</v>
      </c>
      <c r="U1670">
        <f>SUM($F1670:I1670)</f>
        <v>0</v>
      </c>
      <c r="V1670">
        <f>SUM($F1670:J1670)</f>
        <v>0</v>
      </c>
      <c r="W1670">
        <f>SUM($F1670:K1670)</f>
        <v>0</v>
      </c>
      <c r="X1670">
        <f>SUM($F1670:L1670)</f>
        <v>0</v>
      </c>
      <c r="Y1670">
        <f>SUM($F1670:M1670)</f>
        <v>0</v>
      </c>
      <c r="Z1670">
        <f>SUM($F1670:N1670)</f>
        <v>0</v>
      </c>
      <c r="AA1670">
        <f>SUM($F1670:O1670)</f>
        <v>0</v>
      </c>
      <c r="AB1670">
        <f>SUM($F1670:P1670)</f>
        <v>0</v>
      </c>
      <c r="AC1670">
        <f>SUM($F1670:Q1670)</f>
        <v>0</v>
      </c>
      <c r="AD1670">
        <f>SUM($F1670:R1670)</f>
        <v>0</v>
      </c>
    </row>
    <row r="1671" spans="1:30" x14ac:dyDescent="0.35">
      <c r="A1671" t="s">
        <v>159</v>
      </c>
      <c r="B1671" s="328" t="str">
        <f>VLOOKUP(A1671,'Web Based Remittances'!$A$2:$C$70,3,0)</f>
        <v>283y650v</v>
      </c>
      <c r="C1671" t="s">
        <v>51</v>
      </c>
      <c r="D1671" t="s">
        <v>52</v>
      </c>
      <c r="E1671">
        <v>4190388</v>
      </c>
      <c r="F1671">
        <v>-5075</v>
      </c>
      <c r="G1671">
        <v>-1268.75</v>
      </c>
      <c r="I1671">
        <v>-1268.75</v>
      </c>
      <c r="L1671">
        <v>-1268.75</v>
      </c>
      <c r="O1671">
        <v>-1268.75</v>
      </c>
      <c r="S1671">
        <f t="shared" si="26"/>
        <v>-1268.75</v>
      </c>
      <c r="T1671">
        <f>SUM($F1671:H1671)</f>
        <v>-6343.75</v>
      </c>
      <c r="U1671">
        <f>SUM($F1671:I1671)</f>
        <v>-7612.5</v>
      </c>
      <c r="V1671">
        <f>SUM($F1671:J1671)</f>
        <v>-7612.5</v>
      </c>
      <c r="W1671">
        <f>SUM($F1671:K1671)</f>
        <v>-7612.5</v>
      </c>
      <c r="X1671">
        <f>SUM($F1671:L1671)</f>
        <v>-8881.25</v>
      </c>
      <c r="Y1671">
        <f>SUM($F1671:M1671)</f>
        <v>-8881.25</v>
      </c>
      <c r="Z1671">
        <f>SUM($F1671:N1671)</f>
        <v>-8881.25</v>
      </c>
      <c r="AA1671">
        <f>SUM($F1671:O1671)</f>
        <v>-10150</v>
      </c>
      <c r="AB1671">
        <f>SUM($F1671:P1671)</f>
        <v>-10150</v>
      </c>
      <c r="AC1671">
        <f>SUM($F1671:Q1671)</f>
        <v>-10150</v>
      </c>
      <c r="AD1671">
        <f>SUM($F1671:R1671)</f>
        <v>-10150</v>
      </c>
    </row>
    <row r="1672" spans="1:30" x14ac:dyDescent="0.35">
      <c r="A1672" t="s">
        <v>159</v>
      </c>
      <c r="B1672" s="328" t="str">
        <f>VLOOKUP(A1672,'Web Based Remittances'!$A$2:$C$70,3,0)</f>
        <v>283y650v</v>
      </c>
      <c r="C1672" t="s">
        <v>53</v>
      </c>
      <c r="D1672" t="s">
        <v>54</v>
      </c>
      <c r="E1672">
        <v>4190380</v>
      </c>
      <c r="F1672">
        <v>-80609</v>
      </c>
      <c r="G1672">
        <v>-7165.25</v>
      </c>
      <c r="J1672">
        <v>-63419</v>
      </c>
      <c r="Q1672">
        <v>-10024.75</v>
      </c>
      <c r="S1672">
        <f t="shared" si="26"/>
        <v>-7165.25</v>
      </c>
      <c r="T1672">
        <f>SUM($F1672:H1672)</f>
        <v>-87774.25</v>
      </c>
      <c r="U1672">
        <f>SUM($F1672:I1672)</f>
        <v>-87774.25</v>
      </c>
      <c r="V1672">
        <f>SUM($F1672:J1672)</f>
        <v>-151193.25</v>
      </c>
      <c r="W1672">
        <f>SUM($F1672:K1672)</f>
        <v>-151193.25</v>
      </c>
      <c r="X1672">
        <f>SUM($F1672:L1672)</f>
        <v>-151193.25</v>
      </c>
      <c r="Y1672">
        <f>SUM($F1672:M1672)</f>
        <v>-151193.25</v>
      </c>
      <c r="Z1672">
        <f>SUM($F1672:N1672)</f>
        <v>-151193.25</v>
      </c>
      <c r="AA1672">
        <f>SUM($F1672:O1672)</f>
        <v>-151193.25</v>
      </c>
      <c r="AB1672">
        <f>SUM($F1672:P1672)</f>
        <v>-151193.25</v>
      </c>
      <c r="AC1672">
        <f>SUM($F1672:Q1672)</f>
        <v>-161218</v>
      </c>
      <c r="AD1672">
        <f>SUM($F1672:R1672)</f>
        <v>-161218</v>
      </c>
    </row>
    <row r="1673" spans="1:30" x14ac:dyDescent="0.35">
      <c r="A1673" t="s">
        <v>159</v>
      </c>
      <c r="B1673" s="328" t="str">
        <f>VLOOKUP(A1673,'Web Based Remittances'!$A$2:$C$70,3,0)</f>
        <v>283y650v</v>
      </c>
      <c r="C1673" t="s">
        <v>156</v>
      </c>
      <c r="D1673" t="s">
        <v>157</v>
      </c>
      <c r="E1673">
        <v>4190205</v>
      </c>
      <c r="S1673">
        <f t="shared" si="26"/>
        <v>0</v>
      </c>
      <c r="T1673">
        <f>SUM($F1673:H1673)</f>
        <v>0</v>
      </c>
      <c r="U1673">
        <f>SUM($F1673:I1673)</f>
        <v>0</v>
      </c>
      <c r="V1673">
        <f>SUM($F1673:J1673)</f>
        <v>0</v>
      </c>
      <c r="W1673">
        <f>SUM($F1673:K1673)</f>
        <v>0</v>
      </c>
      <c r="X1673">
        <f>SUM($F1673:L1673)</f>
        <v>0</v>
      </c>
      <c r="Y1673">
        <f>SUM($F1673:M1673)</f>
        <v>0</v>
      </c>
      <c r="Z1673">
        <f>SUM($F1673:N1673)</f>
        <v>0</v>
      </c>
      <c r="AA1673">
        <f>SUM($F1673:O1673)</f>
        <v>0</v>
      </c>
      <c r="AB1673">
        <f>SUM($F1673:P1673)</f>
        <v>0</v>
      </c>
      <c r="AC1673">
        <f>SUM($F1673:Q1673)</f>
        <v>0</v>
      </c>
      <c r="AD1673">
        <f>SUM($F1673:R1673)</f>
        <v>0</v>
      </c>
    </row>
    <row r="1674" spans="1:30" x14ac:dyDescent="0.35">
      <c r="A1674" t="s">
        <v>159</v>
      </c>
      <c r="B1674" s="328" t="str">
        <f>VLOOKUP(A1674,'Web Based Remittances'!$A$2:$C$70,3,0)</f>
        <v>283y650v</v>
      </c>
      <c r="C1674" t="s">
        <v>55</v>
      </c>
      <c r="D1674" t="s">
        <v>56</v>
      </c>
      <c r="E1674">
        <v>4190210</v>
      </c>
      <c r="S1674">
        <f t="shared" si="26"/>
        <v>0</v>
      </c>
      <c r="T1674">
        <f>SUM($F1674:H1674)</f>
        <v>0</v>
      </c>
      <c r="U1674">
        <f>SUM($F1674:I1674)</f>
        <v>0</v>
      </c>
      <c r="V1674">
        <f>SUM($F1674:J1674)</f>
        <v>0</v>
      </c>
      <c r="W1674">
        <f>SUM($F1674:K1674)</f>
        <v>0</v>
      </c>
      <c r="X1674">
        <f>SUM($F1674:L1674)</f>
        <v>0</v>
      </c>
      <c r="Y1674">
        <f>SUM($F1674:M1674)</f>
        <v>0</v>
      </c>
      <c r="Z1674">
        <f>SUM($F1674:N1674)</f>
        <v>0</v>
      </c>
      <c r="AA1674">
        <f>SUM($F1674:O1674)</f>
        <v>0</v>
      </c>
      <c r="AB1674">
        <f>SUM($F1674:P1674)</f>
        <v>0</v>
      </c>
      <c r="AC1674">
        <f>SUM($F1674:Q1674)</f>
        <v>0</v>
      </c>
      <c r="AD1674">
        <f>SUM($F1674:R1674)</f>
        <v>0</v>
      </c>
    </row>
    <row r="1675" spans="1:30" x14ac:dyDescent="0.35">
      <c r="A1675" t="s">
        <v>159</v>
      </c>
      <c r="B1675" s="328" t="str">
        <f>VLOOKUP(A1675,'Web Based Remittances'!$A$2:$C$70,3,0)</f>
        <v>283y650v</v>
      </c>
      <c r="C1675" t="s">
        <v>57</v>
      </c>
      <c r="D1675" t="s">
        <v>58</v>
      </c>
      <c r="E1675">
        <v>6110000</v>
      </c>
      <c r="F1675">
        <v>528065</v>
      </c>
      <c r="G1675">
        <v>41993</v>
      </c>
      <c r="H1675">
        <v>43076</v>
      </c>
      <c r="I1675">
        <v>43076</v>
      </c>
      <c r="J1675">
        <v>43076</v>
      </c>
      <c r="K1675">
        <v>43076</v>
      </c>
      <c r="L1675">
        <v>44824</v>
      </c>
      <c r="M1675">
        <v>44824</v>
      </c>
      <c r="N1675">
        <v>44824</v>
      </c>
      <c r="O1675">
        <v>44824</v>
      </c>
      <c r="P1675">
        <v>44824</v>
      </c>
      <c r="Q1675">
        <v>44824</v>
      </c>
      <c r="R1675">
        <v>44824</v>
      </c>
      <c r="S1675">
        <f t="shared" si="26"/>
        <v>41993</v>
      </c>
      <c r="T1675">
        <f>SUM($F1675:H1675)</f>
        <v>613134</v>
      </c>
      <c r="U1675">
        <f>SUM($F1675:I1675)</f>
        <v>656210</v>
      </c>
      <c r="V1675">
        <f>SUM($F1675:J1675)</f>
        <v>699286</v>
      </c>
      <c r="W1675">
        <f>SUM($F1675:K1675)</f>
        <v>742362</v>
      </c>
      <c r="X1675">
        <f>SUM($F1675:L1675)</f>
        <v>787186</v>
      </c>
      <c r="Y1675">
        <f>SUM($F1675:M1675)</f>
        <v>832010</v>
      </c>
      <c r="Z1675">
        <f>SUM($F1675:N1675)</f>
        <v>876834</v>
      </c>
      <c r="AA1675">
        <f>SUM($F1675:O1675)</f>
        <v>921658</v>
      </c>
      <c r="AB1675">
        <f>SUM($F1675:P1675)</f>
        <v>966482</v>
      </c>
      <c r="AC1675">
        <f>SUM($F1675:Q1675)</f>
        <v>1011306</v>
      </c>
      <c r="AD1675">
        <f>SUM($F1675:R1675)</f>
        <v>1056130</v>
      </c>
    </row>
    <row r="1676" spans="1:30" x14ac:dyDescent="0.35">
      <c r="A1676" t="s">
        <v>159</v>
      </c>
      <c r="B1676" s="328" t="str">
        <f>VLOOKUP(A1676,'Web Based Remittances'!$A$2:$C$70,3,0)</f>
        <v>283y650v</v>
      </c>
      <c r="C1676" t="s">
        <v>59</v>
      </c>
      <c r="D1676" t="s">
        <v>60</v>
      </c>
      <c r="E1676">
        <v>6110020</v>
      </c>
      <c r="F1676">
        <v>29129</v>
      </c>
      <c r="G1676">
        <v>2740</v>
      </c>
      <c r="H1676">
        <v>2399</v>
      </c>
      <c r="I1676">
        <v>2399</v>
      </c>
      <c r="J1676">
        <v>2399</v>
      </c>
      <c r="K1676">
        <v>2399</v>
      </c>
      <c r="L1676">
        <v>2399</v>
      </c>
      <c r="M1676">
        <v>2399</v>
      </c>
      <c r="N1676">
        <v>2399</v>
      </c>
      <c r="O1676">
        <v>2399</v>
      </c>
      <c r="P1676">
        <v>2399</v>
      </c>
      <c r="Q1676">
        <v>2399</v>
      </c>
      <c r="R1676">
        <v>2399</v>
      </c>
      <c r="S1676">
        <f t="shared" si="26"/>
        <v>2740</v>
      </c>
      <c r="T1676">
        <f>SUM($F1676:H1676)</f>
        <v>34268</v>
      </c>
      <c r="U1676">
        <f>SUM($F1676:I1676)</f>
        <v>36667</v>
      </c>
      <c r="V1676">
        <f>SUM($F1676:J1676)</f>
        <v>39066</v>
      </c>
      <c r="W1676">
        <f>SUM($F1676:K1676)</f>
        <v>41465</v>
      </c>
      <c r="X1676">
        <f>SUM($F1676:L1676)</f>
        <v>43864</v>
      </c>
      <c r="Y1676">
        <f>SUM($F1676:M1676)</f>
        <v>46263</v>
      </c>
      <c r="Z1676">
        <f>SUM($F1676:N1676)</f>
        <v>48662</v>
      </c>
      <c r="AA1676">
        <f>SUM($F1676:O1676)</f>
        <v>51061</v>
      </c>
      <c r="AB1676">
        <f>SUM($F1676:P1676)</f>
        <v>53460</v>
      </c>
      <c r="AC1676">
        <f>SUM($F1676:Q1676)</f>
        <v>55859</v>
      </c>
      <c r="AD1676">
        <f>SUM($F1676:R1676)</f>
        <v>58258</v>
      </c>
    </row>
    <row r="1677" spans="1:30" x14ac:dyDescent="0.35">
      <c r="A1677" t="s">
        <v>159</v>
      </c>
      <c r="B1677" s="328" t="str">
        <f>VLOOKUP(A1677,'Web Based Remittances'!$A$2:$C$70,3,0)</f>
        <v>283y650v</v>
      </c>
      <c r="C1677" t="s">
        <v>61</v>
      </c>
      <c r="D1677" t="s">
        <v>62</v>
      </c>
      <c r="E1677">
        <v>6110600</v>
      </c>
      <c r="F1677">
        <v>294652</v>
      </c>
      <c r="G1677">
        <v>25637</v>
      </c>
      <c r="H1677">
        <v>25637</v>
      </c>
      <c r="I1677">
        <v>25637</v>
      </c>
      <c r="J1677">
        <v>25637</v>
      </c>
      <c r="K1677">
        <v>25637</v>
      </c>
      <c r="L1677">
        <v>23781</v>
      </c>
      <c r="M1677">
        <v>23781</v>
      </c>
      <c r="N1677">
        <v>23781</v>
      </c>
      <c r="O1677">
        <v>23781</v>
      </c>
      <c r="P1677">
        <v>23781</v>
      </c>
      <c r="Q1677">
        <v>23781</v>
      </c>
      <c r="R1677">
        <v>23781</v>
      </c>
      <c r="S1677">
        <f t="shared" si="26"/>
        <v>25637</v>
      </c>
      <c r="T1677">
        <f>SUM($F1677:H1677)</f>
        <v>345926</v>
      </c>
      <c r="U1677">
        <f>SUM($F1677:I1677)</f>
        <v>371563</v>
      </c>
      <c r="V1677">
        <f>SUM($F1677:J1677)</f>
        <v>397200</v>
      </c>
      <c r="W1677">
        <f>SUM($F1677:K1677)</f>
        <v>422837</v>
      </c>
      <c r="X1677">
        <f>SUM($F1677:L1677)</f>
        <v>446618</v>
      </c>
      <c r="Y1677">
        <f>SUM($F1677:M1677)</f>
        <v>470399</v>
      </c>
      <c r="Z1677">
        <f>SUM($F1677:N1677)</f>
        <v>494180</v>
      </c>
      <c r="AA1677">
        <f>SUM($F1677:O1677)</f>
        <v>517961</v>
      </c>
      <c r="AB1677">
        <f>SUM($F1677:P1677)</f>
        <v>541742</v>
      </c>
      <c r="AC1677">
        <f>SUM($F1677:Q1677)</f>
        <v>565523</v>
      </c>
      <c r="AD1677">
        <f>SUM($F1677:R1677)</f>
        <v>589304</v>
      </c>
    </row>
    <row r="1678" spans="1:30" x14ac:dyDescent="0.35">
      <c r="A1678" t="s">
        <v>159</v>
      </c>
      <c r="B1678" s="328" t="str">
        <f>VLOOKUP(A1678,'Web Based Remittances'!$A$2:$C$70,3,0)</f>
        <v>283y650v</v>
      </c>
      <c r="C1678" t="s">
        <v>63</v>
      </c>
      <c r="D1678" t="s">
        <v>64</v>
      </c>
      <c r="E1678">
        <v>6110720</v>
      </c>
      <c r="F1678">
        <v>47400</v>
      </c>
      <c r="G1678">
        <v>3950</v>
      </c>
      <c r="H1678">
        <v>3950</v>
      </c>
      <c r="I1678">
        <v>3950</v>
      </c>
      <c r="J1678">
        <v>3950</v>
      </c>
      <c r="K1678">
        <v>3950</v>
      </c>
      <c r="L1678">
        <v>3950</v>
      </c>
      <c r="M1678">
        <v>3950</v>
      </c>
      <c r="N1678">
        <v>3950</v>
      </c>
      <c r="O1678">
        <v>3950</v>
      </c>
      <c r="P1678">
        <v>3950</v>
      </c>
      <c r="Q1678">
        <v>3950</v>
      </c>
      <c r="R1678">
        <v>3950</v>
      </c>
      <c r="S1678">
        <f t="shared" si="26"/>
        <v>3950</v>
      </c>
      <c r="T1678">
        <f>SUM($F1678:H1678)</f>
        <v>55300</v>
      </c>
      <c r="U1678">
        <f>SUM($F1678:I1678)</f>
        <v>59250</v>
      </c>
      <c r="V1678">
        <f>SUM($F1678:J1678)</f>
        <v>63200</v>
      </c>
      <c r="W1678">
        <f>SUM($F1678:K1678)</f>
        <v>67150</v>
      </c>
      <c r="X1678">
        <f>SUM($F1678:L1678)</f>
        <v>71100</v>
      </c>
      <c r="Y1678">
        <f>SUM($F1678:M1678)</f>
        <v>75050</v>
      </c>
      <c r="Z1678">
        <f>SUM($F1678:N1678)</f>
        <v>79000</v>
      </c>
      <c r="AA1678">
        <f>SUM($F1678:O1678)</f>
        <v>82950</v>
      </c>
      <c r="AB1678">
        <f>SUM($F1678:P1678)</f>
        <v>86900</v>
      </c>
      <c r="AC1678">
        <f>SUM($F1678:Q1678)</f>
        <v>90850</v>
      </c>
      <c r="AD1678">
        <f>SUM($F1678:R1678)</f>
        <v>94800</v>
      </c>
    </row>
    <row r="1679" spans="1:30" x14ac:dyDescent="0.35">
      <c r="A1679" t="s">
        <v>159</v>
      </c>
      <c r="B1679" s="328" t="str">
        <f>VLOOKUP(A1679,'Web Based Remittances'!$A$2:$C$70,3,0)</f>
        <v>283y650v</v>
      </c>
      <c r="C1679" t="s">
        <v>65</v>
      </c>
      <c r="D1679" t="s">
        <v>66</v>
      </c>
      <c r="E1679">
        <v>6110860</v>
      </c>
      <c r="F1679">
        <v>87784</v>
      </c>
      <c r="G1679">
        <v>7286</v>
      </c>
      <c r="H1679">
        <v>7318</v>
      </c>
      <c r="I1679">
        <v>7318</v>
      </c>
      <c r="J1679">
        <v>7318</v>
      </c>
      <c r="K1679">
        <v>7318</v>
      </c>
      <c r="L1679">
        <v>7318</v>
      </c>
      <c r="M1679">
        <v>7318</v>
      </c>
      <c r="N1679">
        <v>7318</v>
      </c>
      <c r="O1679">
        <v>7318</v>
      </c>
      <c r="P1679">
        <v>7318</v>
      </c>
      <c r="Q1679">
        <v>7318</v>
      </c>
      <c r="R1679">
        <v>7318</v>
      </c>
      <c r="S1679">
        <f t="shared" si="26"/>
        <v>7286</v>
      </c>
      <c r="T1679">
        <f>SUM($F1679:H1679)</f>
        <v>102388</v>
      </c>
      <c r="U1679">
        <f>SUM($F1679:I1679)</f>
        <v>109706</v>
      </c>
      <c r="V1679">
        <f>SUM($F1679:J1679)</f>
        <v>117024</v>
      </c>
      <c r="W1679">
        <f>SUM($F1679:K1679)</f>
        <v>124342</v>
      </c>
      <c r="X1679">
        <f>SUM($F1679:L1679)</f>
        <v>131660</v>
      </c>
      <c r="Y1679">
        <f>SUM($F1679:M1679)</f>
        <v>138978</v>
      </c>
      <c r="Z1679">
        <f>SUM($F1679:N1679)</f>
        <v>146296</v>
      </c>
      <c r="AA1679">
        <f>SUM($F1679:O1679)</f>
        <v>153614</v>
      </c>
      <c r="AB1679">
        <f>SUM($F1679:P1679)</f>
        <v>160932</v>
      </c>
      <c r="AC1679">
        <f>SUM($F1679:Q1679)</f>
        <v>168250</v>
      </c>
      <c r="AD1679">
        <f>SUM($F1679:R1679)</f>
        <v>175568</v>
      </c>
    </row>
    <row r="1680" spans="1:30" x14ac:dyDescent="0.35">
      <c r="A1680" t="s">
        <v>159</v>
      </c>
      <c r="B1680" s="328" t="str">
        <f>VLOOKUP(A1680,'Web Based Remittances'!$A$2:$C$70,3,0)</f>
        <v>283y650v</v>
      </c>
      <c r="C1680" t="s">
        <v>67</v>
      </c>
      <c r="D1680" t="s">
        <v>68</v>
      </c>
      <c r="E1680">
        <v>6110800</v>
      </c>
      <c r="F1680">
        <v>3143</v>
      </c>
      <c r="L1680">
        <v>449</v>
      </c>
      <c r="M1680">
        <v>449</v>
      </c>
      <c r="N1680">
        <v>449</v>
      </c>
      <c r="O1680">
        <v>449</v>
      </c>
      <c r="P1680">
        <v>449</v>
      </c>
      <c r="Q1680">
        <v>449</v>
      </c>
      <c r="R1680">
        <v>449</v>
      </c>
      <c r="S1680">
        <f t="shared" si="26"/>
        <v>0</v>
      </c>
      <c r="T1680">
        <f>SUM($F1680:H1680)</f>
        <v>3143</v>
      </c>
      <c r="U1680">
        <f>SUM($F1680:I1680)</f>
        <v>3143</v>
      </c>
      <c r="V1680">
        <f>SUM($F1680:J1680)</f>
        <v>3143</v>
      </c>
      <c r="W1680">
        <f>SUM($F1680:K1680)</f>
        <v>3143</v>
      </c>
      <c r="X1680">
        <f>SUM($F1680:L1680)</f>
        <v>3592</v>
      </c>
      <c r="Y1680">
        <f>SUM($F1680:M1680)</f>
        <v>4041</v>
      </c>
      <c r="Z1680">
        <f>SUM($F1680:N1680)</f>
        <v>4490</v>
      </c>
      <c r="AA1680">
        <f>SUM($F1680:O1680)</f>
        <v>4939</v>
      </c>
      <c r="AB1680">
        <f>SUM($F1680:P1680)</f>
        <v>5388</v>
      </c>
      <c r="AC1680">
        <f>SUM($F1680:Q1680)</f>
        <v>5837</v>
      </c>
      <c r="AD1680">
        <f>SUM($F1680:R1680)</f>
        <v>6286</v>
      </c>
    </row>
    <row r="1681" spans="1:30" x14ac:dyDescent="0.35">
      <c r="A1681" t="s">
        <v>159</v>
      </c>
      <c r="B1681" s="328" t="str">
        <f>VLOOKUP(A1681,'Web Based Remittances'!$A$2:$C$70,3,0)</f>
        <v>283y650v</v>
      </c>
      <c r="C1681" t="s">
        <v>69</v>
      </c>
      <c r="D1681" t="s">
        <v>70</v>
      </c>
      <c r="E1681">
        <v>6110640</v>
      </c>
      <c r="S1681">
        <f t="shared" si="26"/>
        <v>0</v>
      </c>
      <c r="T1681">
        <f>SUM($F1681:H1681)</f>
        <v>0</v>
      </c>
      <c r="U1681">
        <f>SUM($F1681:I1681)</f>
        <v>0</v>
      </c>
      <c r="V1681">
        <f>SUM($F1681:J1681)</f>
        <v>0</v>
      </c>
      <c r="W1681">
        <f>SUM($F1681:K1681)</f>
        <v>0</v>
      </c>
      <c r="X1681">
        <f>SUM($F1681:L1681)</f>
        <v>0</v>
      </c>
      <c r="Y1681">
        <f>SUM($F1681:M1681)</f>
        <v>0</v>
      </c>
      <c r="Z1681">
        <f>SUM($F1681:N1681)</f>
        <v>0</v>
      </c>
      <c r="AA1681">
        <f>SUM($F1681:O1681)</f>
        <v>0</v>
      </c>
      <c r="AB1681">
        <f>SUM($F1681:P1681)</f>
        <v>0</v>
      </c>
      <c r="AC1681">
        <f>SUM($F1681:Q1681)</f>
        <v>0</v>
      </c>
      <c r="AD1681">
        <f>SUM($F1681:R1681)</f>
        <v>0</v>
      </c>
    </row>
    <row r="1682" spans="1:30" x14ac:dyDescent="0.35">
      <c r="A1682" t="s">
        <v>159</v>
      </c>
      <c r="B1682" s="328" t="str">
        <f>VLOOKUP(A1682,'Web Based Remittances'!$A$2:$C$70,3,0)</f>
        <v>283y650v</v>
      </c>
      <c r="C1682" t="s">
        <v>71</v>
      </c>
      <c r="D1682" t="s">
        <v>72</v>
      </c>
      <c r="E1682">
        <v>6116300</v>
      </c>
      <c r="F1682">
        <v>4768</v>
      </c>
      <c r="G1682">
        <v>562</v>
      </c>
      <c r="H1682">
        <v>434</v>
      </c>
      <c r="I1682">
        <v>320</v>
      </c>
      <c r="J1682">
        <v>534</v>
      </c>
      <c r="K1682">
        <v>320</v>
      </c>
      <c r="L1682">
        <v>344</v>
      </c>
      <c r="M1682">
        <v>420</v>
      </c>
      <c r="N1682">
        <v>320</v>
      </c>
      <c r="O1682">
        <v>437</v>
      </c>
      <c r="P1682">
        <v>320</v>
      </c>
      <c r="Q1682">
        <v>320</v>
      </c>
      <c r="R1682">
        <v>437</v>
      </c>
      <c r="S1682">
        <f t="shared" si="26"/>
        <v>562</v>
      </c>
      <c r="T1682">
        <f>SUM($F1682:H1682)</f>
        <v>5764</v>
      </c>
      <c r="U1682">
        <f>SUM($F1682:I1682)</f>
        <v>6084</v>
      </c>
      <c r="V1682">
        <f>SUM($F1682:J1682)</f>
        <v>6618</v>
      </c>
      <c r="W1682">
        <f>SUM($F1682:K1682)</f>
        <v>6938</v>
      </c>
      <c r="X1682">
        <f>SUM($F1682:L1682)</f>
        <v>7282</v>
      </c>
      <c r="Y1682">
        <f>SUM($F1682:M1682)</f>
        <v>7702</v>
      </c>
      <c r="Z1682">
        <f>SUM($F1682:N1682)</f>
        <v>8022</v>
      </c>
      <c r="AA1682">
        <f>SUM($F1682:O1682)</f>
        <v>8459</v>
      </c>
      <c r="AB1682">
        <f>SUM($F1682:P1682)</f>
        <v>8779</v>
      </c>
      <c r="AC1682">
        <f>SUM($F1682:Q1682)</f>
        <v>9099</v>
      </c>
      <c r="AD1682">
        <f>SUM($F1682:R1682)</f>
        <v>9536</v>
      </c>
    </row>
    <row r="1683" spans="1:30" x14ac:dyDescent="0.35">
      <c r="A1683" t="s">
        <v>159</v>
      </c>
      <c r="B1683" s="328" t="str">
        <f>VLOOKUP(A1683,'Web Based Remittances'!$A$2:$C$70,3,0)</f>
        <v>283y650v</v>
      </c>
      <c r="C1683" t="s">
        <v>73</v>
      </c>
      <c r="D1683" t="s">
        <v>74</v>
      </c>
      <c r="E1683">
        <v>6116200</v>
      </c>
      <c r="F1683">
        <v>5020</v>
      </c>
      <c r="H1683">
        <v>1200</v>
      </c>
      <c r="L1683">
        <v>2720</v>
      </c>
      <c r="O1683">
        <v>1000</v>
      </c>
      <c r="R1683">
        <v>100</v>
      </c>
      <c r="S1683">
        <f t="shared" si="26"/>
        <v>0</v>
      </c>
      <c r="T1683">
        <f>SUM($F1683:H1683)</f>
        <v>6220</v>
      </c>
      <c r="U1683">
        <f>SUM($F1683:I1683)</f>
        <v>6220</v>
      </c>
      <c r="V1683">
        <f>SUM($F1683:J1683)</f>
        <v>6220</v>
      </c>
      <c r="W1683">
        <f>SUM($F1683:K1683)</f>
        <v>6220</v>
      </c>
      <c r="X1683">
        <f>SUM($F1683:L1683)</f>
        <v>8940</v>
      </c>
      <c r="Y1683">
        <f>SUM($F1683:M1683)</f>
        <v>8940</v>
      </c>
      <c r="Z1683">
        <f>SUM($F1683:N1683)</f>
        <v>8940</v>
      </c>
      <c r="AA1683">
        <f>SUM($F1683:O1683)</f>
        <v>9940</v>
      </c>
      <c r="AB1683">
        <f>SUM($F1683:P1683)</f>
        <v>9940</v>
      </c>
      <c r="AC1683">
        <f>SUM($F1683:Q1683)</f>
        <v>9940</v>
      </c>
      <c r="AD1683">
        <f>SUM($F1683:R1683)</f>
        <v>10040</v>
      </c>
    </row>
    <row r="1684" spans="1:30" x14ac:dyDescent="0.35">
      <c r="A1684" t="s">
        <v>159</v>
      </c>
      <c r="B1684" s="328" t="str">
        <f>VLOOKUP(A1684,'Web Based Remittances'!$A$2:$C$70,3,0)</f>
        <v>283y650v</v>
      </c>
      <c r="C1684" t="s">
        <v>75</v>
      </c>
      <c r="D1684" t="s">
        <v>76</v>
      </c>
      <c r="E1684">
        <v>6116610</v>
      </c>
      <c r="F1684">
        <v>11638.63</v>
      </c>
      <c r="G1684">
        <v>11138.63</v>
      </c>
      <c r="L1684">
        <v>500</v>
      </c>
      <c r="S1684">
        <f t="shared" si="26"/>
        <v>11138.63</v>
      </c>
      <c r="T1684">
        <f>SUM($F1684:H1684)</f>
        <v>22777.26</v>
      </c>
      <c r="U1684">
        <f>SUM($F1684:I1684)</f>
        <v>22777.26</v>
      </c>
      <c r="V1684">
        <f>SUM($F1684:J1684)</f>
        <v>22777.26</v>
      </c>
      <c r="W1684">
        <f>SUM($F1684:K1684)</f>
        <v>22777.26</v>
      </c>
      <c r="X1684">
        <f>SUM($F1684:L1684)</f>
        <v>23277.26</v>
      </c>
      <c r="Y1684">
        <f>SUM($F1684:M1684)</f>
        <v>23277.26</v>
      </c>
      <c r="Z1684">
        <f>SUM($F1684:N1684)</f>
        <v>23277.26</v>
      </c>
      <c r="AA1684">
        <f>SUM($F1684:O1684)</f>
        <v>23277.26</v>
      </c>
      <c r="AB1684">
        <f>SUM($F1684:P1684)</f>
        <v>23277.26</v>
      </c>
      <c r="AC1684">
        <f>SUM($F1684:Q1684)</f>
        <v>23277.26</v>
      </c>
      <c r="AD1684">
        <f>SUM($F1684:R1684)</f>
        <v>23277.26</v>
      </c>
    </row>
    <row r="1685" spans="1:30" x14ac:dyDescent="0.35">
      <c r="A1685" t="s">
        <v>159</v>
      </c>
      <c r="B1685" s="328" t="str">
        <f>VLOOKUP(A1685,'Web Based Remittances'!$A$2:$C$70,3,0)</f>
        <v>283y650v</v>
      </c>
      <c r="C1685" t="s">
        <v>77</v>
      </c>
      <c r="D1685" t="s">
        <v>78</v>
      </c>
      <c r="E1685">
        <v>6116600</v>
      </c>
      <c r="F1685">
        <v>297.39</v>
      </c>
      <c r="G1685">
        <v>297.39</v>
      </c>
      <c r="S1685">
        <f t="shared" si="26"/>
        <v>297.39</v>
      </c>
      <c r="T1685">
        <f>SUM($F1685:H1685)</f>
        <v>594.78</v>
      </c>
      <c r="U1685">
        <f>SUM($F1685:I1685)</f>
        <v>594.78</v>
      </c>
      <c r="V1685">
        <f>SUM($F1685:J1685)</f>
        <v>594.78</v>
      </c>
      <c r="W1685">
        <f>SUM($F1685:K1685)</f>
        <v>594.78</v>
      </c>
      <c r="X1685">
        <f>SUM($F1685:L1685)</f>
        <v>594.78</v>
      </c>
      <c r="Y1685">
        <f>SUM($F1685:M1685)</f>
        <v>594.78</v>
      </c>
      <c r="Z1685">
        <f>SUM($F1685:N1685)</f>
        <v>594.78</v>
      </c>
      <c r="AA1685">
        <f>SUM($F1685:O1685)</f>
        <v>594.78</v>
      </c>
      <c r="AB1685">
        <f>SUM($F1685:P1685)</f>
        <v>594.78</v>
      </c>
      <c r="AC1685">
        <f>SUM($F1685:Q1685)</f>
        <v>594.78</v>
      </c>
      <c r="AD1685">
        <f>SUM($F1685:R1685)</f>
        <v>594.78</v>
      </c>
    </row>
    <row r="1686" spans="1:30" x14ac:dyDescent="0.35">
      <c r="A1686" t="s">
        <v>159</v>
      </c>
      <c r="B1686" s="328" t="str">
        <f>VLOOKUP(A1686,'Web Based Remittances'!$A$2:$C$70,3,0)</f>
        <v>283y650v</v>
      </c>
      <c r="C1686" t="s">
        <v>79</v>
      </c>
      <c r="D1686" t="s">
        <v>80</v>
      </c>
      <c r="E1686">
        <v>6121000</v>
      </c>
      <c r="F1686">
        <v>8072.99</v>
      </c>
      <c r="G1686">
        <v>2570.9899999999998</v>
      </c>
      <c r="H1686">
        <v>926</v>
      </c>
      <c r="I1686">
        <v>576</v>
      </c>
      <c r="J1686">
        <v>350</v>
      </c>
      <c r="L1686">
        <v>1600</v>
      </c>
      <c r="M1686">
        <v>900</v>
      </c>
      <c r="N1686">
        <v>200</v>
      </c>
      <c r="O1686">
        <v>250</v>
      </c>
      <c r="P1686">
        <v>350</v>
      </c>
      <c r="Q1686">
        <v>350</v>
      </c>
      <c r="S1686">
        <f t="shared" si="26"/>
        <v>2570.9899999999998</v>
      </c>
      <c r="T1686">
        <f>SUM($F1686:H1686)</f>
        <v>11569.98</v>
      </c>
      <c r="U1686">
        <f>SUM($F1686:I1686)</f>
        <v>12145.98</v>
      </c>
      <c r="V1686">
        <f>SUM($F1686:J1686)</f>
        <v>12495.98</v>
      </c>
      <c r="W1686">
        <f>SUM($F1686:K1686)</f>
        <v>12495.98</v>
      </c>
      <c r="X1686">
        <f>SUM($F1686:L1686)</f>
        <v>14095.98</v>
      </c>
      <c r="Y1686">
        <f>SUM($F1686:M1686)</f>
        <v>14995.98</v>
      </c>
      <c r="Z1686">
        <f>SUM($F1686:N1686)</f>
        <v>15195.98</v>
      </c>
      <c r="AA1686">
        <f>SUM($F1686:O1686)</f>
        <v>15445.98</v>
      </c>
      <c r="AB1686">
        <f>SUM($F1686:P1686)</f>
        <v>15795.98</v>
      </c>
      <c r="AC1686">
        <f>SUM($F1686:Q1686)</f>
        <v>16145.98</v>
      </c>
      <c r="AD1686">
        <f>SUM($F1686:R1686)</f>
        <v>16145.98</v>
      </c>
    </row>
    <row r="1687" spans="1:30" x14ac:dyDescent="0.35">
      <c r="A1687" t="s">
        <v>159</v>
      </c>
      <c r="B1687" s="328" t="str">
        <f>VLOOKUP(A1687,'Web Based Remittances'!$A$2:$C$70,3,0)</f>
        <v>283y650v</v>
      </c>
      <c r="C1687" t="s">
        <v>81</v>
      </c>
      <c r="D1687" t="s">
        <v>82</v>
      </c>
      <c r="E1687">
        <v>6122310</v>
      </c>
      <c r="F1687">
        <v>5187.3</v>
      </c>
      <c r="G1687">
        <v>326.85000000000002</v>
      </c>
      <c r="H1687">
        <v>326.85000000000002</v>
      </c>
      <c r="I1687">
        <v>326.85000000000002</v>
      </c>
      <c r="J1687">
        <v>326.85000000000002</v>
      </c>
      <c r="K1687">
        <v>326.85000000000002</v>
      </c>
      <c r="L1687">
        <v>1591.85</v>
      </c>
      <c r="M1687">
        <v>326.85000000000002</v>
      </c>
      <c r="N1687">
        <v>326.85000000000002</v>
      </c>
      <c r="O1687">
        <v>326.85000000000002</v>
      </c>
      <c r="P1687">
        <v>326.85000000000002</v>
      </c>
      <c r="Q1687">
        <v>326.85000000000002</v>
      </c>
      <c r="R1687">
        <v>326.95</v>
      </c>
      <c r="S1687">
        <f t="shared" si="26"/>
        <v>326.85000000000002</v>
      </c>
      <c r="T1687">
        <f>SUM($F1687:H1687)</f>
        <v>5841.0000000000009</v>
      </c>
      <c r="U1687">
        <f>SUM($F1687:I1687)</f>
        <v>6167.8500000000013</v>
      </c>
      <c r="V1687">
        <f>SUM($F1687:J1687)</f>
        <v>6494.7000000000016</v>
      </c>
      <c r="W1687">
        <f>SUM($F1687:K1687)</f>
        <v>6821.550000000002</v>
      </c>
      <c r="X1687">
        <f>SUM($F1687:L1687)</f>
        <v>8413.4000000000015</v>
      </c>
      <c r="Y1687">
        <f>SUM($F1687:M1687)</f>
        <v>8740.2500000000018</v>
      </c>
      <c r="Z1687">
        <f>SUM($F1687:N1687)</f>
        <v>9067.1000000000022</v>
      </c>
      <c r="AA1687">
        <f>SUM($F1687:O1687)</f>
        <v>9393.9500000000025</v>
      </c>
      <c r="AB1687">
        <f>SUM($F1687:P1687)</f>
        <v>9720.8000000000029</v>
      </c>
      <c r="AC1687">
        <f>SUM($F1687:Q1687)</f>
        <v>10047.650000000003</v>
      </c>
      <c r="AD1687">
        <f>SUM($F1687:R1687)</f>
        <v>10374.600000000004</v>
      </c>
    </row>
    <row r="1688" spans="1:30" x14ac:dyDescent="0.35">
      <c r="A1688" t="s">
        <v>159</v>
      </c>
      <c r="B1688" s="328" t="str">
        <f>VLOOKUP(A1688,'Web Based Remittances'!$A$2:$C$70,3,0)</f>
        <v>283y650v</v>
      </c>
      <c r="C1688" t="s">
        <v>83</v>
      </c>
      <c r="D1688" t="s">
        <v>84</v>
      </c>
      <c r="E1688">
        <v>6122110</v>
      </c>
      <c r="F1688">
        <v>5850</v>
      </c>
      <c r="G1688">
        <v>500</v>
      </c>
      <c r="H1688">
        <v>500</v>
      </c>
      <c r="I1688">
        <v>500</v>
      </c>
      <c r="J1688">
        <v>500</v>
      </c>
      <c r="K1688">
        <v>250</v>
      </c>
      <c r="L1688">
        <v>560</v>
      </c>
      <c r="M1688">
        <v>500</v>
      </c>
      <c r="N1688">
        <v>500</v>
      </c>
      <c r="O1688">
        <v>500</v>
      </c>
      <c r="P1688">
        <v>540</v>
      </c>
      <c r="Q1688">
        <v>500</v>
      </c>
      <c r="R1688">
        <v>500</v>
      </c>
      <c r="S1688">
        <f t="shared" si="26"/>
        <v>500</v>
      </c>
      <c r="T1688">
        <f>SUM($F1688:H1688)</f>
        <v>6850</v>
      </c>
      <c r="U1688">
        <f>SUM($F1688:I1688)</f>
        <v>7350</v>
      </c>
      <c r="V1688">
        <f>SUM($F1688:J1688)</f>
        <v>7850</v>
      </c>
      <c r="W1688">
        <f>SUM($F1688:K1688)</f>
        <v>8100</v>
      </c>
      <c r="X1688">
        <f>SUM($F1688:L1688)</f>
        <v>8660</v>
      </c>
      <c r="Y1688">
        <f>SUM($F1688:M1688)</f>
        <v>9160</v>
      </c>
      <c r="Z1688">
        <f>SUM($F1688:N1688)</f>
        <v>9660</v>
      </c>
      <c r="AA1688">
        <f>SUM($F1688:O1688)</f>
        <v>10160</v>
      </c>
      <c r="AB1688">
        <f>SUM($F1688:P1688)</f>
        <v>10700</v>
      </c>
      <c r="AC1688">
        <f>SUM($F1688:Q1688)</f>
        <v>11200</v>
      </c>
      <c r="AD1688">
        <f>SUM($F1688:R1688)</f>
        <v>11700</v>
      </c>
    </row>
    <row r="1689" spans="1:30" x14ac:dyDescent="0.35">
      <c r="A1689" t="s">
        <v>159</v>
      </c>
      <c r="B1689" s="328" t="str">
        <f>VLOOKUP(A1689,'Web Based Remittances'!$A$2:$C$70,3,0)</f>
        <v>283y650v</v>
      </c>
      <c r="C1689" t="s">
        <v>85</v>
      </c>
      <c r="D1689" t="s">
        <v>86</v>
      </c>
      <c r="E1689">
        <v>6120800</v>
      </c>
      <c r="F1689">
        <v>2400</v>
      </c>
      <c r="H1689">
        <v>600</v>
      </c>
      <c r="L1689">
        <v>600</v>
      </c>
      <c r="N1689">
        <v>600</v>
      </c>
      <c r="Q1689">
        <v>600</v>
      </c>
      <c r="S1689">
        <f t="shared" si="26"/>
        <v>0</v>
      </c>
      <c r="T1689">
        <f>SUM($F1689:H1689)</f>
        <v>3000</v>
      </c>
      <c r="U1689">
        <f>SUM($F1689:I1689)</f>
        <v>3000</v>
      </c>
      <c r="V1689">
        <f>SUM($F1689:J1689)</f>
        <v>3000</v>
      </c>
      <c r="W1689">
        <f>SUM($F1689:K1689)</f>
        <v>3000</v>
      </c>
      <c r="X1689">
        <f>SUM($F1689:L1689)</f>
        <v>3600</v>
      </c>
      <c r="Y1689">
        <f>SUM($F1689:M1689)</f>
        <v>3600</v>
      </c>
      <c r="Z1689">
        <f>SUM($F1689:N1689)</f>
        <v>4200</v>
      </c>
      <c r="AA1689">
        <f>SUM($F1689:O1689)</f>
        <v>4200</v>
      </c>
      <c r="AB1689">
        <f>SUM($F1689:P1689)</f>
        <v>4200</v>
      </c>
      <c r="AC1689">
        <f>SUM($F1689:Q1689)</f>
        <v>4800</v>
      </c>
      <c r="AD1689">
        <f>SUM($F1689:R1689)</f>
        <v>4800</v>
      </c>
    </row>
    <row r="1690" spans="1:30" x14ac:dyDescent="0.35">
      <c r="A1690" t="s">
        <v>159</v>
      </c>
      <c r="B1690" s="328" t="str">
        <f>VLOOKUP(A1690,'Web Based Remittances'!$A$2:$C$70,3,0)</f>
        <v>283y650v</v>
      </c>
      <c r="C1690" t="s">
        <v>87</v>
      </c>
      <c r="D1690" t="s">
        <v>88</v>
      </c>
      <c r="E1690">
        <v>6120220</v>
      </c>
      <c r="F1690">
        <v>24183</v>
      </c>
      <c r="G1690">
        <v>1465</v>
      </c>
      <c r="H1690">
        <v>1350</v>
      </c>
      <c r="I1690">
        <v>1200</v>
      </c>
      <c r="J1690">
        <v>1200</v>
      </c>
      <c r="K1690">
        <v>1000</v>
      </c>
      <c r="L1690">
        <v>1568</v>
      </c>
      <c r="M1690">
        <v>2000</v>
      </c>
      <c r="N1690">
        <v>2400</v>
      </c>
      <c r="O1690">
        <v>3000</v>
      </c>
      <c r="P1690">
        <v>3000</v>
      </c>
      <c r="Q1690">
        <v>3000</v>
      </c>
      <c r="R1690">
        <v>3000</v>
      </c>
      <c r="S1690">
        <f t="shared" si="26"/>
        <v>1465</v>
      </c>
      <c r="T1690">
        <f>SUM($F1690:H1690)</f>
        <v>26998</v>
      </c>
      <c r="U1690">
        <f>SUM($F1690:I1690)</f>
        <v>28198</v>
      </c>
      <c r="V1690">
        <f>SUM($F1690:J1690)</f>
        <v>29398</v>
      </c>
      <c r="W1690">
        <f>SUM($F1690:K1690)</f>
        <v>30398</v>
      </c>
      <c r="X1690">
        <f>SUM($F1690:L1690)</f>
        <v>31966</v>
      </c>
      <c r="Y1690">
        <f>SUM($F1690:M1690)</f>
        <v>33966</v>
      </c>
      <c r="Z1690">
        <f>SUM($F1690:N1690)</f>
        <v>36366</v>
      </c>
      <c r="AA1690">
        <f>SUM($F1690:O1690)</f>
        <v>39366</v>
      </c>
      <c r="AB1690">
        <f>SUM($F1690:P1690)</f>
        <v>42366</v>
      </c>
      <c r="AC1690">
        <f>SUM($F1690:Q1690)</f>
        <v>45366</v>
      </c>
      <c r="AD1690">
        <f>SUM($F1690:R1690)</f>
        <v>48366</v>
      </c>
    </row>
    <row r="1691" spans="1:30" x14ac:dyDescent="0.35">
      <c r="A1691" t="s">
        <v>159</v>
      </c>
      <c r="B1691" s="328" t="str">
        <f>VLOOKUP(A1691,'Web Based Remittances'!$A$2:$C$70,3,0)</f>
        <v>283y650v</v>
      </c>
      <c r="C1691" t="s">
        <v>89</v>
      </c>
      <c r="D1691" t="s">
        <v>90</v>
      </c>
      <c r="E1691">
        <v>6120600</v>
      </c>
      <c r="F1691">
        <v>26112</v>
      </c>
      <c r="G1691">
        <v>26112</v>
      </c>
      <c r="S1691">
        <f t="shared" si="26"/>
        <v>26112</v>
      </c>
      <c r="T1691">
        <f>SUM($F1691:H1691)</f>
        <v>52224</v>
      </c>
      <c r="U1691">
        <f>SUM($F1691:I1691)</f>
        <v>52224</v>
      </c>
      <c r="V1691">
        <f>SUM($F1691:J1691)</f>
        <v>52224</v>
      </c>
      <c r="W1691">
        <f>SUM($F1691:K1691)</f>
        <v>52224</v>
      </c>
      <c r="X1691">
        <f>SUM($F1691:L1691)</f>
        <v>52224</v>
      </c>
      <c r="Y1691">
        <f>SUM($F1691:M1691)</f>
        <v>52224</v>
      </c>
      <c r="Z1691">
        <f>SUM($F1691:N1691)</f>
        <v>52224</v>
      </c>
      <c r="AA1691">
        <f>SUM($F1691:O1691)</f>
        <v>52224</v>
      </c>
      <c r="AB1691">
        <f>SUM($F1691:P1691)</f>
        <v>52224</v>
      </c>
      <c r="AC1691">
        <f>SUM($F1691:Q1691)</f>
        <v>52224</v>
      </c>
      <c r="AD1691">
        <f>SUM($F1691:R1691)</f>
        <v>52224</v>
      </c>
    </row>
    <row r="1692" spans="1:30" x14ac:dyDescent="0.35">
      <c r="A1692" t="s">
        <v>159</v>
      </c>
      <c r="B1692" s="328" t="str">
        <f>VLOOKUP(A1692,'Web Based Remittances'!$A$2:$C$70,3,0)</f>
        <v>283y650v</v>
      </c>
      <c r="C1692" t="s">
        <v>91</v>
      </c>
      <c r="D1692" t="s">
        <v>92</v>
      </c>
      <c r="E1692">
        <v>6120400</v>
      </c>
      <c r="F1692">
        <v>10510.96</v>
      </c>
      <c r="G1692">
        <v>1100</v>
      </c>
      <c r="H1692">
        <v>419.98</v>
      </c>
      <c r="I1692">
        <v>435</v>
      </c>
      <c r="K1692">
        <v>152.5</v>
      </c>
      <c r="L1692">
        <v>710</v>
      </c>
      <c r="N1692">
        <v>1350.98</v>
      </c>
      <c r="O1692">
        <v>505</v>
      </c>
      <c r="P1692">
        <v>600</v>
      </c>
      <c r="Q1692">
        <v>5237.5</v>
      </c>
      <c r="S1692">
        <f t="shared" si="26"/>
        <v>1100</v>
      </c>
      <c r="T1692">
        <f>SUM($F1692:H1692)</f>
        <v>12030.939999999999</v>
      </c>
      <c r="U1692">
        <f>SUM($F1692:I1692)</f>
        <v>12465.939999999999</v>
      </c>
      <c r="V1692">
        <f>SUM($F1692:J1692)</f>
        <v>12465.939999999999</v>
      </c>
      <c r="W1692">
        <f>SUM($F1692:K1692)</f>
        <v>12618.439999999999</v>
      </c>
      <c r="X1692">
        <f>SUM($F1692:L1692)</f>
        <v>13328.439999999999</v>
      </c>
      <c r="Y1692">
        <f>SUM($F1692:M1692)</f>
        <v>13328.439999999999</v>
      </c>
      <c r="Z1692">
        <f>SUM($F1692:N1692)</f>
        <v>14679.419999999998</v>
      </c>
      <c r="AA1692">
        <f>SUM($F1692:O1692)</f>
        <v>15184.419999999998</v>
      </c>
      <c r="AB1692">
        <f>SUM($F1692:P1692)</f>
        <v>15784.419999999998</v>
      </c>
      <c r="AC1692">
        <f>SUM($F1692:Q1692)</f>
        <v>21021.919999999998</v>
      </c>
      <c r="AD1692">
        <f>SUM($F1692:R1692)</f>
        <v>21021.919999999998</v>
      </c>
    </row>
    <row r="1693" spans="1:30" x14ac:dyDescent="0.35">
      <c r="A1693" t="s">
        <v>159</v>
      </c>
      <c r="B1693" s="328" t="str">
        <f>VLOOKUP(A1693,'Web Based Remittances'!$A$2:$C$70,3,0)</f>
        <v>283y650v</v>
      </c>
      <c r="C1693" t="s">
        <v>93</v>
      </c>
      <c r="D1693" t="s">
        <v>94</v>
      </c>
      <c r="E1693">
        <v>6140130</v>
      </c>
      <c r="F1693">
        <v>45820.61</v>
      </c>
      <c r="G1693">
        <v>2992.42</v>
      </c>
      <c r="H1693">
        <v>4058.57</v>
      </c>
      <c r="I1693">
        <v>5631.71</v>
      </c>
      <c r="J1693">
        <v>3587.03</v>
      </c>
      <c r="K1693">
        <v>1597.15</v>
      </c>
      <c r="L1693">
        <v>6356.07</v>
      </c>
      <c r="M1693">
        <v>3342.3500000000004</v>
      </c>
      <c r="N1693">
        <v>3175.11</v>
      </c>
      <c r="O1693">
        <v>3732.99</v>
      </c>
      <c r="P1693">
        <v>5620.07</v>
      </c>
      <c r="Q1693">
        <v>3442.3500000000004</v>
      </c>
      <c r="R1693">
        <v>2284.79</v>
      </c>
      <c r="S1693">
        <f t="shared" si="26"/>
        <v>2992.42</v>
      </c>
      <c r="T1693">
        <f>SUM($F1693:H1693)</f>
        <v>52871.6</v>
      </c>
      <c r="U1693">
        <f>SUM($F1693:I1693)</f>
        <v>58503.31</v>
      </c>
      <c r="V1693">
        <f>SUM($F1693:J1693)</f>
        <v>62090.34</v>
      </c>
      <c r="W1693">
        <f>SUM($F1693:K1693)</f>
        <v>63687.49</v>
      </c>
      <c r="X1693">
        <f>SUM($F1693:L1693)</f>
        <v>70043.56</v>
      </c>
      <c r="Y1693">
        <f>SUM($F1693:M1693)</f>
        <v>73385.91</v>
      </c>
      <c r="Z1693">
        <f>SUM($F1693:N1693)</f>
        <v>76561.02</v>
      </c>
      <c r="AA1693">
        <f>SUM($F1693:O1693)</f>
        <v>80294.010000000009</v>
      </c>
      <c r="AB1693">
        <f>SUM($F1693:P1693)</f>
        <v>85914.080000000016</v>
      </c>
      <c r="AC1693">
        <f>SUM($F1693:Q1693)</f>
        <v>89356.430000000022</v>
      </c>
      <c r="AD1693">
        <f>SUM($F1693:R1693)</f>
        <v>91641.220000000016</v>
      </c>
    </row>
    <row r="1694" spans="1:30" x14ac:dyDescent="0.35">
      <c r="A1694" t="s">
        <v>159</v>
      </c>
      <c r="B1694" s="328" t="str">
        <f>VLOOKUP(A1694,'Web Based Remittances'!$A$2:$C$70,3,0)</f>
        <v>283y650v</v>
      </c>
      <c r="C1694" t="s">
        <v>95</v>
      </c>
      <c r="D1694" t="s">
        <v>96</v>
      </c>
      <c r="E1694">
        <v>6142430</v>
      </c>
      <c r="F1694">
        <v>7620.9</v>
      </c>
      <c r="G1694">
        <v>2534.9</v>
      </c>
      <c r="H1694">
        <v>1160</v>
      </c>
      <c r="I1694">
        <v>1010</v>
      </c>
      <c r="J1694">
        <v>300</v>
      </c>
      <c r="L1694">
        <v>250</v>
      </c>
      <c r="N1694">
        <v>100</v>
      </c>
      <c r="R1694">
        <v>2266</v>
      </c>
      <c r="S1694">
        <f t="shared" si="26"/>
        <v>2534.9</v>
      </c>
      <c r="T1694">
        <f>SUM($F1694:H1694)</f>
        <v>11315.8</v>
      </c>
      <c r="U1694">
        <f>SUM($F1694:I1694)</f>
        <v>12325.8</v>
      </c>
      <c r="V1694">
        <f>SUM($F1694:J1694)</f>
        <v>12625.8</v>
      </c>
      <c r="W1694">
        <f>SUM($F1694:K1694)</f>
        <v>12625.8</v>
      </c>
      <c r="X1694">
        <f>SUM($F1694:L1694)</f>
        <v>12875.8</v>
      </c>
      <c r="Y1694">
        <f>SUM($F1694:M1694)</f>
        <v>12875.8</v>
      </c>
      <c r="Z1694">
        <f>SUM($F1694:N1694)</f>
        <v>12975.8</v>
      </c>
      <c r="AA1694">
        <f>SUM($F1694:O1694)</f>
        <v>12975.8</v>
      </c>
      <c r="AB1694">
        <f>SUM($F1694:P1694)</f>
        <v>12975.8</v>
      </c>
      <c r="AC1694">
        <f>SUM($F1694:Q1694)</f>
        <v>12975.8</v>
      </c>
      <c r="AD1694">
        <f>SUM($F1694:R1694)</f>
        <v>15241.8</v>
      </c>
    </row>
    <row r="1695" spans="1:30" x14ac:dyDescent="0.35">
      <c r="A1695" t="s">
        <v>159</v>
      </c>
      <c r="B1695" s="328" t="str">
        <f>VLOOKUP(A1695,'Web Based Remittances'!$A$2:$C$70,3,0)</f>
        <v>283y650v</v>
      </c>
      <c r="C1695" t="s">
        <v>97</v>
      </c>
      <c r="D1695" t="s">
        <v>98</v>
      </c>
      <c r="E1695">
        <v>6146100</v>
      </c>
      <c r="S1695">
        <f t="shared" si="26"/>
        <v>0</v>
      </c>
      <c r="T1695">
        <f>SUM($F1695:H1695)</f>
        <v>0</v>
      </c>
      <c r="U1695">
        <f>SUM($F1695:I1695)</f>
        <v>0</v>
      </c>
      <c r="V1695">
        <f>SUM($F1695:J1695)</f>
        <v>0</v>
      </c>
      <c r="W1695">
        <f>SUM($F1695:K1695)</f>
        <v>0</v>
      </c>
      <c r="X1695">
        <f>SUM($F1695:L1695)</f>
        <v>0</v>
      </c>
      <c r="Y1695">
        <f>SUM($F1695:M1695)</f>
        <v>0</v>
      </c>
      <c r="Z1695">
        <f>SUM($F1695:N1695)</f>
        <v>0</v>
      </c>
      <c r="AA1695">
        <f>SUM($F1695:O1695)</f>
        <v>0</v>
      </c>
      <c r="AB1695">
        <f>SUM($F1695:P1695)</f>
        <v>0</v>
      </c>
      <c r="AC1695">
        <f>SUM($F1695:Q1695)</f>
        <v>0</v>
      </c>
      <c r="AD1695">
        <f>SUM($F1695:R1695)</f>
        <v>0</v>
      </c>
    </row>
    <row r="1696" spans="1:30" x14ac:dyDescent="0.35">
      <c r="A1696" t="s">
        <v>159</v>
      </c>
      <c r="B1696" s="328" t="str">
        <f>VLOOKUP(A1696,'Web Based Remittances'!$A$2:$C$70,3,0)</f>
        <v>283y650v</v>
      </c>
      <c r="C1696" t="s">
        <v>99</v>
      </c>
      <c r="D1696" t="s">
        <v>100</v>
      </c>
      <c r="E1696">
        <v>6140000</v>
      </c>
      <c r="F1696">
        <v>10984.55</v>
      </c>
      <c r="G1696">
        <v>821.17</v>
      </c>
      <c r="H1696">
        <v>1642.88</v>
      </c>
      <c r="I1696">
        <v>2227.59</v>
      </c>
      <c r="J1696">
        <v>787</v>
      </c>
      <c r="K1696">
        <v>627.88</v>
      </c>
      <c r="L1696">
        <v>1451.59</v>
      </c>
      <c r="M1696">
        <v>1083.17</v>
      </c>
      <c r="N1696">
        <v>737.88</v>
      </c>
      <c r="O1696">
        <v>464.17</v>
      </c>
      <c r="P1696">
        <v>114.17</v>
      </c>
      <c r="Q1696">
        <v>837.88</v>
      </c>
      <c r="R1696">
        <v>189.17</v>
      </c>
      <c r="S1696">
        <f t="shared" si="26"/>
        <v>821.17</v>
      </c>
      <c r="T1696">
        <f>SUM($F1696:H1696)</f>
        <v>13448.599999999999</v>
      </c>
      <c r="U1696">
        <f>SUM($F1696:I1696)</f>
        <v>15676.189999999999</v>
      </c>
      <c r="V1696">
        <f>SUM($F1696:J1696)</f>
        <v>16463.189999999999</v>
      </c>
      <c r="W1696">
        <f>SUM($F1696:K1696)</f>
        <v>17091.07</v>
      </c>
      <c r="X1696">
        <f>SUM($F1696:L1696)</f>
        <v>18542.66</v>
      </c>
      <c r="Y1696">
        <f>SUM($F1696:M1696)</f>
        <v>19625.830000000002</v>
      </c>
      <c r="Z1696">
        <f>SUM($F1696:N1696)</f>
        <v>20363.710000000003</v>
      </c>
      <c r="AA1696">
        <f>SUM($F1696:O1696)</f>
        <v>20827.88</v>
      </c>
      <c r="AB1696">
        <f>SUM($F1696:P1696)</f>
        <v>20942.05</v>
      </c>
      <c r="AC1696">
        <f>SUM($F1696:Q1696)</f>
        <v>21779.93</v>
      </c>
      <c r="AD1696">
        <f>SUM($F1696:R1696)</f>
        <v>21969.1</v>
      </c>
    </row>
    <row r="1697" spans="1:30" x14ac:dyDescent="0.35">
      <c r="A1697" t="s">
        <v>159</v>
      </c>
      <c r="B1697" s="328" t="str">
        <f>VLOOKUP(A1697,'Web Based Remittances'!$A$2:$C$70,3,0)</f>
        <v>283y650v</v>
      </c>
      <c r="C1697" t="s">
        <v>101</v>
      </c>
      <c r="D1697" t="s">
        <v>102</v>
      </c>
      <c r="E1697">
        <v>6121600</v>
      </c>
      <c r="F1697">
        <v>3518</v>
      </c>
      <c r="G1697">
        <v>3168</v>
      </c>
      <c r="R1697">
        <v>350</v>
      </c>
      <c r="S1697">
        <f t="shared" si="26"/>
        <v>3168</v>
      </c>
      <c r="T1697">
        <f>SUM($F1697:H1697)</f>
        <v>6686</v>
      </c>
      <c r="U1697">
        <f>SUM($F1697:I1697)</f>
        <v>6686</v>
      </c>
      <c r="V1697">
        <f>SUM($F1697:J1697)</f>
        <v>6686</v>
      </c>
      <c r="W1697">
        <f>SUM($F1697:K1697)</f>
        <v>6686</v>
      </c>
      <c r="X1697">
        <f>SUM($F1697:L1697)</f>
        <v>6686</v>
      </c>
      <c r="Y1697">
        <f>SUM($F1697:M1697)</f>
        <v>6686</v>
      </c>
      <c r="Z1697">
        <f>SUM($F1697:N1697)</f>
        <v>6686</v>
      </c>
      <c r="AA1697">
        <f>SUM($F1697:O1697)</f>
        <v>6686</v>
      </c>
      <c r="AB1697">
        <f>SUM($F1697:P1697)</f>
        <v>6686</v>
      </c>
      <c r="AC1697">
        <f>SUM($F1697:Q1697)</f>
        <v>6686</v>
      </c>
      <c r="AD1697">
        <f>SUM($F1697:R1697)</f>
        <v>7036</v>
      </c>
    </row>
    <row r="1698" spans="1:30" x14ac:dyDescent="0.35">
      <c r="A1698" t="s">
        <v>159</v>
      </c>
      <c r="B1698" s="328" t="str">
        <f>VLOOKUP(A1698,'Web Based Remittances'!$A$2:$C$70,3,0)</f>
        <v>283y650v</v>
      </c>
      <c r="C1698" t="s">
        <v>103</v>
      </c>
      <c r="D1698" t="s">
        <v>104</v>
      </c>
      <c r="E1698">
        <v>6151110</v>
      </c>
      <c r="S1698">
        <f t="shared" si="26"/>
        <v>0</v>
      </c>
      <c r="T1698">
        <f>SUM($F1698:H1698)</f>
        <v>0</v>
      </c>
      <c r="U1698">
        <f>SUM($F1698:I1698)</f>
        <v>0</v>
      </c>
      <c r="V1698">
        <f>SUM($F1698:J1698)</f>
        <v>0</v>
      </c>
      <c r="W1698">
        <f>SUM($F1698:K1698)</f>
        <v>0</v>
      </c>
      <c r="X1698">
        <f>SUM($F1698:L1698)</f>
        <v>0</v>
      </c>
      <c r="Y1698">
        <f>SUM($F1698:M1698)</f>
        <v>0</v>
      </c>
      <c r="Z1698">
        <f>SUM($F1698:N1698)</f>
        <v>0</v>
      </c>
      <c r="AA1698">
        <f>SUM($F1698:O1698)</f>
        <v>0</v>
      </c>
      <c r="AB1698">
        <f>SUM($F1698:P1698)</f>
        <v>0</v>
      </c>
      <c r="AC1698">
        <f>SUM($F1698:Q1698)</f>
        <v>0</v>
      </c>
      <c r="AD1698">
        <f>SUM($F1698:R1698)</f>
        <v>0</v>
      </c>
    </row>
    <row r="1699" spans="1:30" x14ac:dyDescent="0.35">
      <c r="A1699" t="s">
        <v>159</v>
      </c>
      <c r="B1699" s="328" t="str">
        <f>VLOOKUP(A1699,'Web Based Remittances'!$A$2:$C$70,3,0)</f>
        <v>283y650v</v>
      </c>
      <c r="C1699" t="s">
        <v>105</v>
      </c>
      <c r="D1699" t="s">
        <v>106</v>
      </c>
      <c r="E1699">
        <v>6140200</v>
      </c>
      <c r="F1699">
        <v>64218.5</v>
      </c>
      <c r="G1699">
        <v>5071</v>
      </c>
      <c r="H1699">
        <v>6410.6</v>
      </c>
      <c r="I1699">
        <v>5735.8</v>
      </c>
      <c r="J1699">
        <v>5408.4</v>
      </c>
      <c r="L1699">
        <v>6420.6</v>
      </c>
      <c r="M1699">
        <v>5061</v>
      </c>
      <c r="N1699">
        <v>7432.8</v>
      </c>
      <c r="O1699">
        <v>4386.2</v>
      </c>
      <c r="P1699">
        <v>6473.1</v>
      </c>
      <c r="Q1699">
        <v>5071</v>
      </c>
      <c r="R1699">
        <v>6748</v>
      </c>
      <c r="S1699">
        <f t="shared" si="26"/>
        <v>5071</v>
      </c>
      <c r="T1699">
        <f>SUM($F1699:H1699)</f>
        <v>75700.100000000006</v>
      </c>
      <c r="U1699">
        <f>SUM($F1699:I1699)</f>
        <v>81435.900000000009</v>
      </c>
      <c r="V1699">
        <f>SUM($F1699:J1699)</f>
        <v>86844.3</v>
      </c>
      <c r="W1699">
        <f>SUM($F1699:K1699)</f>
        <v>86844.3</v>
      </c>
      <c r="X1699">
        <f>SUM($F1699:L1699)</f>
        <v>93264.900000000009</v>
      </c>
      <c r="Y1699">
        <f>SUM($F1699:M1699)</f>
        <v>98325.900000000009</v>
      </c>
      <c r="Z1699">
        <f>SUM($F1699:N1699)</f>
        <v>105758.70000000001</v>
      </c>
      <c r="AA1699">
        <f>SUM($F1699:O1699)</f>
        <v>110144.90000000001</v>
      </c>
      <c r="AB1699">
        <f>SUM($F1699:P1699)</f>
        <v>116618.00000000001</v>
      </c>
      <c r="AC1699">
        <f>SUM($F1699:Q1699)</f>
        <v>121689.00000000001</v>
      </c>
      <c r="AD1699">
        <f>SUM($F1699:R1699)</f>
        <v>128437.00000000001</v>
      </c>
    </row>
    <row r="1700" spans="1:30" x14ac:dyDescent="0.35">
      <c r="A1700" t="s">
        <v>159</v>
      </c>
      <c r="B1700" s="328" t="str">
        <f>VLOOKUP(A1700,'Web Based Remittances'!$A$2:$C$70,3,0)</f>
        <v>283y650v</v>
      </c>
      <c r="C1700" t="s">
        <v>107</v>
      </c>
      <c r="D1700" t="s">
        <v>108</v>
      </c>
      <c r="E1700">
        <v>6111000</v>
      </c>
      <c r="F1700">
        <v>8016</v>
      </c>
      <c r="G1700">
        <v>4004</v>
      </c>
      <c r="H1700">
        <v>2212</v>
      </c>
      <c r="I1700">
        <v>200</v>
      </c>
      <c r="J1700">
        <v>200</v>
      </c>
      <c r="L1700">
        <v>200</v>
      </c>
      <c r="M1700">
        <v>200</v>
      </c>
      <c r="N1700">
        <v>200</v>
      </c>
      <c r="O1700">
        <v>200</v>
      </c>
      <c r="P1700">
        <v>200</v>
      </c>
      <c r="Q1700">
        <v>200</v>
      </c>
      <c r="R1700">
        <v>200</v>
      </c>
      <c r="S1700">
        <f t="shared" si="26"/>
        <v>4004</v>
      </c>
      <c r="T1700">
        <f>SUM($F1700:H1700)</f>
        <v>14232</v>
      </c>
      <c r="U1700">
        <f>SUM($F1700:I1700)</f>
        <v>14432</v>
      </c>
      <c r="V1700">
        <f>SUM($F1700:J1700)</f>
        <v>14632</v>
      </c>
      <c r="W1700">
        <f>SUM($F1700:K1700)</f>
        <v>14632</v>
      </c>
      <c r="X1700">
        <f>SUM($F1700:L1700)</f>
        <v>14832</v>
      </c>
      <c r="Y1700">
        <f>SUM($F1700:M1700)</f>
        <v>15032</v>
      </c>
      <c r="Z1700">
        <f>SUM($F1700:N1700)</f>
        <v>15232</v>
      </c>
      <c r="AA1700">
        <f>SUM($F1700:O1700)</f>
        <v>15432</v>
      </c>
      <c r="AB1700">
        <f>SUM($F1700:P1700)</f>
        <v>15632</v>
      </c>
      <c r="AC1700">
        <f>SUM($F1700:Q1700)</f>
        <v>15832</v>
      </c>
      <c r="AD1700">
        <f>SUM($F1700:R1700)</f>
        <v>16032</v>
      </c>
    </row>
    <row r="1701" spans="1:30" x14ac:dyDescent="0.35">
      <c r="A1701" t="s">
        <v>159</v>
      </c>
      <c r="B1701" s="328" t="str">
        <f>VLOOKUP(A1701,'Web Based Remittances'!$A$2:$C$70,3,0)</f>
        <v>283y650v</v>
      </c>
      <c r="C1701" t="s">
        <v>109</v>
      </c>
      <c r="D1701" t="s">
        <v>110</v>
      </c>
      <c r="E1701">
        <v>6170100</v>
      </c>
      <c r="F1701">
        <v>3650</v>
      </c>
      <c r="L1701">
        <v>3050</v>
      </c>
      <c r="M1701">
        <v>300</v>
      </c>
      <c r="Q1701">
        <v>300</v>
      </c>
      <c r="S1701">
        <f t="shared" si="26"/>
        <v>0</v>
      </c>
      <c r="T1701">
        <f>SUM($F1701:H1701)</f>
        <v>3650</v>
      </c>
      <c r="U1701">
        <f>SUM($F1701:I1701)</f>
        <v>3650</v>
      </c>
      <c r="V1701">
        <f>SUM($F1701:J1701)</f>
        <v>3650</v>
      </c>
      <c r="W1701">
        <f>SUM($F1701:K1701)</f>
        <v>3650</v>
      </c>
      <c r="X1701">
        <f>SUM($F1701:L1701)</f>
        <v>6700</v>
      </c>
      <c r="Y1701">
        <f>SUM($F1701:M1701)</f>
        <v>7000</v>
      </c>
      <c r="Z1701">
        <f>SUM($F1701:N1701)</f>
        <v>7000</v>
      </c>
      <c r="AA1701">
        <f>SUM($F1701:O1701)</f>
        <v>7000</v>
      </c>
      <c r="AB1701">
        <f>SUM($F1701:P1701)</f>
        <v>7000</v>
      </c>
      <c r="AC1701">
        <f>SUM($F1701:Q1701)</f>
        <v>7300</v>
      </c>
      <c r="AD1701">
        <f>SUM($F1701:R1701)</f>
        <v>7300</v>
      </c>
    </row>
    <row r="1702" spans="1:30" x14ac:dyDescent="0.35">
      <c r="A1702" t="s">
        <v>159</v>
      </c>
      <c r="B1702" s="328" t="str">
        <f>VLOOKUP(A1702,'Web Based Remittances'!$A$2:$C$70,3,0)</f>
        <v>283y650v</v>
      </c>
      <c r="C1702" t="s">
        <v>111</v>
      </c>
      <c r="D1702" t="s">
        <v>112</v>
      </c>
      <c r="E1702">
        <v>6170110</v>
      </c>
      <c r="F1702">
        <v>31174.3</v>
      </c>
      <c r="G1702">
        <v>11137.59</v>
      </c>
      <c r="H1702">
        <v>1853.79</v>
      </c>
      <c r="I1702">
        <v>6642.59</v>
      </c>
      <c r="J1702">
        <v>1903.59</v>
      </c>
      <c r="K1702">
        <v>422.59</v>
      </c>
      <c r="L1702">
        <v>2412.59</v>
      </c>
      <c r="M1702">
        <v>2963.59</v>
      </c>
      <c r="N1702">
        <v>526.59</v>
      </c>
      <c r="O1702">
        <v>512.59</v>
      </c>
      <c r="P1702">
        <v>1903.59</v>
      </c>
      <c r="Q1702">
        <v>472.59</v>
      </c>
      <c r="R1702">
        <v>422.61</v>
      </c>
      <c r="S1702">
        <f t="shared" si="26"/>
        <v>11137.59</v>
      </c>
      <c r="T1702">
        <f>SUM($F1702:H1702)</f>
        <v>44165.68</v>
      </c>
      <c r="U1702">
        <f>SUM($F1702:I1702)</f>
        <v>50808.270000000004</v>
      </c>
      <c r="V1702">
        <f>SUM($F1702:J1702)</f>
        <v>52711.86</v>
      </c>
      <c r="W1702">
        <f>SUM($F1702:K1702)</f>
        <v>53134.45</v>
      </c>
      <c r="X1702">
        <f>SUM($F1702:L1702)</f>
        <v>55547.039999999994</v>
      </c>
      <c r="Y1702">
        <f>SUM($F1702:M1702)</f>
        <v>58510.62999999999</v>
      </c>
      <c r="Z1702">
        <f>SUM($F1702:N1702)</f>
        <v>59037.219999999987</v>
      </c>
      <c r="AA1702">
        <f>SUM($F1702:O1702)</f>
        <v>59549.809999999983</v>
      </c>
      <c r="AB1702">
        <f>SUM($F1702:P1702)</f>
        <v>61453.39999999998</v>
      </c>
      <c r="AC1702">
        <f>SUM($F1702:Q1702)</f>
        <v>61925.989999999976</v>
      </c>
      <c r="AD1702">
        <f>SUM($F1702:R1702)</f>
        <v>62348.599999999977</v>
      </c>
    </row>
    <row r="1703" spans="1:30" x14ac:dyDescent="0.35">
      <c r="A1703" t="s">
        <v>159</v>
      </c>
      <c r="B1703" s="328" t="str">
        <f>VLOOKUP(A1703,'Web Based Remittances'!$A$2:$C$70,3,0)</f>
        <v>283y650v</v>
      </c>
      <c r="C1703" t="s">
        <v>113</v>
      </c>
      <c r="D1703" t="s">
        <v>114</v>
      </c>
      <c r="E1703">
        <v>6181400</v>
      </c>
      <c r="S1703">
        <f t="shared" si="26"/>
        <v>0</v>
      </c>
      <c r="T1703">
        <f>SUM($F1703:H1703)</f>
        <v>0</v>
      </c>
      <c r="U1703">
        <f>SUM($F1703:I1703)</f>
        <v>0</v>
      </c>
      <c r="V1703">
        <f>SUM($F1703:J1703)</f>
        <v>0</v>
      </c>
      <c r="W1703">
        <f>SUM($F1703:K1703)</f>
        <v>0</v>
      </c>
      <c r="X1703">
        <f>SUM($F1703:L1703)</f>
        <v>0</v>
      </c>
      <c r="Y1703">
        <f>SUM($F1703:M1703)</f>
        <v>0</v>
      </c>
      <c r="Z1703">
        <f>SUM($F1703:N1703)</f>
        <v>0</v>
      </c>
      <c r="AA1703">
        <f>SUM($F1703:O1703)</f>
        <v>0</v>
      </c>
      <c r="AB1703">
        <f>SUM($F1703:P1703)</f>
        <v>0</v>
      </c>
      <c r="AC1703">
        <f>SUM($F1703:Q1703)</f>
        <v>0</v>
      </c>
      <c r="AD1703">
        <f>SUM($F1703:R1703)</f>
        <v>0</v>
      </c>
    </row>
    <row r="1704" spans="1:30" x14ac:dyDescent="0.35">
      <c r="A1704" t="s">
        <v>159</v>
      </c>
      <c r="B1704" s="328" t="str">
        <f>VLOOKUP(A1704,'Web Based Remittances'!$A$2:$C$70,3,0)</f>
        <v>283y650v</v>
      </c>
      <c r="C1704" t="s">
        <v>115</v>
      </c>
      <c r="D1704" t="s">
        <v>116</v>
      </c>
      <c r="E1704">
        <v>6181500</v>
      </c>
      <c r="S1704">
        <f t="shared" si="26"/>
        <v>0</v>
      </c>
      <c r="T1704">
        <f>SUM($F1704:H1704)</f>
        <v>0</v>
      </c>
      <c r="U1704">
        <f>SUM($F1704:I1704)</f>
        <v>0</v>
      </c>
      <c r="V1704">
        <f>SUM($F1704:J1704)</f>
        <v>0</v>
      </c>
      <c r="W1704">
        <f>SUM($F1704:K1704)</f>
        <v>0</v>
      </c>
      <c r="X1704">
        <f>SUM($F1704:L1704)</f>
        <v>0</v>
      </c>
      <c r="Y1704">
        <f>SUM($F1704:M1704)</f>
        <v>0</v>
      </c>
      <c r="Z1704">
        <f>SUM($F1704:N1704)</f>
        <v>0</v>
      </c>
      <c r="AA1704">
        <f>SUM($F1704:O1704)</f>
        <v>0</v>
      </c>
      <c r="AB1704">
        <f>SUM($F1704:P1704)</f>
        <v>0</v>
      </c>
      <c r="AC1704">
        <f>SUM($F1704:Q1704)</f>
        <v>0</v>
      </c>
      <c r="AD1704">
        <f>SUM($F1704:R1704)</f>
        <v>0</v>
      </c>
    </row>
    <row r="1705" spans="1:30" x14ac:dyDescent="0.35">
      <c r="A1705" t="s">
        <v>159</v>
      </c>
      <c r="B1705" s="328" t="str">
        <f>VLOOKUP(A1705,'Web Based Remittances'!$A$2:$C$70,3,0)</f>
        <v>283y650v</v>
      </c>
      <c r="C1705" t="s">
        <v>117</v>
      </c>
      <c r="D1705" t="s">
        <v>118</v>
      </c>
      <c r="E1705">
        <v>6110610</v>
      </c>
      <c r="S1705">
        <f t="shared" si="26"/>
        <v>0</v>
      </c>
      <c r="T1705">
        <f>SUM($F1705:H1705)</f>
        <v>0</v>
      </c>
      <c r="U1705">
        <f>SUM($F1705:I1705)</f>
        <v>0</v>
      </c>
      <c r="V1705">
        <f>SUM($F1705:J1705)</f>
        <v>0</v>
      </c>
      <c r="W1705">
        <f>SUM($F1705:K1705)</f>
        <v>0</v>
      </c>
      <c r="X1705">
        <f>SUM($F1705:L1705)</f>
        <v>0</v>
      </c>
      <c r="Y1705">
        <f>SUM($F1705:M1705)</f>
        <v>0</v>
      </c>
      <c r="Z1705">
        <f>SUM($F1705:N1705)</f>
        <v>0</v>
      </c>
      <c r="AA1705">
        <f>SUM($F1705:O1705)</f>
        <v>0</v>
      </c>
      <c r="AB1705">
        <f>SUM($F1705:P1705)</f>
        <v>0</v>
      </c>
      <c r="AC1705">
        <f>SUM($F1705:Q1705)</f>
        <v>0</v>
      </c>
      <c r="AD1705">
        <f>SUM($F1705:R1705)</f>
        <v>0</v>
      </c>
    </row>
    <row r="1706" spans="1:30" x14ac:dyDescent="0.35">
      <c r="A1706" t="s">
        <v>159</v>
      </c>
      <c r="B1706" s="328" t="str">
        <f>VLOOKUP(A1706,'Web Based Remittances'!$A$2:$C$70,3,0)</f>
        <v>283y650v</v>
      </c>
      <c r="C1706" t="s">
        <v>119</v>
      </c>
      <c r="D1706" t="s">
        <v>120</v>
      </c>
      <c r="E1706">
        <v>6122340</v>
      </c>
      <c r="S1706">
        <f t="shared" si="26"/>
        <v>0</v>
      </c>
      <c r="T1706">
        <f>SUM($F1706:H1706)</f>
        <v>0</v>
      </c>
      <c r="U1706">
        <f>SUM($F1706:I1706)</f>
        <v>0</v>
      </c>
      <c r="V1706">
        <f>SUM($F1706:J1706)</f>
        <v>0</v>
      </c>
      <c r="W1706">
        <f>SUM($F1706:K1706)</f>
        <v>0</v>
      </c>
      <c r="X1706">
        <f>SUM($F1706:L1706)</f>
        <v>0</v>
      </c>
      <c r="Y1706">
        <f>SUM($F1706:M1706)</f>
        <v>0</v>
      </c>
      <c r="Z1706">
        <f>SUM($F1706:N1706)</f>
        <v>0</v>
      </c>
      <c r="AA1706">
        <f>SUM($F1706:O1706)</f>
        <v>0</v>
      </c>
      <c r="AB1706">
        <f>SUM($F1706:P1706)</f>
        <v>0</v>
      </c>
      <c r="AC1706">
        <f>SUM($F1706:Q1706)</f>
        <v>0</v>
      </c>
      <c r="AD1706">
        <f>SUM($F1706:R1706)</f>
        <v>0</v>
      </c>
    </row>
    <row r="1707" spans="1:30" x14ac:dyDescent="0.35">
      <c r="A1707" t="s">
        <v>159</v>
      </c>
      <c r="B1707" s="328" t="str">
        <f>VLOOKUP(A1707,'Web Based Remittances'!$A$2:$C$70,3,0)</f>
        <v>283y650v</v>
      </c>
      <c r="C1707" t="s">
        <v>121</v>
      </c>
      <c r="D1707" t="s">
        <v>122</v>
      </c>
      <c r="E1707">
        <v>4190170</v>
      </c>
      <c r="F1707">
        <v>-5958</v>
      </c>
      <c r="J1707">
        <v>-5958</v>
      </c>
      <c r="S1707">
        <f t="shared" si="26"/>
        <v>0</v>
      </c>
      <c r="T1707">
        <f>SUM($F1707:H1707)</f>
        <v>-5958</v>
      </c>
      <c r="U1707">
        <f>SUM($F1707:I1707)</f>
        <v>-5958</v>
      </c>
      <c r="V1707">
        <f>SUM($F1707:J1707)</f>
        <v>-11916</v>
      </c>
      <c r="W1707">
        <f>SUM($F1707:K1707)</f>
        <v>-11916</v>
      </c>
      <c r="X1707">
        <f>SUM($F1707:L1707)</f>
        <v>-11916</v>
      </c>
      <c r="Y1707">
        <f>SUM($F1707:M1707)</f>
        <v>-11916</v>
      </c>
      <c r="Z1707">
        <f>SUM($F1707:N1707)</f>
        <v>-11916</v>
      </c>
      <c r="AA1707">
        <f>SUM($F1707:O1707)</f>
        <v>-11916</v>
      </c>
      <c r="AB1707">
        <f>SUM($F1707:P1707)</f>
        <v>-11916</v>
      </c>
      <c r="AC1707">
        <f>SUM($F1707:Q1707)</f>
        <v>-11916</v>
      </c>
      <c r="AD1707">
        <f>SUM($F1707:R1707)</f>
        <v>-11916</v>
      </c>
    </row>
    <row r="1708" spans="1:30" x14ac:dyDescent="0.35">
      <c r="A1708" t="s">
        <v>159</v>
      </c>
      <c r="B1708" s="328" t="str">
        <f>VLOOKUP(A1708,'Web Based Remittances'!$A$2:$C$70,3,0)</f>
        <v>283y650v</v>
      </c>
      <c r="C1708" t="s">
        <v>123</v>
      </c>
      <c r="D1708" t="s">
        <v>124</v>
      </c>
      <c r="E1708">
        <v>4190430</v>
      </c>
      <c r="S1708">
        <f t="shared" si="26"/>
        <v>0</v>
      </c>
      <c r="T1708">
        <f>SUM($F1708:H1708)</f>
        <v>0</v>
      </c>
      <c r="U1708">
        <f>SUM($F1708:I1708)</f>
        <v>0</v>
      </c>
      <c r="V1708">
        <f>SUM($F1708:J1708)</f>
        <v>0</v>
      </c>
      <c r="W1708">
        <f>SUM($F1708:K1708)</f>
        <v>0</v>
      </c>
      <c r="X1708">
        <f>SUM($F1708:L1708)</f>
        <v>0</v>
      </c>
      <c r="Y1708">
        <f>SUM($F1708:M1708)</f>
        <v>0</v>
      </c>
      <c r="Z1708">
        <f>SUM($F1708:N1708)</f>
        <v>0</v>
      </c>
      <c r="AA1708">
        <f>SUM($F1708:O1708)</f>
        <v>0</v>
      </c>
      <c r="AB1708">
        <f>SUM($F1708:P1708)</f>
        <v>0</v>
      </c>
      <c r="AC1708">
        <f>SUM($F1708:Q1708)</f>
        <v>0</v>
      </c>
      <c r="AD1708">
        <f>SUM($F1708:R1708)</f>
        <v>0</v>
      </c>
    </row>
    <row r="1709" spans="1:30" x14ac:dyDescent="0.35">
      <c r="A1709" t="s">
        <v>159</v>
      </c>
      <c r="B1709" s="328" t="str">
        <f>VLOOKUP(A1709,'Web Based Remittances'!$A$2:$C$70,3,0)</f>
        <v>283y650v</v>
      </c>
      <c r="C1709" t="s">
        <v>125</v>
      </c>
      <c r="D1709" t="s">
        <v>126</v>
      </c>
      <c r="E1709">
        <v>6181510</v>
      </c>
      <c r="S1709">
        <f t="shared" si="26"/>
        <v>0</v>
      </c>
      <c r="T1709">
        <f>SUM($F1709:H1709)</f>
        <v>0</v>
      </c>
      <c r="U1709">
        <f>SUM($F1709:I1709)</f>
        <v>0</v>
      </c>
      <c r="V1709">
        <f>SUM($F1709:J1709)</f>
        <v>0</v>
      </c>
      <c r="W1709">
        <f>SUM($F1709:K1709)</f>
        <v>0</v>
      </c>
      <c r="X1709">
        <f>SUM($F1709:L1709)</f>
        <v>0</v>
      </c>
      <c r="Y1709">
        <f>SUM($F1709:M1709)</f>
        <v>0</v>
      </c>
      <c r="Z1709">
        <f>SUM($F1709:N1709)</f>
        <v>0</v>
      </c>
      <c r="AA1709">
        <f>SUM($F1709:O1709)</f>
        <v>0</v>
      </c>
      <c r="AB1709">
        <f>SUM($F1709:P1709)</f>
        <v>0</v>
      </c>
      <c r="AC1709">
        <f>SUM($F1709:Q1709)</f>
        <v>0</v>
      </c>
      <c r="AD1709">
        <f>SUM($F1709:R1709)</f>
        <v>0</v>
      </c>
    </row>
    <row r="1710" spans="1:30" x14ac:dyDescent="0.35">
      <c r="A1710" t="s">
        <v>159</v>
      </c>
      <c r="B1710" s="328" t="str">
        <f>VLOOKUP(A1710,'Web Based Remittances'!$A$2:$C$70,3,0)</f>
        <v>283y650v</v>
      </c>
      <c r="C1710" t="s">
        <v>146</v>
      </c>
      <c r="D1710" t="s">
        <v>147</v>
      </c>
      <c r="E1710">
        <v>6180210</v>
      </c>
      <c r="S1710">
        <f t="shared" si="26"/>
        <v>0</v>
      </c>
      <c r="T1710">
        <f>SUM($F1710:H1710)</f>
        <v>0</v>
      </c>
      <c r="U1710">
        <f>SUM($F1710:I1710)</f>
        <v>0</v>
      </c>
      <c r="V1710">
        <f>SUM($F1710:J1710)</f>
        <v>0</v>
      </c>
      <c r="W1710">
        <f>SUM($F1710:K1710)</f>
        <v>0</v>
      </c>
      <c r="X1710">
        <f>SUM($F1710:L1710)</f>
        <v>0</v>
      </c>
      <c r="Y1710">
        <f>SUM($F1710:M1710)</f>
        <v>0</v>
      </c>
      <c r="Z1710">
        <f>SUM($F1710:N1710)</f>
        <v>0</v>
      </c>
      <c r="AA1710">
        <f>SUM($F1710:O1710)</f>
        <v>0</v>
      </c>
      <c r="AB1710">
        <f>SUM($F1710:P1710)</f>
        <v>0</v>
      </c>
      <c r="AC1710">
        <f>SUM($F1710:Q1710)</f>
        <v>0</v>
      </c>
      <c r="AD1710">
        <f>SUM($F1710:R1710)</f>
        <v>0</v>
      </c>
    </row>
    <row r="1711" spans="1:30" x14ac:dyDescent="0.35">
      <c r="A1711" t="s">
        <v>159</v>
      </c>
      <c r="B1711" s="328" t="str">
        <f>VLOOKUP(A1711,'Web Based Remittances'!$A$2:$C$70,3,0)</f>
        <v>283y650v</v>
      </c>
      <c r="C1711" t="s">
        <v>127</v>
      </c>
      <c r="D1711" t="s">
        <v>128</v>
      </c>
      <c r="E1711">
        <v>6180200</v>
      </c>
      <c r="S1711">
        <f t="shared" si="26"/>
        <v>0</v>
      </c>
      <c r="T1711">
        <f>SUM($F1711:H1711)</f>
        <v>0</v>
      </c>
      <c r="U1711">
        <f>SUM($F1711:I1711)</f>
        <v>0</v>
      </c>
      <c r="V1711">
        <f>SUM($F1711:J1711)</f>
        <v>0</v>
      </c>
      <c r="W1711">
        <f>SUM($F1711:K1711)</f>
        <v>0</v>
      </c>
      <c r="X1711">
        <f>SUM($F1711:L1711)</f>
        <v>0</v>
      </c>
      <c r="Y1711">
        <f>SUM($F1711:M1711)</f>
        <v>0</v>
      </c>
      <c r="Z1711">
        <f>SUM($F1711:N1711)</f>
        <v>0</v>
      </c>
      <c r="AA1711">
        <f>SUM($F1711:O1711)</f>
        <v>0</v>
      </c>
      <c r="AB1711">
        <f>SUM($F1711:P1711)</f>
        <v>0</v>
      </c>
      <c r="AC1711">
        <f>SUM($F1711:Q1711)</f>
        <v>0</v>
      </c>
      <c r="AD1711">
        <f>SUM($F1711:R1711)</f>
        <v>0</v>
      </c>
    </row>
    <row r="1712" spans="1:30" x14ac:dyDescent="0.35">
      <c r="A1712" t="s">
        <v>159</v>
      </c>
      <c r="B1712" s="328" t="str">
        <f>VLOOKUP(A1712,'Web Based Remittances'!$A$2:$C$70,3,0)</f>
        <v>283y650v</v>
      </c>
      <c r="C1712" t="s">
        <v>130</v>
      </c>
      <c r="D1712" t="s">
        <v>131</v>
      </c>
      <c r="E1712">
        <v>6180230</v>
      </c>
      <c r="S1712">
        <f t="shared" si="26"/>
        <v>0</v>
      </c>
      <c r="T1712">
        <f>SUM($F1712:H1712)</f>
        <v>0</v>
      </c>
      <c r="U1712">
        <f>SUM($F1712:I1712)</f>
        <v>0</v>
      </c>
      <c r="V1712">
        <f>SUM($F1712:J1712)</f>
        <v>0</v>
      </c>
      <c r="W1712">
        <f>SUM($F1712:K1712)</f>
        <v>0</v>
      </c>
      <c r="X1712">
        <f>SUM($F1712:L1712)</f>
        <v>0</v>
      </c>
      <c r="Y1712">
        <f>SUM($F1712:M1712)</f>
        <v>0</v>
      </c>
      <c r="Z1712">
        <f>SUM($F1712:N1712)</f>
        <v>0</v>
      </c>
      <c r="AA1712">
        <f>SUM($F1712:O1712)</f>
        <v>0</v>
      </c>
      <c r="AB1712">
        <f>SUM($F1712:P1712)</f>
        <v>0</v>
      </c>
      <c r="AC1712">
        <f>SUM($F1712:Q1712)</f>
        <v>0</v>
      </c>
      <c r="AD1712">
        <f>SUM($F1712:R1712)</f>
        <v>0</v>
      </c>
    </row>
    <row r="1713" spans="1:30" x14ac:dyDescent="0.35">
      <c r="A1713" t="s">
        <v>159</v>
      </c>
      <c r="B1713" s="328" t="str">
        <f>VLOOKUP(A1713,'Web Based Remittances'!$A$2:$C$70,3,0)</f>
        <v>283y650v</v>
      </c>
      <c r="C1713" t="s">
        <v>135</v>
      </c>
      <c r="D1713" t="s">
        <v>136</v>
      </c>
      <c r="E1713">
        <v>6180260</v>
      </c>
      <c r="F1713">
        <v>11000</v>
      </c>
      <c r="L1713">
        <v>8000</v>
      </c>
      <c r="M1713">
        <v>3000</v>
      </c>
      <c r="S1713">
        <f t="shared" si="26"/>
        <v>0</v>
      </c>
      <c r="T1713">
        <f>SUM($F1713:H1713)</f>
        <v>11000</v>
      </c>
      <c r="U1713">
        <f>SUM($F1713:I1713)</f>
        <v>11000</v>
      </c>
      <c r="V1713">
        <f>SUM($F1713:J1713)</f>
        <v>11000</v>
      </c>
      <c r="W1713">
        <f>SUM($F1713:K1713)</f>
        <v>11000</v>
      </c>
      <c r="X1713">
        <f>SUM($F1713:L1713)</f>
        <v>19000</v>
      </c>
      <c r="Y1713">
        <f>SUM($F1713:M1713)</f>
        <v>22000</v>
      </c>
      <c r="Z1713">
        <f>SUM($F1713:N1713)</f>
        <v>22000</v>
      </c>
      <c r="AA1713">
        <f>SUM($F1713:O1713)</f>
        <v>22000</v>
      </c>
      <c r="AB1713">
        <f>SUM($F1713:P1713)</f>
        <v>22000</v>
      </c>
      <c r="AC1713">
        <f>SUM($F1713:Q1713)</f>
        <v>22000</v>
      </c>
      <c r="AD1713">
        <f>SUM($F1713:R1713)</f>
        <v>22000</v>
      </c>
    </row>
    <row r="1714" spans="1:30" x14ac:dyDescent="0.35">
      <c r="A1714" t="s">
        <v>192</v>
      </c>
      <c r="B1714" s="328" t="str">
        <f>VLOOKUP(A1714,'Web Based Remittances'!$A$2:$C$70,3,0)</f>
        <v>841x879w</v>
      </c>
      <c r="C1714" t="s">
        <v>19</v>
      </c>
      <c r="D1714" t="s">
        <v>20</v>
      </c>
      <c r="E1714">
        <v>4190105</v>
      </c>
      <c r="F1714">
        <v>-397125</v>
      </c>
      <c r="G1714">
        <v>-20250</v>
      </c>
      <c r="H1714">
        <v>-74145</v>
      </c>
      <c r="I1714">
        <v>-20250</v>
      </c>
      <c r="J1714">
        <v>-34605</v>
      </c>
      <c r="K1714">
        <v>-20250</v>
      </c>
      <c r="L1714">
        <v>-22423</v>
      </c>
      <c r="M1714">
        <v>-95702</v>
      </c>
      <c r="N1714">
        <v>-20250</v>
      </c>
      <c r="O1714">
        <v>-20250</v>
      </c>
      <c r="P1714">
        <v>-23000</v>
      </c>
      <c r="Q1714">
        <v>-23000</v>
      </c>
      <c r="R1714">
        <v>-23000</v>
      </c>
      <c r="S1714">
        <f t="shared" si="26"/>
        <v>-20250</v>
      </c>
      <c r="T1714">
        <f>SUM($F1714:H1714)</f>
        <v>-491520</v>
      </c>
      <c r="U1714">
        <f>SUM($F1714:I1714)</f>
        <v>-511770</v>
      </c>
      <c r="V1714">
        <f>SUM($F1714:J1714)</f>
        <v>-546375</v>
      </c>
      <c r="W1714">
        <f>SUM($F1714:K1714)</f>
        <v>-566625</v>
      </c>
      <c r="X1714">
        <f>SUM($F1714:L1714)</f>
        <v>-589048</v>
      </c>
      <c r="Y1714">
        <f>SUM($F1714:M1714)</f>
        <v>-684750</v>
      </c>
      <c r="Z1714">
        <f>SUM($F1714:N1714)</f>
        <v>-705000</v>
      </c>
      <c r="AA1714">
        <f>SUM($F1714:O1714)</f>
        <v>-725250</v>
      </c>
      <c r="AB1714">
        <f>SUM($F1714:P1714)</f>
        <v>-748250</v>
      </c>
      <c r="AC1714">
        <f>SUM($F1714:Q1714)</f>
        <v>-771250</v>
      </c>
      <c r="AD1714">
        <f>SUM($F1714:R1714)</f>
        <v>-794250</v>
      </c>
    </row>
    <row r="1715" spans="1:30" x14ac:dyDescent="0.35">
      <c r="A1715" t="s">
        <v>192</v>
      </c>
      <c r="B1715" s="328" t="str">
        <f>VLOOKUP(A1715,'Web Based Remittances'!$A$2:$C$70,3,0)</f>
        <v>841x879w</v>
      </c>
      <c r="C1715" t="s">
        <v>21</v>
      </c>
      <c r="D1715" t="s">
        <v>22</v>
      </c>
      <c r="E1715">
        <v>4190110</v>
      </c>
      <c r="F1715">
        <v>0</v>
      </c>
      <c r="G1715">
        <v>0</v>
      </c>
      <c r="H1715">
        <v>0</v>
      </c>
      <c r="I1715">
        <v>0</v>
      </c>
      <c r="J1715">
        <v>0</v>
      </c>
      <c r="K1715">
        <v>0</v>
      </c>
      <c r="L1715">
        <v>0</v>
      </c>
      <c r="M1715">
        <v>0</v>
      </c>
      <c r="N1715">
        <v>0</v>
      </c>
      <c r="O1715">
        <v>0</v>
      </c>
      <c r="P1715">
        <v>0</v>
      </c>
      <c r="Q1715">
        <v>0</v>
      </c>
      <c r="R1715">
        <v>0</v>
      </c>
      <c r="S1715">
        <f t="shared" si="26"/>
        <v>0</v>
      </c>
      <c r="T1715">
        <f>SUM($F1715:H1715)</f>
        <v>0</v>
      </c>
      <c r="U1715">
        <f>SUM($F1715:I1715)</f>
        <v>0</v>
      </c>
      <c r="V1715">
        <f>SUM($F1715:J1715)</f>
        <v>0</v>
      </c>
      <c r="W1715">
        <f>SUM($F1715:K1715)</f>
        <v>0</v>
      </c>
      <c r="X1715">
        <f>SUM($F1715:L1715)</f>
        <v>0</v>
      </c>
      <c r="Y1715">
        <f>SUM($F1715:M1715)</f>
        <v>0</v>
      </c>
      <c r="Z1715">
        <f>SUM($F1715:N1715)</f>
        <v>0</v>
      </c>
      <c r="AA1715">
        <f>SUM($F1715:O1715)</f>
        <v>0</v>
      </c>
      <c r="AB1715">
        <f>SUM($F1715:P1715)</f>
        <v>0</v>
      </c>
      <c r="AC1715">
        <f>SUM($F1715:Q1715)</f>
        <v>0</v>
      </c>
      <c r="AD1715">
        <f>SUM($F1715:R1715)</f>
        <v>0</v>
      </c>
    </row>
    <row r="1716" spans="1:30" x14ac:dyDescent="0.35">
      <c r="A1716" t="s">
        <v>192</v>
      </c>
      <c r="B1716" s="328" t="str">
        <f>VLOOKUP(A1716,'Web Based Remittances'!$A$2:$C$70,3,0)</f>
        <v>841x879w</v>
      </c>
      <c r="C1716" t="s">
        <v>23</v>
      </c>
      <c r="D1716" t="s">
        <v>24</v>
      </c>
      <c r="E1716">
        <v>4190120</v>
      </c>
      <c r="F1716">
        <v>-19000</v>
      </c>
      <c r="G1716">
        <v>-600</v>
      </c>
      <c r="H1716">
        <v>-1800</v>
      </c>
      <c r="I1716">
        <v>-1600</v>
      </c>
      <c r="J1716">
        <v>-7500</v>
      </c>
      <c r="K1716">
        <v>0</v>
      </c>
      <c r="L1716">
        <v>-3000</v>
      </c>
      <c r="M1716">
        <v>-3000</v>
      </c>
      <c r="N1716">
        <v>0</v>
      </c>
      <c r="O1716">
        <v>0</v>
      </c>
      <c r="P1716">
        <v>-500</v>
      </c>
      <c r="Q1716">
        <v>-1000</v>
      </c>
      <c r="R1716">
        <v>0</v>
      </c>
      <c r="S1716">
        <f t="shared" si="26"/>
        <v>-600</v>
      </c>
      <c r="T1716">
        <f>SUM($F1716:H1716)</f>
        <v>-21400</v>
      </c>
      <c r="U1716">
        <f>SUM($F1716:I1716)</f>
        <v>-23000</v>
      </c>
      <c r="V1716">
        <f>SUM($F1716:J1716)</f>
        <v>-30500</v>
      </c>
      <c r="W1716">
        <f>SUM($F1716:K1716)</f>
        <v>-30500</v>
      </c>
      <c r="X1716">
        <f>SUM($F1716:L1716)</f>
        <v>-33500</v>
      </c>
      <c r="Y1716">
        <f>SUM($F1716:M1716)</f>
        <v>-36500</v>
      </c>
      <c r="Z1716">
        <f>SUM($F1716:N1716)</f>
        <v>-36500</v>
      </c>
      <c r="AA1716">
        <f>SUM($F1716:O1716)</f>
        <v>-36500</v>
      </c>
      <c r="AB1716">
        <f>SUM($F1716:P1716)</f>
        <v>-37000</v>
      </c>
      <c r="AC1716">
        <f>SUM($F1716:Q1716)</f>
        <v>-38000</v>
      </c>
      <c r="AD1716">
        <f>SUM($F1716:R1716)</f>
        <v>-38000</v>
      </c>
    </row>
    <row r="1717" spans="1:30" x14ac:dyDescent="0.35">
      <c r="A1717" t="s">
        <v>192</v>
      </c>
      <c r="B1717" s="328" t="str">
        <f>VLOOKUP(A1717,'Web Based Remittances'!$A$2:$C$70,3,0)</f>
        <v>841x879w</v>
      </c>
      <c r="C1717" t="s">
        <v>25</v>
      </c>
      <c r="D1717" t="s">
        <v>26</v>
      </c>
      <c r="E1717">
        <v>4190140</v>
      </c>
      <c r="F1717">
        <v>-5000</v>
      </c>
      <c r="G1717">
        <v>0</v>
      </c>
      <c r="H1717">
        <v>0</v>
      </c>
      <c r="I1717">
        <v>0</v>
      </c>
      <c r="J1717">
        <v>-500</v>
      </c>
      <c r="K1717">
        <v>0</v>
      </c>
      <c r="L1717">
        <v>-3000</v>
      </c>
      <c r="M1717">
        <v>0</v>
      </c>
      <c r="N1717">
        <v>0</v>
      </c>
      <c r="O1717">
        <v>-1500</v>
      </c>
      <c r="P1717">
        <v>0</v>
      </c>
      <c r="Q1717">
        <v>0</v>
      </c>
      <c r="R1717">
        <v>0</v>
      </c>
      <c r="S1717">
        <f t="shared" si="26"/>
        <v>0</v>
      </c>
      <c r="T1717">
        <f>SUM($F1717:H1717)</f>
        <v>-5000</v>
      </c>
      <c r="U1717">
        <f>SUM($F1717:I1717)</f>
        <v>-5000</v>
      </c>
      <c r="V1717">
        <f>SUM($F1717:J1717)</f>
        <v>-5500</v>
      </c>
      <c r="W1717">
        <f>SUM($F1717:K1717)</f>
        <v>-5500</v>
      </c>
      <c r="X1717">
        <f>SUM($F1717:L1717)</f>
        <v>-8500</v>
      </c>
      <c r="Y1717">
        <f>SUM($F1717:M1717)</f>
        <v>-8500</v>
      </c>
      <c r="Z1717">
        <f>SUM($F1717:N1717)</f>
        <v>-8500</v>
      </c>
      <c r="AA1717">
        <f>SUM($F1717:O1717)</f>
        <v>-10000</v>
      </c>
      <c r="AB1717">
        <f>SUM($F1717:P1717)</f>
        <v>-10000</v>
      </c>
      <c r="AC1717">
        <f>SUM($F1717:Q1717)</f>
        <v>-10000</v>
      </c>
      <c r="AD1717">
        <f>SUM($F1717:R1717)</f>
        <v>-10000</v>
      </c>
    </row>
    <row r="1718" spans="1:30" x14ac:dyDescent="0.35">
      <c r="A1718" t="s">
        <v>192</v>
      </c>
      <c r="B1718" s="328" t="str">
        <f>VLOOKUP(A1718,'Web Based Remittances'!$A$2:$C$70,3,0)</f>
        <v>841x879w</v>
      </c>
      <c r="C1718" t="s">
        <v>27</v>
      </c>
      <c r="D1718" t="s">
        <v>28</v>
      </c>
      <c r="E1718">
        <v>4190160</v>
      </c>
      <c r="F1718">
        <v>0</v>
      </c>
      <c r="G1718">
        <v>0</v>
      </c>
      <c r="H1718">
        <v>0</v>
      </c>
      <c r="I1718">
        <v>0</v>
      </c>
      <c r="J1718">
        <v>0</v>
      </c>
      <c r="K1718">
        <v>0</v>
      </c>
      <c r="L1718">
        <v>0</v>
      </c>
      <c r="M1718">
        <v>0</v>
      </c>
      <c r="N1718">
        <v>0</v>
      </c>
      <c r="O1718">
        <v>0</v>
      </c>
      <c r="P1718">
        <v>0</v>
      </c>
      <c r="Q1718">
        <v>0</v>
      </c>
      <c r="R1718">
        <v>0</v>
      </c>
      <c r="S1718">
        <f t="shared" si="26"/>
        <v>0</v>
      </c>
      <c r="T1718">
        <f>SUM($F1718:H1718)</f>
        <v>0</v>
      </c>
      <c r="U1718">
        <f>SUM($F1718:I1718)</f>
        <v>0</v>
      </c>
      <c r="V1718">
        <f>SUM($F1718:J1718)</f>
        <v>0</v>
      </c>
      <c r="W1718">
        <f>SUM($F1718:K1718)</f>
        <v>0</v>
      </c>
      <c r="X1718">
        <f>SUM($F1718:L1718)</f>
        <v>0</v>
      </c>
      <c r="Y1718">
        <f>SUM($F1718:M1718)</f>
        <v>0</v>
      </c>
      <c r="Z1718">
        <f>SUM($F1718:N1718)</f>
        <v>0</v>
      </c>
      <c r="AA1718">
        <f>SUM($F1718:O1718)</f>
        <v>0</v>
      </c>
      <c r="AB1718">
        <f>SUM($F1718:P1718)</f>
        <v>0</v>
      </c>
      <c r="AC1718">
        <f>SUM($F1718:Q1718)</f>
        <v>0</v>
      </c>
      <c r="AD1718">
        <f>SUM($F1718:R1718)</f>
        <v>0</v>
      </c>
    </row>
    <row r="1719" spans="1:30" x14ac:dyDescent="0.35">
      <c r="A1719" t="s">
        <v>192</v>
      </c>
      <c r="B1719" s="328" t="str">
        <f>VLOOKUP(A1719,'Web Based Remittances'!$A$2:$C$70,3,0)</f>
        <v>841x879w</v>
      </c>
      <c r="C1719" t="s">
        <v>29</v>
      </c>
      <c r="D1719" t="s">
        <v>30</v>
      </c>
      <c r="E1719">
        <v>4190390</v>
      </c>
      <c r="F1719">
        <v>-12600</v>
      </c>
      <c r="G1719">
        <v>-1000</v>
      </c>
      <c r="H1719">
        <v>-1600</v>
      </c>
      <c r="I1719">
        <v>-1000</v>
      </c>
      <c r="J1719">
        <v>-1000</v>
      </c>
      <c r="K1719">
        <v>-1000</v>
      </c>
      <c r="L1719">
        <v>-1000</v>
      </c>
      <c r="M1719">
        <v>-1000</v>
      </c>
      <c r="N1719">
        <v>-1000</v>
      </c>
      <c r="O1719">
        <v>-1000</v>
      </c>
      <c r="P1719">
        <v>-1000</v>
      </c>
      <c r="Q1719">
        <v>-1000</v>
      </c>
      <c r="R1719">
        <v>-1000</v>
      </c>
      <c r="S1719">
        <f t="shared" si="26"/>
        <v>-1000</v>
      </c>
      <c r="T1719">
        <f>SUM($F1719:H1719)</f>
        <v>-15200</v>
      </c>
      <c r="U1719">
        <f>SUM($F1719:I1719)</f>
        <v>-16200</v>
      </c>
      <c r="V1719">
        <f>SUM($F1719:J1719)</f>
        <v>-17200</v>
      </c>
      <c r="W1719">
        <f>SUM($F1719:K1719)</f>
        <v>-18200</v>
      </c>
      <c r="X1719">
        <f>SUM($F1719:L1719)</f>
        <v>-19200</v>
      </c>
      <c r="Y1719">
        <f>SUM($F1719:M1719)</f>
        <v>-20200</v>
      </c>
      <c r="Z1719">
        <f>SUM($F1719:N1719)</f>
        <v>-21200</v>
      </c>
      <c r="AA1719">
        <f>SUM($F1719:O1719)</f>
        <v>-22200</v>
      </c>
      <c r="AB1719">
        <f>SUM($F1719:P1719)</f>
        <v>-23200</v>
      </c>
      <c r="AC1719">
        <f>SUM($F1719:Q1719)</f>
        <v>-24200</v>
      </c>
      <c r="AD1719">
        <f>SUM($F1719:R1719)</f>
        <v>-25200</v>
      </c>
    </row>
    <row r="1720" spans="1:30" x14ac:dyDescent="0.35">
      <c r="A1720" t="s">
        <v>192</v>
      </c>
      <c r="B1720" s="328" t="str">
        <f>VLOOKUP(A1720,'Web Based Remittances'!$A$2:$C$70,3,0)</f>
        <v>841x879w</v>
      </c>
      <c r="C1720" t="s">
        <v>31</v>
      </c>
      <c r="D1720" t="s">
        <v>32</v>
      </c>
      <c r="E1720">
        <v>4191900</v>
      </c>
      <c r="F1720">
        <v>0</v>
      </c>
      <c r="G1720">
        <v>0</v>
      </c>
      <c r="H1720">
        <v>0</v>
      </c>
      <c r="I1720">
        <v>0</v>
      </c>
      <c r="J1720">
        <v>0</v>
      </c>
      <c r="K1720">
        <v>0</v>
      </c>
      <c r="L1720">
        <v>0</v>
      </c>
      <c r="M1720">
        <v>0</v>
      </c>
      <c r="N1720">
        <v>0</v>
      </c>
      <c r="O1720">
        <v>0</v>
      </c>
      <c r="P1720">
        <v>0</v>
      </c>
      <c r="Q1720">
        <v>0</v>
      </c>
      <c r="R1720">
        <v>0</v>
      </c>
      <c r="S1720">
        <f t="shared" si="26"/>
        <v>0</v>
      </c>
      <c r="T1720">
        <f>SUM($F1720:H1720)</f>
        <v>0</v>
      </c>
      <c r="U1720">
        <f>SUM($F1720:I1720)</f>
        <v>0</v>
      </c>
      <c r="V1720">
        <f>SUM($F1720:J1720)</f>
        <v>0</v>
      </c>
      <c r="W1720">
        <f>SUM($F1720:K1720)</f>
        <v>0</v>
      </c>
      <c r="X1720">
        <f>SUM($F1720:L1720)</f>
        <v>0</v>
      </c>
      <c r="Y1720">
        <f>SUM($F1720:M1720)</f>
        <v>0</v>
      </c>
      <c r="Z1720">
        <f>SUM($F1720:N1720)</f>
        <v>0</v>
      </c>
      <c r="AA1720">
        <f>SUM($F1720:O1720)</f>
        <v>0</v>
      </c>
      <c r="AB1720">
        <f>SUM($F1720:P1720)</f>
        <v>0</v>
      </c>
      <c r="AC1720">
        <f>SUM($F1720:Q1720)</f>
        <v>0</v>
      </c>
      <c r="AD1720">
        <f>SUM($F1720:R1720)</f>
        <v>0</v>
      </c>
    </row>
    <row r="1721" spans="1:30" x14ac:dyDescent="0.35">
      <c r="A1721" t="s">
        <v>192</v>
      </c>
      <c r="B1721" s="328" t="str">
        <f>VLOOKUP(A1721,'Web Based Remittances'!$A$2:$C$70,3,0)</f>
        <v>841x879w</v>
      </c>
      <c r="C1721" t="s">
        <v>33</v>
      </c>
      <c r="D1721" t="s">
        <v>34</v>
      </c>
      <c r="E1721">
        <v>4191100</v>
      </c>
      <c r="F1721">
        <v>-500</v>
      </c>
      <c r="G1721">
        <v>0</v>
      </c>
      <c r="H1721">
        <v>0</v>
      </c>
      <c r="I1721">
        <v>-125</v>
      </c>
      <c r="J1721">
        <v>0</v>
      </c>
      <c r="K1721">
        <v>0</v>
      </c>
      <c r="L1721">
        <v>-125</v>
      </c>
      <c r="M1721">
        <v>0</v>
      </c>
      <c r="N1721">
        <v>0</v>
      </c>
      <c r="O1721">
        <v>-125</v>
      </c>
      <c r="P1721">
        <v>0</v>
      </c>
      <c r="Q1721">
        <v>0</v>
      </c>
      <c r="R1721">
        <v>-125</v>
      </c>
      <c r="S1721">
        <f t="shared" si="26"/>
        <v>0</v>
      </c>
      <c r="T1721">
        <f>SUM($F1721:H1721)</f>
        <v>-500</v>
      </c>
      <c r="U1721">
        <f>SUM($F1721:I1721)</f>
        <v>-625</v>
      </c>
      <c r="V1721">
        <f>SUM($F1721:J1721)</f>
        <v>-625</v>
      </c>
      <c r="W1721">
        <f>SUM($F1721:K1721)</f>
        <v>-625</v>
      </c>
      <c r="X1721">
        <f>SUM($F1721:L1721)</f>
        <v>-750</v>
      </c>
      <c r="Y1721">
        <f>SUM($F1721:M1721)</f>
        <v>-750</v>
      </c>
      <c r="Z1721">
        <f>SUM($F1721:N1721)</f>
        <v>-750</v>
      </c>
      <c r="AA1721">
        <f>SUM($F1721:O1721)</f>
        <v>-875</v>
      </c>
      <c r="AB1721">
        <f>SUM($F1721:P1721)</f>
        <v>-875</v>
      </c>
      <c r="AC1721">
        <f>SUM($F1721:Q1721)</f>
        <v>-875</v>
      </c>
      <c r="AD1721">
        <f>SUM($F1721:R1721)</f>
        <v>-1000</v>
      </c>
    </row>
    <row r="1722" spans="1:30" x14ac:dyDescent="0.35">
      <c r="A1722" t="s">
        <v>192</v>
      </c>
      <c r="B1722" s="328" t="str">
        <f>VLOOKUP(A1722,'Web Based Remittances'!$A$2:$C$70,3,0)</f>
        <v>841x879w</v>
      </c>
      <c r="C1722" t="s">
        <v>35</v>
      </c>
      <c r="D1722" t="s">
        <v>36</v>
      </c>
      <c r="E1722">
        <v>4191110</v>
      </c>
      <c r="F1722">
        <v>0</v>
      </c>
      <c r="G1722">
        <v>0</v>
      </c>
      <c r="H1722">
        <v>0</v>
      </c>
      <c r="I1722">
        <v>0</v>
      </c>
      <c r="J1722">
        <v>0</v>
      </c>
      <c r="K1722">
        <v>0</v>
      </c>
      <c r="L1722">
        <v>0</v>
      </c>
      <c r="M1722">
        <v>0</v>
      </c>
      <c r="N1722">
        <v>0</v>
      </c>
      <c r="O1722">
        <v>0</v>
      </c>
      <c r="P1722">
        <v>0</v>
      </c>
      <c r="Q1722">
        <v>0</v>
      </c>
      <c r="R1722">
        <v>0</v>
      </c>
      <c r="S1722">
        <f t="shared" si="26"/>
        <v>0</v>
      </c>
      <c r="T1722">
        <f>SUM($F1722:H1722)</f>
        <v>0</v>
      </c>
      <c r="U1722">
        <f>SUM($F1722:I1722)</f>
        <v>0</v>
      </c>
      <c r="V1722">
        <f>SUM($F1722:J1722)</f>
        <v>0</v>
      </c>
      <c r="W1722">
        <f>SUM($F1722:K1722)</f>
        <v>0</v>
      </c>
      <c r="X1722">
        <f>SUM($F1722:L1722)</f>
        <v>0</v>
      </c>
      <c r="Y1722">
        <f>SUM($F1722:M1722)</f>
        <v>0</v>
      </c>
      <c r="Z1722">
        <f>SUM($F1722:N1722)</f>
        <v>0</v>
      </c>
      <c r="AA1722">
        <f>SUM($F1722:O1722)</f>
        <v>0</v>
      </c>
      <c r="AB1722">
        <f>SUM($F1722:P1722)</f>
        <v>0</v>
      </c>
      <c r="AC1722">
        <f>SUM($F1722:Q1722)</f>
        <v>0</v>
      </c>
      <c r="AD1722">
        <f>SUM($F1722:R1722)</f>
        <v>0</v>
      </c>
    </row>
    <row r="1723" spans="1:30" x14ac:dyDescent="0.35">
      <c r="A1723" t="s">
        <v>192</v>
      </c>
      <c r="B1723" s="328" t="str">
        <f>VLOOKUP(A1723,'Web Based Remittances'!$A$2:$C$70,3,0)</f>
        <v>841x879w</v>
      </c>
      <c r="C1723" t="s">
        <v>37</v>
      </c>
      <c r="D1723" t="s">
        <v>38</v>
      </c>
      <c r="E1723">
        <v>4191600</v>
      </c>
      <c r="F1723">
        <v>-1000</v>
      </c>
      <c r="G1723">
        <v>-1000</v>
      </c>
      <c r="H1723">
        <v>0</v>
      </c>
      <c r="I1723">
        <v>0</v>
      </c>
      <c r="J1723">
        <v>0</v>
      </c>
      <c r="K1723">
        <v>0</v>
      </c>
      <c r="L1723">
        <v>0</v>
      </c>
      <c r="M1723">
        <v>0</v>
      </c>
      <c r="N1723">
        <v>0</v>
      </c>
      <c r="O1723">
        <v>0</v>
      </c>
      <c r="P1723">
        <v>0</v>
      </c>
      <c r="Q1723">
        <v>0</v>
      </c>
      <c r="R1723">
        <v>0</v>
      </c>
      <c r="S1723">
        <f t="shared" si="26"/>
        <v>-1000</v>
      </c>
      <c r="T1723">
        <f>SUM($F1723:H1723)</f>
        <v>-2000</v>
      </c>
      <c r="U1723">
        <f>SUM($F1723:I1723)</f>
        <v>-2000</v>
      </c>
      <c r="V1723">
        <f>SUM($F1723:J1723)</f>
        <v>-2000</v>
      </c>
      <c r="W1723">
        <f>SUM($F1723:K1723)</f>
        <v>-2000</v>
      </c>
      <c r="X1723">
        <f>SUM($F1723:L1723)</f>
        <v>-2000</v>
      </c>
      <c r="Y1723">
        <f>SUM($F1723:M1723)</f>
        <v>-2000</v>
      </c>
      <c r="Z1723">
        <f>SUM($F1723:N1723)</f>
        <v>-2000</v>
      </c>
      <c r="AA1723">
        <f>SUM($F1723:O1723)</f>
        <v>-2000</v>
      </c>
      <c r="AB1723">
        <f>SUM($F1723:P1723)</f>
        <v>-2000</v>
      </c>
      <c r="AC1723">
        <f>SUM($F1723:Q1723)</f>
        <v>-2000</v>
      </c>
      <c r="AD1723">
        <f>SUM($F1723:R1723)</f>
        <v>-2000</v>
      </c>
    </row>
    <row r="1724" spans="1:30" x14ac:dyDescent="0.35">
      <c r="A1724" t="s">
        <v>192</v>
      </c>
      <c r="B1724" s="328" t="str">
        <f>VLOOKUP(A1724,'Web Based Remittances'!$A$2:$C$70,3,0)</f>
        <v>841x879w</v>
      </c>
      <c r="C1724" t="s">
        <v>39</v>
      </c>
      <c r="D1724" t="s">
        <v>40</v>
      </c>
      <c r="E1724">
        <v>4191610</v>
      </c>
      <c r="F1724">
        <v>0</v>
      </c>
      <c r="G1724">
        <v>0</v>
      </c>
      <c r="H1724">
        <v>0</v>
      </c>
      <c r="I1724">
        <v>0</v>
      </c>
      <c r="J1724">
        <v>0</v>
      </c>
      <c r="K1724">
        <v>0</v>
      </c>
      <c r="L1724">
        <v>0</v>
      </c>
      <c r="M1724">
        <v>0</v>
      </c>
      <c r="N1724">
        <v>0</v>
      </c>
      <c r="O1724">
        <v>0</v>
      </c>
      <c r="P1724">
        <v>0</v>
      </c>
      <c r="Q1724">
        <v>0</v>
      </c>
      <c r="R1724">
        <v>0</v>
      </c>
      <c r="S1724">
        <f t="shared" si="26"/>
        <v>0</v>
      </c>
      <c r="T1724">
        <f>SUM($F1724:H1724)</f>
        <v>0</v>
      </c>
      <c r="U1724">
        <f>SUM($F1724:I1724)</f>
        <v>0</v>
      </c>
      <c r="V1724">
        <f>SUM($F1724:J1724)</f>
        <v>0</v>
      </c>
      <c r="W1724">
        <f>SUM($F1724:K1724)</f>
        <v>0</v>
      </c>
      <c r="X1724">
        <f>SUM($F1724:L1724)</f>
        <v>0</v>
      </c>
      <c r="Y1724">
        <f>SUM($F1724:M1724)</f>
        <v>0</v>
      </c>
      <c r="Z1724">
        <f>SUM($F1724:N1724)</f>
        <v>0</v>
      </c>
      <c r="AA1724">
        <f>SUM($F1724:O1724)</f>
        <v>0</v>
      </c>
      <c r="AB1724">
        <f>SUM($F1724:P1724)</f>
        <v>0</v>
      </c>
      <c r="AC1724">
        <f>SUM($F1724:Q1724)</f>
        <v>0</v>
      </c>
      <c r="AD1724">
        <f>SUM($F1724:R1724)</f>
        <v>0</v>
      </c>
    </row>
    <row r="1725" spans="1:30" x14ac:dyDescent="0.35">
      <c r="A1725" t="s">
        <v>192</v>
      </c>
      <c r="B1725" s="328" t="str">
        <f>VLOOKUP(A1725,'Web Based Remittances'!$A$2:$C$70,3,0)</f>
        <v>841x879w</v>
      </c>
      <c r="C1725" t="s">
        <v>41</v>
      </c>
      <c r="D1725" t="s">
        <v>42</v>
      </c>
      <c r="E1725">
        <v>4190410</v>
      </c>
      <c r="F1725">
        <v>-600</v>
      </c>
      <c r="G1725">
        <v>0</v>
      </c>
      <c r="H1725">
        <v>0</v>
      </c>
      <c r="I1725">
        <v>-600</v>
      </c>
      <c r="J1725">
        <v>0</v>
      </c>
      <c r="K1725">
        <v>0</v>
      </c>
      <c r="L1725">
        <v>0</v>
      </c>
      <c r="M1725">
        <v>0</v>
      </c>
      <c r="N1725">
        <v>0</v>
      </c>
      <c r="O1725">
        <v>0</v>
      </c>
      <c r="P1725">
        <v>0</v>
      </c>
      <c r="Q1725">
        <v>0</v>
      </c>
      <c r="R1725">
        <v>0</v>
      </c>
      <c r="S1725">
        <f t="shared" si="26"/>
        <v>0</v>
      </c>
      <c r="T1725">
        <f>SUM($F1725:H1725)</f>
        <v>-600</v>
      </c>
      <c r="U1725">
        <f>SUM($F1725:I1725)</f>
        <v>-1200</v>
      </c>
      <c r="V1725">
        <f>SUM($F1725:J1725)</f>
        <v>-1200</v>
      </c>
      <c r="W1725">
        <f>SUM($F1725:K1725)</f>
        <v>-1200</v>
      </c>
      <c r="X1725">
        <f>SUM($F1725:L1725)</f>
        <v>-1200</v>
      </c>
      <c r="Y1725">
        <f>SUM($F1725:M1725)</f>
        <v>-1200</v>
      </c>
      <c r="Z1725">
        <f>SUM($F1725:N1725)</f>
        <v>-1200</v>
      </c>
      <c r="AA1725">
        <f>SUM($F1725:O1725)</f>
        <v>-1200</v>
      </c>
      <c r="AB1725">
        <f>SUM($F1725:P1725)</f>
        <v>-1200</v>
      </c>
      <c r="AC1725">
        <f>SUM($F1725:Q1725)</f>
        <v>-1200</v>
      </c>
      <c r="AD1725">
        <f>SUM($F1725:R1725)</f>
        <v>-1200</v>
      </c>
    </row>
    <row r="1726" spans="1:30" x14ac:dyDescent="0.35">
      <c r="A1726" t="s">
        <v>192</v>
      </c>
      <c r="B1726" s="328" t="str">
        <f>VLOOKUP(A1726,'Web Based Remittances'!$A$2:$C$70,3,0)</f>
        <v>841x879w</v>
      </c>
      <c r="C1726" t="s">
        <v>43</v>
      </c>
      <c r="D1726" t="s">
        <v>44</v>
      </c>
      <c r="E1726">
        <v>4190420</v>
      </c>
      <c r="F1726">
        <v>-700</v>
      </c>
      <c r="G1726">
        <v>0</v>
      </c>
      <c r="H1726">
        <v>-200</v>
      </c>
      <c r="I1726">
        <v>0</v>
      </c>
      <c r="J1726">
        <v>0</v>
      </c>
      <c r="K1726">
        <v>0</v>
      </c>
      <c r="L1726">
        <v>-300</v>
      </c>
      <c r="M1726">
        <v>0</v>
      </c>
      <c r="N1726">
        <v>0</v>
      </c>
      <c r="O1726">
        <v>-200</v>
      </c>
      <c r="P1726">
        <v>0</v>
      </c>
      <c r="Q1726">
        <v>0</v>
      </c>
      <c r="R1726">
        <v>0</v>
      </c>
      <c r="S1726">
        <f t="shared" si="26"/>
        <v>0</v>
      </c>
      <c r="T1726">
        <f>SUM($F1726:H1726)</f>
        <v>-900</v>
      </c>
      <c r="U1726">
        <f>SUM($F1726:I1726)</f>
        <v>-900</v>
      </c>
      <c r="V1726">
        <f>SUM($F1726:J1726)</f>
        <v>-900</v>
      </c>
      <c r="W1726">
        <f>SUM($F1726:K1726)</f>
        <v>-900</v>
      </c>
      <c r="X1726">
        <f>SUM($F1726:L1726)</f>
        <v>-1200</v>
      </c>
      <c r="Y1726">
        <f>SUM($F1726:M1726)</f>
        <v>-1200</v>
      </c>
      <c r="Z1726">
        <f>SUM($F1726:N1726)</f>
        <v>-1200</v>
      </c>
      <c r="AA1726">
        <f>SUM($F1726:O1726)</f>
        <v>-1400</v>
      </c>
      <c r="AB1726">
        <f>SUM($F1726:P1726)</f>
        <v>-1400</v>
      </c>
      <c r="AC1726">
        <f>SUM($F1726:Q1726)</f>
        <v>-1400</v>
      </c>
      <c r="AD1726">
        <f>SUM($F1726:R1726)</f>
        <v>-1400</v>
      </c>
    </row>
    <row r="1727" spans="1:30" x14ac:dyDescent="0.35">
      <c r="A1727" t="s">
        <v>192</v>
      </c>
      <c r="B1727" s="328" t="str">
        <f>VLOOKUP(A1727,'Web Based Remittances'!$A$2:$C$70,3,0)</f>
        <v>841x879w</v>
      </c>
      <c r="C1727" t="s">
        <v>45</v>
      </c>
      <c r="D1727" t="s">
        <v>46</v>
      </c>
      <c r="E1727">
        <v>4190200</v>
      </c>
      <c r="F1727">
        <v>-7900</v>
      </c>
      <c r="G1727">
        <v>-600</v>
      </c>
      <c r="H1727">
        <v>-600</v>
      </c>
      <c r="I1727">
        <v>-600</v>
      </c>
      <c r="J1727">
        <v>-1200</v>
      </c>
      <c r="K1727">
        <v>0</v>
      </c>
      <c r="L1727">
        <v>-600</v>
      </c>
      <c r="M1727">
        <v>-600</v>
      </c>
      <c r="N1727">
        <v>-1200</v>
      </c>
      <c r="O1727">
        <v>-600</v>
      </c>
      <c r="P1727">
        <v>-600</v>
      </c>
      <c r="Q1727">
        <v>-700</v>
      </c>
      <c r="R1727">
        <v>-600</v>
      </c>
      <c r="S1727">
        <f t="shared" si="26"/>
        <v>-600</v>
      </c>
      <c r="T1727">
        <f>SUM($F1727:H1727)</f>
        <v>-9100</v>
      </c>
      <c r="U1727">
        <f>SUM($F1727:I1727)</f>
        <v>-9700</v>
      </c>
      <c r="V1727">
        <f>SUM($F1727:J1727)</f>
        <v>-10900</v>
      </c>
      <c r="W1727">
        <f>SUM($F1727:K1727)</f>
        <v>-10900</v>
      </c>
      <c r="X1727">
        <f>SUM($F1727:L1727)</f>
        <v>-11500</v>
      </c>
      <c r="Y1727">
        <f>SUM($F1727:M1727)</f>
        <v>-12100</v>
      </c>
      <c r="Z1727">
        <f>SUM($F1727:N1727)</f>
        <v>-13300</v>
      </c>
      <c r="AA1727">
        <f>SUM($F1727:O1727)</f>
        <v>-13900</v>
      </c>
      <c r="AB1727">
        <f>SUM($F1727:P1727)</f>
        <v>-14500</v>
      </c>
      <c r="AC1727">
        <f>SUM($F1727:Q1727)</f>
        <v>-15200</v>
      </c>
      <c r="AD1727">
        <f>SUM($F1727:R1727)</f>
        <v>-15800</v>
      </c>
    </row>
    <row r="1728" spans="1:30" x14ac:dyDescent="0.35">
      <c r="A1728" t="s">
        <v>192</v>
      </c>
      <c r="B1728" s="328" t="str">
        <f>VLOOKUP(A1728,'Web Based Remittances'!$A$2:$C$70,3,0)</f>
        <v>841x879w</v>
      </c>
      <c r="C1728" t="s">
        <v>47</v>
      </c>
      <c r="D1728" t="s">
        <v>48</v>
      </c>
      <c r="E1728">
        <v>4190386</v>
      </c>
      <c r="F1728">
        <v>0</v>
      </c>
      <c r="G1728">
        <v>0</v>
      </c>
      <c r="H1728">
        <v>0</v>
      </c>
      <c r="I1728">
        <v>0</v>
      </c>
      <c r="J1728">
        <v>0</v>
      </c>
      <c r="K1728">
        <v>0</v>
      </c>
      <c r="L1728">
        <v>0</v>
      </c>
      <c r="M1728">
        <v>0</v>
      </c>
      <c r="N1728">
        <v>0</v>
      </c>
      <c r="O1728">
        <v>0</v>
      </c>
      <c r="P1728">
        <v>0</v>
      </c>
      <c r="Q1728">
        <v>0</v>
      </c>
      <c r="R1728">
        <v>0</v>
      </c>
      <c r="S1728">
        <f t="shared" si="26"/>
        <v>0</v>
      </c>
      <c r="T1728">
        <f>SUM($F1728:H1728)</f>
        <v>0</v>
      </c>
      <c r="U1728">
        <f>SUM($F1728:I1728)</f>
        <v>0</v>
      </c>
      <c r="V1728">
        <f>SUM($F1728:J1728)</f>
        <v>0</v>
      </c>
      <c r="W1728">
        <f>SUM($F1728:K1728)</f>
        <v>0</v>
      </c>
      <c r="X1728">
        <f>SUM($F1728:L1728)</f>
        <v>0</v>
      </c>
      <c r="Y1728">
        <f>SUM($F1728:M1728)</f>
        <v>0</v>
      </c>
      <c r="Z1728">
        <f>SUM($F1728:N1728)</f>
        <v>0</v>
      </c>
      <c r="AA1728">
        <f>SUM($F1728:O1728)</f>
        <v>0</v>
      </c>
      <c r="AB1728">
        <f>SUM($F1728:P1728)</f>
        <v>0</v>
      </c>
      <c r="AC1728">
        <f>SUM($F1728:Q1728)</f>
        <v>0</v>
      </c>
      <c r="AD1728">
        <f>SUM($F1728:R1728)</f>
        <v>0</v>
      </c>
    </row>
    <row r="1729" spans="1:30" x14ac:dyDescent="0.35">
      <c r="A1729" t="s">
        <v>192</v>
      </c>
      <c r="B1729" s="328" t="str">
        <f>VLOOKUP(A1729,'Web Based Remittances'!$A$2:$C$70,3,0)</f>
        <v>841x879w</v>
      </c>
      <c r="C1729" t="s">
        <v>49</v>
      </c>
      <c r="D1729" t="s">
        <v>50</v>
      </c>
      <c r="E1729">
        <v>4190387</v>
      </c>
      <c r="F1729">
        <v>0</v>
      </c>
      <c r="G1729">
        <v>0</v>
      </c>
      <c r="H1729">
        <v>0</v>
      </c>
      <c r="I1729">
        <v>0</v>
      </c>
      <c r="J1729">
        <v>0</v>
      </c>
      <c r="K1729">
        <v>0</v>
      </c>
      <c r="L1729">
        <v>0</v>
      </c>
      <c r="M1729">
        <v>0</v>
      </c>
      <c r="N1729">
        <v>0</v>
      </c>
      <c r="O1729">
        <v>0</v>
      </c>
      <c r="P1729">
        <v>0</v>
      </c>
      <c r="Q1729">
        <v>0</v>
      </c>
      <c r="R1729">
        <v>0</v>
      </c>
      <c r="S1729">
        <f t="shared" si="26"/>
        <v>0</v>
      </c>
      <c r="T1729">
        <f>SUM($F1729:H1729)</f>
        <v>0</v>
      </c>
      <c r="U1729">
        <f>SUM($F1729:I1729)</f>
        <v>0</v>
      </c>
      <c r="V1729">
        <f>SUM($F1729:J1729)</f>
        <v>0</v>
      </c>
      <c r="W1729">
        <f>SUM($F1729:K1729)</f>
        <v>0</v>
      </c>
      <c r="X1729">
        <f>SUM($F1729:L1729)</f>
        <v>0</v>
      </c>
      <c r="Y1729">
        <f>SUM($F1729:M1729)</f>
        <v>0</v>
      </c>
      <c r="Z1729">
        <f>SUM($F1729:N1729)</f>
        <v>0</v>
      </c>
      <c r="AA1729">
        <f>SUM($F1729:O1729)</f>
        <v>0</v>
      </c>
      <c r="AB1729">
        <f>SUM($F1729:P1729)</f>
        <v>0</v>
      </c>
      <c r="AC1729">
        <f>SUM($F1729:Q1729)</f>
        <v>0</v>
      </c>
      <c r="AD1729">
        <f>SUM($F1729:R1729)</f>
        <v>0</v>
      </c>
    </row>
    <row r="1730" spans="1:30" x14ac:dyDescent="0.35">
      <c r="A1730" t="s">
        <v>192</v>
      </c>
      <c r="B1730" s="328" t="str">
        <f>VLOOKUP(A1730,'Web Based Remittances'!$A$2:$C$70,3,0)</f>
        <v>841x879w</v>
      </c>
      <c r="C1730" t="s">
        <v>51</v>
      </c>
      <c r="D1730" t="s">
        <v>52</v>
      </c>
      <c r="E1730">
        <v>4190388</v>
      </c>
      <c r="F1730">
        <v>0</v>
      </c>
      <c r="G1730">
        <v>0</v>
      </c>
      <c r="H1730">
        <v>0</v>
      </c>
      <c r="I1730">
        <v>0</v>
      </c>
      <c r="J1730">
        <v>0</v>
      </c>
      <c r="K1730">
        <v>0</v>
      </c>
      <c r="L1730">
        <v>0</v>
      </c>
      <c r="M1730">
        <v>0</v>
      </c>
      <c r="N1730">
        <v>0</v>
      </c>
      <c r="O1730">
        <v>0</v>
      </c>
      <c r="P1730">
        <v>0</v>
      </c>
      <c r="Q1730">
        <v>0</v>
      </c>
      <c r="R1730">
        <v>0</v>
      </c>
      <c r="S1730">
        <f t="shared" si="26"/>
        <v>0</v>
      </c>
      <c r="T1730">
        <f>SUM($F1730:H1730)</f>
        <v>0</v>
      </c>
      <c r="U1730">
        <f>SUM($F1730:I1730)</f>
        <v>0</v>
      </c>
      <c r="V1730">
        <f>SUM($F1730:J1730)</f>
        <v>0</v>
      </c>
      <c r="W1730">
        <f>SUM($F1730:K1730)</f>
        <v>0</v>
      </c>
      <c r="X1730">
        <f>SUM($F1730:L1730)</f>
        <v>0</v>
      </c>
      <c r="Y1730">
        <f>SUM($F1730:M1730)</f>
        <v>0</v>
      </c>
      <c r="Z1730">
        <f>SUM($F1730:N1730)</f>
        <v>0</v>
      </c>
      <c r="AA1730">
        <f>SUM($F1730:O1730)</f>
        <v>0</v>
      </c>
      <c r="AB1730">
        <f>SUM($F1730:P1730)</f>
        <v>0</v>
      </c>
      <c r="AC1730">
        <f>SUM($F1730:Q1730)</f>
        <v>0</v>
      </c>
      <c r="AD1730">
        <f>SUM($F1730:R1730)</f>
        <v>0</v>
      </c>
    </row>
    <row r="1731" spans="1:30" x14ac:dyDescent="0.35">
      <c r="A1731" t="s">
        <v>192</v>
      </c>
      <c r="B1731" s="328" t="str">
        <f>VLOOKUP(A1731,'Web Based Remittances'!$A$2:$C$70,3,0)</f>
        <v>841x879w</v>
      </c>
      <c r="C1731" t="s">
        <v>53</v>
      </c>
      <c r="D1731" t="s">
        <v>54</v>
      </c>
      <c r="E1731">
        <v>4190380</v>
      </c>
      <c r="F1731">
        <v>0</v>
      </c>
      <c r="G1731">
        <v>0</v>
      </c>
      <c r="H1731">
        <v>0</v>
      </c>
      <c r="I1731">
        <v>0</v>
      </c>
      <c r="J1731">
        <v>0</v>
      </c>
      <c r="K1731">
        <v>0</v>
      </c>
      <c r="L1731">
        <v>0</v>
      </c>
      <c r="M1731">
        <v>0</v>
      </c>
      <c r="N1731">
        <v>0</v>
      </c>
      <c r="O1731">
        <v>0</v>
      </c>
      <c r="P1731">
        <v>0</v>
      </c>
      <c r="Q1731">
        <v>0</v>
      </c>
      <c r="R1731">
        <v>0</v>
      </c>
      <c r="S1731">
        <f t="shared" si="26"/>
        <v>0</v>
      </c>
      <c r="T1731">
        <f>SUM($F1731:H1731)</f>
        <v>0</v>
      </c>
      <c r="U1731">
        <f>SUM($F1731:I1731)</f>
        <v>0</v>
      </c>
      <c r="V1731">
        <f>SUM($F1731:J1731)</f>
        <v>0</v>
      </c>
      <c r="W1731">
        <f>SUM($F1731:K1731)</f>
        <v>0</v>
      </c>
      <c r="X1731">
        <f>SUM($F1731:L1731)</f>
        <v>0</v>
      </c>
      <c r="Y1731">
        <f>SUM($F1731:M1731)</f>
        <v>0</v>
      </c>
      <c r="Z1731">
        <f>SUM($F1731:N1731)</f>
        <v>0</v>
      </c>
      <c r="AA1731">
        <f>SUM($F1731:O1731)</f>
        <v>0</v>
      </c>
      <c r="AB1731">
        <f>SUM($F1731:P1731)</f>
        <v>0</v>
      </c>
      <c r="AC1731">
        <f>SUM($F1731:Q1731)</f>
        <v>0</v>
      </c>
      <c r="AD1731">
        <f>SUM($F1731:R1731)</f>
        <v>0</v>
      </c>
    </row>
    <row r="1732" spans="1:30" x14ac:dyDescent="0.35">
      <c r="A1732" t="s">
        <v>192</v>
      </c>
      <c r="B1732" s="328" t="str">
        <f>VLOOKUP(A1732,'Web Based Remittances'!$A$2:$C$70,3,0)</f>
        <v>841x879w</v>
      </c>
      <c r="C1732" t="s">
        <v>156</v>
      </c>
      <c r="D1732" t="s">
        <v>157</v>
      </c>
      <c r="E1732">
        <v>4190205</v>
      </c>
      <c r="F1732">
        <v>-19831.060000000001</v>
      </c>
      <c r="G1732">
        <v>0</v>
      </c>
      <c r="H1732">
        <v>-19831.060000000001</v>
      </c>
      <c r="I1732">
        <v>0</v>
      </c>
      <c r="J1732">
        <v>0</v>
      </c>
      <c r="K1732">
        <v>0</v>
      </c>
      <c r="L1732">
        <v>0</v>
      </c>
      <c r="M1732">
        <v>0</v>
      </c>
      <c r="N1732">
        <v>0</v>
      </c>
      <c r="O1732">
        <v>0</v>
      </c>
      <c r="P1732">
        <v>0</v>
      </c>
      <c r="Q1732">
        <v>0</v>
      </c>
      <c r="R1732">
        <v>0</v>
      </c>
      <c r="S1732">
        <f t="shared" ref="S1732:S1795" si="27">G1732</f>
        <v>0</v>
      </c>
      <c r="T1732">
        <f>SUM($F1732:H1732)</f>
        <v>-39662.120000000003</v>
      </c>
      <c r="U1732">
        <f>SUM($F1732:I1732)</f>
        <v>-39662.120000000003</v>
      </c>
      <c r="V1732">
        <f>SUM($F1732:J1732)</f>
        <v>-39662.120000000003</v>
      </c>
      <c r="W1732">
        <f>SUM($F1732:K1732)</f>
        <v>-39662.120000000003</v>
      </c>
      <c r="X1732">
        <f>SUM($F1732:L1732)</f>
        <v>-39662.120000000003</v>
      </c>
      <c r="Y1732">
        <f>SUM($F1732:M1732)</f>
        <v>-39662.120000000003</v>
      </c>
      <c r="Z1732">
        <f>SUM($F1732:N1732)</f>
        <v>-39662.120000000003</v>
      </c>
      <c r="AA1732">
        <f>SUM($F1732:O1732)</f>
        <v>-39662.120000000003</v>
      </c>
      <c r="AB1732">
        <f>SUM($F1732:P1732)</f>
        <v>-39662.120000000003</v>
      </c>
      <c r="AC1732">
        <f>SUM($F1732:Q1732)</f>
        <v>-39662.120000000003</v>
      </c>
      <c r="AD1732">
        <f>SUM($F1732:R1732)</f>
        <v>-39662.120000000003</v>
      </c>
    </row>
    <row r="1733" spans="1:30" x14ac:dyDescent="0.35">
      <c r="A1733" t="s">
        <v>192</v>
      </c>
      <c r="B1733" s="328" t="str">
        <f>VLOOKUP(A1733,'Web Based Remittances'!$A$2:$C$70,3,0)</f>
        <v>841x879w</v>
      </c>
      <c r="C1733" t="s">
        <v>55</v>
      </c>
      <c r="D1733" t="s">
        <v>56</v>
      </c>
      <c r="E1733">
        <v>4190210</v>
      </c>
      <c r="F1733">
        <v>-3800</v>
      </c>
      <c r="G1733">
        <v>0</v>
      </c>
      <c r="H1733">
        <v>0</v>
      </c>
      <c r="I1733">
        <v>0</v>
      </c>
      <c r="J1733">
        <v>0</v>
      </c>
      <c r="K1733">
        <v>0</v>
      </c>
      <c r="L1733">
        <v>0</v>
      </c>
      <c r="M1733">
        <v>0</v>
      </c>
      <c r="N1733">
        <v>0</v>
      </c>
      <c r="O1733">
        <v>0</v>
      </c>
      <c r="P1733">
        <v>0</v>
      </c>
      <c r="Q1733">
        <v>-3800</v>
      </c>
      <c r="R1733">
        <v>0</v>
      </c>
      <c r="S1733">
        <f t="shared" si="27"/>
        <v>0</v>
      </c>
      <c r="T1733">
        <f>SUM($F1733:H1733)</f>
        <v>-3800</v>
      </c>
      <c r="U1733">
        <f>SUM($F1733:I1733)</f>
        <v>-3800</v>
      </c>
      <c r="V1733">
        <f>SUM($F1733:J1733)</f>
        <v>-3800</v>
      </c>
      <c r="W1733">
        <f>SUM($F1733:K1733)</f>
        <v>-3800</v>
      </c>
      <c r="X1733">
        <f>SUM($F1733:L1733)</f>
        <v>-3800</v>
      </c>
      <c r="Y1733">
        <f>SUM($F1733:M1733)</f>
        <v>-3800</v>
      </c>
      <c r="Z1733">
        <f>SUM($F1733:N1733)</f>
        <v>-3800</v>
      </c>
      <c r="AA1733">
        <f>SUM($F1733:O1733)</f>
        <v>-3800</v>
      </c>
      <c r="AB1733">
        <f>SUM($F1733:P1733)</f>
        <v>-3800</v>
      </c>
      <c r="AC1733">
        <f>SUM($F1733:Q1733)</f>
        <v>-7600</v>
      </c>
      <c r="AD1733">
        <f>SUM($F1733:R1733)</f>
        <v>-7600</v>
      </c>
    </row>
    <row r="1734" spans="1:30" x14ac:dyDescent="0.35">
      <c r="A1734" t="s">
        <v>192</v>
      </c>
      <c r="B1734" s="328" t="str">
        <f>VLOOKUP(A1734,'Web Based Remittances'!$A$2:$C$70,3,0)</f>
        <v>841x879w</v>
      </c>
      <c r="C1734" t="s">
        <v>57</v>
      </c>
      <c r="D1734" t="s">
        <v>58</v>
      </c>
      <c r="E1734">
        <v>6110000</v>
      </c>
      <c r="F1734">
        <v>137000</v>
      </c>
      <c r="G1734">
        <v>11000</v>
      </c>
      <c r="H1734">
        <v>11000</v>
      </c>
      <c r="I1734">
        <v>11000</v>
      </c>
      <c r="J1734">
        <v>11000</v>
      </c>
      <c r="K1734">
        <v>11000</v>
      </c>
      <c r="L1734">
        <v>11800</v>
      </c>
      <c r="M1734">
        <v>11700</v>
      </c>
      <c r="N1734">
        <v>11700</v>
      </c>
      <c r="O1734">
        <v>11700</v>
      </c>
      <c r="P1734">
        <v>11700</v>
      </c>
      <c r="Q1734">
        <v>11700</v>
      </c>
      <c r="R1734">
        <v>11700</v>
      </c>
      <c r="S1734">
        <f t="shared" si="27"/>
        <v>11000</v>
      </c>
      <c r="T1734">
        <f>SUM($F1734:H1734)</f>
        <v>159000</v>
      </c>
      <c r="U1734">
        <f>SUM($F1734:I1734)</f>
        <v>170000</v>
      </c>
      <c r="V1734">
        <f>SUM($F1734:J1734)</f>
        <v>181000</v>
      </c>
      <c r="W1734">
        <f>SUM($F1734:K1734)</f>
        <v>192000</v>
      </c>
      <c r="X1734">
        <f>SUM($F1734:L1734)</f>
        <v>203800</v>
      </c>
      <c r="Y1734">
        <f>SUM($F1734:M1734)</f>
        <v>215500</v>
      </c>
      <c r="Z1734">
        <f>SUM($F1734:N1734)</f>
        <v>227200</v>
      </c>
      <c r="AA1734">
        <f>SUM($F1734:O1734)</f>
        <v>238900</v>
      </c>
      <c r="AB1734">
        <f>SUM($F1734:P1734)</f>
        <v>250600</v>
      </c>
      <c r="AC1734">
        <f>SUM($F1734:Q1734)</f>
        <v>262300</v>
      </c>
      <c r="AD1734">
        <f>SUM($F1734:R1734)</f>
        <v>274000</v>
      </c>
    </row>
    <row r="1735" spans="1:30" x14ac:dyDescent="0.35">
      <c r="A1735" t="s">
        <v>192</v>
      </c>
      <c r="B1735" s="328" t="str">
        <f>VLOOKUP(A1735,'Web Based Remittances'!$A$2:$C$70,3,0)</f>
        <v>841x879w</v>
      </c>
      <c r="C1735" t="s">
        <v>59</v>
      </c>
      <c r="D1735" t="s">
        <v>60</v>
      </c>
      <c r="E1735">
        <v>6110020</v>
      </c>
      <c r="F1735">
        <v>0</v>
      </c>
      <c r="G1735">
        <v>0</v>
      </c>
      <c r="H1735">
        <v>0</v>
      </c>
      <c r="I1735">
        <v>0</v>
      </c>
      <c r="J1735">
        <v>0</v>
      </c>
      <c r="K1735">
        <v>0</v>
      </c>
      <c r="L1735">
        <v>0</v>
      </c>
      <c r="M1735">
        <v>0</v>
      </c>
      <c r="N1735">
        <v>0</v>
      </c>
      <c r="O1735">
        <v>0</v>
      </c>
      <c r="P1735">
        <v>0</v>
      </c>
      <c r="Q1735">
        <v>0</v>
      </c>
      <c r="R1735">
        <v>0</v>
      </c>
      <c r="S1735">
        <f t="shared" si="27"/>
        <v>0</v>
      </c>
      <c r="T1735">
        <f>SUM($F1735:H1735)</f>
        <v>0</v>
      </c>
      <c r="U1735">
        <f>SUM($F1735:I1735)</f>
        <v>0</v>
      </c>
      <c r="V1735">
        <f>SUM($F1735:J1735)</f>
        <v>0</v>
      </c>
      <c r="W1735">
        <f>SUM($F1735:K1735)</f>
        <v>0</v>
      </c>
      <c r="X1735">
        <f>SUM($F1735:L1735)</f>
        <v>0</v>
      </c>
      <c r="Y1735">
        <f>SUM($F1735:M1735)</f>
        <v>0</v>
      </c>
      <c r="Z1735">
        <f>SUM($F1735:N1735)</f>
        <v>0</v>
      </c>
      <c r="AA1735">
        <f>SUM($F1735:O1735)</f>
        <v>0</v>
      </c>
      <c r="AB1735">
        <f>SUM($F1735:P1735)</f>
        <v>0</v>
      </c>
      <c r="AC1735">
        <f>SUM($F1735:Q1735)</f>
        <v>0</v>
      </c>
      <c r="AD1735">
        <f>SUM($F1735:R1735)</f>
        <v>0</v>
      </c>
    </row>
    <row r="1736" spans="1:30" x14ac:dyDescent="0.35">
      <c r="A1736" t="s">
        <v>192</v>
      </c>
      <c r="B1736" s="328" t="str">
        <f>VLOOKUP(A1736,'Web Based Remittances'!$A$2:$C$70,3,0)</f>
        <v>841x879w</v>
      </c>
      <c r="C1736" t="s">
        <v>61</v>
      </c>
      <c r="D1736" t="s">
        <v>62</v>
      </c>
      <c r="E1736">
        <v>6110600</v>
      </c>
      <c r="F1736">
        <v>210000</v>
      </c>
      <c r="G1736">
        <v>17000</v>
      </c>
      <c r="H1736">
        <v>17000</v>
      </c>
      <c r="I1736">
        <v>17000</v>
      </c>
      <c r="J1736">
        <v>17000</v>
      </c>
      <c r="K1736">
        <v>17000</v>
      </c>
      <c r="L1736">
        <v>17000</v>
      </c>
      <c r="M1736">
        <v>18000</v>
      </c>
      <c r="N1736">
        <v>18000</v>
      </c>
      <c r="O1736">
        <v>18000</v>
      </c>
      <c r="P1736">
        <v>18000</v>
      </c>
      <c r="Q1736">
        <v>18000</v>
      </c>
      <c r="R1736">
        <v>18000</v>
      </c>
      <c r="S1736">
        <f t="shared" si="27"/>
        <v>17000</v>
      </c>
      <c r="T1736">
        <f>SUM($F1736:H1736)</f>
        <v>244000</v>
      </c>
      <c r="U1736">
        <f>SUM($F1736:I1736)</f>
        <v>261000</v>
      </c>
      <c r="V1736">
        <f>SUM($F1736:J1736)</f>
        <v>278000</v>
      </c>
      <c r="W1736">
        <f>SUM($F1736:K1736)</f>
        <v>295000</v>
      </c>
      <c r="X1736">
        <f>SUM($F1736:L1736)</f>
        <v>312000</v>
      </c>
      <c r="Y1736">
        <f>SUM($F1736:M1736)</f>
        <v>330000</v>
      </c>
      <c r="Z1736">
        <f>SUM($F1736:N1736)</f>
        <v>348000</v>
      </c>
      <c r="AA1736">
        <f>SUM($F1736:O1736)</f>
        <v>366000</v>
      </c>
      <c r="AB1736">
        <f>SUM($F1736:P1736)</f>
        <v>384000</v>
      </c>
      <c r="AC1736">
        <f>SUM($F1736:Q1736)</f>
        <v>402000</v>
      </c>
      <c r="AD1736">
        <f>SUM($F1736:R1736)</f>
        <v>420000</v>
      </c>
    </row>
    <row r="1737" spans="1:30" x14ac:dyDescent="0.35">
      <c r="A1737" t="s">
        <v>192</v>
      </c>
      <c r="B1737" s="328" t="str">
        <f>VLOOKUP(A1737,'Web Based Remittances'!$A$2:$C$70,3,0)</f>
        <v>841x879w</v>
      </c>
      <c r="C1737" t="s">
        <v>63</v>
      </c>
      <c r="D1737" t="s">
        <v>64</v>
      </c>
      <c r="E1737">
        <v>6110720</v>
      </c>
      <c r="F1737">
        <v>0</v>
      </c>
      <c r="G1737">
        <v>0</v>
      </c>
      <c r="H1737">
        <v>0</v>
      </c>
      <c r="I1737">
        <v>0</v>
      </c>
      <c r="J1737">
        <v>0</v>
      </c>
      <c r="K1737">
        <v>0</v>
      </c>
      <c r="L1737">
        <v>0</v>
      </c>
      <c r="M1737">
        <v>0</v>
      </c>
      <c r="N1737">
        <v>0</v>
      </c>
      <c r="O1737">
        <v>0</v>
      </c>
      <c r="P1737">
        <v>0</v>
      </c>
      <c r="Q1737">
        <v>0</v>
      </c>
      <c r="R1737">
        <v>0</v>
      </c>
      <c r="S1737">
        <f t="shared" si="27"/>
        <v>0</v>
      </c>
      <c r="T1737">
        <f>SUM($F1737:H1737)</f>
        <v>0</v>
      </c>
      <c r="U1737">
        <f>SUM($F1737:I1737)</f>
        <v>0</v>
      </c>
      <c r="V1737">
        <f>SUM($F1737:J1737)</f>
        <v>0</v>
      </c>
      <c r="W1737">
        <f>SUM($F1737:K1737)</f>
        <v>0</v>
      </c>
      <c r="X1737">
        <f>SUM($F1737:L1737)</f>
        <v>0</v>
      </c>
      <c r="Y1737">
        <f>SUM($F1737:M1737)</f>
        <v>0</v>
      </c>
      <c r="Z1737">
        <f>SUM($F1737:N1737)</f>
        <v>0</v>
      </c>
      <c r="AA1737">
        <f>SUM($F1737:O1737)</f>
        <v>0</v>
      </c>
      <c r="AB1737">
        <f>SUM($F1737:P1737)</f>
        <v>0</v>
      </c>
      <c r="AC1737">
        <f>SUM($F1737:Q1737)</f>
        <v>0</v>
      </c>
      <c r="AD1737">
        <f>SUM($F1737:R1737)</f>
        <v>0</v>
      </c>
    </row>
    <row r="1738" spans="1:30" x14ac:dyDescent="0.35">
      <c r="A1738" t="s">
        <v>192</v>
      </c>
      <c r="B1738" s="328" t="str">
        <f>VLOOKUP(A1738,'Web Based Remittances'!$A$2:$C$70,3,0)</f>
        <v>841x879w</v>
      </c>
      <c r="C1738" t="s">
        <v>65</v>
      </c>
      <c r="D1738" t="s">
        <v>66</v>
      </c>
      <c r="E1738">
        <v>6110860</v>
      </c>
      <c r="F1738">
        <v>37500</v>
      </c>
      <c r="G1738">
        <v>3125</v>
      </c>
      <c r="H1738">
        <v>3125</v>
      </c>
      <c r="I1738">
        <v>3125</v>
      </c>
      <c r="J1738">
        <v>3125</v>
      </c>
      <c r="K1738">
        <v>3125</v>
      </c>
      <c r="L1738">
        <v>3125</v>
      </c>
      <c r="M1738">
        <v>3125</v>
      </c>
      <c r="N1738">
        <v>3125</v>
      </c>
      <c r="O1738">
        <v>3125</v>
      </c>
      <c r="P1738">
        <v>3125</v>
      </c>
      <c r="Q1738">
        <v>3125</v>
      </c>
      <c r="R1738">
        <v>3125</v>
      </c>
      <c r="S1738">
        <f t="shared" si="27"/>
        <v>3125</v>
      </c>
      <c r="T1738">
        <f>SUM($F1738:H1738)</f>
        <v>43750</v>
      </c>
      <c r="U1738">
        <f>SUM($F1738:I1738)</f>
        <v>46875</v>
      </c>
      <c r="V1738">
        <f>SUM($F1738:J1738)</f>
        <v>50000</v>
      </c>
      <c r="W1738">
        <f>SUM($F1738:K1738)</f>
        <v>53125</v>
      </c>
      <c r="X1738">
        <f>SUM($F1738:L1738)</f>
        <v>56250</v>
      </c>
      <c r="Y1738">
        <f>SUM($F1738:M1738)</f>
        <v>59375</v>
      </c>
      <c r="Z1738">
        <f>SUM($F1738:N1738)</f>
        <v>62500</v>
      </c>
      <c r="AA1738">
        <f>SUM($F1738:O1738)</f>
        <v>65625</v>
      </c>
      <c r="AB1738">
        <f>SUM($F1738:P1738)</f>
        <v>68750</v>
      </c>
      <c r="AC1738">
        <f>SUM($F1738:Q1738)</f>
        <v>71875</v>
      </c>
      <c r="AD1738">
        <f>SUM($F1738:R1738)</f>
        <v>75000</v>
      </c>
    </row>
    <row r="1739" spans="1:30" x14ac:dyDescent="0.35">
      <c r="A1739" t="s">
        <v>192</v>
      </c>
      <c r="B1739" s="328" t="str">
        <f>VLOOKUP(A1739,'Web Based Remittances'!$A$2:$C$70,3,0)</f>
        <v>841x879w</v>
      </c>
      <c r="C1739" t="s">
        <v>67</v>
      </c>
      <c r="D1739" t="s">
        <v>68</v>
      </c>
      <c r="E1739">
        <v>6110800</v>
      </c>
      <c r="F1739">
        <v>0</v>
      </c>
      <c r="G1739">
        <v>0</v>
      </c>
      <c r="H1739">
        <v>0</v>
      </c>
      <c r="I1739">
        <v>0</v>
      </c>
      <c r="J1739">
        <v>0</v>
      </c>
      <c r="K1739">
        <v>0</v>
      </c>
      <c r="L1739">
        <v>0</v>
      </c>
      <c r="M1739">
        <v>0</v>
      </c>
      <c r="N1739">
        <v>0</v>
      </c>
      <c r="O1739">
        <v>0</v>
      </c>
      <c r="P1739">
        <v>0</v>
      </c>
      <c r="Q1739">
        <v>0</v>
      </c>
      <c r="R1739">
        <v>0</v>
      </c>
      <c r="S1739">
        <f t="shared" si="27"/>
        <v>0</v>
      </c>
      <c r="T1739">
        <f>SUM($F1739:H1739)</f>
        <v>0</v>
      </c>
      <c r="U1739">
        <f>SUM($F1739:I1739)</f>
        <v>0</v>
      </c>
      <c r="V1739">
        <f>SUM($F1739:J1739)</f>
        <v>0</v>
      </c>
      <c r="W1739">
        <f>SUM($F1739:K1739)</f>
        <v>0</v>
      </c>
      <c r="X1739">
        <f>SUM($F1739:L1739)</f>
        <v>0</v>
      </c>
      <c r="Y1739">
        <f>SUM($F1739:M1739)</f>
        <v>0</v>
      </c>
      <c r="Z1739">
        <f>SUM($F1739:N1739)</f>
        <v>0</v>
      </c>
      <c r="AA1739">
        <f>SUM($F1739:O1739)</f>
        <v>0</v>
      </c>
      <c r="AB1739">
        <f>SUM($F1739:P1739)</f>
        <v>0</v>
      </c>
      <c r="AC1739">
        <f>SUM($F1739:Q1739)</f>
        <v>0</v>
      </c>
      <c r="AD1739">
        <f>SUM($F1739:R1739)</f>
        <v>0</v>
      </c>
    </row>
    <row r="1740" spans="1:30" x14ac:dyDescent="0.35">
      <c r="A1740" t="s">
        <v>192</v>
      </c>
      <c r="B1740" s="328" t="str">
        <f>VLOOKUP(A1740,'Web Based Remittances'!$A$2:$C$70,3,0)</f>
        <v>841x879w</v>
      </c>
      <c r="C1740" t="s">
        <v>69</v>
      </c>
      <c r="D1740" t="s">
        <v>70</v>
      </c>
      <c r="E1740">
        <v>6110640</v>
      </c>
      <c r="F1740">
        <v>0</v>
      </c>
      <c r="G1740">
        <v>0</v>
      </c>
      <c r="H1740">
        <v>0</v>
      </c>
      <c r="I1740">
        <v>0</v>
      </c>
      <c r="J1740">
        <v>0</v>
      </c>
      <c r="K1740">
        <v>0</v>
      </c>
      <c r="L1740">
        <v>0</v>
      </c>
      <c r="M1740">
        <v>0</v>
      </c>
      <c r="N1740">
        <v>0</v>
      </c>
      <c r="O1740">
        <v>0</v>
      </c>
      <c r="P1740">
        <v>0</v>
      </c>
      <c r="Q1740">
        <v>0</v>
      </c>
      <c r="R1740">
        <v>0</v>
      </c>
      <c r="S1740">
        <f t="shared" si="27"/>
        <v>0</v>
      </c>
      <c r="T1740">
        <f>SUM($F1740:H1740)</f>
        <v>0</v>
      </c>
      <c r="U1740">
        <f>SUM($F1740:I1740)</f>
        <v>0</v>
      </c>
      <c r="V1740">
        <f>SUM($F1740:J1740)</f>
        <v>0</v>
      </c>
      <c r="W1740">
        <f>SUM($F1740:K1740)</f>
        <v>0</v>
      </c>
      <c r="X1740">
        <f>SUM($F1740:L1740)</f>
        <v>0</v>
      </c>
      <c r="Y1740">
        <f>SUM($F1740:M1740)</f>
        <v>0</v>
      </c>
      <c r="Z1740">
        <f>SUM($F1740:N1740)</f>
        <v>0</v>
      </c>
      <c r="AA1740">
        <f>SUM($F1740:O1740)</f>
        <v>0</v>
      </c>
      <c r="AB1740">
        <f>SUM($F1740:P1740)</f>
        <v>0</v>
      </c>
      <c r="AC1740">
        <f>SUM($F1740:Q1740)</f>
        <v>0</v>
      </c>
      <c r="AD1740">
        <f>SUM($F1740:R1740)</f>
        <v>0</v>
      </c>
    </row>
    <row r="1741" spans="1:30" x14ac:dyDescent="0.35">
      <c r="A1741" t="s">
        <v>192</v>
      </c>
      <c r="B1741" s="328" t="str">
        <f>VLOOKUP(A1741,'Web Based Remittances'!$A$2:$C$70,3,0)</f>
        <v>841x879w</v>
      </c>
      <c r="C1741" t="s">
        <v>71</v>
      </c>
      <c r="D1741" t="s">
        <v>72</v>
      </c>
      <c r="E1741">
        <v>6116300</v>
      </c>
      <c r="F1741">
        <v>800</v>
      </c>
      <c r="G1741">
        <v>0</v>
      </c>
      <c r="H1741">
        <v>100</v>
      </c>
      <c r="I1741">
        <v>100</v>
      </c>
      <c r="J1741">
        <v>100</v>
      </c>
      <c r="K1741">
        <v>0</v>
      </c>
      <c r="L1741">
        <v>100</v>
      </c>
      <c r="M1741">
        <v>100</v>
      </c>
      <c r="N1741">
        <v>0</v>
      </c>
      <c r="O1741">
        <v>100</v>
      </c>
      <c r="P1741">
        <v>100</v>
      </c>
      <c r="Q1741">
        <v>100</v>
      </c>
      <c r="R1741">
        <v>0</v>
      </c>
      <c r="S1741">
        <f t="shared" si="27"/>
        <v>0</v>
      </c>
      <c r="T1741">
        <f>SUM($F1741:H1741)</f>
        <v>900</v>
      </c>
      <c r="U1741">
        <f>SUM($F1741:I1741)</f>
        <v>1000</v>
      </c>
      <c r="V1741">
        <f>SUM($F1741:J1741)</f>
        <v>1100</v>
      </c>
      <c r="W1741">
        <f>SUM($F1741:K1741)</f>
        <v>1100</v>
      </c>
      <c r="X1741">
        <f>SUM($F1741:L1741)</f>
        <v>1200</v>
      </c>
      <c r="Y1741">
        <f>SUM($F1741:M1741)</f>
        <v>1300</v>
      </c>
      <c r="Z1741">
        <f>SUM($F1741:N1741)</f>
        <v>1300</v>
      </c>
      <c r="AA1741">
        <f>SUM($F1741:O1741)</f>
        <v>1400</v>
      </c>
      <c r="AB1741">
        <f>SUM($F1741:P1741)</f>
        <v>1500</v>
      </c>
      <c r="AC1741">
        <f>SUM($F1741:Q1741)</f>
        <v>1600</v>
      </c>
      <c r="AD1741">
        <f>SUM($F1741:R1741)</f>
        <v>1600</v>
      </c>
    </row>
    <row r="1742" spans="1:30" x14ac:dyDescent="0.35">
      <c r="A1742" t="s">
        <v>192</v>
      </c>
      <c r="B1742" s="328" t="str">
        <f>VLOOKUP(A1742,'Web Based Remittances'!$A$2:$C$70,3,0)</f>
        <v>841x879w</v>
      </c>
      <c r="C1742" t="s">
        <v>73</v>
      </c>
      <c r="D1742" t="s">
        <v>74</v>
      </c>
      <c r="E1742">
        <v>6116200</v>
      </c>
      <c r="F1742">
        <v>4992</v>
      </c>
      <c r="G1742">
        <v>492</v>
      </c>
      <c r="H1742">
        <v>500</v>
      </c>
      <c r="I1742">
        <v>500</v>
      </c>
      <c r="J1742">
        <v>500</v>
      </c>
      <c r="K1742">
        <v>0</v>
      </c>
      <c r="L1742">
        <v>500</v>
      </c>
      <c r="M1742">
        <v>500</v>
      </c>
      <c r="N1742">
        <v>500</v>
      </c>
      <c r="O1742">
        <v>500</v>
      </c>
      <c r="P1742">
        <v>500</v>
      </c>
      <c r="Q1742">
        <v>500</v>
      </c>
      <c r="R1742">
        <v>0</v>
      </c>
      <c r="S1742">
        <f t="shared" si="27"/>
        <v>492</v>
      </c>
      <c r="T1742">
        <f>SUM($F1742:H1742)</f>
        <v>5984</v>
      </c>
      <c r="U1742">
        <f>SUM($F1742:I1742)</f>
        <v>6484</v>
      </c>
      <c r="V1742">
        <f>SUM($F1742:J1742)</f>
        <v>6984</v>
      </c>
      <c r="W1742">
        <f>SUM($F1742:K1742)</f>
        <v>6984</v>
      </c>
      <c r="X1742">
        <f>SUM($F1742:L1742)</f>
        <v>7484</v>
      </c>
      <c r="Y1742">
        <f>SUM($F1742:M1742)</f>
        <v>7984</v>
      </c>
      <c r="Z1742">
        <f>SUM($F1742:N1742)</f>
        <v>8484</v>
      </c>
      <c r="AA1742">
        <f>SUM($F1742:O1742)</f>
        <v>8984</v>
      </c>
      <c r="AB1742">
        <f>SUM($F1742:P1742)</f>
        <v>9484</v>
      </c>
      <c r="AC1742">
        <f>SUM($F1742:Q1742)</f>
        <v>9984</v>
      </c>
      <c r="AD1742">
        <f>SUM($F1742:R1742)</f>
        <v>9984</v>
      </c>
    </row>
    <row r="1743" spans="1:30" x14ac:dyDescent="0.35">
      <c r="A1743" t="s">
        <v>192</v>
      </c>
      <c r="B1743" s="328" t="str">
        <f>VLOOKUP(A1743,'Web Based Remittances'!$A$2:$C$70,3,0)</f>
        <v>841x879w</v>
      </c>
      <c r="C1743" t="s">
        <v>75</v>
      </c>
      <c r="D1743" t="s">
        <v>76</v>
      </c>
      <c r="E1743">
        <v>6116610</v>
      </c>
      <c r="F1743">
        <v>0</v>
      </c>
      <c r="G1743">
        <v>0</v>
      </c>
      <c r="H1743">
        <v>0</v>
      </c>
      <c r="I1743">
        <v>0</v>
      </c>
      <c r="J1743">
        <v>0</v>
      </c>
      <c r="K1743">
        <v>0</v>
      </c>
      <c r="L1743">
        <v>0</v>
      </c>
      <c r="M1743">
        <v>0</v>
      </c>
      <c r="N1743">
        <v>0</v>
      </c>
      <c r="O1743">
        <v>0</v>
      </c>
      <c r="P1743">
        <v>0</v>
      </c>
      <c r="Q1743">
        <v>0</v>
      </c>
      <c r="R1743">
        <v>0</v>
      </c>
      <c r="S1743">
        <f t="shared" si="27"/>
        <v>0</v>
      </c>
      <c r="T1743">
        <f>SUM($F1743:H1743)</f>
        <v>0</v>
      </c>
      <c r="U1743">
        <f>SUM($F1743:I1743)</f>
        <v>0</v>
      </c>
      <c r="V1743">
        <f>SUM($F1743:J1743)</f>
        <v>0</v>
      </c>
      <c r="W1743">
        <f>SUM($F1743:K1743)</f>
        <v>0</v>
      </c>
      <c r="X1743">
        <f>SUM($F1743:L1743)</f>
        <v>0</v>
      </c>
      <c r="Y1743">
        <f>SUM($F1743:M1743)</f>
        <v>0</v>
      </c>
      <c r="Z1743">
        <f>SUM($F1743:N1743)</f>
        <v>0</v>
      </c>
      <c r="AA1743">
        <f>SUM($F1743:O1743)</f>
        <v>0</v>
      </c>
      <c r="AB1743">
        <f>SUM($F1743:P1743)</f>
        <v>0</v>
      </c>
      <c r="AC1743">
        <f>SUM($F1743:Q1743)</f>
        <v>0</v>
      </c>
      <c r="AD1743">
        <f>SUM($F1743:R1743)</f>
        <v>0</v>
      </c>
    </row>
    <row r="1744" spans="1:30" x14ac:dyDescent="0.35">
      <c r="A1744" t="s">
        <v>192</v>
      </c>
      <c r="B1744" s="328" t="str">
        <f>VLOOKUP(A1744,'Web Based Remittances'!$A$2:$C$70,3,0)</f>
        <v>841x879w</v>
      </c>
      <c r="C1744" t="s">
        <v>77</v>
      </c>
      <c r="D1744" t="s">
        <v>78</v>
      </c>
      <c r="E1744">
        <v>6116600</v>
      </c>
      <c r="F1744">
        <v>3150</v>
      </c>
      <c r="G1744">
        <v>3150</v>
      </c>
      <c r="H1744">
        <v>0</v>
      </c>
      <c r="I1744">
        <v>0</v>
      </c>
      <c r="J1744">
        <v>0</v>
      </c>
      <c r="K1744">
        <v>0</v>
      </c>
      <c r="L1744">
        <v>0</v>
      </c>
      <c r="M1744">
        <v>0</v>
      </c>
      <c r="N1744">
        <v>0</v>
      </c>
      <c r="O1744">
        <v>0</v>
      </c>
      <c r="P1744">
        <v>0</v>
      </c>
      <c r="Q1744">
        <v>0</v>
      </c>
      <c r="R1744">
        <v>0</v>
      </c>
      <c r="S1744">
        <f t="shared" si="27"/>
        <v>3150</v>
      </c>
      <c r="T1744">
        <f>SUM($F1744:H1744)</f>
        <v>6300</v>
      </c>
      <c r="U1744">
        <f>SUM($F1744:I1744)</f>
        <v>6300</v>
      </c>
      <c r="V1744">
        <f>SUM($F1744:J1744)</f>
        <v>6300</v>
      </c>
      <c r="W1744">
        <f>SUM($F1744:K1744)</f>
        <v>6300</v>
      </c>
      <c r="X1744">
        <f>SUM($F1744:L1744)</f>
        <v>6300</v>
      </c>
      <c r="Y1744">
        <f>SUM($F1744:M1744)</f>
        <v>6300</v>
      </c>
      <c r="Z1744">
        <f>SUM($F1744:N1744)</f>
        <v>6300</v>
      </c>
      <c r="AA1744">
        <f>SUM($F1744:O1744)</f>
        <v>6300</v>
      </c>
      <c r="AB1744">
        <f>SUM($F1744:P1744)</f>
        <v>6300</v>
      </c>
      <c r="AC1744">
        <f>SUM($F1744:Q1744)</f>
        <v>6300</v>
      </c>
      <c r="AD1744">
        <f>SUM($F1744:R1744)</f>
        <v>6300</v>
      </c>
    </row>
    <row r="1745" spans="1:30" x14ac:dyDescent="0.35">
      <c r="A1745" t="s">
        <v>192</v>
      </c>
      <c r="B1745" s="328" t="str">
        <f>VLOOKUP(A1745,'Web Based Remittances'!$A$2:$C$70,3,0)</f>
        <v>841x879w</v>
      </c>
      <c r="C1745" t="s">
        <v>79</v>
      </c>
      <c r="D1745" t="s">
        <v>80</v>
      </c>
      <c r="E1745">
        <v>6121000</v>
      </c>
      <c r="F1745">
        <v>8000</v>
      </c>
      <c r="G1745">
        <v>600</v>
      </c>
      <c r="H1745">
        <v>600</v>
      </c>
      <c r="I1745">
        <v>1200</v>
      </c>
      <c r="J1745">
        <v>600</v>
      </c>
      <c r="K1745">
        <v>0</v>
      </c>
      <c r="L1745">
        <v>1200</v>
      </c>
      <c r="M1745">
        <v>600</v>
      </c>
      <c r="N1745">
        <v>600</v>
      </c>
      <c r="O1745">
        <v>800</v>
      </c>
      <c r="P1745">
        <v>600</v>
      </c>
      <c r="Q1745">
        <v>600</v>
      </c>
      <c r="R1745">
        <v>600</v>
      </c>
      <c r="S1745">
        <f t="shared" si="27"/>
        <v>600</v>
      </c>
      <c r="T1745">
        <f>SUM($F1745:H1745)</f>
        <v>9200</v>
      </c>
      <c r="U1745">
        <f>SUM($F1745:I1745)</f>
        <v>10400</v>
      </c>
      <c r="V1745">
        <f>SUM($F1745:J1745)</f>
        <v>11000</v>
      </c>
      <c r="W1745">
        <f>SUM($F1745:K1745)</f>
        <v>11000</v>
      </c>
      <c r="X1745">
        <f>SUM($F1745:L1745)</f>
        <v>12200</v>
      </c>
      <c r="Y1745">
        <f>SUM($F1745:M1745)</f>
        <v>12800</v>
      </c>
      <c r="Z1745">
        <f>SUM($F1745:N1745)</f>
        <v>13400</v>
      </c>
      <c r="AA1745">
        <f>SUM($F1745:O1745)</f>
        <v>14200</v>
      </c>
      <c r="AB1745">
        <f>SUM($F1745:P1745)</f>
        <v>14800</v>
      </c>
      <c r="AC1745">
        <f>SUM($F1745:Q1745)</f>
        <v>15400</v>
      </c>
      <c r="AD1745">
        <f>SUM($F1745:R1745)</f>
        <v>16000</v>
      </c>
    </row>
    <row r="1746" spans="1:30" x14ac:dyDescent="0.35">
      <c r="A1746" t="s">
        <v>192</v>
      </c>
      <c r="B1746" s="328" t="str">
        <f>VLOOKUP(A1746,'Web Based Remittances'!$A$2:$C$70,3,0)</f>
        <v>841x879w</v>
      </c>
      <c r="C1746" t="s">
        <v>81</v>
      </c>
      <c r="D1746" t="s">
        <v>82</v>
      </c>
      <c r="E1746">
        <v>6122310</v>
      </c>
      <c r="F1746">
        <v>1200</v>
      </c>
      <c r="G1746">
        <v>100</v>
      </c>
      <c r="H1746">
        <v>100</v>
      </c>
      <c r="I1746">
        <v>100</v>
      </c>
      <c r="J1746">
        <v>100</v>
      </c>
      <c r="K1746">
        <v>100</v>
      </c>
      <c r="L1746">
        <v>100</v>
      </c>
      <c r="M1746">
        <v>100</v>
      </c>
      <c r="N1746">
        <v>100</v>
      </c>
      <c r="O1746">
        <v>100</v>
      </c>
      <c r="P1746">
        <v>100</v>
      </c>
      <c r="Q1746">
        <v>100</v>
      </c>
      <c r="R1746">
        <v>100</v>
      </c>
      <c r="S1746">
        <f t="shared" si="27"/>
        <v>100</v>
      </c>
      <c r="T1746">
        <f>SUM($F1746:H1746)</f>
        <v>1400</v>
      </c>
      <c r="U1746">
        <f>SUM($F1746:I1746)</f>
        <v>1500</v>
      </c>
      <c r="V1746">
        <f>SUM($F1746:J1746)</f>
        <v>1600</v>
      </c>
      <c r="W1746">
        <f>SUM($F1746:K1746)</f>
        <v>1700</v>
      </c>
      <c r="X1746">
        <f>SUM($F1746:L1746)</f>
        <v>1800</v>
      </c>
      <c r="Y1746">
        <f>SUM($F1746:M1746)</f>
        <v>1900</v>
      </c>
      <c r="Z1746">
        <f>SUM($F1746:N1746)</f>
        <v>2000</v>
      </c>
      <c r="AA1746">
        <f>SUM($F1746:O1746)</f>
        <v>2100</v>
      </c>
      <c r="AB1746">
        <f>SUM($F1746:P1746)</f>
        <v>2200</v>
      </c>
      <c r="AC1746">
        <f>SUM($F1746:Q1746)</f>
        <v>2300</v>
      </c>
      <c r="AD1746">
        <f>SUM($F1746:R1746)</f>
        <v>2400</v>
      </c>
    </row>
    <row r="1747" spans="1:30" x14ac:dyDescent="0.35">
      <c r="A1747" t="s">
        <v>192</v>
      </c>
      <c r="B1747" s="328" t="str">
        <f>VLOOKUP(A1747,'Web Based Remittances'!$A$2:$C$70,3,0)</f>
        <v>841x879w</v>
      </c>
      <c r="C1747" t="s">
        <v>83</v>
      </c>
      <c r="D1747" t="s">
        <v>84</v>
      </c>
      <c r="E1747">
        <v>6122110</v>
      </c>
      <c r="F1747">
        <v>9700</v>
      </c>
      <c r="G1747">
        <v>800</v>
      </c>
      <c r="H1747">
        <v>800</v>
      </c>
      <c r="I1747">
        <v>800</v>
      </c>
      <c r="J1747">
        <v>800</v>
      </c>
      <c r="K1747">
        <v>0</v>
      </c>
      <c r="L1747">
        <v>1700</v>
      </c>
      <c r="M1747">
        <v>800</v>
      </c>
      <c r="N1747">
        <v>800</v>
      </c>
      <c r="O1747">
        <v>800</v>
      </c>
      <c r="P1747">
        <v>800</v>
      </c>
      <c r="Q1747">
        <v>800</v>
      </c>
      <c r="R1747">
        <v>800</v>
      </c>
      <c r="S1747">
        <f t="shared" si="27"/>
        <v>800</v>
      </c>
      <c r="T1747">
        <f>SUM($F1747:H1747)</f>
        <v>11300</v>
      </c>
      <c r="U1747">
        <f>SUM($F1747:I1747)</f>
        <v>12100</v>
      </c>
      <c r="V1747">
        <f>SUM($F1747:J1747)</f>
        <v>12900</v>
      </c>
      <c r="W1747">
        <f>SUM($F1747:K1747)</f>
        <v>12900</v>
      </c>
      <c r="X1747">
        <f>SUM($F1747:L1747)</f>
        <v>14600</v>
      </c>
      <c r="Y1747">
        <f>SUM($F1747:M1747)</f>
        <v>15400</v>
      </c>
      <c r="Z1747">
        <f>SUM($F1747:N1747)</f>
        <v>16200</v>
      </c>
      <c r="AA1747">
        <f>SUM($F1747:O1747)</f>
        <v>17000</v>
      </c>
      <c r="AB1747">
        <f>SUM($F1747:P1747)</f>
        <v>17800</v>
      </c>
      <c r="AC1747">
        <f>SUM($F1747:Q1747)</f>
        <v>18600</v>
      </c>
      <c r="AD1747">
        <f>SUM($F1747:R1747)</f>
        <v>19400</v>
      </c>
    </row>
    <row r="1748" spans="1:30" x14ac:dyDescent="0.35">
      <c r="A1748" t="s">
        <v>192</v>
      </c>
      <c r="B1748" s="328" t="str">
        <f>VLOOKUP(A1748,'Web Based Remittances'!$A$2:$C$70,3,0)</f>
        <v>841x879w</v>
      </c>
      <c r="C1748" t="s">
        <v>85</v>
      </c>
      <c r="D1748" t="s">
        <v>86</v>
      </c>
      <c r="E1748">
        <v>6120800</v>
      </c>
      <c r="F1748">
        <v>550</v>
      </c>
      <c r="G1748">
        <v>0</v>
      </c>
      <c r="H1748">
        <v>0</v>
      </c>
      <c r="I1748">
        <v>400</v>
      </c>
      <c r="J1748">
        <v>0</v>
      </c>
      <c r="K1748">
        <v>0</v>
      </c>
      <c r="L1748">
        <v>400</v>
      </c>
      <c r="M1748">
        <v>0</v>
      </c>
      <c r="N1748">
        <v>0</v>
      </c>
      <c r="O1748">
        <v>400</v>
      </c>
      <c r="P1748">
        <v>0</v>
      </c>
      <c r="Q1748">
        <v>400</v>
      </c>
      <c r="R1748">
        <v>-1050</v>
      </c>
      <c r="S1748">
        <f t="shared" si="27"/>
        <v>0</v>
      </c>
      <c r="T1748">
        <f>SUM($F1748:H1748)</f>
        <v>550</v>
      </c>
      <c r="U1748">
        <f>SUM($F1748:I1748)</f>
        <v>950</v>
      </c>
      <c r="V1748">
        <f>SUM($F1748:J1748)</f>
        <v>950</v>
      </c>
      <c r="W1748">
        <f>SUM($F1748:K1748)</f>
        <v>950</v>
      </c>
      <c r="X1748">
        <f>SUM($F1748:L1748)</f>
        <v>1350</v>
      </c>
      <c r="Y1748">
        <f>SUM($F1748:M1748)</f>
        <v>1350</v>
      </c>
      <c r="Z1748">
        <f>SUM($F1748:N1748)</f>
        <v>1350</v>
      </c>
      <c r="AA1748">
        <f>SUM($F1748:O1748)</f>
        <v>1750</v>
      </c>
      <c r="AB1748">
        <f>SUM($F1748:P1748)</f>
        <v>1750</v>
      </c>
      <c r="AC1748">
        <f>SUM($F1748:Q1748)</f>
        <v>2150</v>
      </c>
      <c r="AD1748">
        <f>SUM($F1748:R1748)</f>
        <v>1100</v>
      </c>
    </row>
    <row r="1749" spans="1:30" x14ac:dyDescent="0.35">
      <c r="A1749" t="s">
        <v>192</v>
      </c>
      <c r="B1749" s="328" t="str">
        <f>VLOOKUP(A1749,'Web Based Remittances'!$A$2:$C$70,3,0)</f>
        <v>841x879w</v>
      </c>
      <c r="C1749" t="s">
        <v>87</v>
      </c>
      <c r="D1749" t="s">
        <v>88</v>
      </c>
      <c r="E1749">
        <v>6120220</v>
      </c>
      <c r="F1749">
        <v>9000</v>
      </c>
      <c r="G1749">
        <v>1200</v>
      </c>
      <c r="H1749">
        <v>1200</v>
      </c>
      <c r="I1749">
        <v>1200</v>
      </c>
      <c r="J1749">
        <v>1200</v>
      </c>
      <c r="K1749">
        <v>1200</v>
      </c>
      <c r="L1749">
        <v>1200</v>
      </c>
      <c r="M1749">
        <v>1200</v>
      </c>
      <c r="N1749">
        <v>1200</v>
      </c>
      <c r="O1749">
        <v>1200</v>
      </c>
      <c r="P1749">
        <v>1200</v>
      </c>
      <c r="Q1749">
        <v>1200</v>
      </c>
      <c r="R1749">
        <v>-4200</v>
      </c>
      <c r="S1749">
        <f t="shared" si="27"/>
        <v>1200</v>
      </c>
      <c r="T1749">
        <f>SUM($F1749:H1749)</f>
        <v>11400</v>
      </c>
      <c r="U1749">
        <f>SUM($F1749:I1749)</f>
        <v>12600</v>
      </c>
      <c r="V1749">
        <f>SUM($F1749:J1749)</f>
        <v>13800</v>
      </c>
      <c r="W1749">
        <f>SUM($F1749:K1749)</f>
        <v>15000</v>
      </c>
      <c r="X1749">
        <f>SUM($F1749:L1749)</f>
        <v>16200</v>
      </c>
      <c r="Y1749">
        <f>SUM($F1749:M1749)</f>
        <v>17400</v>
      </c>
      <c r="Z1749">
        <f>SUM($F1749:N1749)</f>
        <v>18600</v>
      </c>
      <c r="AA1749">
        <f>SUM($F1749:O1749)</f>
        <v>19800</v>
      </c>
      <c r="AB1749">
        <f>SUM($F1749:P1749)</f>
        <v>21000</v>
      </c>
      <c r="AC1749">
        <f>SUM($F1749:Q1749)</f>
        <v>22200</v>
      </c>
      <c r="AD1749">
        <f>SUM($F1749:R1749)</f>
        <v>18000</v>
      </c>
    </row>
    <row r="1750" spans="1:30" x14ac:dyDescent="0.35">
      <c r="A1750" t="s">
        <v>192</v>
      </c>
      <c r="B1750" s="328" t="str">
        <f>VLOOKUP(A1750,'Web Based Remittances'!$A$2:$C$70,3,0)</f>
        <v>841x879w</v>
      </c>
      <c r="C1750" t="s">
        <v>89</v>
      </c>
      <c r="D1750" t="s">
        <v>90</v>
      </c>
      <c r="E1750">
        <v>6120600</v>
      </c>
      <c r="F1750">
        <v>0</v>
      </c>
      <c r="G1750">
        <v>0</v>
      </c>
      <c r="H1750">
        <v>0</v>
      </c>
      <c r="I1750">
        <v>0</v>
      </c>
      <c r="J1750">
        <v>0</v>
      </c>
      <c r="K1750">
        <v>0</v>
      </c>
      <c r="L1750">
        <v>0</v>
      </c>
      <c r="M1750">
        <v>0</v>
      </c>
      <c r="N1750">
        <v>0</v>
      </c>
      <c r="O1750">
        <v>0</v>
      </c>
      <c r="P1750">
        <v>0</v>
      </c>
      <c r="Q1750">
        <v>0</v>
      </c>
      <c r="R1750">
        <v>0</v>
      </c>
      <c r="S1750">
        <f t="shared" si="27"/>
        <v>0</v>
      </c>
      <c r="T1750">
        <f>SUM($F1750:H1750)</f>
        <v>0</v>
      </c>
      <c r="U1750">
        <f>SUM($F1750:I1750)</f>
        <v>0</v>
      </c>
      <c r="V1750">
        <f>SUM($F1750:J1750)</f>
        <v>0</v>
      </c>
      <c r="W1750">
        <f>SUM($F1750:K1750)</f>
        <v>0</v>
      </c>
      <c r="X1750">
        <f>SUM($F1750:L1750)</f>
        <v>0</v>
      </c>
      <c r="Y1750">
        <f>SUM($F1750:M1750)</f>
        <v>0</v>
      </c>
      <c r="Z1750">
        <f>SUM($F1750:N1750)</f>
        <v>0</v>
      </c>
      <c r="AA1750">
        <f>SUM($F1750:O1750)</f>
        <v>0</v>
      </c>
      <c r="AB1750">
        <f>SUM($F1750:P1750)</f>
        <v>0</v>
      </c>
      <c r="AC1750">
        <f>SUM($F1750:Q1750)</f>
        <v>0</v>
      </c>
      <c r="AD1750">
        <f>SUM($F1750:R1750)</f>
        <v>0</v>
      </c>
    </row>
    <row r="1751" spans="1:30" x14ac:dyDescent="0.35">
      <c r="A1751" t="s">
        <v>192</v>
      </c>
      <c r="B1751" s="328" t="str">
        <f>VLOOKUP(A1751,'Web Based Remittances'!$A$2:$C$70,3,0)</f>
        <v>841x879w</v>
      </c>
      <c r="C1751" t="s">
        <v>91</v>
      </c>
      <c r="D1751" t="s">
        <v>92</v>
      </c>
      <c r="E1751">
        <v>6120400</v>
      </c>
      <c r="F1751">
        <v>5000</v>
      </c>
      <c r="G1751">
        <v>600</v>
      </c>
      <c r="H1751">
        <v>200</v>
      </c>
      <c r="I1751">
        <v>0</v>
      </c>
      <c r="J1751">
        <v>100</v>
      </c>
      <c r="K1751">
        <v>0</v>
      </c>
      <c r="L1751">
        <v>2000</v>
      </c>
      <c r="M1751">
        <v>500</v>
      </c>
      <c r="N1751">
        <v>300</v>
      </c>
      <c r="O1751">
        <v>300</v>
      </c>
      <c r="P1751">
        <v>800</v>
      </c>
      <c r="Q1751">
        <v>200</v>
      </c>
      <c r="R1751">
        <v>0</v>
      </c>
      <c r="S1751">
        <f t="shared" si="27"/>
        <v>600</v>
      </c>
      <c r="T1751">
        <f>SUM($F1751:H1751)</f>
        <v>5800</v>
      </c>
      <c r="U1751">
        <f>SUM($F1751:I1751)</f>
        <v>5800</v>
      </c>
      <c r="V1751">
        <f>SUM($F1751:J1751)</f>
        <v>5900</v>
      </c>
      <c r="W1751">
        <f>SUM($F1751:K1751)</f>
        <v>5900</v>
      </c>
      <c r="X1751">
        <f>SUM($F1751:L1751)</f>
        <v>7900</v>
      </c>
      <c r="Y1751">
        <f>SUM($F1751:M1751)</f>
        <v>8400</v>
      </c>
      <c r="Z1751">
        <f>SUM($F1751:N1751)</f>
        <v>8700</v>
      </c>
      <c r="AA1751">
        <f>SUM($F1751:O1751)</f>
        <v>9000</v>
      </c>
      <c r="AB1751">
        <f>SUM($F1751:P1751)</f>
        <v>9800</v>
      </c>
      <c r="AC1751">
        <f>SUM($F1751:Q1751)</f>
        <v>10000</v>
      </c>
      <c r="AD1751">
        <f>SUM($F1751:R1751)</f>
        <v>10000</v>
      </c>
    </row>
    <row r="1752" spans="1:30" x14ac:dyDescent="0.35">
      <c r="A1752" t="s">
        <v>192</v>
      </c>
      <c r="B1752" s="328" t="str">
        <f>VLOOKUP(A1752,'Web Based Remittances'!$A$2:$C$70,3,0)</f>
        <v>841x879w</v>
      </c>
      <c r="C1752" t="s">
        <v>93</v>
      </c>
      <c r="D1752" t="s">
        <v>94</v>
      </c>
      <c r="E1752">
        <v>6140130</v>
      </c>
      <c r="F1752">
        <v>6000</v>
      </c>
      <c r="G1752">
        <v>300</v>
      </c>
      <c r="H1752">
        <v>600</v>
      </c>
      <c r="I1752">
        <v>600</v>
      </c>
      <c r="J1752">
        <v>600</v>
      </c>
      <c r="K1752">
        <v>0</v>
      </c>
      <c r="L1752">
        <v>600</v>
      </c>
      <c r="M1752">
        <v>600</v>
      </c>
      <c r="N1752">
        <v>600</v>
      </c>
      <c r="O1752">
        <v>600</v>
      </c>
      <c r="P1752">
        <v>600</v>
      </c>
      <c r="Q1752">
        <v>600</v>
      </c>
      <c r="R1752">
        <v>300</v>
      </c>
      <c r="S1752">
        <f t="shared" si="27"/>
        <v>300</v>
      </c>
      <c r="T1752">
        <f>SUM($F1752:H1752)</f>
        <v>6900</v>
      </c>
      <c r="U1752">
        <f>SUM($F1752:I1752)</f>
        <v>7500</v>
      </c>
      <c r="V1752">
        <f>SUM($F1752:J1752)</f>
        <v>8100</v>
      </c>
      <c r="W1752">
        <f>SUM($F1752:K1752)</f>
        <v>8100</v>
      </c>
      <c r="X1752">
        <f>SUM($F1752:L1752)</f>
        <v>8700</v>
      </c>
      <c r="Y1752">
        <f>SUM($F1752:M1752)</f>
        <v>9300</v>
      </c>
      <c r="Z1752">
        <f>SUM($F1752:N1752)</f>
        <v>9900</v>
      </c>
      <c r="AA1752">
        <f>SUM($F1752:O1752)</f>
        <v>10500</v>
      </c>
      <c r="AB1752">
        <f>SUM($F1752:P1752)</f>
        <v>11100</v>
      </c>
      <c r="AC1752">
        <f>SUM($F1752:Q1752)</f>
        <v>11700</v>
      </c>
      <c r="AD1752">
        <f>SUM($F1752:R1752)</f>
        <v>12000</v>
      </c>
    </row>
    <row r="1753" spans="1:30" x14ac:dyDescent="0.35">
      <c r="A1753" t="s">
        <v>192</v>
      </c>
      <c r="B1753" s="328" t="str">
        <f>VLOOKUP(A1753,'Web Based Remittances'!$A$2:$C$70,3,0)</f>
        <v>841x879w</v>
      </c>
      <c r="C1753" t="s">
        <v>95</v>
      </c>
      <c r="D1753" t="s">
        <v>96</v>
      </c>
      <c r="E1753">
        <v>6142430</v>
      </c>
      <c r="F1753">
        <v>4500</v>
      </c>
      <c r="G1753">
        <v>3000</v>
      </c>
      <c r="H1753">
        <v>150</v>
      </c>
      <c r="I1753">
        <v>150</v>
      </c>
      <c r="J1753">
        <v>150</v>
      </c>
      <c r="K1753">
        <v>0</v>
      </c>
      <c r="L1753">
        <v>150</v>
      </c>
      <c r="M1753">
        <v>150</v>
      </c>
      <c r="N1753">
        <v>150</v>
      </c>
      <c r="O1753">
        <v>150</v>
      </c>
      <c r="P1753">
        <v>150</v>
      </c>
      <c r="Q1753">
        <v>150</v>
      </c>
      <c r="R1753">
        <v>150</v>
      </c>
      <c r="S1753">
        <f t="shared" si="27"/>
        <v>3000</v>
      </c>
      <c r="T1753">
        <f>SUM($F1753:H1753)</f>
        <v>7650</v>
      </c>
      <c r="U1753">
        <f>SUM($F1753:I1753)</f>
        <v>7800</v>
      </c>
      <c r="V1753">
        <f>SUM($F1753:J1753)</f>
        <v>7950</v>
      </c>
      <c r="W1753">
        <f>SUM($F1753:K1753)</f>
        <v>7950</v>
      </c>
      <c r="X1753">
        <f>SUM($F1753:L1753)</f>
        <v>8100</v>
      </c>
      <c r="Y1753">
        <f>SUM($F1753:M1753)</f>
        <v>8250</v>
      </c>
      <c r="Z1753">
        <f>SUM($F1753:N1753)</f>
        <v>8400</v>
      </c>
      <c r="AA1753">
        <f>SUM($F1753:O1753)</f>
        <v>8550</v>
      </c>
      <c r="AB1753">
        <f>SUM($F1753:P1753)</f>
        <v>8700</v>
      </c>
      <c r="AC1753">
        <f>SUM($F1753:Q1753)</f>
        <v>8850</v>
      </c>
      <c r="AD1753">
        <f>SUM($F1753:R1753)</f>
        <v>9000</v>
      </c>
    </row>
    <row r="1754" spans="1:30" x14ac:dyDescent="0.35">
      <c r="A1754" t="s">
        <v>192</v>
      </c>
      <c r="B1754" s="328" t="str">
        <f>VLOOKUP(A1754,'Web Based Remittances'!$A$2:$C$70,3,0)</f>
        <v>841x879w</v>
      </c>
      <c r="C1754" t="s">
        <v>97</v>
      </c>
      <c r="D1754" t="s">
        <v>98</v>
      </c>
      <c r="E1754">
        <v>6146100</v>
      </c>
      <c r="F1754">
        <v>0</v>
      </c>
      <c r="G1754">
        <v>0</v>
      </c>
      <c r="H1754">
        <v>0</v>
      </c>
      <c r="I1754">
        <v>0</v>
      </c>
      <c r="J1754">
        <v>0</v>
      </c>
      <c r="K1754">
        <v>0</v>
      </c>
      <c r="L1754">
        <v>0</v>
      </c>
      <c r="M1754">
        <v>0</v>
      </c>
      <c r="N1754">
        <v>0</v>
      </c>
      <c r="O1754">
        <v>0</v>
      </c>
      <c r="P1754">
        <v>0</v>
      </c>
      <c r="Q1754">
        <v>0</v>
      </c>
      <c r="R1754">
        <v>0</v>
      </c>
      <c r="S1754">
        <f t="shared" si="27"/>
        <v>0</v>
      </c>
      <c r="T1754">
        <f>SUM($F1754:H1754)</f>
        <v>0</v>
      </c>
      <c r="U1754">
        <f>SUM($F1754:I1754)</f>
        <v>0</v>
      </c>
      <c r="V1754">
        <f>SUM($F1754:J1754)</f>
        <v>0</v>
      </c>
      <c r="W1754">
        <f>SUM($F1754:K1754)</f>
        <v>0</v>
      </c>
      <c r="X1754">
        <f>SUM($F1754:L1754)</f>
        <v>0</v>
      </c>
      <c r="Y1754">
        <f>SUM($F1754:M1754)</f>
        <v>0</v>
      </c>
      <c r="Z1754">
        <f>SUM($F1754:N1754)</f>
        <v>0</v>
      </c>
      <c r="AA1754">
        <f>SUM($F1754:O1754)</f>
        <v>0</v>
      </c>
      <c r="AB1754">
        <f>SUM($F1754:P1754)</f>
        <v>0</v>
      </c>
      <c r="AC1754">
        <f>SUM($F1754:Q1754)</f>
        <v>0</v>
      </c>
      <c r="AD1754">
        <f>SUM($F1754:R1754)</f>
        <v>0</v>
      </c>
    </row>
    <row r="1755" spans="1:30" x14ac:dyDescent="0.35">
      <c r="A1755" t="s">
        <v>192</v>
      </c>
      <c r="B1755" s="328" t="str">
        <f>VLOOKUP(A1755,'Web Based Remittances'!$A$2:$C$70,3,0)</f>
        <v>841x879w</v>
      </c>
      <c r="C1755" t="s">
        <v>99</v>
      </c>
      <c r="D1755" t="s">
        <v>100</v>
      </c>
      <c r="E1755">
        <v>6140000</v>
      </c>
      <c r="F1755">
        <v>6744</v>
      </c>
      <c r="G1755">
        <v>500</v>
      </c>
      <c r="H1755">
        <v>4544</v>
      </c>
      <c r="I1755">
        <v>200</v>
      </c>
      <c r="J1755">
        <v>200</v>
      </c>
      <c r="K1755">
        <v>0</v>
      </c>
      <c r="L1755">
        <v>300</v>
      </c>
      <c r="M1755">
        <v>100</v>
      </c>
      <c r="N1755">
        <v>200</v>
      </c>
      <c r="O1755">
        <v>100</v>
      </c>
      <c r="P1755">
        <v>200</v>
      </c>
      <c r="Q1755">
        <v>200</v>
      </c>
      <c r="R1755">
        <v>200</v>
      </c>
      <c r="S1755">
        <f t="shared" si="27"/>
        <v>500</v>
      </c>
      <c r="T1755">
        <f>SUM($F1755:H1755)</f>
        <v>11788</v>
      </c>
      <c r="U1755">
        <f>SUM($F1755:I1755)</f>
        <v>11988</v>
      </c>
      <c r="V1755">
        <f>SUM($F1755:J1755)</f>
        <v>12188</v>
      </c>
      <c r="W1755">
        <f>SUM($F1755:K1755)</f>
        <v>12188</v>
      </c>
      <c r="X1755">
        <f>SUM($F1755:L1755)</f>
        <v>12488</v>
      </c>
      <c r="Y1755">
        <f>SUM($F1755:M1755)</f>
        <v>12588</v>
      </c>
      <c r="Z1755">
        <f>SUM($F1755:N1755)</f>
        <v>12788</v>
      </c>
      <c r="AA1755">
        <f>SUM($F1755:O1755)</f>
        <v>12888</v>
      </c>
      <c r="AB1755">
        <f>SUM($F1755:P1755)</f>
        <v>13088</v>
      </c>
      <c r="AC1755">
        <f>SUM($F1755:Q1755)</f>
        <v>13288</v>
      </c>
      <c r="AD1755">
        <f>SUM($F1755:R1755)</f>
        <v>13488</v>
      </c>
    </row>
    <row r="1756" spans="1:30" x14ac:dyDescent="0.35">
      <c r="A1756" t="s">
        <v>192</v>
      </c>
      <c r="B1756" s="328" t="str">
        <f>VLOOKUP(A1756,'Web Based Remittances'!$A$2:$C$70,3,0)</f>
        <v>841x879w</v>
      </c>
      <c r="C1756" t="s">
        <v>101</v>
      </c>
      <c r="D1756" t="s">
        <v>102</v>
      </c>
      <c r="E1756">
        <v>6121600</v>
      </c>
      <c r="F1756">
        <v>1750</v>
      </c>
      <c r="G1756">
        <v>0</v>
      </c>
      <c r="H1756">
        <v>0</v>
      </c>
      <c r="I1756">
        <v>0</v>
      </c>
      <c r="J1756">
        <v>0</v>
      </c>
      <c r="K1756">
        <v>0</v>
      </c>
      <c r="L1756">
        <v>0</v>
      </c>
      <c r="M1756">
        <v>0</v>
      </c>
      <c r="N1756">
        <v>0</v>
      </c>
      <c r="O1756">
        <v>0</v>
      </c>
      <c r="P1756">
        <v>0</v>
      </c>
      <c r="Q1756">
        <v>0</v>
      </c>
      <c r="R1756">
        <v>1750</v>
      </c>
      <c r="S1756">
        <f t="shared" si="27"/>
        <v>0</v>
      </c>
      <c r="T1756">
        <f>SUM($F1756:H1756)</f>
        <v>1750</v>
      </c>
      <c r="U1756">
        <f>SUM($F1756:I1756)</f>
        <v>1750</v>
      </c>
      <c r="V1756">
        <f>SUM($F1756:J1756)</f>
        <v>1750</v>
      </c>
      <c r="W1756">
        <f>SUM($F1756:K1756)</f>
        <v>1750</v>
      </c>
      <c r="X1756">
        <f>SUM($F1756:L1756)</f>
        <v>1750</v>
      </c>
      <c r="Y1756">
        <f>SUM($F1756:M1756)</f>
        <v>1750</v>
      </c>
      <c r="Z1756">
        <f>SUM($F1756:N1756)</f>
        <v>1750</v>
      </c>
      <c r="AA1756">
        <f>SUM($F1756:O1756)</f>
        <v>1750</v>
      </c>
      <c r="AB1756">
        <f>SUM($F1756:P1756)</f>
        <v>1750</v>
      </c>
      <c r="AC1756">
        <f>SUM($F1756:Q1756)</f>
        <v>1750</v>
      </c>
      <c r="AD1756">
        <f>SUM($F1756:R1756)</f>
        <v>3500</v>
      </c>
    </row>
    <row r="1757" spans="1:30" x14ac:dyDescent="0.35">
      <c r="A1757" t="s">
        <v>192</v>
      </c>
      <c r="B1757" s="328" t="str">
        <f>VLOOKUP(A1757,'Web Based Remittances'!$A$2:$C$70,3,0)</f>
        <v>841x879w</v>
      </c>
      <c r="C1757" t="s">
        <v>103</v>
      </c>
      <c r="D1757" t="s">
        <v>104</v>
      </c>
      <c r="E1757">
        <v>6151110</v>
      </c>
      <c r="F1757">
        <v>0</v>
      </c>
      <c r="G1757">
        <v>0</v>
      </c>
      <c r="H1757">
        <v>0</v>
      </c>
      <c r="I1757">
        <v>0</v>
      </c>
      <c r="J1757">
        <v>0</v>
      </c>
      <c r="K1757">
        <v>0</v>
      </c>
      <c r="L1757">
        <v>0</v>
      </c>
      <c r="M1757">
        <v>0</v>
      </c>
      <c r="N1757">
        <v>0</v>
      </c>
      <c r="O1757">
        <v>0</v>
      </c>
      <c r="P1757">
        <v>0</v>
      </c>
      <c r="Q1757">
        <v>0</v>
      </c>
      <c r="R1757">
        <v>0</v>
      </c>
      <c r="S1757">
        <f t="shared" si="27"/>
        <v>0</v>
      </c>
      <c r="T1757">
        <f>SUM($F1757:H1757)</f>
        <v>0</v>
      </c>
      <c r="U1757">
        <f>SUM($F1757:I1757)</f>
        <v>0</v>
      </c>
      <c r="V1757">
        <f>SUM($F1757:J1757)</f>
        <v>0</v>
      </c>
      <c r="W1757">
        <f>SUM($F1757:K1757)</f>
        <v>0</v>
      </c>
      <c r="X1757">
        <f>SUM($F1757:L1757)</f>
        <v>0</v>
      </c>
      <c r="Y1757">
        <f>SUM($F1757:M1757)</f>
        <v>0</v>
      </c>
      <c r="Z1757">
        <f>SUM($F1757:N1757)</f>
        <v>0</v>
      </c>
      <c r="AA1757">
        <f>SUM($F1757:O1757)</f>
        <v>0</v>
      </c>
      <c r="AB1757">
        <f>SUM($F1757:P1757)</f>
        <v>0</v>
      </c>
      <c r="AC1757">
        <f>SUM($F1757:Q1757)</f>
        <v>0</v>
      </c>
      <c r="AD1757">
        <f>SUM($F1757:R1757)</f>
        <v>0</v>
      </c>
    </row>
    <row r="1758" spans="1:30" x14ac:dyDescent="0.35">
      <c r="A1758" t="s">
        <v>192</v>
      </c>
      <c r="B1758" s="328" t="str">
        <f>VLOOKUP(A1758,'Web Based Remittances'!$A$2:$C$70,3,0)</f>
        <v>841x879w</v>
      </c>
      <c r="C1758" t="s">
        <v>105</v>
      </c>
      <c r="D1758" t="s">
        <v>106</v>
      </c>
      <c r="E1758">
        <v>6140200</v>
      </c>
      <c r="F1758">
        <v>1000</v>
      </c>
      <c r="G1758">
        <v>0</v>
      </c>
      <c r="H1758">
        <v>100</v>
      </c>
      <c r="I1758">
        <v>100</v>
      </c>
      <c r="J1758">
        <v>100</v>
      </c>
      <c r="K1758">
        <v>0</v>
      </c>
      <c r="L1758">
        <v>100</v>
      </c>
      <c r="M1758">
        <v>100</v>
      </c>
      <c r="N1758">
        <v>100</v>
      </c>
      <c r="O1758">
        <v>100</v>
      </c>
      <c r="P1758">
        <v>100</v>
      </c>
      <c r="Q1758">
        <v>100</v>
      </c>
      <c r="R1758">
        <v>100</v>
      </c>
      <c r="S1758">
        <f t="shared" si="27"/>
        <v>0</v>
      </c>
      <c r="T1758">
        <f>SUM($F1758:H1758)</f>
        <v>1100</v>
      </c>
      <c r="U1758">
        <f>SUM($F1758:I1758)</f>
        <v>1200</v>
      </c>
      <c r="V1758">
        <f>SUM($F1758:J1758)</f>
        <v>1300</v>
      </c>
      <c r="W1758">
        <f>SUM($F1758:K1758)</f>
        <v>1300</v>
      </c>
      <c r="X1758">
        <f>SUM($F1758:L1758)</f>
        <v>1400</v>
      </c>
      <c r="Y1758">
        <f>SUM($F1758:M1758)</f>
        <v>1500</v>
      </c>
      <c r="Z1758">
        <f>SUM($F1758:N1758)</f>
        <v>1600</v>
      </c>
      <c r="AA1758">
        <f>SUM($F1758:O1758)</f>
        <v>1700</v>
      </c>
      <c r="AB1758">
        <f>SUM($F1758:P1758)</f>
        <v>1800</v>
      </c>
      <c r="AC1758">
        <f>SUM($F1758:Q1758)</f>
        <v>1900</v>
      </c>
      <c r="AD1758">
        <f>SUM($F1758:R1758)</f>
        <v>2000</v>
      </c>
    </row>
    <row r="1759" spans="1:30" x14ac:dyDescent="0.35">
      <c r="A1759" t="s">
        <v>192</v>
      </c>
      <c r="B1759" s="328" t="str">
        <f>VLOOKUP(A1759,'Web Based Remittances'!$A$2:$C$70,3,0)</f>
        <v>841x879w</v>
      </c>
      <c r="C1759" t="s">
        <v>107</v>
      </c>
      <c r="D1759" t="s">
        <v>108</v>
      </c>
      <c r="E1759">
        <v>6111000</v>
      </c>
      <c r="F1759">
        <v>3000</v>
      </c>
      <c r="G1759">
        <v>500</v>
      </c>
      <c r="H1759">
        <v>500</v>
      </c>
      <c r="I1759">
        <v>500</v>
      </c>
      <c r="J1759">
        <v>500</v>
      </c>
      <c r="K1759">
        <v>0</v>
      </c>
      <c r="L1759">
        <v>500</v>
      </c>
      <c r="M1759">
        <v>500</v>
      </c>
      <c r="N1759">
        <v>0</v>
      </c>
      <c r="O1759">
        <v>0</v>
      </c>
      <c r="P1759">
        <v>0</v>
      </c>
      <c r="Q1759">
        <v>0</v>
      </c>
      <c r="R1759">
        <v>0</v>
      </c>
      <c r="S1759">
        <f t="shared" si="27"/>
        <v>500</v>
      </c>
      <c r="T1759">
        <f>SUM($F1759:H1759)</f>
        <v>4000</v>
      </c>
      <c r="U1759">
        <f>SUM($F1759:I1759)</f>
        <v>4500</v>
      </c>
      <c r="V1759">
        <f>SUM($F1759:J1759)</f>
        <v>5000</v>
      </c>
      <c r="W1759">
        <f>SUM($F1759:K1759)</f>
        <v>5000</v>
      </c>
      <c r="X1759">
        <f>SUM($F1759:L1759)</f>
        <v>5500</v>
      </c>
      <c r="Y1759">
        <f>SUM($F1759:M1759)</f>
        <v>6000</v>
      </c>
      <c r="Z1759">
        <f>SUM($F1759:N1759)</f>
        <v>6000</v>
      </c>
      <c r="AA1759">
        <f>SUM($F1759:O1759)</f>
        <v>6000</v>
      </c>
      <c r="AB1759">
        <f>SUM($F1759:P1759)</f>
        <v>6000</v>
      </c>
      <c r="AC1759">
        <f>SUM($F1759:Q1759)</f>
        <v>6000</v>
      </c>
      <c r="AD1759">
        <f>SUM($F1759:R1759)</f>
        <v>6000</v>
      </c>
    </row>
    <row r="1760" spans="1:30" x14ac:dyDescent="0.35">
      <c r="A1760" t="s">
        <v>192</v>
      </c>
      <c r="B1760" s="328" t="str">
        <f>VLOOKUP(A1760,'Web Based Remittances'!$A$2:$C$70,3,0)</f>
        <v>841x879w</v>
      </c>
      <c r="C1760" t="s">
        <v>109</v>
      </c>
      <c r="D1760" t="s">
        <v>110</v>
      </c>
      <c r="E1760">
        <v>6170100</v>
      </c>
      <c r="F1760">
        <v>7500</v>
      </c>
      <c r="G1760">
        <v>0</v>
      </c>
      <c r="H1760">
        <v>2000</v>
      </c>
      <c r="I1760">
        <v>0</v>
      </c>
      <c r="J1760">
        <v>0</v>
      </c>
      <c r="K1760">
        <v>0</v>
      </c>
      <c r="L1760">
        <v>2000</v>
      </c>
      <c r="M1760">
        <v>0</v>
      </c>
      <c r="N1760">
        <v>0</v>
      </c>
      <c r="O1760">
        <v>2000</v>
      </c>
      <c r="P1760">
        <v>0</v>
      </c>
      <c r="Q1760">
        <v>0</v>
      </c>
      <c r="R1760">
        <v>1500</v>
      </c>
      <c r="S1760">
        <f t="shared" si="27"/>
        <v>0</v>
      </c>
      <c r="T1760">
        <f>SUM($F1760:H1760)</f>
        <v>9500</v>
      </c>
      <c r="U1760">
        <f>SUM($F1760:I1760)</f>
        <v>9500</v>
      </c>
      <c r="V1760">
        <f>SUM($F1760:J1760)</f>
        <v>9500</v>
      </c>
      <c r="W1760">
        <f>SUM($F1760:K1760)</f>
        <v>9500</v>
      </c>
      <c r="X1760">
        <f>SUM($F1760:L1760)</f>
        <v>11500</v>
      </c>
      <c r="Y1760">
        <f>SUM($F1760:M1760)</f>
        <v>11500</v>
      </c>
      <c r="Z1760">
        <f>SUM($F1760:N1760)</f>
        <v>11500</v>
      </c>
      <c r="AA1760">
        <f>SUM($F1760:O1760)</f>
        <v>13500</v>
      </c>
      <c r="AB1760">
        <f>SUM($F1760:P1760)</f>
        <v>13500</v>
      </c>
      <c r="AC1760">
        <f>SUM($F1760:Q1760)</f>
        <v>13500</v>
      </c>
      <c r="AD1760">
        <f>SUM($F1760:R1760)</f>
        <v>15000</v>
      </c>
    </row>
    <row r="1761" spans="1:30" x14ac:dyDescent="0.35">
      <c r="A1761" t="s">
        <v>192</v>
      </c>
      <c r="B1761" s="328" t="str">
        <f>VLOOKUP(A1761,'Web Based Remittances'!$A$2:$C$70,3,0)</f>
        <v>841x879w</v>
      </c>
      <c r="C1761" t="s">
        <v>111</v>
      </c>
      <c r="D1761" t="s">
        <v>112</v>
      </c>
      <c r="E1761">
        <v>6170110</v>
      </c>
      <c r="F1761">
        <v>16000</v>
      </c>
      <c r="G1761">
        <v>3000</v>
      </c>
      <c r="H1761">
        <v>5000</v>
      </c>
      <c r="I1761">
        <v>0</v>
      </c>
      <c r="J1761">
        <v>5000</v>
      </c>
      <c r="K1761">
        <v>0</v>
      </c>
      <c r="L1761">
        <v>1000</v>
      </c>
      <c r="M1761">
        <v>0</v>
      </c>
      <c r="N1761">
        <v>800</v>
      </c>
      <c r="O1761">
        <v>0</v>
      </c>
      <c r="P1761">
        <v>600</v>
      </c>
      <c r="Q1761">
        <v>0</v>
      </c>
      <c r="R1761">
        <v>600</v>
      </c>
      <c r="S1761">
        <f t="shared" si="27"/>
        <v>3000</v>
      </c>
      <c r="T1761">
        <f>SUM($F1761:H1761)</f>
        <v>24000</v>
      </c>
      <c r="U1761">
        <f>SUM($F1761:I1761)</f>
        <v>24000</v>
      </c>
      <c r="V1761">
        <f>SUM($F1761:J1761)</f>
        <v>29000</v>
      </c>
      <c r="W1761">
        <f>SUM($F1761:K1761)</f>
        <v>29000</v>
      </c>
      <c r="X1761">
        <f>SUM($F1761:L1761)</f>
        <v>30000</v>
      </c>
      <c r="Y1761">
        <f>SUM($F1761:M1761)</f>
        <v>30000</v>
      </c>
      <c r="Z1761">
        <f>SUM($F1761:N1761)</f>
        <v>30800</v>
      </c>
      <c r="AA1761">
        <f>SUM($F1761:O1761)</f>
        <v>30800</v>
      </c>
      <c r="AB1761">
        <f>SUM($F1761:P1761)</f>
        <v>31400</v>
      </c>
      <c r="AC1761">
        <f>SUM($F1761:Q1761)</f>
        <v>31400</v>
      </c>
      <c r="AD1761">
        <f>SUM($F1761:R1761)</f>
        <v>32000</v>
      </c>
    </row>
    <row r="1762" spans="1:30" x14ac:dyDescent="0.35">
      <c r="A1762" t="s">
        <v>192</v>
      </c>
      <c r="B1762" s="328" t="str">
        <f>VLOOKUP(A1762,'Web Based Remittances'!$A$2:$C$70,3,0)</f>
        <v>841x879w</v>
      </c>
      <c r="C1762" t="s">
        <v>113</v>
      </c>
      <c r="D1762" t="s">
        <v>114</v>
      </c>
      <c r="E1762">
        <v>6181400</v>
      </c>
      <c r="F1762">
        <v>0</v>
      </c>
      <c r="G1762">
        <v>0</v>
      </c>
      <c r="H1762">
        <v>0</v>
      </c>
      <c r="I1762">
        <v>0</v>
      </c>
      <c r="J1762">
        <v>0</v>
      </c>
      <c r="K1762">
        <v>0</v>
      </c>
      <c r="L1762">
        <v>0</v>
      </c>
      <c r="M1762">
        <v>0</v>
      </c>
      <c r="N1762">
        <v>0</v>
      </c>
      <c r="O1762">
        <v>0</v>
      </c>
      <c r="P1762">
        <v>0</v>
      </c>
      <c r="Q1762">
        <v>0</v>
      </c>
      <c r="R1762">
        <v>0</v>
      </c>
      <c r="S1762">
        <f t="shared" si="27"/>
        <v>0</v>
      </c>
      <c r="T1762">
        <f>SUM($F1762:H1762)</f>
        <v>0</v>
      </c>
      <c r="U1762">
        <f>SUM($F1762:I1762)</f>
        <v>0</v>
      </c>
      <c r="V1762">
        <f>SUM($F1762:J1762)</f>
        <v>0</v>
      </c>
      <c r="W1762">
        <f>SUM($F1762:K1762)</f>
        <v>0</v>
      </c>
      <c r="X1762">
        <f>SUM($F1762:L1762)</f>
        <v>0</v>
      </c>
      <c r="Y1762">
        <f>SUM($F1762:M1762)</f>
        <v>0</v>
      </c>
      <c r="Z1762">
        <f>SUM($F1762:N1762)</f>
        <v>0</v>
      </c>
      <c r="AA1762">
        <f>SUM($F1762:O1762)</f>
        <v>0</v>
      </c>
      <c r="AB1762">
        <f>SUM($F1762:P1762)</f>
        <v>0</v>
      </c>
      <c r="AC1762">
        <f>SUM($F1762:Q1762)</f>
        <v>0</v>
      </c>
      <c r="AD1762">
        <f>SUM($F1762:R1762)</f>
        <v>0</v>
      </c>
    </row>
    <row r="1763" spans="1:30" x14ac:dyDescent="0.35">
      <c r="A1763" t="s">
        <v>192</v>
      </c>
      <c r="B1763" s="328" t="str">
        <f>VLOOKUP(A1763,'Web Based Remittances'!$A$2:$C$70,3,0)</f>
        <v>841x879w</v>
      </c>
      <c r="C1763" t="s">
        <v>115</v>
      </c>
      <c r="D1763" t="s">
        <v>116</v>
      </c>
      <c r="E1763">
        <v>6181500</v>
      </c>
      <c r="F1763">
        <v>2369</v>
      </c>
      <c r="G1763">
        <v>0</v>
      </c>
      <c r="H1763">
        <v>0</v>
      </c>
      <c r="I1763">
        <v>0</v>
      </c>
      <c r="J1763">
        <v>0</v>
      </c>
      <c r="K1763">
        <v>0</v>
      </c>
      <c r="L1763">
        <v>0</v>
      </c>
      <c r="M1763">
        <v>0</v>
      </c>
      <c r="N1763">
        <v>0</v>
      </c>
      <c r="O1763">
        <v>0</v>
      </c>
      <c r="P1763">
        <v>0</v>
      </c>
      <c r="Q1763">
        <v>0</v>
      </c>
      <c r="R1763">
        <v>2369</v>
      </c>
      <c r="S1763">
        <f t="shared" si="27"/>
        <v>0</v>
      </c>
      <c r="T1763">
        <f>SUM($F1763:H1763)</f>
        <v>2369</v>
      </c>
      <c r="U1763">
        <f>SUM($F1763:I1763)</f>
        <v>2369</v>
      </c>
      <c r="V1763">
        <f>SUM($F1763:J1763)</f>
        <v>2369</v>
      </c>
      <c r="W1763">
        <f>SUM($F1763:K1763)</f>
        <v>2369</v>
      </c>
      <c r="X1763">
        <f>SUM($F1763:L1763)</f>
        <v>2369</v>
      </c>
      <c r="Y1763">
        <f>SUM($F1763:M1763)</f>
        <v>2369</v>
      </c>
      <c r="Z1763">
        <f>SUM($F1763:N1763)</f>
        <v>2369</v>
      </c>
      <c r="AA1763">
        <f>SUM($F1763:O1763)</f>
        <v>2369</v>
      </c>
      <c r="AB1763">
        <f>SUM($F1763:P1763)</f>
        <v>2369</v>
      </c>
      <c r="AC1763">
        <f>SUM($F1763:Q1763)</f>
        <v>2369</v>
      </c>
      <c r="AD1763">
        <f>SUM($F1763:R1763)</f>
        <v>4738</v>
      </c>
    </row>
    <row r="1764" spans="1:30" x14ac:dyDescent="0.35">
      <c r="A1764" t="s">
        <v>192</v>
      </c>
      <c r="B1764" s="328" t="str">
        <f>VLOOKUP(A1764,'Web Based Remittances'!$A$2:$C$70,3,0)</f>
        <v>841x879w</v>
      </c>
      <c r="C1764" t="s">
        <v>117</v>
      </c>
      <c r="D1764" t="s">
        <v>118</v>
      </c>
      <c r="E1764">
        <v>6110610</v>
      </c>
      <c r="F1764">
        <v>0</v>
      </c>
      <c r="G1764">
        <v>0</v>
      </c>
      <c r="H1764">
        <v>0</v>
      </c>
      <c r="I1764">
        <v>0</v>
      </c>
      <c r="J1764">
        <v>0</v>
      </c>
      <c r="K1764">
        <v>0</v>
      </c>
      <c r="L1764">
        <v>0</v>
      </c>
      <c r="M1764">
        <v>0</v>
      </c>
      <c r="N1764">
        <v>0</v>
      </c>
      <c r="O1764">
        <v>0</v>
      </c>
      <c r="P1764">
        <v>0</v>
      </c>
      <c r="Q1764">
        <v>0</v>
      </c>
      <c r="R1764">
        <v>0</v>
      </c>
      <c r="S1764">
        <f t="shared" si="27"/>
        <v>0</v>
      </c>
      <c r="T1764">
        <f>SUM($F1764:H1764)</f>
        <v>0</v>
      </c>
      <c r="U1764">
        <f>SUM($F1764:I1764)</f>
        <v>0</v>
      </c>
      <c r="V1764">
        <f>SUM($F1764:J1764)</f>
        <v>0</v>
      </c>
      <c r="W1764">
        <f>SUM($F1764:K1764)</f>
        <v>0</v>
      </c>
      <c r="X1764">
        <f>SUM($F1764:L1764)</f>
        <v>0</v>
      </c>
      <c r="Y1764">
        <f>SUM($F1764:M1764)</f>
        <v>0</v>
      </c>
      <c r="Z1764">
        <f>SUM($F1764:N1764)</f>
        <v>0</v>
      </c>
      <c r="AA1764">
        <f>SUM($F1764:O1764)</f>
        <v>0</v>
      </c>
      <c r="AB1764">
        <f>SUM($F1764:P1764)</f>
        <v>0</v>
      </c>
      <c r="AC1764">
        <f>SUM($F1764:Q1764)</f>
        <v>0</v>
      </c>
      <c r="AD1764">
        <f>SUM($F1764:R1764)</f>
        <v>0</v>
      </c>
    </row>
    <row r="1765" spans="1:30" x14ac:dyDescent="0.35">
      <c r="A1765" t="s">
        <v>192</v>
      </c>
      <c r="B1765" s="328" t="str">
        <f>VLOOKUP(A1765,'Web Based Remittances'!$A$2:$C$70,3,0)</f>
        <v>841x879w</v>
      </c>
      <c r="C1765" t="s">
        <v>119</v>
      </c>
      <c r="D1765" t="s">
        <v>120</v>
      </c>
      <c r="E1765">
        <v>6122340</v>
      </c>
      <c r="F1765">
        <v>23800</v>
      </c>
      <c r="G1765">
        <v>1000</v>
      </c>
      <c r="H1765">
        <v>300</v>
      </c>
      <c r="I1765">
        <v>900</v>
      </c>
      <c r="J1765">
        <v>600</v>
      </c>
      <c r="K1765">
        <v>0</v>
      </c>
      <c r="L1765">
        <v>300</v>
      </c>
      <c r="M1765">
        <v>500</v>
      </c>
      <c r="N1765">
        <v>600</v>
      </c>
      <c r="O1765">
        <v>300</v>
      </c>
      <c r="P1765">
        <v>1200</v>
      </c>
      <c r="Q1765">
        <v>2500</v>
      </c>
      <c r="R1765">
        <v>15600</v>
      </c>
      <c r="S1765">
        <f t="shared" si="27"/>
        <v>1000</v>
      </c>
      <c r="T1765">
        <f>SUM($F1765:H1765)</f>
        <v>25100</v>
      </c>
      <c r="U1765">
        <f>SUM($F1765:I1765)</f>
        <v>26000</v>
      </c>
      <c r="V1765">
        <f>SUM($F1765:J1765)</f>
        <v>26600</v>
      </c>
      <c r="W1765">
        <f>SUM($F1765:K1765)</f>
        <v>26600</v>
      </c>
      <c r="X1765">
        <f>SUM($F1765:L1765)</f>
        <v>26900</v>
      </c>
      <c r="Y1765">
        <f>SUM($F1765:M1765)</f>
        <v>27400</v>
      </c>
      <c r="Z1765">
        <f>SUM($F1765:N1765)</f>
        <v>28000</v>
      </c>
      <c r="AA1765">
        <f>SUM($F1765:O1765)</f>
        <v>28300</v>
      </c>
      <c r="AB1765">
        <f>SUM($F1765:P1765)</f>
        <v>29500</v>
      </c>
      <c r="AC1765">
        <f>SUM($F1765:Q1765)</f>
        <v>32000</v>
      </c>
      <c r="AD1765">
        <f>SUM($F1765:R1765)</f>
        <v>47600</v>
      </c>
    </row>
    <row r="1766" spans="1:30" x14ac:dyDescent="0.35">
      <c r="A1766" t="s">
        <v>192</v>
      </c>
      <c r="B1766" s="328" t="str">
        <f>VLOOKUP(A1766,'Web Based Remittances'!$A$2:$C$70,3,0)</f>
        <v>841x879w</v>
      </c>
      <c r="C1766" t="s">
        <v>121</v>
      </c>
      <c r="D1766" t="s">
        <v>122</v>
      </c>
      <c r="E1766">
        <v>4190170</v>
      </c>
      <c r="F1766">
        <v>-4668</v>
      </c>
      <c r="G1766">
        <v>0</v>
      </c>
      <c r="H1766">
        <v>0</v>
      </c>
      <c r="I1766">
        <v>0</v>
      </c>
      <c r="J1766">
        <v>-4668</v>
      </c>
      <c r="K1766">
        <v>0</v>
      </c>
      <c r="L1766">
        <v>0</v>
      </c>
      <c r="M1766">
        <v>0</v>
      </c>
      <c r="N1766">
        <v>0</v>
      </c>
      <c r="O1766">
        <v>0</v>
      </c>
      <c r="P1766">
        <v>0</v>
      </c>
      <c r="Q1766">
        <v>0</v>
      </c>
      <c r="R1766">
        <v>0</v>
      </c>
      <c r="S1766">
        <f t="shared" si="27"/>
        <v>0</v>
      </c>
      <c r="T1766">
        <f>SUM($F1766:H1766)</f>
        <v>-4668</v>
      </c>
      <c r="U1766">
        <f>SUM($F1766:I1766)</f>
        <v>-4668</v>
      </c>
      <c r="V1766">
        <f>SUM($F1766:J1766)</f>
        <v>-9336</v>
      </c>
      <c r="W1766">
        <f>SUM($F1766:K1766)</f>
        <v>-9336</v>
      </c>
      <c r="X1766">
        <f>SUM($F1766:L1766)</f>
        <v>-9336</v>
      </c>
      <c r="Y1766">
        <f>SUM($F1766:M1766)</f>
        <v>-9336</v>
      </c>
      <c r="Z1766">
        <f>SUM($F1766:N1766)</f>
        <v>-9336</v>
      </c>
      <c r="AA1766">
        <f>SUM($F1766:O1766)</f>
        <v>-9336</v>
      </c>
      <c r="AB1766">
        <f>SUM($F1766:P1766)</f>
        <v>-9336</v>
      </c>
      <c r="AC1766">
        <f>SUM($F1766:Q1766)</f>
        <v>-9336</v>
      </c>
      <c r="AD1766">
        <f>SUM($F1766:R1766)</f>
        <v>-9336</v>
      </c>
    </row>
    <row r="1767" spans="1:30" x14ac:dyDescent="0.35">
      <c r="A1767" t="s">
        <v>192</v>
      </c>
      <c r="B1767" s="328" t="str">
        <f>VLOOKUP(A1767,'Web Based Remittances'!$A$2:$C$70,3,0)</f>
        <v>841x879w</v>
      </c>
      <c r="C1767" t="s">
        <v>123</v>
      </c>
      <c r="D1767" t="s">
        <v>124</v>
      </c>
      <c r="E1767">
        <v>4190430</v>
      </c>
      <c r="F1767">
        <v>0</v>
      </c>
      <c r="G1767">
        <v>0</v>
      </c>
      <c r="H1767">
        <v>0</v>
      </c>
      <c r="I1767">
        <v>0</v>
      </c>
      <c r="J1767">
        <v>0</v>
      </c>
      <c r="K1767">
        <v>0</v>
      </c>
      <c r="L1767">
        <v>0</v>
      </c>
      <c r="M1767">
        <v>0</v>
      </c>
      <c r="N1767">
        <v>0</v>
      </c>
      <c r="O1767">
        <v>0</v>
      </c>
      <c r="P1767">
        <v>0</v>
      </c>
      <c r="Q1767">
        <v>0</v>
      </c>
      <c r="R1767">
        <v>0</v>
      </c>
      <c r="S1767">
        <f t="shared" si="27"/>
        <v>0</v>
      </c>
      <c r="T1767">
        <f>SUM($F1767:H1767)</f>
        <v>0</v>
      </c>
      <c r="U1767">
        <f>SUM($F1767:I1767)</f>
        <v>0</v>
      </c>
      <c r="V1767">
        <f>SUM($F1767:J1767)</f>
        <v>0</v>
      </c>
      <c r="W1767">
        <f>SUM($F1767:K1767)</f>
        <v>0</v>
      </c>
      <c r="X1767">
        <f>SUM($F1767:L1767)</f>
        <v>0</v>
      </c>
      <c r="Y1767">
        <f>SUM($F1767:M1767)</f>
        <v>0</v>
      </c>
      <c r="Z1767">
        <f>SUM($F1767:N1767)</f>
        <v>0</v>
      </c>
      <c r="AA1767">
        <f>SUM($F1767:O1767)</f>
        <v>0</v>
      </c>
      <c r="AB1767">
        <f>SUM($F1767:P1767)</f>
        <v>0</v>
      </c>
      <c r="AC1767">
        <f>SUM($F1767:Q1767)</f>
        <v>0</v>
      </c>
      <c r="AD1767">
        <f>SUM($F1767:R1767)</f>
        <v>0</v>
      </c>
    </row>
    <row r="1768" spans="1:30" x14ac:dyDescent="0.35">
      <c r="A1768" t="s">
        <v>192</v>
      </c>
      <c r="B1768" s="328" t="str">
        <f>VLOOKUP(A1768,'Web Based Remittances'!$A$2:$C$70,3,0)</f>
        <v>841x879w</v>
      </c>
      <c r="C1768" t="s">
        <v>125</v>
      </c>
      <c r="D1768" t="s">
        <v>126</v>
      </c>
      <c r="E1768">
        <v>6181510</v>
      </c>
      <c r="F1768">
        <v>-2369</v>
      </c>
      <c r="G1768">
        <v>0</v>
      </c>
      <c r="H1768">
        <v>0</v>
      </c>
      <c r="I1768">
        <v>0</v>
      </c>
      <c r="J1768">
        <v>0</v>
      </c>
      <c r="K1768">
        <v>0</v>
      </c>
      <c r="L1768">
        <v>0</v>
      </c>
      <c r="M1768">
        <v>0</v>
      </c>
      <c r="N1768">
        <v>0</v>
      </c>
      <c r="O1768">
        <v>0</v>
      </c>
      <c r="P1768">
        <v>0</v>
      </c>
      <c r="Q1768">
        <v>0</v>
      </c>
      <c r="R1768">
        <v>-2369</v>
      </c>
      <c r="S1768">
        <f t="shared" si="27"/>
        <v>0</v>
      </c>
      <c r="T1768">
        <f>SUM($F1768:H1768)</f>
        <v>-2369</v>
      </c>
      <c r="U1768">
        <f>SUM($F1768:I1768)</f>
        <v>-2369</v>
      </c>
      <c r="V1768">
        <f>SUM($F1768:J1768)</f>
        <v>-2369</v>
      </c>
      <c r="W1768">
        <f>SUM($F1768:K1768)</f>
        <v>-2369</v>
      </c>
      <c r="X1768">
        <f>SUM($F1768:L1768)</f>
        <v>-2369</v>
      </c>
      <c r="Y1768">
        <f>SUM($F1768:M1768)</f>
        <v>-2369</v>
      </c>
      <c r="Z1768">
        <f>SUM($F1768:N1768)</f>
        <v>-2369</v>
      </c>
      <c r="AA1768">
        <f>SUM($F1768:O1768)</f>
        <v>-2369</v>
      </c>
      <c r="AB1768">
        <f>SUM($F1768:P1768)</f>
        <v>-2369</v>
      </c>
      <c r="AC1768">
        <f>SUM($F1768:Q1768)</f>
        <v>-2369</v>
      </c>
      <c r="AD1768">
        <f>SUM($F1768:R1768)</f>
        <v>-4738</v>
      </c>
    </row>
    <row r="1769" spans="1:30" x14ac:dyDescent="0.35">
      <c r="A1769" t="s">
        <v>192</v>
      </c>
      <c r="B1769" s="328" t="str">
        <f>VLOOKUP(A1769,'Web Based Remittances'!$A$2:$C$70,3,0)</f>
        <v>841x879w</v>
      </c>
      <c r="C1769" t="s">
        <v>146</v>
      </c>
      <c r="D1769" t="s">
        <v>147</v>
      </c>
      <c r="E1769">
        <v>6180210</v>
      </c>
      <c r="F1769">
        <v>0</v>
      </c>
      <c r="G1769">
        <v>0</v>
      </c>
      <c r="H1769">
        <v>0</v>
      </c>
      <c r="I1769">
        <v>0</v>
      </c>
      <c r="J1769">
        <v>0</v>
      </c>
      <c r="K1769">
        <v>0</v>
      </c>
      <c r="L1769">
        <v>0</v>
      </c>
      <c r="M1769">
        <v>0</v>
      </c>
      <c r="N1769">
        <v>0</v>
      </c>
      <c r="O1769">
        <v>0</v>
      </c>
      <c r="P1769">
        <v>0</v>
      </c>
      <c r="Q1769">
        <v>0</v>
      </c>
      <c r="R1769">
        <v>0</v>
      </c>
      <c r="S1769">
        <f t="shared" si="27"/>
        <v>0</v>
      </c>
      <c r="T1769">
        <f>SUM($F1769:H1769)</f>
        <v>0</v>
      </c>
      <c r="U1769">
        <f>SUM($F1769:I1769)</f>
        <v>0</v>
      </c>
      <c r="V1769">
        <f>SUM($F1769:J1769)</f>
        <v>0</v>
      </c>
      <c r="W1769">
        <f>SUM($F1769:K1769)</f>
        <v>0</v>
      </c>
      <c r="X1769">
        <f>SUM($F1769:L1769)</f>
        <v>0</v>
      </c>
      <c r="Y1769">
        <f>SUM($F1769:M1769)</f>
        <v>0</v>
      </c>
      <c r="Z1769">
        <f>SUM($F1769:N1769)</f>
        <v>0</v>
      </c>
      <c r="AA1769">
        <f>SUM($F1769:O1769)</f>
        <v>0</v>
      </c>
      <c r="AB1769">
        <f>SUM($F1769:P1769)</f>
        <v>0</v>
      </c>
      <c r="AC1769">
        <f>SUM($F1769:Q1769)</f>
        <v>0</v>
      </c>
      <c r="AD1769">
        <f>SUM($F1769:R1769)</f>
        <v>0</v>
      </c>
    </row>
    <row r="1770" spans="1:30" x14ac:dyDescent="0.35">
      <c r="A1770" t="s">
        <v>192</v>
      </c>
      <c r="B1770" s="328" t="str">
        <f>VLOOKUP(A1770,'Web Based Remittances'!$A$2:$C$70,3,0)</f>
        <v>841x879w</v>
      </c>
      <c r="C1770" t="s">
        <v>127</v>
      </c>
      <c r="D1770" t="s">
        <v>128</v>
      </c>
      <c r="E1770">
        <v>6180200</v>
      </c>
      <c r="F1770">
        <v>14825.76</v>
      </c>
      <c r="G1770">
        <v>0</v>
      </c>
      <c r="H1770">
        <v>0</v>
      </c>
      <c r="I1770">
        <v>5000</v>
      </c>
      <c r="J1770">
        <v>0</v>
      </c>
      <c r="K1770">
        <v>0</v>
      </c>
      <c r="L1770">
        <v>5167.76</v>
      </c>
      <c r="M1770">
        <v>0</v>
      </c>
      <c r="N1770">
        <v>0</v>
      </c>
      <c r="O1770">
        <v>0</v>
      </c>
      <c r="P1770">
        <v>0</v>
      </c>
      <c r="Q1770">
        <v>4658</v>
      </c>
      <c r="R1770">
        <v>0</v>
      </c>
      <c r="S1770">
        <f t="shared" si="27"/>
        <v>0</v>
      </c>
      <c r="T1770">
        <f>SUM($F1770:H1770)</f>
        <v>14825.76</v>
      </c>
      <c r="U1770">
        <f>SUM($F1770:I1770)</f>
        <v>19825.760000000002</v>
      </c>
      <c r="V1770">
        <f>SUM($F1770:J1770)</f>
        <v>19825.760000000002</v>
      </c>
      <c r="W1770">
        <f>SUM($F1770:K1770)</f>
        <v>19825.760000000002</v>
      </c>
      <c r="X1770">
        <f>SUM($F1770:L1770)</f>
        <v>24993.520000000004</v>
      </c>
      <c r="Y1770">
        <f>SUM($F1770:M1770)</f>
        <v>24993.520000000004</v>
      </c>
      <c r="Z1770">
        <f>SUM($F1770:N1770)</f>
        <v>24993.520000000004</v>
      </c>
      <c r="AA1770">
        <f>SUM($F1770:O1770)</f>
        <v>24993.520000000004</v>
      </c>
      <c r="AB1770">
        <f>SUM($F1770:P1770)</f>
        <v>24993.520000000004</v>
      </c>
      <c r="AC1770">
        <f>SUM($F1770:Q1770)</f>
        <v>29651.520000000004</v>
      </c>
      <c r="AD1770">
        <f>SUM($F1770:R1770)</f>
        <v>29651.520000000004</v>
      </c>
    </row>
    <row r="1771" spans="1:30" x14ac:dyDescent="0.35">
      <c r="A1771" t="s">
        <v>192</v>
      </c>
      <c r="B1771" s="328" t="str">
        <f>VLOOKUP(A1771,'Web Based Remittances'!$A$2:$C$70,3,0)</f>
        <v>841x879w</v>
      </c>
      <c r="C1771" t="s">
        <v>130</v>
      </c>
      <c r="D1771" t="s">
        <v>131</v>
      </c>
      <c r="E1771">
        <v>6180230</v>
      </c>
      <c r="F1771">
        <v>0</v>
      </c>
      <c r="G1771">
        <v>0</v>
      </c>
      <c r="H1771">
        <v>0</v>
      </c>
      <c r="I1771">
        <v>0</v>
      </c>
      <c r="J1771">
        <v>0</v>
      </c>
      <c r="K1771">
        <v>0</v>
      </c>
      <c r="L1771">
        <v>0</v>
      </c>
      <c r="M1771">
        <v>0</v>
      </c>
      <c r="N1771">
        <v>0</v>
      </c>
      <c r="O1771">
        <v>0</v>
      </c>
      <c r="P1771">
        <v>0</v>
      </c>
      <c r="Q1771">
        <v>0</v>
      </c>
      <c r="R1771">
        <v>0</v>
      </c>
      <c r="S1771">
        <f t="shared" si="27"/>
        <v>0</v>
      </c>
      <c r="T1771">
        <f>SUM($F1771:H1771)</f>
        <v>0</v>
      </c>
      <c r="U1771">
        <f>SUM($F1771:I1771)</f>
        <v>0</v>
      </c>
      <c r="V1771">
        <f>SUM($F1771:J1771)</f>
        <v>0</v>
      </c>
      <c r="W1771">
        <f>SUM($F1771:K1771)</f>
        <v>0</v>
      </c>
      <c r="X1771">
        <f>SUM($F1771:L1771)</f>
        <v>0</v>
      </c>
      <c r="Y1771">
        <f>SUM($F1771:M1771)</f>
        <v>0</v>
      </c>
      <c r="Z1771">
        <f>SUM($F1771:N1771)</f>
        <v>0</v>
      </c>
      <c r="AA1771">
        <f>SUM($F1771:O1771)</f>
        <v>0</v>
      </c>
      <c r="AB1771">
        <f>SUM($F1771:P1771)</f>
        <v>0</v>
      </c>
      <c r="AC1771">
        <f>SUM($F1771:Q1771)</f>
        <v>0</v>
      </c>
      <c r="AD1771">
        <f>SUM($F1771:R1771)</f>
        <v>0</v>
      </c>
    </row>
    <row r="1772" spans="1:30" x14ac:dyDescent="0.35">
      <c r="A1772" t="s">
        <v>192</v>
      </c>
      <c r="B1772" s="328" t="str">
        <f>VLOOKUP(A1772,'Web Based Remittances'!$A$2:$C$70,3,0)</f>
        <v>841x879w</v>
      </c>
      <c r="C1772" t="s">
        <v>135</v>
      </c>
      <c r="D1772" t="s">
        <v>136</v>
      </c>
      <c r="E1772">
        <v>6180260</v>
      </c>
      <c r="F1772">
        <v>0</v>
      </c>
      <c r="G1772">
        <v>0</v>
      </c>
      <c r="H1772">
        <v>0</v>
      </c>
      <c r="I1772">
        <v>0</v>
      </c>
      <c r="J1772">
        <v>0</v>
      </c>
      <c r="K1772">
        <v>0</v>
      </c>
      <c r="L1772">
        <v>0</v>
      </c>
      <c r="M1772">
        <v>0</v>
      </c>
      <c r="N1772">
        <v>0</v>
      </c>
      <c r="O1772">
        <v>0</v>
      </c>
      <c r="P1772">
        <v>0</v>
      </c>
      <c r="Q1772">
        <v>0</v>
      </c>
      <c r="R1772">
        <v>0</v>
      </c>
      <c r="S1772">
        <f t="shared" si="27"/>
        <v>0</v>
      </c>
      <c r="T1772">
        <f>SUM($F1772:H1772)</f>
        <v>0</v>
      </c>
      <c r="U1772">
        <f>SUM($F1772:I1772)</f>
        <v>0</v>
      </c>
      <c r="V1772">
        <f>SUM($F1772:J1772)</f>
        <v>0</v>
      </c>
      <c r="W1772">
        <f>SUM($F1772:K1772)</f>
        <v>0</v>
      </c>
      <c r="X1772">
        <f>SUM($F1772:L1772)</f>
        <v>0</v>
      </c>
      <c r="Y1772">
        <f>SUM($F1772:M1772)</f>
        <v>0</v>
      </c>
      <c r="Z1772">
        <f>SUM($F1772:N1772)</f>
        <v>0</v>
      </c>
      <c r="AA1772">
        <f>SUM($F1772:O1772)</f>
        <v>0</v>
      </c>
      <c r="AB1772">
        <f>SUM($F1772:P1772)</f>
        <v>0</v>
      </c>
      <c r="AC1772">
        <f>SUM($F1772:Q1772)</f>
        <v>0</v>
      </c>
      <c r="AD1772">
        <f>SUM($F1772:R1772)</f>
        <v>0</v>
      </c>
    </row>
    <row r="1773" spans="1:30" x14ac:dyDescent="0.35">
      <c r="A1773" t="s">
        <v>160</v>
      </c>
      <c r="B1773" s="328" t="str">
        <f>VLOOKUP(A1773,'Web Based Remittances'!$A$2:$C$70,3,0)</f>
        <v>49g764e</v>
      </c>
      <c r="C1773" t="s">
        <v>19</v>
      </c>
      <c r="D1773" t="s">
        <v>20</v>
      </c>
      <c r="E1773">
        <v>4190105</v>
      </c>
      <c r="F1773">
        <v>-768814.67</v>
      </c>
      <c r="G1773">
        <v>-95012.79</v>
      </c>
      <c r="H1773">
        <v>-61254.75</v>
      </c>
      <c r="I1773">
        <v>-61254.75</v>
      </c>
      <c r="J1773">
        <v>-61254.75</v>
      </c>
      <c r="K1773">
        <v>-61254.75</v>
      </c>
      <c r="L1773">
        <v>-61254.75</v>
      </c>
      <c r="M1773">
        <v>-61254.75</v>
      </c>
      <c r="N1773">
        <v>-61254.75</v>
      </c>
      <c r="O1773">
        <v>-61254.75</v>
      </c>
      <c r="P1773">
        <v>-61254.75</v>
      </c>
      <c r="Q1773">
        <v>-61254.75</v>
      </c>
      <c r="R1773">
        <v>-61254.38</v>
      </c>
      <c r="S1773">
        <f t="shared" si="27"/>
        <v>-95012.79</v>
      </c>
      <c r="T1773">
        <f>SUM($F1773:H1773)</f>
        <v>-925082.21000000008</v>
      </c>
      <c r="U1773">
        <f>SUM($F1773:I1773)</f>
        <v>-986336.96000000008</v>
      </c>
      <c r="V1773">
        <f>SUM($F1773:J1773)</f>
        <v>-1047591.7100000001</v>
      </c>
      <c r="W1773">
        <f>SUM($F1773:K1773)</f>
        <v>-1108846.46</v>
      </c>
      <c r="X1773">
        <f>SUM($F1773:L1773)</f>
        <v>-1170101.21</v>
      </c>
      <c r="Y1773">
        <f>SUM($F1773:M1773)</f>
        <v>-1231355.96</v>
      </c>
      <c r="Z1773">
        <f>SUM($F1773:N1773)</f>
        <v>-1292610.71</v>
      </c>
      <c r="AA1773">
        <f>SUM($F1773:O1773)</f>
        <v>-1353865.46</v>
      </c>
      <c r="AB1773">
        <f>SUM($F1773:P1773)</f>
        <v>-1415120.21</v>
      </c>
      <c r="AC1773">
        <f>SUM($F1773:Q1773)</f>
        <v>-1476374.96</v>
      </c>
      <c r="AD1773">
        <f>SUM($F1773:R1773)</f>
        <v>-1537629.3399999999</v>
      </c>
    </row>
    <row r="1774" spans="1:30" x14ac:dyDescent="0.35">
      <c r="A1774" t="s">
        <v>160</v>
      </c>
      <c r="B1774" s="328" t="str">
        <f>VLOOKUP(A1774,'Web Based Remittances'!$A$2:$C$70,3,0)</f>
        <v>49g764e</v>
      </c>
      <c r="C1774" t="s">
        <v>21</v>
      </c>
      <c r="D1774" t="s">
        <v>22</v>
      </c>
      <c r="E1774">
        <v>4190110</v>
      </c>
      <c r="S1774">
        <f t="shared" si="27"/>
        <v>0</v>
      </c>
      <c r="T1774">
        <f>SUM($F1774:H1774)</f>
        <v>0</v>
      </c>
      <c r="U1774">
        <f>SUM($F1774:I1774)</f>
        <v>0</v>
      </c>
      <c r="V1774">
        <f>SUM($F1774:J1774)</f>
        <v>0</v>
      </c>
      <c r="W1774">
        <f>SUM($F1774:K1774)</f>
        <v>0</v>
      </c>
      <c r="X1774">
        <f>SUM($F1774:L1774)</f>
        <v>0</v>
      </c>
      <c r="Y1774">
        <f>SUM($F1774:M1774)</f>
        <v>0</v>
      </c>
      <c r="Z1774">
        <f>SUM($F1774:N1774)</f>
        <v>0</v>
      </c>
      <c r="AA1774">
        <f>SUM($F1774:O1774)</f>
        <v>0</v>
      </c>
      <c r="AB1774">
        <f>SUM($F1774:P1774)</f>
        <v>0</v>
      </c>
      <c r="AC1774">
        <f>SUM($F1774:Q1774)</f>
        <v>0</v>
      </c>
      <c r="AD1774">
        <f>SUM($F1774:R1774)</f>
        <v>0</v>
      </c>
    </row>
    <row r="1775" spans="1:30" x14ac:dyDescent="0.35">
      <c r="A1775" t="s">
        <v>160</v>
      </c>
      <c r="B1775" s="328" t="str">
        <f>VLOOKUP(A1775,'Web Based Remittances'!$A$2:$C$70,3,0)</f>
        <v>49g764e</v>
      </c>
      <c r="C1775" t="s">
        <v>23</v>
      </c>
      <c r="D1775" t="s">
        <v>24</v>
      </c>
      <c r="E1775">
        <v>4190120</v>
      </c>
      <c r="S1775">
        <f t="shared" si="27"/>
        <v>0</v>
      </c>
      <c r="T1775">
        <f>SUM($F1775:H1775)</f>
        <v>0</v>
      </c>
      <c r="U1775">
        <f>SUM($F1775:I1775)</f>
        <v>0</v>
      </c>
      <c r="V1775">
        <f>SUM($F1775:J1775)</f>
        <v>0</v>
      </c>
      <c r="W1775">
        <f>SUM($F1775:K1775)</f>
        <v>0</v>
      </c>
      <c r="X1775">
        <f>SUM($F1775:L1775)</f>
        <v>0</v>
      </c>
      <c r="Y1775">
        <f>SUM($F1775:M1775)</f>
        <v>0</v>
      </c>
      <c r="Z1775">
        <f>SUM($F1775:N1775)</f>
        <v>0</v>
      </c>
      <c r="AA1775">
        <f>SUM($F1775:O1775)</f>
        <v>0</v>
      </c>
      <c r="AB1775">
        <f>SUM($F1775:P1775)</f>
        <v>0</v>
      </c>
      <c r="AC1775">
        <f>SUM($F1775:Q1775)</f>
        <v>0</v>
      </c>
      <c r="AD1775">
        <f>SUM($F1775:R1775)</f>
        <v>0</v>
      </c>
    </row>
    <row r="1776" spans="1:30" x14ac:dyDescent="0.35">
      <c r="A1776" t="s">
        <v>160</v>
      </c>
      <c r="B1776" s="328" t="str">
        <f>VLOOKUP(A1776,'Web Based Remittances'!$A$2:$C$70,3,0)</f>
        <v>49g764e</v>
      </c>
      <c r="C1776" t="s">
        <v>25</v>
      </c>
      <c r="D1776" t="s">
        <v>26</v>
      </c>
      <c r="E1776">
        <v>4190140</v>
      </c>
      <c r="F1776">
        <v>-40740</v>
      </c>
      <c r="I1776">
        <v>-40740</v>
      </c>
      <c r="S1776">
        <f t="shared" si="27"/>
        <v>0</v>
      </c>
      <c r="T1776">
        <f>SUM($F1776:H1776)</f>
        <v>-40740</v>
      </c>
      <c r="U1776">
        <f>SUM($F1776:I1776)</f>
        <v>-81480</v>
      </c>
      <c r="V1776">
        <f>SUM($F1776:J1776)</f>
        <v>-81480</v>
      </c>
      <c r="W1776">
        <f>SUM($F1776:K1776)</f>
        <v>-81480</v>
      </c>
      <c r="X1776">
        <f>SUM($F1776:L1776)</f>
        <v>-81480</v>
      </c>
      <c r="Y1776">
        <f>SUM($F1776:M1776)</f>
        <v>-81480</v>
      </c>
      <c r="Z1776">
        <f>SUM($F1776:N1776)</f>
        <v>-81480</v>
      </c>
      <c r="AA1776">
        <f>SUM($F1776:O1776)</f>
        <v>-81480</v>
      </c>
      <c r="AB1776">
        <f>SUM($F1776:P1776)</f>
        <v>-81480</v>
      </c>
      <c r="AC1776">
        <f>SUM($F1776:Q1776)</f>
        <v>-81480</v>
      </c>
      <c r="AD1776">
        <f>SUM($F1776:R1776)</f>
        <v>-81480</v>
      </c>
    </row>
    <row r="1777" spans="1:30" x14ac:dyDescent="0.35">
      <c r="A1777" t="s">
        <v>160</v>
      </c>
      <c r="B1777" s="328" t="str">
        <f>VLOOKUP(A1777,'Web Based Remittances'!$A$2:$C$70,3,0)</f>
        <v>49g764e</v>
      </c>
      <c r="C1777" t="s">
        <v>27</v>
      </c>
      <c r="D1777" t="s">
        <v>28</v>
      </c>
      <c r="E1777">
        <v>4190160</v>
      </c>
      <c r="S1777">
        <f t="shared" si="27"/>
        <v>0</v>
      </c>
      <c r="T1777">
        <f>SUM($F1777:H1777)</f>
        <v>0</v>
      </c>
      <c r="U1777">
        <f>SUM($F1777:I1777)</f>
        <v>0</v>
      </c>
      <c r="V1777">
        <f>SUM($F1777:J1777)</f>
        <v>0</v>
      </c>
      <c r="W1777">
        <f>SUM($F1777:K1777)</f>
        <v>0</v>
      </c>
      <c r="X1777">
        <f>SUM($F1777:L1777)</f>
        <v>0</v>
      </c>
      <c r="Y1777">
        <f>SUM($F1777:M1777)</f>
        <v>0</v>
      </c>
      <c r="Z1777">
        <f>SUM($F1777:N1777)</f>
        <v>0</v>
      </c>
      <c r="AA1777">
        <f>SUM($F1777:O1777)</f>
        <v>0</v>
      </c>
      <c r="AB1777">
        <f>SUM($F1777:P1777)</f>
        <v>0</v>
      </c>
      <c r="AC1777">
        <f>SUM($F1777:Q1777)</f>
        <v>0</v>
      </c>
      <c r="AD1777">
        <f>SUM($F1777:R1777)</f>
        <v>0</v>
      </c>
    </row>
    <row r="1778" spans="1:30" x14ac:dyDescent="0.35">
      <c r="A1778" t="s">
        <v>160</v>
      </c>
      <c r="B1778" s="328" t="str">
        <f>VLOOKUP(A1778,'Web Based Remittances'!$A$2:$C$70,3,0)</f>
        <v>49g764e</v>
      </c>
      <c r="C1778" t="s">
        <v>29</v>
      </c>
      <c r="D1778" t="s">
        <v>30</v>
      </c>
      <c r="E1778">
        <v>4190390</v>
      </c>
      <c r="S1778">
        <f t="shared" si="27"/>
        <v>0</v>
      </c>
      <c r="T1778">
        <f>SUM($F1778:H1778)</f>
        <v>0</v>
      </c>
      <c r="U1778">
        <f>SUM($F1778:I1778)</f>
        <v>0</v>
      </c>
      <c r="V1778">
        <f>SUM($F1778:J1778)</f>
        <v>0</v>
      </c>
      <c r="W1778">
        <f>SUM($F1778:K1778)</f>
        <v>0</v>
      </c>
      <c r="X1778">
        <f>SUM($F1778:L1778)</f>
        <v>0</v>
      </c>
      <c r="Y1778">
        <f>SUM($F1778:M1778)</f>
        <v>0</v>
      </c>
      <c r="Z1778">
        <f>SUM($F1778:N1778)</f>
        <v>0</v>
      </c>
      <c r="AA1778">
        <f>SUM($F1778:O1778)</f>
        <v>0</v>
      </c>
      <c r="AB1778">
        <f>SUM($F1778:P1778)</f>
        <v>0</v>
      </c>
      <c r="AC1778">
        <f>SUM($F1778:Q1778)</f>
        <v>0</v>
      </c>
      <c r="AD1778">
        <f>SUM($F1778:R1778)</f>
        <v>0</v>
      </c>
    </row>
    <row r="1779" spans="1:30" x14ac:dyDescent="0.35">
      <c r="A1779" t="s">
        <v>160</v>
      </c>
      <c r="B1779" s="328" t="str">
        <f>VLOOKUP(A1779,'Web Based Remittances'!$A$2:$C$70,3,0)</f>
        <v>49g764e</v>
      </c>
      <c r="C1779" t="s">
        <v>31</v>
      </c>
      <c r="D1779" t="s">
        <v>32</v>
      </c>
      <c r="E1779">
        <v>4191900</v>
      </c>
      <c r="F1779">
        <v>-3000</v>
      </c>
      <c r="G1779">
        <v>-200</v>
      </c>
      <c r="H1779">
        <v>-200</v>
      </c>
      <c r="I1779">
        <v>-300</v>
      </c>
      <c r="J1779">
        <v>-600</v>
      </c>
      <c r="K1779">
        <v>-300</v>
      </c>
      <c r="L1779">
        <v>-300</v>
      </c>
      <c r="M1779">
        <v>-300</v>
      </c>
      <c r="N1779">
        <v>-300</v>
      </c>
      <c r="O1779">
        <v>-100</v>
      </c>
      <c r="P1779">
        <v>-200</v>
      </c>
      <c r="Q1779">
        <v>-100</v>
      </c>
      <c r="R1779">
        <v>-100</v>
      </c>
      <c r="S1779">
        <f t="shared" si="27"/>
        <v>-200</v>
      </c>
      <c r="T1779">
        <f>SUM($F1779:H1779)</f>
        <v>-3400</v>
      </c>
      <c r="U1779">
        <f>SUM($F1779:I1779)</f>
        <v>-3700</v>
      </c>
      <c r="V1779">
        <f>SUM($F1779:J1779)</f>
        <v>-4300</v>
      </c>
      <c r="W1779">
        <f>SUM($F1779:K1779)</f>
        <v>-4600</v>
      </c>
      <c r="X1779">
        <f>SUM($F1779:L1779)</f>
        <v>-4900</v>
      </c>
      <c r="Y1779">
        <f>SUM($F1779:M1779)</f>
        <v>-5200</v>
      </c>
      <c r="Z1779">
        <f>SUM($F1779:N1779)</f>
        <v>-5500</v>
      </c>
      <c r="AA1779">
        <f>SUM($F1779:O1779)</f>
        <v>-5600</v>
      </c>
      <c r="AB1779">
        <f>SUM($F1779:P1779)</f>
        <v>-5800</v>
      </c>
      <c r="AC1779">
        <f>SUM($F1779:Q1779)</f>
        <v>-5900</v>
      </c>
      <c r="AD1779">
        <f>SUM($F1779:R1779)</f>
        <v>-6000</v>
      </c>
    </row>
    <row r="1780" spans="1:30" x14ac:dyDescent="0.35">
      <c r="A1780" t="s">
        <v>160</v>
      </c>
      <c r="B1780" s="328" t="str">
        <f>VLOOKUP(A1780,'Web Based Remittances'!$A$2:$C$70,3,0)</f>
        <v>49g764e</v>
      </c>
      <c r="C1780" t="s">
        <v>33</v>
      </c>
      <c r="D1780" t="s">
        <v>34</v>
      </c>
      <c r="E1780">
        <v>4191100</v>
      </c>
      <c r="F1780">
        <v>-9000</v>
      </c>
      <c r="G1780">
        <v>-1750</v>
      </c>
      <c r="I1780">
        <v>-2000</v>
      </c>
      <c r="J1780">
        <v>-2000</v>
      </c>
      <c r="L1780">
        <v>-1750</v>
      </c>
      <c r="N1780">
        <v>-1000</v>
      </c>
      <c r="O1780">
        <v>-500</v>
      </c>
      <c r="S1780">
        <f t="shared" si="27"/>
        <v>-1750</v>
      </c>
      <c r="T1780">
        <f>SUM($F1780:H1780)</f>
        <v>-10750</v>
      </c>
      <c r="U1780">
        <f>SUM($F1780:I1780)</f>
        <v>-12750</v>
      </c>
      <c r="V1780">
        <f>SUM($F1780:J1780)</f>
        <v>-14750</v>
      </c>
      <c r="W1780">
        <f>SUM($F1780:K1780)</f>
        <v>-14750</v>
      </c>
      <c r="X1780">
        <f>SUM($F1780:L1780)</f>
        <v>-16500</v>
      </c>
      <c r="Y1780">
        <f>SUM($F1780:M1780)</f>
        <v>-16500</v>
      </c>
      <c r="Z1780">
        <f>SUM($F1780:N1780)</f>
        <v>-17500</v>
      </c>
      <c r="AA1780">
        <f>SUM($F1780:O1780)</f>
        <v>-18000</v>
      </c>
      <c r="AB1780">
        <f>SUM($F1780:P1780)</f>
        <v>-18000</v>
      </c>
      <c r="AC1780">
        <f>SUM($F1780:Q1780)</f>
        <v>-18000</v>
      </c>
      <c r="AD1780">
        <f>SUM($F1780:R1780)</f>
        <v>-18000</v>
      </c>
    </row>
    <row r="1781" spans="1:30" x14ac:dyDescent="0.35">
      <c r="A1781" t="s">
        <v>160</v>
      </c>
      <c r="B1781" s="328" t="str">
        <f>VLOOKUP(A1781,'Web Based Remittances'!$A$2:$C$70,3,0)</f>
        <v>49g764e</v>
      </c>
      <c r="C1781" t="s">
        <v>35</v>
      </c>
      <c r="D1781" t="s">
        <v>36</v>
      </c>
      <c r="E1781">
        <v>4191110</v>
      </c>
      <c r="F1781">
        <v>-17000</v>
      </c>
      <c r="G1781">
        <v>-1000</v>
      </c>
      <c r="H1781">
        <v>-1550</v>
      </c>
      <c r="I1781">
        <v>-1550</v>
      </c>
      <c r="J1781">
        <v>-1550</v>
      </c>
      <c r="L1781">
        <v>-1500</v>
      </c>
      <c r="M1781">
        <v>-1500</v>
      </c>
      <c r="N1781">
        <v>-2000</v>
      </c>
      <c r="O1781">
        <v>-2000</v>
      </c>
      <c r="P1781">
        <v>-1500</v>
      </c>
      <c r="Q1781">
        <v>-1500</v>
      </c>
      <c r="R1781">
        <v>-1350</v>
      </c>
      <c r="S1781">
        <f t="shared" si="27"/>
        <v>-1000</v>
      </c>
      <c r="T1781">
        <f>SUM($F1781:H1781)</f>
        <v>-19550</v>
      </c>
      <c r="U1781">
        <f>SUM($F1781:I1781)</f>
        <v>-21100</v>
      </c>
      <c r="V1781">
        <f>SUM($F1781:J1781)</f>
        <v>-22650</v>
      </c>
      <c r="W1781">
        <f>SUM($F1781:K1781)</f>
        <v>-22650</v>
      </c>
      <c r="X1781">
        <f>SUM($F1781:L1781)</f>
        <v>-24150</v>
      </c>
      <c r="Y1781">
        <f>SUM($F1781:M1781)</f>
        <v>-25650</v>
      </c>
      <c r="Z1781">
        <f>SUM($F1781:N1781)</f>
        <v>-27650</v>
      </c>
      <c r="AA1781">
        <f>SUM($F1781:O1781)</f>
        <v>-29650</v>
      </c>
      <c r="AB1781">
        <f>SUM($F1781:P1781)</f>
        <v>-31150</v>
      </c>
      <c r="AC1781">
        <f>SUM($F1781:Q1781)</f>
        <v>-32650</v>
      </c>
      <c r="AD1781">
        <f>SUM($F1781:R1781)</f>
        <v>-34000</v>
      </c>
    </row>
    <row r="1782" spans="1:30" x14ac:dyDescent="0.35">
      <c r="A1782" t="s">
        <v>160</v>
      </c>
      <c r="B1782" s="328" t="str">
        <f>VLOOKUP(A1782,'Web Based Remittances'!$A$2:$C$70,3,0)</f>
        <v>49g764e</v>
      </c>
      <c r="C1782" t="s">
        <v>37</v>
      </c>
      <c r="D1782" t="s">
        <v>38</v>
      </c>
      <c r="E1782">
        <v>4191600</v>
      </c>
      <c r="S1782">
        <f t="shared" si="27"/>
        <v>0</v>
      </c>
      <c r="T1782">
        <f>SUM($F1782:H1782)</f>
        <v>0</v>
      </c>
      <c r="U1782">
        <f>SUM($F1782:I1782)</f>
        <v>0</v>
      </c>
      <c r="V1782">
        <f>SUM($F1782:J1782)</f>
        <v>0</v>
      </c>
      <c r="W1782">
        <f>SUM($F1782:K1782)</f>
        <v>0</v>
      </c>
      <c r="X1782">
        <f>SUM($F1782:L1782)</f>
        <v>0</v>
      </c>
      <c r="Y1782">
        <f>SUM($F1782:M1782)</f>
        <v>0</v>
      </c>
      <c r="Z1782">
        <f>SUM($F1782:N1782)</f>
        <v>0</v>
      </c>
      <c r="AA1782">
        <f>SUM($F1782:O1782)</f>
        <v>0</v>
      </c>
      <c r="AB1782">
        <f>SUM($F1782:P1782)</f>
        <v>0</v>
      </c>
      <c r="AC1782">
        <f>SUM($F1782:Q1782)</f>
        <v>0</v>
      </c>
      <c r="AD1782">
        <f>SUM($F1782:R1782)</f>
        <v>0</v>
      </c>
    </row>
    <row r="1783" spans="1:30" x14ac:dyDescent="0.35">
      <c r="A1783" t="s">
        <v>160</v>
      </c>
      <c r="B1783" s="328" t="str">
        <f>VLOOKUP(A1783,'Web Based Remittances'!$A$2:$C$70,3,0)</f>
        <v>49g764e</v>
      </c>
      <c r="C1783" t="s">
        <v>39</v>
      </c>
      <c r="D1783" t="s">
        <v>40</v>
      </c>
      <c r="E1783">
        <v>4191610</v>
      </c>
      <c r="S1783">
        <f t="shared" si="27"/>
        <v>0</v>
      </c>
      <c r="T1783">
        <f>SUM($F1783:H1783)</f>
        <v>0</v>
      </c>
      <c r="U1783">
        <f>SUM($F1783:I1783)</f>
        <v>0</v>
      </c>
      <c r="V1783">
        <f>SUM($F1783:J1783)</f>
        <v>0</v>
      </c>
      <c r="W1783">
        <f>SUM($F1783:K1783)</f>
        <v>0</v>
      </c>
      <c r="X1783">
        <f>SUM($F1783:L1783)</f>
        <v>0</v>
      </c>
      <c r="Y1783">
        <f>SUM($F1783:M1783)</f>
        <v>0</v>
      </c>
      <c r="Z1783">
        <f>SUM($F1783:N1783)</f>
        <v>0</v>
      </c>
      <c r="AA1783">
        <f>SUM($F1783:O1783)</f>
        <v>0</v>
      </c>
      <c r="AB1783">
        <f>SUM($F1783:P1783)</f>
        <v>0</v>
      </c>
      <c r="AC1783">
        <f>SUM($F1783:Q1783)</f>
        <v>0</v>
      </c>
      <c r="AD1783">
        <f>SUM($F1783:R1783)</f>
        <v>0</v>
      </c>
    </row>
    <row r="1784" spans="1:30" x14ac:dyDescent="0.35">
      <c r="A1784" t="s">
        <v>160</v>
      </c>
      <c r="B1784" s="328" t="str">
        <f>VLOOKUP(A1784,'Web Based Remittances'!$A$2:$C$70,3,0)</f>
        <v>49g764e</v>
      </c>
      <c r="C1784" t="s">
        <v>41</v>
      </c>
      <c r="D1784" t="s">
        <v>42</v>
      </c>
      <c r="E1784">
        <v>4190410</v>
      </c>
      <c r="F1784">
        <v>-9500</v>
      </c>
      <c r="H1784">
        <v>-1000</v>
      </c>
      <c r="I1784">
        <v>-3000</v>
      </c>
      <c r="J1784">
        <v>-2000</v>
      </c>
      <c r="M1784">
        <v>-1000</v>
      </c>
      <c r="N1784">
        <v>-1500</v>
      </c>
      <c r="O1784">
        <v>-1000</v>
      </c>
      <c r="S1784">
        <f t="shared" si="27"/>
        <v>0</v>
      </c>
      <c r="T1784">
        <f>SUM($F1784:H1784)</f>
        <v>-10500</v>
      </c>
      <c r="U1784">
        <f>SUM($F1784:I1784)</f>
        <v>-13500</v>
      </c>
      <c r="V1784">
        <f>SUM($F1784:J1784)</f>
        <v>-15500</v>
      </c>
      <c r="W1784">
        <f>SUM($F1784:K1784)</f>
        <v>-15500</v>
      </c>
      <c r="X1784">
        <f>SUM($F1784:L1784)</f>
        <v>-15500</v>
      </c>
      <c r="Y1784">
        <f>SUM($F1784:M1784)</f>
        <v>-16500</v>
      </c>
      <c r="Z1784">
        <f>SUM($F1784:N1784)</f>
        <v>-18000</v>
      </c>
      <c r="AA1784">
        <f>SUM($F1784:O1784)</f>
        <v>-19000</v>
      </c>
      <c r="AB1784">
        <f>SUM($F1784:P1784)</f>
        <v>-19000</v>
      </c>
      <c r="AC1784">
        <f>SUM($F1784:Q1784)</f>
        <v>-19000</v>
      </c>
      <c r="AD1784">
        <f>SUM($F1784:R1784)</f>
        <v>-19000</v>
      </c>
    </row>
    <row r="1785" spans="1:30" x14ac:dyDescent="0.35">
      <c r="A1785" t="s">
        <v>160</v>
      </c>
      <c r="B1785" s="328" t="str">
        <f>VLOOKUP(A1785,'Web Based Remittances'!$A$2:$C$70,3,0)</f>
        <v>49g764e</v>
      </c>
      <c r="C1785" t="s">
        <v>43</v>
      </c>
      <c r="D1785" t="s">
        <v>44</v>
      </c>
      <c r="E1785">
        <v>4190420</v>
      </c>
      <c r="F1785">
        <v>-5900</v>
      </c>
      <c r="G1785">
        <v>-590</v>
      </c>
      <c r="H1785">
        <v>-590</v>
      </c>
      <c r="I1785">
        <v>-590</v>
      </c>
      <c r="J1785">
        <v>-590</v>
      </c>
      <c r="L1785">
        <v>-590</v>
      </c>
      <c r="M1785">
        <v>-590</v>
      </c>
      <c r="N1785">
        <v>-590</v>
      </c>
      <c r="P1785">
        <v>-590</v>
      </c>
      <c r="Q1785">
        <v>-590</v>
      </c>
      <c r="R1785">
        <v>-590</v>
      </c>
      <c r="S1785">
        <f t="shared" si="27"/>
        <v>-590</v>
      </c>
      <c r="T1785">
        <f>SUM($F1785:H1785)</f>
        <v>-7080</v>
      </c>
      <c r="U1785">
        <f>SUM($F1785:I1785)</f>
        <v>-7670</v>
      </c>
      <c r="V1785">
        <f>SUM($F1785:J1785)</f>
        <v>-8260</v>
      </c>
      <c r="W1785">
        <f>SUM($F1785:K1785)</f>
        <v>-8260</v>
      </c>
      <c r="X1785">
        <f>SUM($F1785:L1785)</f>
        <v>-8850</v>
      </c>
      <c r="Y1785">
        <f>SUM($F1785:M1785)</f>
        <v>-9440</v>
      </c>
      <c r="Z1785">
        <f>SUM($F1785:N1785)</f>
        <v>-10030</v>
      </c>
      <c r="AA1785">
        <f>SUM($F1785:O1785)</f>
        <v>-10030</v>
      </c>
      <c r="AB1785">
        <f>SUM($F1785:P1785)</f>
        <v>-10620</v>
      </c>
      <c r="AC1785">
        <f>SUM($F1785:Q1785)</f>
        <v>-11210</v>
      </c>
      <c r="AD1785">
        <f>SUM($F1785:R1785)</f>
        <v>-11800</v>
      </c>
    </row>
    <row r="1786" spans="1:30" x14ac:dyDescent="0.35">
      <c r="A1786" t="s">
        <v>160</v>
      </c>
      <c r="B1786" s="328" t="str">
        <f>VLOOKUP(A1786,'Web Based Remittances'!$A$2:$C$70,3,0)</f>
        <v>49g764e</v>
      </c>
      <c r="C1786" t="s">
        <v>45</v>
      </c>
      <c r="D1786" t="s">
        <v>46</v>
      </c>
      <c r="E1786">
        <v>4190200</v>
      </c>
      <c r="S1786">
        <f t="shared" si="27"/>
        <v>0</v>
      </c>
      <c r="T1786">
        <f>SUM($F1786:H1786)</f>
        <v>0</v>
      </c>
      <c r="U1786">
        <f>SUM($F1786:I1786)</f>
        <v>0</v>
      </c>
      <c r="V1786">
        <f>SUM($F1786:J1786)</f>
        <v>0</v>
      </c>
      <c r="W1786">
        <f>SUM($F1786:K1786)</f>
        <v>0</v>
      </c>
      <c r="X1786">
        <f>SUM($F1786:L1786)</f>
        <v>0</v>
      </c>
      <c r="Y1786">
        <f>SUM($F1786:M1786)</f>
        <v>0</v>
      </c>
      <c r="Z1786">
        <f>SUM($F1786:N1786)</f>
        <v>0</v>
      </c>
      <c r="AA1786">
        <f>SUM($F1786:O1786)</f>
        <v>0</v>
      </c>
      <c r="AB1786">
        <f>SUM($F1786:P1786)</f>
        <v>0</v>
      </c>
      <c r="AC1786">
        <f>SUM($F1786:Q1786)</f>
        <v>0</v>
      </c>
      <c r="AD1786">
        <f>SUM($F1786:R1786)</f>
        <v>0</v>
      </c>
    </row>
    <row r="1787" spans="1:30" x14ac:dyDescent="0.35">
      <c r="A1787" t="s">
        <v>160</v>
      </c>
      <c r="B1787" s="328" t="str">
        <f>VLOOKUP(A1787,'Web Based Remittances'!$A$2:$C$70,3,0)</f>
        <v>49g764e</v>
      </c>
      <c r="C1787" t="s">
        <v>47</v>
      </c>
      <c r="D1787" t="s">
        <v>48</v>
      </c>
      <c r="E1787">
        <v>4190386</v>
      </c>
      <c r="S1787">
        <f t="shared" si="27"/>
        <v>0</v>
      </c>
      <c r="T1787">
        <f>SUM($F1787:H1787)</f>
        <v>0</v>
      </c>
      <c r="U1787">
        <f>SUM($F1787:I1787)</f>
        <v>0</v>
      </c>
      <c r="V1787">
        <f>SUM($F1787:J1787)</f>
        <v>0</v>
      </c>
      <c r="W1787">
        <f>SUM($F1787:K1787)</f>
        <v>0</v>
      </c>
      <c r="X1787">
        <f>SUM($F1787:L1787)</f>
        <v>0</v>
      </c>
      <c r="Y1787">
        <f>SUM($F1787:M1787)</f>
        <v>0</v>
      </c>
      <c r="Z1787">
        <f>SUM($F1787:N1787)</f>
        <v>0</v>
      </c>
      <c r="AA1787">
        <f>SUM($F1787:O1787)</f>
        <v>0</v>
      </c>
      <c r="AB1787">
        <f>SUM($F1787:P1787)</f>
        <v>0</v>
      </c>
      <c r="AC1787">
        <f>SUM($F1787:Q1787)</f>
        <v>0</v>
      </c>
      <c r="AD1787">
        <f>SUM($F1787:R1787)</f>
        <v>0</v>
      </c>
    </row>
    <row r="1788" spans="1:30" x14ac:dyDescent="0.35">
      <c r="A1788" t="s">
        <v>160</v>
      </c>
      <c r="B1788" s="328" t="str">
        <f>VLOOKUP(A1788,'Web Based Remittances'!$A$2:$C$70,3,0)</f>
        <v>49g764e</v>
      </c>
      <c r="C1788" t="s">
        <v>49</v>
      </c>
      <c r="D1788" t="s">
        <v>50</v>
      </c>
      <c r="E1788">
        <v>4190387</v>
      </c>
      <c r="S1788">
        <f t="shared" si="27"/>
        <v>0</v>
      </c>
      <c r="T1788">
        <f>SUM($F1788:H1788)</f>
        <v>0</v>
      </c>
      <c r="U1788">
        <f>SUM($F1788:I1788)</f>
        <v>0</v>
      </c>
      <c r="V1788">
        <f>SUM($F1788:J1788)</f>
        <v>0</v>
      </c>
      <c r="W1788">
        <f>SUM($F1788:K1788)</f>
        <v>0</v>
      </c>
      <c r="X1788">
        <f>SUM($F1788:L1788)</f>
        <v>0</v>
      </c>
      <c r="Y1788">
        <f>SUM($F1788:M1788)</f>
        <v>0</v>
      </c>
      <c r="Z1788">
        <f>SUM($F1788:N1788)</f>
        <v>0</v>
      </c>
      <c r="AA1788">
        <f>SUM($F1788:O1788)</f>
        <v>0</v>
      </c>
      <c r="AB1788">
        <f>SUM($F1788:P1788)</f>
        <v>0</v>
      </c>
      <c r="AC1788">
        <f>SUM($F1788:Q1788)</f>
        <v>0</v>
      </c>
      <c r="AD1788">
        <f>SUM($F1788:R1788)</f>
        <v>0</v>
      </c>
    </row>
    <row r="1789" spans="1:30" x14ac:dyDescent="0.35">
      <c r="A1789" t="s">
        <v>160</v>
      </c>
      <c r="B1789" s="328" t="str">
        <f>VLOOKUP(A1789,'Web Based Remittances'!$A$2:$C$70,3,0)</f>
        <v>49g764e</v>
      </c>
      <c r="C1789" t="s">
        <v>51</v>
      </c>
      <c r="D1789" t="s">
        <v>52</v>
      </c>
      <c r="E1789">
        <v>4190388</v>
      </c>
      <c r="F1789">
        <v>-688.75</v>
      </c>
      <c r="G1789">
        <v>-688.75</v>
      </c>
      <c r="S1789">
        <f t="shared" si="27"/>
        <v>-688.75</v>
      </c>
      <c r="T1789">
        <f>SUM($F1789:H1789)</f>
        <v>-1377.5</v>
      </c>
      <c r="U1789">
        <f>SUM($F1789:I1789)</f>
        <v>-1377.5</v>
      </c>
      <c r="V1789">
        <f>SUM($F1789:J1789)</f>
        <v>-1377.5</v>
      </c>
      <c r="W1789">
        <f>SUM($F1789:K1789)</f>
        <v>-1377.5</v>
      </c>
      <c r="X1789">
        <f>SUM($F1789:L1789)</f>
        <v>-1377.5</v>
      </c>
      <c r="Y1789">
        <f>SUM($F1789:M1789)</f>
        <v>-1377.5</v>
      </c>
      <c r="Z1789">
        <f>SUM($F1789:N1789)</f>
        <v>-1377.5</v>
      </c>
      <c r="AA1789">
        <f>SUM($F1789:O1789)</f>
        <v>-1377.5</v>
      </c>
      <c r="AB1789">
        <f>SUM($F1789:P1789)</f>
        <v>-1377.5</v>
      </c>
      <c r="AC1789">
        <f>SUM($F1789:Q1789)</f>
        <v>-1377.5</v>
      </c>
      <c r="AD1789">
        <f>SUM($F1789:R1789)</f>
        <v>-1377.5</v>
      </c>
    </row>
    <row r="1790" spans="1:30" x14ac:dyDescent="0.35">
      <c r="A1790" t="s">
        <v>160</v>
      </c>
      <c r="B1790" s="328" t="str">
        <f>VLOOKUP(A1790,'Web Based Remittances'!$A$2:$C$70,3,0)</f>
        <v>49g764e</v>
      </c>
      <c r="C1790" t="s">
        <v>53</v>
      </c>
      <c r="D1790" t="s">
        <v>54</v>
      </c>
      <c r="E1790">
        <v>4190380</v>
      </c>
      <c r="F1790">
        <v>-44995</v>
      </c>
      <c r="J1790">
        <v>-7246</v>
      </c>
      <c r="L1790">
        <v>-27646</v>
      </c>
      <c r="M1790">
        <v>-10103</v>
      </c>
      <c r="S1790">
        <f t="shared" si="27"/>
        <v>0</v>
      </c>
      <c r="T1790">
        <f>SUM($F1790:H1790)</f>
        <v>-44995</v>
      </c>
      <c r="U1790">
        <f>SUM($F1790:I1790)</f>
        <v>-44995</v>
      </c>
      <c r="V1790">
        <f>SUM($F1790:J1790)</f>
        <v>-52241</v>
      </c>
      <c r="W1790">
        <f>SUM($F1790:K1790)</f>
        <v>-52241</v>
      </c>
      <c r="X1790">
        <f>SUM($F1790:L1790)</f>
        <v>-79887</v>
      </c>
      <c r="Y1790">
        <f>SUM($F1790:M1790)</f>
        <v>-89990</v>
      </c>
      <c r="Z1790">
        <f>SUM($F1790:N1790)</f>
        <v>-89990</v>
      </c>
      <c r="AA1790">
        <f>SUM($F1790:O1790)</f>
        <v>-89990</v>
      </c>
      <c r="AB1790">
        <f>SUM($F1790:P1790)</f>
        <v>-89990</v>
      </c>
      <c r="AC1790">
        <f>SUM($F1790:Q1790)</f>
        <v>-89990</v>
      </c>
      <c r="AD1790">
        <f>SUM($F1790:R1790)</f>
        <v>-89990</v>
      </c>
    </row>
    <row r="1791" spans="1:30" x14ac:dyDescent="0.35">
      <c r="A1791" t="s">
        <v>160</v>
      </c>
      <c r="B1791" s="328" t="str">
        <f>VLOOKUP(A1791,'Web Based Remittances'!$A$2:$C$70,3,0)</f>
        <v>49g764e</v>
      </c>
      <c r="C1791" t="s">
        <v>156</v>
      </c>
      <c r="D1791" t="s">
        <v>157</v>
      </c>
      <c r="E1791">
        <v>4190205</v>
      </c>
      <c r="S1791">
        <f t="shared" si="27"/>
        <v>0</v>
      </c>
      <c r="T1791">
        <f>SUM($F1791:H1791)</f>
        <v>0</v>
      </c>
      <c r="U1791">
        <f>SUM($F1791:I1791)</f>
        <v>0</v>
      </c>
      <c r="V1791">
        <f>SUM($F1791:J1791)</f>
        <v>0</v>
      </c>
      <c r="W1791">
        <f>SUM($F1791:K1791)</f>
        <v>0</v>
      </c>
      <c r="X1791">
        <f>SUM($F1791:L1791)</f>
        <v>0</v>
      </c>
      <c r="Y1791">
        <f>SUM($F1791:M1791)</f>
        <v>0</v>
      </c>
      <c r="Z1791">
        <f>SUM($F1791:N1791)</f>
        <v>0</v>
      </c>
      <c r="AA1791">
        <f>SUM($F1791:O1791)</f>
        <v>0</v>
      </c>
      <c r="AB1791">
        <f>SUM($F1791:P1791)</f>
        <v>0</v>
      </c>
      <c r="AC1791">
        <f>SUM($F1791:Q1791)</f>
        <v>0</v>
      </c>
      <c r="AD1791">
        <f>SUM($F1791:R1791)</f>
        <v>0</v>
      </c>
    </row>
    <row r="1792" spans="1:30" x14ac:dyDescent="0.35">
      <c r="A1792" t="s">
        <v>160</v>
      </c>
      <c r="B1792" s="328" t="str">
        <f>VLOOKUP(A1792,'Web Based Remittances'!$A$2:$C$70,3,0)</f>
        <v>49g764e</v>
      </c>
      <c r="C1792" t="s">
        <v>55</v>
      </c>
      <c r="D1792" t="s">
        <v>56</v>
      </c>
      <c r="E1792">
        <v>4190210</v>
      </c>
      <c r="S1792">
        <f t="shared" si="27"/>
        <v>0</v>
      </c>
      <c r="T1792">
        <f>SUM($F1792:H1792)</f>
        <v>0</v>
      </c>
      <c r="U1792">
        <f>SUM($F1792:I1792)</f>
        <v>0</v>
      </c>
      <c r="V1792">
        <f>SUM($F1792:J1792)</f>
        <v>0</v>
      </c>
      <c r="W1792">
        <f>SUM($F1792:K1792)</f>
        <v>0</v>
      </c>
      <c r="X1792">
        <f>SUM($F1792:L1792)</f>
        <v>0</v>
      </c>
      <c r="Y1792">
        <f>SUM($F1792:M1792)</f>
        <v>0</v>
      </c>
      <c r="Z1792">
        <f>SUM($F1792:N1792)</f>
        <v>0</v>
      </c>
      <c r="AA1792">
        <f>SUM($F1792:O1792)</f>
        <v>0</v>
      </c>
      <c r="AB1792">
        <f>SUM($F1792:P1792)</f>
        <v>0</v>
      </c>
      <c r="AC1792">
        <f>SUM($F1792:Q1792)</f>
        <v>0</v>
      </c>
      <c r="AD1792">
        <f>SUM($F1792:R1792)</f>
        <v>0</v>
      </c>
    </row>
    <row r="1793" spans="1:30" x14ac:dyDescent="0.35">
      <c r="A1793" t="s">
        <v>160</v>
      </c>
      <c r="B1793" s="328" t="str">
        <f>VLOOKUP(A1793,'Web Based Remittances'!$A$2:$C$70,3,0)</f>
        <v>49g764e</v>
      </c>
      <c r="C1793" t="s">
        <v>57</v>
      </c>
      <c r="D1793" t="s">
        <v>58</v>
      </c>
      <c r="E1793">
        <v>6110000</v>
      </c>
      <c r="F1793">
        <v>460420</v>
      </c>
      <c r="G1793">
        <v>36588</v>
      </c>
      <c r="H1793">
        <v>36588</v>
      </c>
      <c r="I1793">
        <v>36588</v>
      </c>
      <c r="J1793">
        <v>36588</v>
      </c>
      <c r="K1793">
        <v>36588</v>
      </c>
      <c r="L1793">
        <v>39640</v>
      </c>
      <c r="M1793">
        <v>39640</v>
      </c>
      <c r="N1793">
        <v>39640</v>
      </c>
      <c r="O1793">
        <v>39640</v>
      </c>
      <c r="P1793">
        <v>39640</v>
      </c>
      <c r="Q1793">
        <v>39640</v>
      </c>
      <c r="R1793">
        <v>39640</v>
      </c>
      <c r="S1793">
        <f t="shared" si="27"/>
        <v>36588</v>
      </c>
      <c r="T1793">
        <f>SUM($F1793:H1793)</f>
        <v>533596</v>
      </c>
      <c r="U1793">
        <f>SUM($F1793:I1793)</f>
        <v>570184</v>
      </c>
      <c r="V1793">
        <f>SUM($F1793:J1793)</f>
        <v>606772</v>
      </c>
      <c r="W1793">
        <f>SUM($F1793:K1793)</f>
        <v>643360</v>
      </c>
      <c r="X1793">
        <f>SUM($F1793:L1793)</f>
        <v>683000</v>
      </c>
      <c r="Y1793">
        <f>SUM($F1793:M1793)</f>
        <v>722640</v>
      </c>
      <c r="Z1793">
        <f>SUM($F1793:N1793)</f>
        <v>762280</v>
      </c>
      <c r="AA1793">
        <f>SUM($F1793:O1793)</f>
        <v>801920</v>
      </c>
      <c r="AB1793">
        <f>SUM($F1793:P1793)</f>
        <v>841560</v>
      </c>
      <c r="AC1793">
        <f>SUM($F1793:Q1793)</f>
        <v>881200</v>
      </c>
      <c r="AD1793">
        <f>SUM($F1793:R1793)</f>
        <v>920840</v>
      </c>
    </row>
    <row r="1794" spans="1:30" x14ac:dyDescent="0.35">
      <c r="A1794" t="s">
        <v>160</v>
      </c>
      <c r="B1794" s="328" t="str">
        <f>VLOOKUP(A1794,'Web Based Remittances'!$A$2:$C$70,3,0)</f>
        <v>49g764e</v>
      </c>
      <c r="C1794" t="s">
        <v>59</v>
      </c>
      <c r="D1794" t="s">
        <v>60</v>
      </c>
      <c r="E1794">
        <v>6110020</v>
      </c>
      <c r="S1794">
        <f t="shared" si="27"/>
        <v>0</v>
      </c>
      <c r="T1794">
        <f>SUM($F1794:H1794)</f>
        <v>0</v>
      </c>
      <c r="U1794">
        <f>SUM($F1794:I1794)</f>
        <v>0</v>
      </c>
      <c r="V1794">
        <f>SUM($F1794:J1794)</f>
        <v>0</v>
      </c>
      <c r="W1794">
        <f>SUM($F1794:K1794)</f>
        <v>0</v>
      </c>
      <c r="X1794">
        <f>SUM($F1794:L1794)</f>
        <v>0</v>
      </c>
      <c r="Y1794">
        <f>SUM($F1794:M1794)</f>
        <v>0</v>
      </c>
      <c r="Z1794">
        <f>SUM($F1794:N1794)</f>
        <v>0</v>
      </c>
      <c r="AA1794">
        <f>SUM($F1794:O1794)</f>
        <v>0</v>
      </c>
      <c r="AB1794">
        <f>SUM($F1794:P1794)</f>
        <v>0</v>
      </c>
      <c r="AC1794">
        <f>SUM($F1794:Q1794)</f>
        <v>0</v>
      </c>
      <c r="AD1794">
        <f>SUM($F1794:R1794)</f>
        <v>0</v>
      </c>
    </row>
    <row r="1795" spans="1:30" x14ac:dyDescent="0.35">
      <c r="A1795" t="s">
        <v>160</v>
      </c>
      <c r="B1795" s="328" t="str">
        <f>VLOOKUP(A1795,'Web Based Remittances'!$A$2:$C$70,3,0)</f>
        <v>49g764e</v>
      </c>
      <c r="C1795" t="s">
        <v>61</v>
      </c>
      <c r="D1795" t="s">
        <v>62</v>
      </c>
      <c r="E1795">
        <v>6110600</v>
      </c>
      <c r="F1795">
        <v>201970</v>
      </c>
      <c r="G1795">
        <v>16830.830000000002</v>
      </c>
      <c r="H1795">
        <v>16830.830000000002</v>
      </c>
      <c r="I1795">
        <v>16830.13</v>
      </c>
      <c r="J1795">
        <v>16830.13</v>
      </c>
      <c r="K1795">
        <v>16830.13</v>
      </c>
      <c r="L1795">
        <v>16830.13</v>
      </c>
      <c r="M1795">
        <v>16830.13</v>
      </c>
      <c r="N1795">
        <v>16830.13</v>
      </c>
      <c r="O1795">
        <v>16830.13</v>
      </c>
      <c r="P1795">
        <v>16830.13</v>
      </c>
      <c r="Q1795">
        <v>16830.13</v>
      </c>
      <c r="R1795">
        <v>16837.169999999998</v>
      </c>
      <c r="S1795">
        <f t="shared" si="27"/>
        <v>16830.830000000002</v>
      </c>
      <c r="T1795">
        <f>SUM($F1795:H1795)</f>
        <v>235631.66000000003</v>
      </c>
      <c r="U1795">
        <f>SUM($F1795:I1795)</f>
        <v>252461.79000000004</v>
      </c>
      <c r="V1795">
        <f>SUM($F1795:J1795)</f>
        <v>269291.92000000004</v>
      </c>
      <c r="W1795">
        <f>SUM($F1795:K1795)</f>
        <v>286122.05000000005</v>
      </c>
      <c r="X1795">
        <f>SUM($F1795:L1795)</f>
        <v>302952.18000000005</v>
      </c>
      <c r="Y1795">
        <f>SUM($F1795:M1795)</f>
        <v>319782.31000000006</v>
      </c>
      <c r="Z1795">
        <f>SUM($F1795:N1795)</f>
        <v>336612.44000000006</v>
      </c>
      <c r="AA1795">
        <f>SUM($F1795:O1795)</f>
        <v>353442.57000000007</v>
      </c>
      <c r="AB1795">
        <f>SUM($F1795:P1795)</f>
        <v>370272.70000000007</v>
      </c>
      <c r="AC1795">
        <f>SUM($F1795:Q1795)</f>
        <v>387102.83000000007</v>
      </c>
      <c r="AD1795">
        <f>SUM($F1795:R1795)</f>
        <v>403940.00000000006</v>
      </c>
    </row>
    <row r="1796" spans="1:30" x14ac:dyDescent="0.35">
      <c r="A1796" t="s">
        <v>160</v>
      </c>
      <c r="B1796" s="328" t="str">
        <f>VLOOKUP(A1796,'Web Based Remittances'!$A$2:$C$70,3,0)</f>
        <v>49g764e</v>
      </c>
      <c r="C1796" t="s">
        <v>63</v>
      </c>
      <c r="D1796" t="s">
        <v>64</v>
      </c>
      <c r="E1796">
        <v>6110720</v>
      </c>
      <c r="F1796">
        <v>15980</v>
      </c>
      <c r="G1796">
        <v>1331.67</v>
      </c>
      <c r="H1796">
        <v>1331.67</v>
      </c>
      <c r="I1796">
        <v>1331.67</v>
      </c>
      <c r="J1796">
        <v>1331.67</v>
      </c>
      <c r="K1796">
        <v>1331.67</v>
      </c>
      <c r="L1796">
        <v>1331.67</v>
      </c>
      <c r="M1796">
        <v>1331.67</v>
      </c>
      <c r="N1796">
        <v>1331.67</v>
      </c>
      <c r="O1796">
        <v>1331.67</v>
      </c>
      <c r="P1796">
        <v>1331.67</v>
      </c>
      <c r="Q1796">
        <v>1331.67</v>
      </c>
      <c r="R1796">
        <v>1331.63</v>
      </c>
      <c r="S1796">
        <f t="shared" ref="S1796:S1859" si="28">G1796</f>
        <v>1331.67</v>
      </c>
      <c r="T1796">
        <f>SUM($F1796:H1796)</f>
        <v>18643.339999999997</v>
      </c>
      <c r="U1796">
        <f>SUM($F1796:I1796)</f>
        <v>19975.009999999995</v>
      </c>
      <c r="V1796">
        <f>SUM($F1796:J1796)</f>
        <v>21306.679999999993</v>
      </c>
      <c r="W1796">
        <f>SUM($F1796:K1796)</f>
        <v>22638.349999999991</v>
      </c>
      <c r="X1796">
        <f>SUM($F1796:L1796)</f>
        <v>23970.01999999999</v>
      </c>
      <c r="Y1796">
        <f>SUM($F1796:M1796)</f>
        <v>25301.689999999988</v>
      </c>
      <c r="Z1796">
        <f>SUM($F1796:N1796)</f>
        <v>26633.359999999986</v>
      </c>
      <c r="AA1796">
        <f>SUM($F1796:O1796)</f>
        <v>27965.029999999984</v>
      </c>
      <c r="AB1796">
        <f>SUM($F1796:P1796)</f>
        <v>29296.699999999983</v>
      </c>
      <c r="AC1796">
        <f>SUM($F1796:Q1796)</f>
        <v>30628.369999999981</v>
      </c>
      <c r="AD1796">
        <f>SUM($F1796:R1796)</f>
        <v>31959.999999999982</v>
      </c>
    </row>
    <row r="1797" spans="1:30" x14ac:dyDescent="0.35">
      <c r="A1797" t="s">
        <v>160</v>
      </c>
      <c r="B1797" s="328" t="str">
        <f>VLOOKUP(A1797,'Web Based Remittances'!$A$2:$C$70,3,0)</f>
        <v>49g764e</v>
      </c>
      <c r="C1797" t="s">
        <v>65</v>
      </c>
      <c r="D1797" t="s">
        <v>66</v>
      </c>
      <c r="E1797">
        <v>6110860</v>
      </c>
      <c r="F1797">
        <v>39610</v>
      </c>
      <c r="G1797">
        <v>3706</v>
      </c>
      <c r="H1797">
        <v>3706</v>
      </c>
      <c r="I1797">
        <v>3706</v>
      </c>
      <c r="J1797">
        <v>3706</v>
      </c>
      <c r="K1797">
        <v>3706</v>
      </c>
      <c r="L1797">
        <v>3011</v>
      </c>
      <c r="M1797">
        <v>3011</v>
      </c>
      <c r="N1797">
        <v>3011</v>
      </c>
      <c r="O1797">
        <v>3011</v>
      </c>
      <c r="P1797">
        <v>3011</v>
      </c>
      <c r="Q1797">
        <v>3011</v>
      </c>
      <c r="R1797">
        <v>3014</v>
      </c>
      <c r="S1797">
        <f t="shared" si="28"/>
        <v>3706</v>
      </c>
      <c r="T1797">
        <f>SUM($F1797:H1797)</f>
        <v>47022</v>
      </c>
      <c r="U1797">
        <f>SUM($F1797:I1797)</f>
        <v>50728</v>
      </c>
      <c r="V1797">
        <f>SUM($F1797:J1797)</f>
        <v>54434</v>
      </c>
      <c r="W1797">
        <f>SUM($F1797:K1797)</f>
        <v>58140</v>
      </c>
      <c r="X1797">
        <f>SUM($F1797:L1797)</f>
        <v>61151</v>
      </c>
      <c r="Y1797">
        <f>SUM($F1797:M1797)</f>
        <v>64162</v>
      </c>
      <c r="Z1797">
        <f>SUM($F1797:N1797)</f>
        <v>67173</v>
      </c>
      <c r="AA1797">
        <f>SUM($F1797:O1797)</f>
        <v>70184</v>
      </c>
      <c r="AB1797">
        <f>SUM($F1797:P1797)</f>
        <v>73195</v>
      </c>
      <c r="AC1797">
        <f>SUM($F1797:Q1797)</f>
        <v>76206</v>
      </c>
      <c r="AD1797">
        <f>SUM($F1797:R1797)</f>
        <v>79220</v>
      </c>
    </row>
    <row r="1798" spans="1:30" x14ac:dyDescent="0.35">
      <c r="A1798" t="s">
        <v>160</v>
      </c>
      <c r="B1798" s="328" t="str">
        <f>VLOOKUP(A1798,'Web Based Remittances'!$A$2:$C$70,3,0)</f>
        <v>49g764e</v>
      </c>
      <c r="C1798" t="s">
        <v>67</v>
      </c>
      <c r="D1798" t="s">
        <v>68</v>
      </c>
      <c r="E1798">
        <v>6110800</v>
      </c>
      <c r="S1798">
        <f t="shared" si="28"/>
        <v>0</v>
      </c>
      <c r="T1798">
        <f>SUM($F1798:H1798)</f>
        <v>0</v>
      </c>
      <c r="U1798">
        <f>SUM($F1798:I1798)</f>
        <v>0</v>
      </c>
      <c r="V1798">
        <f>SUM($F1798:J1798)</f>
        <v>0</v>
      </c>
      <c r="W1798">
        <f>SUM($F1798:K1798)</f>
        <v>0</v>
      </c>
      <c r="X1798">
        <f>SUM($F1798:L1798)</f>
        <v>0</v>
      </c>
      <c r="Y1798">
        <f>SUM($F1798:M1798)</f>
        <v>0</v>
      </c>
      <c r="Z1798">
        <f>SUM($F1798:N1798)</f>
        <v>0</v>
      </c>
      <c r="AA1798">
        <f>SUM($F1798:O1798)</f>
        <v>0</v>
      </c>
      <c r="AB1798">
        <f>SUM($F1798:P1798)</f>
        <v>0</v>
      </c>
      <c r="AC1798">
        <f>SUM($F1798:Q1798)</f>
        <v>0</v>
      </c>
      <c r="AD1798">
        <f>SUM($F1798:R1798)</f>
        <v>0</v>
      </c>
    </row>
    <row r="1799" spans="1:30" x14ac:dyDescent="0.35">
      <c r="A1799" t="s">
        <v>160</v>
      </c>
      <c r="B1799" s="328" t="str">
        <f>VLOOKUP(A1799,'Web Based Remittances'!$A$2:$C$70,3,0)</f>
        <v>49g764e</v>
      </c>
      <c r="C1799" t="s">
        <v>69</v>
      </c>
      <c r="D1799" t="s">
        <v>70</v>
      </c>
      <c r="E1799">
        <v>6110640</v>
      </c>
      <c r="F1799">
        <v>33220</v>
      </c>
      <c r="G1799">
        <v>2768</v>
      </c>
      <c r="H1799">
        <v>2768</v>
      </c>
      <c r="I1799">
        <v>2768</v>
      </c>
      <c r="J1799">
        <v>2768</v>
      </c>
      <c r="K1799">
        <v>2768</v>
      </c>
      <c r="L1799">
        <v>2768</v>
      </c>
      <c r="M1799">
        <v>2768</v>
      </c>
      <c r="N1799">
        <v>2768</v>
      </c>
      <c r="O1799">
        <v>2768</v>
      </c>
      <c r="P1799">
        <v>2768</v>
      </c>
      <c r="Q1799">
        <v>2768</v>
      </c>
      <c r="R1799">
        <v>2772</v>
      </c>
      <c r="S1799">
        <f t="shared" si="28"/>
        <v>2768</v>
      </c>
      <c r="T1799">
        <f>SUM($F1799:H1799)</f>
        <v>38756</v>
      </c>
      <c r="U1799">
        <f>SUM($F1799:I1799)</f>
        <v>41524</v>
      </c>
      <c r="V1799">
        <f>SUM($F1799:J1799)</f>
        <v>44292</v>
      </c>
      <c r="W1799">
        <f>SUM($F1799:K1799)</f>
        <v>47060</v>
      </c>
      <c r="X1799">
        <f>SUM($F1799:L1799)</f>
        <v>49828</v>
      </c>
      <c r="Y1799">
        <f>SUM($F1799:M1799)</f>
        <v>52596</v>
      </c>
      <c r="Z1799">
        <f>SUM($F1799:N1799)</f>
        <v>55364</v>
      </c>
      <c r="AA1799">
        <f>SUM($F1799:O1799)</f>
        <v>58132</v>
      </c>
      <c r="AB1799">
        <f>SUM($F1799:P1799)</f>
        <v>60900</v>
      </c>
      <c r="AC1799">
        <f>SUM($F1799:Q1799)</f>
        <v>63668</v>
      </c>
      <c r="AD1799">
        <f>SUM($F1799:R1799)</f>
        <v>66440</v>
      </c>
    </row>
    <row r="1800" spans="1:30" x14ac:dyDescent="0.35">
      <c r="A1800" t="s">
        <v>160</v>
      </c>
      <c r="B1800" s="328" t="str">
        <f>VLOOKUP(A1800,'Web Based Remittances'!$A$2:$C$70,3,0)</f>
        <v>49g764e</v>
      </c>
      <c r="C1800" t="s">
        <v>71</v>
      </c>
      <c r="D1800" t="s">
        <v>72</v>
      </c>
      <c r="E1800">
        <v>6116300</v>
      </c>
      <c r="F1800">
        <v>500</v>
      </c>
      <c r="H1800">
        <v>150</v>
      </c>
      <c r="L1800">
        <v>150</v>
      </c>
      <c r="P1800">
        <v>200</v>
      </c>
      <c r="S1800">
        <f t="shared" si="28"/>
        <v>0</v>
      </c>
      <c r="T1800">
        <f>SUM($F1800:H1800)</f>
        <v>650</v>
      </c>
      <c r="U1800">
        <f>SUM($F1800:I1800)</f>
        <v>650</v>
      </c>
      <c r="V1800">
        <f>SUM($F1800:J1800)</f>
        <v>650</v>
      </c>
      <c r="W1800">
        <f>SUM($F1800:K1800)</f>
        <v>650</v>
      </c>
      <c r="X1800">
        <f>SUM($F1800:L1800)</f>
        <v>800</v>
      </c>
      <c r="Y1800">
        <f>SUM($F1800:M1800)</f>
        <v>800</v>
      </c>
      <c r="Z1800">
        <f>SUM($F1800:N1800)</f>
        <v>800</v>
      </c>
      <c r="AA1800">
        <f>SUM($F1800:O1800)</f>
        <v>800</v>
      </c>
      <c r="AB1800">
        <f>SUM($F1800:P1800)</f>
        <v>1000</v>
      </c>
      <c r="AC1800">
        <f>SUM($F1800:Q1800)</f>
        <v>1000</v>
      </c>
      <c r="AD1800">
        <f>SUM($F1800:R1800)</f>
        <v>1000</v>
      </c>
    </row>
    <row r="1801" spans="1:30" x14ac:dyDescent="0.35">
      <c r="A1801" t="s">
        <v>160</v>
      </c>
      <c r="B1801" s="328" t="str">
        <f>VLOOKUP(A1801,'Web Based Remittances'!$A$2:$C$70,3,0)</f>
        <v>49g764e</v>
      </c>
      <c r="C1801" t="s">
        <v>73</v>
      </c>
      <c r="D1801" t="s">
        <v>74</v>
      </c>
      <c r="E1801">
        <v>6116200</v>
      </c>
      <c r="F1801">
        <v>6000</v>
      </c>
      <c r="I1801">
        <v>1000</v>
      </c>
      <c r="M1801">
        <v>4000</v>
      </c>
      <c r="P1801">
        <v>1000</v>
      </c>
      <c r="S1801">
        <f t="shared" si="28"/>
        <v>0</v>
      </c>
      <c r="T1801">
        <f>SUM($F1801:H1801)</f>
        <v>6000</v>
      </c>
      <c r="U1801">
        <f>SUM($F1801:I1801)</f>
        <v>7000</v>
      </c>
      <c r="V1801">
        <f>SUM($F1801:J1801)</f>
        <v>7000</v>
      </c>
      <c r="W1801">
        <f>SUM($F1801:K1801)</f>
        <v>7000</v>
      </c>
      <c r="X1801">
        <f>SUM($F1801:L1801)</f>
        <v>7000</v>
      </c>
      <c r="Y1801">
        <f>SUM($F1801:M1801)</f>
        <v>11000</v>
      </c>
      <c r="Z1801">
        <f>SUM($F1801:N1801)</f>
        <v>11000</v>
      </c>
      <c r="AA1801">
        <f>SUM($F1801:O1801)</f>
        <v>11000</v>
      </c>
      <c r="AB1801">
        <f>SUM($F1801:P1801)</f>
        <v>12000</v>
      </c>
      <c r="AC1801">
        <f>SUM($F1801:Q1801)</f>
        <v>12000</v>
      </c>
      <c r="AD1801">
        <f>SUM($F1801:R1801)</f>
        <v>12000</v>
      </c>
    </row>
    <row r="1802" spans="1:30" x14ac:dyDescent="0.35">
      <c r="A1802" t="s">
        <v>160</v>
      </c>
      <c r="B1802" s="328" t="str">
        <f>VLOOKUP(A1802,'Web Based Remittances'!$A$2:$C$70,3,0)</f>
        <v>49g764e</v>
      </c>
      <c r="C1802" t="s">
        <v>75</v>
      </c>
      <c r="D1802" t="s">
        <v>76</v>
      </c>
      <c r="E1802">
        <v>6116610</v>
      </c>
      <c r="F1802">
        <v>2500</v>
      </c>
      <c r="G1802">
        <v>2500</v>
      </c>
      <c r="S1802">
        <f t="shared" si="28"/>
        <v>2500</v>
      </c>
      <c r="T1802">
        <f>SUM($F1802:H1802)</f>
        <v>5000</v>
      </c>
      <c r="U1802">
        <f>SUM($F1802:I1802)</f>
        <v>5000</v>
      </c>
      <c r="V1802">
        <f>SUM($F1802:J1802)</f>
        <v>5000</v>
      </c>
      <c r="W1802">
        <f>SUM($F1802:K1802)</f>
        <v>5000</v>
      </c>
      <c r="X1802">
        <f>SUM($F1802:L1802)</f>
        <v>5000</v>
      </c>
      <c r="Y1802">
        <f>SUM($F1802:M1802)</f>
        <v>5000</v>
      </c>
      <c r="Z1802">
        <f>SUM($F1802:N1802)</f>
        <v>5000</v>
      </c>
      <c r="AA1802">
        <f>SUM($F1802:O1802)</f>
        <v>5000</v>
      </c>
      <c r="AB1802">
        <f>SUM($F1802:P1802)</f>
        <v>5000</v>
      </c>
      <c r="AC1802">
        <f>SUM($F1802:Q1802)</f>
        <v>5000</v>
      </c>
      <c r="AD1802">
        <f>SUM($F1802:R1802)</f>
        <v>5000</v>
      </c>
    </row>
    <row r="1803" spans="1:30" x14ac:dyDescent="0.35">
      <c r="A1803" t="s">
        <v>160</v>
      </c>
      <c r="B1803" s="328" t="str">
        <f>VLOOKUP(A1803,'Web Based Remittances'!$A$2:$C$70,3,0)</f>
        <v>49g764e</v>
      </c>
      <c r="C1803" t="s">
        <v>77</v>
      </c>
      <c r="D1803" t="s">
        <v>78</v>
      </c>
      <c r="E1803">
        <v>6116600</v>
      </c>
      <c r="F1803">
        <v>3000</v>
      </c>
      <c r="H1803">
        <v>3000</v>
      </c>
      <c r="S1803">
        <f t="shared" si="28"/>
        <v>0</v>
      </c>
      <c r="T1803">
        <f>SUM($F1803:H1803)</f>
        <v>6000</v>
      </c>
      <c r="U1803">
        <f>SUM($F1803:I1803)</f>
        <v>6000</v>
      </c>
      <c r="V1803">
        <f>SUM($F1803:J1803)</f>
        <v>6000</v>
      </c>
      <c r="W1803">
        <f>SUM($F1803:K1803)</f>
        <v>6000</v>
      </c>
      <c r="X1803">
        <f>SUM($F1803:L1803)</f>
        <v>6000</v>
      </c>
      <c r="Y1803">
        <f>SUM($F1803:M1803)</f>
        <v>6000</v>
      </c>
      <c r="Z1803">
        <f>SUM($F1803:N1803)</f>
        <v>6000</v>
      </c>
      <c r="AA1803">
        <f>SUM($F1803:O1803)</f>
        <v>6000</v>
      </c>
      <c r="AB1803">
        <f>SUM($F1803:P1803)</f>
        <v>6000</v>
      </c>
      <c r="AC1803">
        <f>SUM($F1803:Q1803)</f>
        <v>6000</v>
      </c>
      <c r="AD1803">
        <f>SUM($F1803:R1803)</f>
        <v>6000</v>
      </c>
    </row>
    <row r="1804" spans="1:30" x14ac:dyDescent="0.35">
      <c r="A1804" t="s">
        <v>160</v>
      </c>
      <c r="B1804" s="328" t="str">
        <f>VLOOKUP(A1804,'Web Based Remittances'!$A$2:$C$70,3,0)</f>
        <v>49g764e</v>
      </c>
      <c r="C1804" t="s">
        <v>79</v>
      </c>
      <c r="D1804" t="s">
        <v>80</v>
      </c>
      <c r="E1804">
        <v>6121000</v>
      </c>
      <c r="F1804">
        <v>5000</v>
      </c>
      <c r="H1804">
        <v>500</v>
      </c>
      <c r="J1804">
        <v>1000</v>
      </c>
      <c r="K1804">
        <v>500</v>
      </c>
      <c r="L1804">
        <v>2000</v>
      </c>
      <c r="M1804">
        <v>500</v>
      </c>
      <c r="Q1804">
        <v>500</v>
      </c>
      <c r="S1804">
        <f t="shared" si="28"/>
        <v>0</v>
      </c>
      <c r="T1804">
        <f>SUM($F1804:H1804)</f>
        <v>5500</v>
      </c>
      <c r="U1804">
        <f>SUM($F1804:I1804)</f>
        <v>5500</v>
      </c>
      <c r="V1804">
        <f>SUM($F1804:J1804)</f>
        <v>6500</v>
      </c>
      <c r="W1804">
        <f>SUM($F1804:K1804)</f>
        <v>7000</v>
      </c>
      <c r="X1804">
        <f>SUM($F1804:L1804)</f>
        <v>9000</v>
      </c>
      <c r="Y1804">
        <f>SUM($F1804:M1804)</f>
        <v>9500</v>
      </c>
      <c r="Z1804">
        <f>SUM($F1804:N1804)</f>
        <v>9500</v>
      </c>
      <c r="AA1804">
        <f>SUM($F1804:O1804)</f>
        <v>9500</v>
      </c>
      <c r="AB1804">
        <f>SUM($F1804:P1804)</f>
        <v>9500</v>
      </c>
      <c r="AC1804">
        <f>SUM($F1804:Q1804)</f>
        <v>10000</v>
      </c>
      <c r="AD1804">
        <f>SUM($F1804:R1804)</f>
        <v>10000</v>
      </c>
    </row>
    <row r="1805" spans="1:30" x14ac:dyDescent="0.35">
      <c r="A1805" t="s">
        <v>160</v>
      </c>
      <c r="B1805" s="328" t="str">
        <f>VLOOKUP(A1805,'Web Based Remittances'!$A$2:$C$70,3,0)</f>
        <v>49g764e</v>
      </c>
      <c r="C1805" t="s">
        <v>81</v>
      </c>
      <c r="D1805" t="s">
        <v>82</v>
      </c>
      <c r="E1805">
        <v>6122310</v>
      </c>
      <c r="F1805">
        <v>2000</v>
      </c>
      <c r="G1805">
        <v>167</v>
      </c>
      <c r="H1805">
        <v>167</v>
      </c>
      <c r="I1805">
        <v>167</v>
      </c>
      <c r="J1805">
        <v>167</v>
      </c>
      <c r="K1805">
        <v>167</v>
      </c>
      <c r="L1805">
        <v>167</v>
      </c>
      <c r="M1805">
        <v>167</v>
      </c>
      <c r="N1805">
        <v>167</v>
      </c>
      <c r="O1805">
        <v>167</v>
      </c>
      <c r="P1805">
        <v>167</v>
      </c>
      <c r="Q1805">
        <v>167</v>
      </c>
      <c r="R1805">
        <v>163</v>
      </c>
      <c r="S1805">
        <f t="shared" si="28"/>
        <v>167</v>
      </c>
      <c r="T1805">
        <f>SUM($F1805:H1805)</f>
        <v>2334</v>
      </c>
      <c r="U1805">
        <f>SUM($F1805:I1805)</f>
        <v>2501</v>
      </c>
      <c r="V1805">
        <f>SUM($F1805:J1805)</f>
        <v>2668</v>
      </c>
      <c r="W1805">
        <f>SUM($F1805:K1805)</f>
        <v>2835</v>
      </c>
      <c r="X1805">
        <f>SUM($F1805:L1805)</f>
        <v>3002</v>
      </c>
      <c r="Y1805">
        <f>SUM($F1805:M1805)</f>
        <v>3169</v>
      </c>
      <c r="Z1805">
        <f>SUM($F1805:N1805)</f>
        <v>3336</v>
      </c>
      <c r="AA1805">
        <f>SUM($F1805:O1805)</f>
        <v>3503</v>
      </c>
      <c r="AB1805">
        <f>SUM($F1805:P1805)</f>
        <v>3670</v>
      </c>
      <c r="AC1805">
        <f>SUM($F1805:Q1805)</f>
        <v>3837</v>
      </c>
      <c r="AD1805">
        <f>SUM($F1805:R1805)</f>
        <v>4000</v>
      </c>
    </row>
    <row r="1806" spans="1:30" x14ac:dyDescent="0.35">
      <c r="A1806" t="s">
        <v>160</v>
      </c>
      <c r="B1806" s="328" t="str">
        <f>VLOOKUP(A1806,'Web Based Remittances'!$A$2:$C$70,3,0)</f>
        <v>49g764e</v>
      </c>
      <c r="C1806" t="s">
        <v>83</v>
      </c>
      <c r="D1806" t="s">
        <v>84</v>
      </c>
      <c r="E1806">
        <v>6122110</v>
      </c>
      <c r="F1806">
        <v>4000</v>
      </c>
      <c r="G1806">
        <v>400</v>
      </c>
      <c r="I1806">
        <v>500</v>
      </c>
      <c r="J1806">
        <v>500</v>
      </c>
      <c r="L1806">
        <v>500</v>
      </c>
      <c r="O1806">
        <v>750</v>
      </c>
      <c r="P1806">
        <v>750</v>
      </c>
      <c r="Q1806">
        <v>600</v>
      </c>
      <c r="S1806">
        <f t="shared" si="28"/>
        <v>400</v>
      </c>
      <c r="T1806">
        <f>SUM($F1806:H1806)</f>
        <v>4400</v>
      </c>
      <c r="U1806">
        <f>SUM($F1806:I1806)</f>
        <v>4900</v>
      </c>
      <c r="V1806">
        <f>SUM($F1806:J1806)</f>
        <v>5400</v>
      </c>
      <c r="W1806">
        <f>SUM($F1806:K1806)</f>
        <v>5400</v>
      </c>
      <c r="X1806">
        <f>SUM($F1806:L1806)</f>
        <v>5900</v>
      </c>
      <c r="Y1806">
        <f>SUM($F1806:M1806)</f>
        <v>5900</v>
      </c>
      <c r="Z1806">
        <f>SUM($F1806:N1806)</f>
        <v>5900</v>
      </c>
      <c r="AA1806">
        <f>SUM($F1806:O1806)</f>
        <v>6650</v>
      </c>
      <c r="AB1806">
        <f>SUM($F1806:P1806)</f>
        <v>7400</v>
      </c>
      <c r="AC1806">
        <f>SUM($F1806:Q1806)</f>
        <v>8000</v>
      </c>
      <c r="AD1806">
        <f>SUM($F1806:R1806)</f>
        <v>8000</v>
      </c>
    </row>
    <row r="1807" spans="1:30" x14ac:dyDescent="0.35">
      <c r="A1807" t="s">
        <v>160</v>
      </c>
      <c r="B1807" s="328" t="str">
        <f>VLOOKUP(A1807,'Web Based Remittances'!$A$2:$C$70,3,0)</f>
        <v>49g764e</v>
      </c>
      <c r="C1807" t="s">
        <v>85</v>
      </c>
      <c r="D1807" t="s">
        <v>86</v>
      </c>
      <c r="E1807">
        <v>6120800</v>
      </c>
      <c r="F1807">
        <v>2600</v>
      </c>
      <c r="G1807">
        <v>650</v>
      </c>
      <c r="J1807">
        <v>650</v>
      </c>
      <c r="M1807">
        <v>650</v>
      </c>
      <c r="P1807">
        <v>650</v>
      </c>
      <c r="S1807">
        <f t="shared" si="28"/>
        <v>650</v>
      </c>
      <c r="T1807">
        <f>SUM($F1807:H1807)</f>
        <v>3250</v>
      </c>
      <c r="U1807">
        <f>SUM($F1807:I1807)</f>
        <v>3250</v>
      </c>
      <c r="V1807">
        <f>SUM($F1807:J1807)</f>
        <v>3900</v>
      </c>
      <c r="W1807">
        <f>SUM($F1807:K1807)</f>
        <v>3900</v>
      </c>
      <c r="X1807">
        <f>SUM($F1807:L1807)</f>
        <v>3900</v>
      </c>
      <c r="Y1807">
        <f>SUM($F1807:M1807)</f>
        <v>4550</v>
      </c>
      <c r="Z1807">
        <f>SUM($F1807:N1807)</f>
        <v>4550</v>
      </c>
      <c r="AA1807">
        <f>SUM($F1807:O1807)</f>
        <v>4550</v>
      </c>
      <c r="AB1807">
        <f>SUM($F1807:P1807)</f>
        <v>5200</v>
      </c>
      <c r="AC1807">
        <f>SUM($F1807:Q1807)</f>
        <v>5200</v>
      </c>
      <c r="AD1807">
        <f>SUM($F1807:R1807)</f>
        <v>5200</v>
      </c>
    </row>
    <row r="1808" spans="1:30" x14ac:dyDescent="0.35">
      <c r="A1808" t="s">
        <v>160</v>
      </c>
      <c r="B1808" s="328" t="str">
        <f>VLOOKUP(A1808,'Web Based Remittances'!$A$2:$C$70,3,0)</f>
        <v>49g764e</v>
      </c>
      <c r="C1808" t="s">
        <v>87</v>
      </c>
      <c r="D1808" t="s">
        <v>88</v>
      </c>
      <c r="E1808">
        <v>6120220</v>
      </c>
      <c r="F1808">
        <v>23000</v>
      </c>
      <c r="G1808">
        <v>2000</v>
      </c>
      <c r="H1808">
        <v>2000</v>
      </c>
      <c r="I1808">
        <v>2000</v>
      </c>
      <c r="J1808">
        <v>1500</v>
      </c>
      <c r="K1808">
        <v>1500</v>
      </c>
      <c r="L1808">
        <v>2000</v>
      </c>
      <c r="M1808">
        <v>2000</v>
      </c>
      <c r="N1808">
        <v>2000</v>
      </c>
      <c r="O1808">
        <v>2000</v>
      </c>
      <c r="P1808">
        <v>2000</v>
      </c>
      <c r="Q1808">
        <v>2000</v>
      </c>
      <c r="R1808">
        <v>2000</v>
      </c>
      <c r="S1808">
        <f t="shared" si="28"/>
        <v>2000</v>
      </c>
      <c r="T1808">
        <f>SUM($F1808:H1808)</f>
        <v>27000</v>
      </c>
      <c r="U1808">
        <f>SUM($F1808:I1808)</f>
        <v>29000</v>
      </c>
      <c r="V1808">
        <f>SUM($F1808:J1808)</f>
        <v>30500</v>
      </c>
      <c r="W1808">
        <f>SUM($F1808:K1808)</f>
        <v>32000</v>
      </c>
      <c r="X1808">
        <f>SUM($F1808:L1808)</f>
        <v>34000</v>
      </c>
      <c r="Y1808">
        <f>SUM($F1808:M1808)</f>
        <v>36000</v>
      </c>
      <c r="Z1808">
        <f>SUM($F1808:N1808)</f>
        <v>38000</v>
      </c>
      <c r="AA1808">
        <f>SUM($F1808:O1808)</f>
        <v>40000</v>
      </c>
      <c r="AB1808">
        <f>SUM($F1808:P1808)</f>
        <v>42000</v>
      </c>
      <c r="AC1808">
        <f>SUM($F1808:Q1808)</f>
        <v>44000</v>
      </c>
      <c r="AD1808">
        <f>SUM($F1808:R1808)</f>
        <v>46000</v>
      </c>
    </row>
    <row r="1809" spans="1:30" x14ac:dyDescent="0.35">
      <c r="A1809" t="s">
        <v>160</v>
      </c>
      <c r="B1809" s="328" t="str">
        <f>VLOOKUP(A1809,'Web Based Remittances'!$A$2:$C$70,3,0)</f>
        <v>49g764e</v>
      </c>
      <c r="C1809" t="s">
        <v>89</v>
      </c>
      <c r="D1809" t="s">
        <v>90</v>
      </c>
      <c r="E1809">
        <v>6120600</v>
      </c>
      <c r="S1809">
        <f t="shared" si="28"/>
        <v>0</v>
      </c>
      <c r="T1809">
        <f>SUM($F1809:H1809)</f>
        <v>0</v>
      </c>
      <c r="U1809">
        <f>SUM($F1809:I1809)</f>
        <v>0</v>
      </c>
      <c r="V1809">
        <f>SUM($F1809:J1809)</f>
        <v>0</v>
      </c>
      <c r="W1809">
        <f>SUM($F1809:K1809)</f>
        <v>0</v>
      </c>
      <c r="X1809">
        <f>SUM($F1809:L1809)</f>
        <v>0</v>
      </c>
      <c r="Y1809">
        <f>SUM($F1809:M1809)</f>
        <v>0</v>
      </c>
      <c r="Z1809">
        <f>SUM($F1809:N1809)</f>
        <v>0</v>
      </c>
      <c r="AA1809">
        <f>SUM($F1809:O1809)</f>
        <v>0</v>
      </c>
      <c r="AB1809">
        <f>SUM($F1809:P1809)</f>
        <v>0</v>
      </c>
      <c r="AC1809">
        <f>SUM($F1809:Q1809)</f>
        <v>0</v>
      </c>
      <c r="AD1809">
        <f>SUM($F1809:R1809)</f>
        <v>0</v>
      </c>
    </row>
    <row r="1810" spans="1:30" x14ac:dyDescent="0.35">
      <c r="A1810" t="s">
        <v>160</v>
      </c>
      <c r="B1810" s="328" t="str">
        <f>VLOOKUP(A1810,'Web Based Remittances'!$A$2:$C$70,3,0)</f>
        <v>49g764e</v>
      </c>
      <c r="C1810" t="s">
        <v>91</v>
      </c>
      <c r="D1810" t="s">
        <v>92</v>
      </c>
      <c r="E1810">
        <v>6120400</v>
      </c>
      <c r="F1810">
        <v>3900</v>
      </c>
      <c r="G1810">
        <v>325</v>
      </c>
      <c r="H1810">
        <v>325</v>
      </c>
      <c r="I1810">
        <v>325</v>
      </c>
      <c r="J1810">
        <v>325</v>
      </c>
      <c r="K1810">
        <v>325</v>
      </c>
      <c r="L1810">
        <v>325</v>
      </c>
      <c r="M1810">
        <v>325</v>
      </c>
      <c r="N1810">
        <v>325</v>
      </c>
      <c r="O1810">
        <v>325</v>
      </c>
      <c r="P1810">
        <v>325</v>
      </c>
      <c r="Q1810">
        <v>325</v>
      </c>
      <c r="R1810">
        <v>325</v>
      </c>
      <c r="S1810">
        <f t="shared" si="28"/>
        <v>325</v>
      </c>
      <c r="T1810">
        <f>SUM($F1810:H1810)</f>
        <v>4550</v>
      </c>
      <c r="U1810">
        <f>SUM($F1810:I1810)</f>
        <v>4875</v>
      </c>
      <c r="V1810">
        <f>SUM($F1810:J1810)</f>
        <v>5200</v>
      </c>
      <c r="W1810">
        <f>SUM($F1810:K1810)</f>
        <v>5525</v>
      </c>
      <c r="X1810">
        <f>SUM($F1810:L1810)</f>
        <v>5850</v>
      </c>
      <c r="Y1810">
        <f>SUM($F1810:M1810)</f>
        <v>6175</v>
      </c>
      <c r="Z1810">
        <f>SUM($F1810:N1810)</f>
        <v>6500</v>
      </c>
      <c r="AA1810">
        <f>SUM($F1810:O1810)</f>
        <v>6825</v>
      </c>
      <c r="AB1810">
        <f>SUM($F1810:P1810)</f>
        <v>7150</v>
      </c>
      <c r="AC1810">
        <f>SUM($F1810:Q1810)</f>
        <v>7475</v>
      </c>
      <c r="AD1810">
        <f>SUM($F1810:R1810)</f>
        <v>7800</v>
      </c>
    </row>
    <row r="1811" spans="1:30" x14ac:dyDescent="0.35">
      <c r="A1811" t="s">
        <v>160</v>
      </c>
      <c r="B1811" s="328" t="str">
        <f>VLOOKUP(A1811,'Web Based Remittances'!$A$2:$C$70,3,0)</f>
        <v>49g764e</v>
      </c>
      <c r="C1811" t="s">
        <v>93</v>
      </c>
      <c r="D1811" t="s">
        <v>94</v>
      </c>
      <c r="E1811">
        <v>6140130</v>
      </c>
      <c r="F1811">
        <v>35000</v>
      </c>
      <c r="G1811">
        <v>3181</v>
      </c>
      <c r="H1811">
        <v>3181</v>
      </c>
      <c r="I1811">
        <v>3181</v>
      </c>
      <c r="J1811">
        <v>3190</v>
      </c>
      <c r="L1811">
        <v>3181</v>
      </c>
      <c r="M1811">
        <v>3181</v>
      </c>
      <c r="N1811">
        <v>3181</v>
      </c>
      <c r="O1811">
        <v>3181</v>
      </c>
      <c r="P1811">
        <v>3181</v>
      </c>
      <c r="Q1811">
        <v>3181</v>
      </c>
      <c r="R1811">
        <v>3181</v>
      </c>
      <c r="S1811">
        <f t="shared" si="28"/>
        <v>3181</v>
      </c>
      <c r="T1811">
        <f>SUM($F1811:H1811)</f>
        <v>41362</v>
      </c>
      <c r="U1811">
        <f>SUM($F1811:I1811)</f>
        <v>44543</v>
      </c>
      <c r="V1811">
        <f>SUM($F1811:J1811)</f>
        <v>47733</v>
      </c>
      <c r="W1811">
        <f>SUM($F1811:K1811)</f>
        <v>47733</v>
      </c>
      <c r="X1811">
        <f>SUM($F1811:L1811)</f>
        <v>50914</v>
      </c>
      <c r="Y1811">
        <f>SUM($F1811:M1811)</f>
        <v>54095</v>
      </c>
      <c r="Z1811">
        <f>SUM($F1811:N1811)</f>
        <v>57276</v>
      </c>
      <c r="AA1811">
        <f>SUM($F1811:O1811)</f>
        <v>60457</v>
      </c>
      <c r="AB1811">
        <f>SUM($F1811:P1811)</f>
        <v>63638</v>
      </c>
      <c r="AC1811">
        <f>SUM($F1811:Q1811)</f>
        <v>66819</v>
      </c>
      <c r="AD1811">
        <f>SUM($F1811:R1811)</f>
        <v>70000</v>
      </c>
    </row>
    <row r="1812" spans="1:30" x14ac:dyDescent="0.35">
      <c r="A1812" t="s">
        <v>160</v>
      </c>
      <c r="B1812" s="328" t="str">
        <f>VLOOKUP(A1812,'Web Based Remittances'!$A$2:$C$70,3,0)</f>
        <v>49g764e</v>
      </c>
      <c r="C1812" t="s">
        <v>95</v>
      </c>
      <c r="D1812" t="s">
        <v>96</v>
      </c>
      <c r="E1812">
        <v>6142430</v>
      </c>
      <c r="F1812">
        <v>10000</v>
      </c>
      <c r="H1812">
        <v>1000</v>
      </c>
      <c r="I1812">
        <v>1000</v>
      </c>
      <c r="J1812">
        <v>1000</v>
      </c>
      <c r="K1812">
        <v>1000</v>
      </c>
      <c r="L1812">
        <v>1000</v>
      </c>
      <c r="M1812">
        <v>1000</v>
      </c>
      <c r="N1812">
        <v>1000</v>
      </c>
      <c r="O1812">
        <v>1000</v>
      </c>
      <c r="P1812">
        <v>1000</v>
      </c>
      <c r="Q1812">
        <v>1000</v>
      </c>
      <c r="S1812">
        <f t="shared" si="28"/>
        <v>0</v>
      </c>
      <c r="T1812">
        <f>SUM($F1812:H1812)</f>
        <v>11000</v>
      </c>
      <c r="U1812">
        <f>SUM($F1812:I1812)</f>
        <v>12000</v>
      </c>
      <c r="V1812">
        <f>SUM($F1812:J1812)</f>
        <v>13000</v>
      </c>
      <c r="W1812">
        <f>SUM($F1812:K1812)</f>
        <v>14000</v>
      </c>
      <c r="X1812">
        <f>SUM($F1812:L1812)</f>
        <v>15000</v>
      </c>
      <c r="Y1812">
        <f>SUM($F1812:M1812)</f>
        <v>16000</v>
      </c>
      <c r="Z1812">
        <f>SUM($F1812:N1812)</f>
        <v>17000</v>
      </c>
      <c r="AA1812">
        <f>SUM($F1812:O1812)</f>
        <v>18000</v>
      </c>
      <c r="AB1812">
        <f>SUM($F1812:P1812)</f>
        <v>19000</v>
      </c>
      <c r="AC1812">
        <f>SUM($F1812:Q1812)</f>
        <v>20000</v>
      </c>
      <c r="AD1812">
        <f>SUM($F1812:R1812)</f>
        <v>20000</v>
      </c>
    </row>
    <row r="1813" spans="1:30" x14ac:dyDescent="0.35">
      <c r="A1813" t="s">
        <v>160</v>
      </c>
      <c r="B1813" s="328" t="str">
        <f>VLOOKUP(A1813,'Web Based Remittances'!$A$2:$C$70,3,0)</f>
        <v>49g764e</v>
      </c>
      <c r="C1813" t="s">
        <v>97</v>
      </c>
      <c r="D1813" t="s">
        <v>98</v>
      </c>
      <c r="E1813">
        <v>6146100</v>
      </c>
      <c r="S1813">
        <f t="shared" si="28"/>
        <v>0</v>
      </c>
      <c r="T1813">
        <f>SUM($F1813:H1813)</f>
        <v>0</v>
      </c>
      <c r="U1813">
        <f>SUM($F1813:I1813)</f>
        <v>0</v>
      </c>
      <c r="V1813">
        <f>SUM($F1813:J1813)</f>
        <v>0</v>
      </c>
      <c r="W1813">
        <f>SUM($F1813:K1813)</f>
        <v>0</v>
      </c>
      <c r="X1813">
        <f>SUM($F1813:L1813)</f>
        <v>0</v>
      </c>
      <c r="Y1813">
        <f>SUM($F1813:M1813)</f>
        <v>0</v>
      </c>
      <c r="Z1813">
        <f>SUM($F1813:N1813)</f>
        <v>0</v>
      </c>
      <c r="AA1813">
        <f>SUM($F1813:O1813)</f>
        <v>0</v>
      </c>
      <c r="AB1813">
        <f>SUM($F1813:P1813)</f>
        <v>0</v>
      </c>
      <c r="AC1813">
        <f>SUM($F1813:Q1813)</f>
        <v>0</v>
      </c>
      <c r="AD1813">
        <f>SUM($F1813:R1813)</f>
        <v>0</v>
      </c>
    </row>
    <row r="1814" spans="1:30" x14ac:dyDescent="0.35">
      <c r="A1814" t="s">
        <v>160</v>
      </c>
      <c r="B1814" s="328" t="str">
        <f>VLOOKUP(A1814,'Web Based Remittances'!$A$2:$C$70,3,0)</f>
        <v>49g764e</v>
      </c>
      <c r="C1814" t="s">
        <v>99</v>
      </c>
      <c r="D1814" t="s">
        <v>100</v>
      </c>
      <c r="E1814">
        <v>6140000</v>
      </c>
      <c r="F1814">
        <v>10000</v>
      </c>
      <c r="H1814">
        <v>1000</v>
      </c>
      <c r="I1814">
        <v>1000</v>
      </c>
      <c r="J1814">
        <v>1000</v>
      </c>
      <c r="L1814">
        <v>2000</v>
      </c>
      <c r="M1814">
        <v>1000</v>
      </c>
      <c r="N1814">
        <v>1000</v>
      </c>
      <c r="O1814">
        <v>1000</v>
      </c>
      <c r="P1814">
        <v>1000</v>
      </c>
      <c r="Q1814">
        <v>1000</v>
      </c>
      <c r="S1814">
        <f t="shared" si="28"/>
        <v>0</v>
      </c>
      <c r="T1814">
        <f>SUM($F1814:H1814)</f>
        <v>11000</v>
      </c>
      <c r="U1814">
        <f>SUM($F1814:I1814)</f>
        <v>12000</v>
      </c>
      <c r="V1814">
        <f>SUM($F1814:J1814)</f>
        <v>13000</v>
      </c>
      <c r="W1814">
        <f>SUM($F1814:K1814)</f>
        <v>13000</v>
      </c>
      <c r="X1814">
        <f>SUM($F1814:L1814)</f>
        <v>15000</v>
      </c>
      <c r="Y1814">
        <f>SUM($F1814:M1814)</f>
        <v>16000</v>
      </c>
      <c r="Z1814">
        <f>SUM($F1814:N1814)</f>
        <v>17000</v>
      </c>
      <c r="AA1814">
        <f>SUM($F1814:O1814)</f>
        <v>18000</v>
      </c>
      <c r="AB1814">
        <f>SUM($F1814:P1814)</f>
        <v>19000</v>
      </c>
      <c r="AC1814">
        <f>SUM($F1814:Q1814)</f>
        <v>20000</v>
      </c>
      <c r="AD1814">
        <f>SUM($F1814:R1814)</f>
        <v>20000</v>
      </c>
    </row>
    <row r="1815" spans="1:30" x14ac:dyDescent="0.35">
      <c r="A1815" t="s">
        <v>160</v>
      </c>
      <c r="B1815" s="328" t="str">
        <f>VLOOKUP(A1815,'Web Based Remittances'!$A$2:$C$70,3,0)</f>
        <v>49g764e</v>
      </c>
      <c r="C1815" t="s">
        <v>101</v>
      </c>
      <c r="D1815" t="s">
        <v>102</v>
      </c>
      <c r="E1815">
        <v>6121600</v>
      </c>
      <c r="F1815">
        <v>3131</v>
      </c>
      <c r="G1815">
        <v>3131</v>
      </c>
      <c r="S1815">
        <f t="shared" si="28"/>
        <v>3131</v>
      </c>
      <c r="T1815">
        <f>SUM($F1815:H1815)</f>
        <v>6262</v>
      </c>
      <c r="U1815">
        <f>SUM($F1815:I1815)</f>
        <v>6262</v>
      </c>
      <c r="V1815">
        <f>SUM($F1815:J1815)</f>
        <v>6262</v>
      </c>
      <c r="W1815">
        <f>SUM($F1815:K1815)</f>
        <v>6262</v>
      </c>
      <c r="X1815">
        <f>SUM($F1815:L1815)</f>
        <v>6262</v>
      </c>
      <c r="Y1815">
        <f>SUM($F1815:M1815)</f>
        <v>6262</v>
      </c>
      <c r="Z1815">
        <f>SUM($F1815:N1815)</f>
        <v>6262</v>
      </c>
      <c r="AA1815">
        <f>SUM($F1815:O1815)</f>
        <v>6262</v>
      </c>
      <c r="AB1815">
        <f>SUM($F1815:P1815)</f>
        <v>6262</v>
      </c>
      <c r="AC1815">
        <f>SUM($F1815:Q1815)</f>
        <v>6262</v>
      </c>
      <c r="AD1815">
        <f>SUM($F1815:R1815)</f>
        <v>6262</v>
      </c>
    </row>
    <row r="1816" spans="1:30" x14ac:dyDescent="0.35">
      <c r="A1816" t="s">
        <v>160</v>
      </c>
      <c r="B1816" s="328" t="str">
        <f>VLOOKUP(A1816,'Web Based Remittances'!$A$2:$C$70,3,0)</f>
        <v>49g764e</v>
      </c>
      <c r="C1816" t="s">
        <v>103</v>
      </c>
      <c r="D1816" t="s">
        <v>104</v>
      </c>
      <c r="E1816">
        <v>6151110</v>
      </c>
      <c r="S1816">
        <f t="shared" si="28"/>
        <v>0</v>
      </c>
      <c r="T1816">
        <f>SUM($F1816:H1816)</f>
        <v>0</v>
      </c>
      <c r="U1816">
        <f>SUM($F1816:I1816)</f>
        <v>0</v>
      </c>
      <c r="V1816">
        <f>SUM($F1816:J1816)</f>
        <v>0</v>
      </c>
      <c r="W1816">
        <f>SUM($F1816:K1816)</f>
        <v>0</v>
      </c>
      <c r="X1816">
        <f>SUM($F1816:L1816)</f>
        <v>0</v>
      </c>
      <c r="Y1816">
        <f>SUM($F1816:M1816)</f>
        <v>0</v>
      </c>
      <c r="Z1816">
        <f>SUM($F1816:N1816)</f>
        <v>0</v>
      </c>
      <c r="AA1816">
        <f>SUM($F1816:O1816)</f>
        <v>0</v>
      </c>
      <c r="AB1816">
        <f>SUM($F1816:P1816)</f>
        <v>0</v>
      </c>
      <c r="AC1816">
        <f>SUM($F1816:Q1816)</f>
        <v>0</v>
      </c>
      <c r="AD1816">
        <f>SUM($F1816:R1816)</f>
        <v>0</v>
      </c>
    </row>
    <row r="1817" spans="1:30" x14ac:dyDescent="0.35">
      <c r="A1817" t="s">
        <v>160</v>
      </c>
      <c r="B1817" s="328" t="str">
        <f>VLOOKUP(A1817,'Web Based Remittances'!$A$2:$C$70,3,0)</f>
        <v>49g764e</v>
      </c>
      <c r="C1817" t="s">
        <v>105</v>
      </c>
      <c r="D1817" t="s">
        <v>106</v>
      </c>
      <c r="E1817">
        <v>6140200</v>
      </c>
      <c r="F1817">
        <v>36000</v>
      </c>
      <c r="G1817">
        <v>1000</v>
      </c>
      <c r="H1817">
        <v>3000</v>
      </c>
      <c r="I1817">
        <v>3000</v>
      </c>
      <c r="J1817">
        <v>3000</v>
      </c>
      <c r="L1817">
        <v>3000</v>
      </c>
      <c r="M1817">
        <v>3000</v>
      </c>
      <c r="N1817">
        <v>4000</v>
      </c>
      <c r="O1817">
        <v>4000</v>
      </c>
      <c r="P1817">
        <v>4000</v>
      </c>
      <c r="Q1817">
        <v>4000</v>
      </c>
      <c r="R1817">
        <v>4000</v>
      </c>
      <c r="S1817">
        <f t="shared" si="28"/>
        <v>1000</v>
      </c>
      <c r="T1817">
        <f>SUM($F1817:H1817)</f>
        <v>40000</v>
      </c>
      <c r="U1817">
        <f>SUM($F1817:I1817)</f>
        <v>43000</v>
      </c>
      <c r="V1817">
        <f>SUM($F1817:J1817)</f>
        <v>46000</v>
      </c>
      <c r="W1817">
        <f>SUM($F1817:K1817)</f>
        <v>46000</v>
      </c>
      <c r="X1817">
        <f>SUM($F1817:L1817)</f>
        <v>49000</v>
      </c>
      <c r="Y1817">
        <f>SUM($F1817:M1817)</f>
        <v>52000</v>
      </c>
      <c r="Z1817">
        <f>SUM($F1817:N1817)</f>
        <v>56000</v>
      </c>
      <c r="AA1817">
        <f>SUM($F1817:O1817)</f>
        <v>60000</v>
      </c>
      <c r="AB1817">
        <f>SUM($F1817:P1817)</f>
        <v>64000</v>
      </c>
      <c r="AC1817">
        <f>SUM($F1817:Q1817)</f>
        <v>68000</v>
      </c>
      <c r="AD1817">
        <f>SUM($F1817:R1817)</f>
        <v>72000</v>
      </c>
    </row>
    <row r="1818" spans="1:30" x14ac:dyDescent="0.35">
      <c r="A1818" t="s">
        <v>160</v>
      </c>
      <c r="B1818" s="328" t="str">
        <f>VLOOKUP(A1818,'Web Based Remittances'!$A$2:$C$70,3,0)</f>
        <v>49g764e</v>
      </c>
      <c r="C1818" t="s">
        <v>107</v>
      </c>
      <c r="D1818" t="s">
        <v>108</v>
      </c>
      <c r="E1818">
        <v>6111000</v>
      </c>
      <c r="S1818">
        <f t="shared" si="28"/>
        <v>0</v>
      </c>
      <c r="T1818">
        <f>SUM($F1818:H1818)</f>
        <v>0</v>
      </c>
      <c r="U1818">
        <f>SUM($F1818:I1818)</f>
        <v>0</v>
      </c>
      <c r="V1818">
        <f>SUM($F1818:J1818)</f>
        <v>0</v>
      </c>
      <c r="W1818">
        <f>SUM($F1818:K1818)</f>
        <v>0</v>
      </c>
      <c r="X1818">
        <f>SUM($F1818:L1818)</f>
        <v>0</v>
      </c>
      <c r="Y1818">
        <f>SUM($F1818:M1818)</f>
        <v>0</v>
      </c>
      <c r="Z1818">
        <f>SUM($F1818:N1818)</f>
        <v>0</v>
      </c>
      <c r="AA1818">
        <f>SUM($F1818:O1818)</f>
        <v>0</v>
      </c>
      <c r="AB1818">
        <f>SUM($F1818:P1818)</f>
        <v>0</v>
      </c>
      <c r="AC1818">
        <f>SUM($F1818:Q1818)</f>
        <v>0</v>
      </c>
      <c r="AD1818">
        <f>SUM($F1818:R1818)</f>
        <v>0</v>
      </c>
    </row>
    <row r="1819" spans="1:30" x14ac:dyDescent="0.35">
      <c r="A1819" t="s">
        <v>160</v>
      </c>
      <c r="B1819" s="328" t="str">
        <f>VLOOKUP(A1819,'Web Based Remittances'!$A$2:$C$70,3,0)</f>
        <v>49g764e</v>
      </c>
      <c r="C1819" t="s">
        <v>109</v>
      </c>
      <c r="D1819" t="s">
        <v>110</v>
      </c>
      <c r="E1819">
        <v>6170100</v>
      </c>
      <c r="F1819">
        <v>11000</v>
      </c>
      <c r="H1819">
        <v>2000</v>
      </c>
      <c r="I1819">
        <v>2000</v>
      </c>
      <c r="L1819">
        <v>2000</v>
      </c>
      <c r="M1819">
        <v>2000</v>
      </c>
      <c r="O1819">
        <v>1000</v>
      </c>
      <c r="P1819">
        <v>1000</v>
      </c>
      <c r="Q1819">
        <v>1000</v>
      </c>
      <c r="S1819">
        <f t="shared" si="28"/>
        <v>0</v>
      </c>
      <c r="T1819">
        <f>SUM($F1819:H1819)</f>
        <v>13000</v>
      </c>
      <c r="U1819">
        <f>SUM($F1819:I1819)</f>
        <v>15000</v>
      </c>
      <c r="V1819">
        <f>SUM($F1819:J1819)</f>
        <v>15000</v>
      </c>
      <c r="W1819">
        <f>SUM($F1819:K1819)</f>
        <v>15000</v>
      </c>
      <c r="X1819">
        <f>SUM($F1819:L1819)</f>
        <v>17000</v>
      </c>
      <c r="Y1819">
        <f>SUM($F1819:M1819)</f>
        <v>19000</v>
      </c>
      <c r="Z1819">
        <f>SUM($F1819:N1819)</f>
        <v>19000</v>
      </c>
      <c r="AA1819">
        <f>SUM($F1819:O1819)</f>
        <v>20000</v>
      </c>
      <c r="AB1819">
        <f>SUM($F1819:P1819)</f>
        <v>21000</v>
      </c>
      <c r="AC1819">
        <f>SUM($F1819:Q1819)</f>
        <v>22000</v>
      </c>
      <c r="AD1819">
        <f>SUM($F1819:R1819)</f>
        <v>22000</v>
      </c>
    </row>
    <row r="1820" spans="1:30" x14ac:dyDescent="0.35">
      <c r="A1820" t="s">
        <v>160</v>
      </c>
      <c r="B1820" s="328" t="str">
        <f>VLOOKUP(A1820,'Web Based Remittances'!$A$2:$C$70,3,0)</f>
        <v>49g764e</v>
      </c>
      <c r="C1820" t="s">
        <v>111</v>
      </c>
      <c r="D1820" t="s">
        <v>112</v>
      </c>
      <c r="E1820">
        <v>6170110</v>
      </c>
      <c r="F1820">
        <v>20000</v>
      </c>
      <c r="G1820">
        <v>2000</v>
      </c>
      <c r="H1820">
        <v>2000</v>
      </c>
      <c r="I1820">
        <v>2000</v>
      </c>
      <c r="L1820">
        <v>2000</v>
      </c>
      <c r="M1820">
        <v>2000</v>
      </c>
      <c r="N1820">
        <v>2000</v>
      </c>
      <c r="O1820">
        <v>2000</v>
      </c>
      <c r="P1820">
        <v>2000</v>
      </c>
      <c r="Q1820">
        <v>2000</v>
      </c>
      <c r="R1820">
        <v>2000</v>
      </c>
      <c r="S1820">
        <f t="shared" si="28"/>
        <v>2000</v>
      </c>
      <c r="T1820">
        <f>SUM($F1820:H1820)</f>
        <v>24000</v>
      </c>
      <c r="U1820">
        <f>SUM($F1820:I1820)</f>
        <v>26000</v>
      </c>
      <c r="V1820">
        <f>SUM($F1820:J1820)</f>
        <v>26000</v>
      </c>
      <c r="W1820">
        <f>SUM($F1820:K1820)</f>
        <v>26000</v>
      </c>
      <c r="X1820">
        <f>SUM($F1820:L1820)</f>
        <v>28000</v>
      </c>
      <c r="Y1820">
        <f>SUM($F1820:M1820)</f>
        <v>30000</v>
      </c>
      <c r="Z1820">
        <f>SUM($F1820:N1820)</f>
        <v>32000</v>
      </c>
      <c r="AA1820">
        <f>SUM($F1820:O1820)</f>
        <v>34000</v>
      </c>
      <c r="AB1820">
        <f>SUM($F1820:P1820)</f>
        <v>36000</v>
      </c>
      <c r="AC1820">
        <f>SUM($F1820:Q1820)</f>
        <v>38000</v>
      </c>
      <c r="AD1820">
        <f>SUM($F1820:R1820)</f>
        <v>40000</v>
      </c>
    </row>
    <row r="1821" spans="1:30" x14ac:dyDescent="0.35">
      <c r="A1821" t="s">
        <v>160</v>
      </c>
      <c r="B1821" s="328" t="str">
        <f>VLOOKUP(A1821,'Web Based Remittances'!$A$2:$C$70,3,0)</f>
        <v>49g764e</v>
      </c>
      <c r="C1821" t="s">
        <v>113</v>
      </c>
      <c r="D1821" t="s">
        <v>114</v>
      </c>
      <c r="E1821">
        <v>6181400</v>
      </c>
      <c r="S1821">
        <f t="shared" si="28"/>
        <v>0</v>
      </c>
      <c r="T1821">
        <f>SUM($F1821:H1821)</f>
        <v>0</v>
      </c>
      <c r="U1821">
        <f>SUM($F1821:I1821)</f>
        <v>0</v>
      </c>
      <c r="V1821">
        <f>SUM($F1821:J1821)</f>
        <v>0</v>
      </c>
      <c r="W1821">
        <f>SUM($F1821:K1821)</f>
        <v>0</v>
      </c>
      <c r="X1821">
        <f>SUM($F1821:L1821)</f>
        <v>0</v>
      </c>
      <c r="Y1821">
        <f>SUM($F1821:M1821)</f>
        <v>0</v>
      </c>
      <c r="Z1821">
        <f>SUM($F1821:N1821)</f>
        <v>0</v>
      </c>
      <c r="AA1821">
        <f>SUM($F1821:O1821)</f>
        <v>0</v>
      </c>
      <c r="AB1821">
        <f>SUM($F1821:P1821)</f>
        <v>0</v>
      </c>
      <c r="AC1821">
        <f>SUM($F1821:Q1821)</f>
        <v>0</v>
      </c>
      <c r="AD1821">
        <f>SUM($F1821:R1821)</f>
        <v>0</v>
      </c>
    </row>
    <row r="1822" spans="1:30" x14ac:dyDescent="0.35">
      <c r="A1822" t="s">
        <v>160</v>
      </c>
      <c r="B1822" s="328" t="str">
        <f>VLOOKUP(A1822,'Web Based Remittances'!$A$2:$C$70,3,0)</f>
        <v>49g764e</v>
      </c>
      <c r="C1822" t="s">
        <v>115</v>
      </c>
      <c r="D1822" t="s">
        <v>116</v>
      </c>
      <c r="E1822">
        <v>6181500</v>
      </c>
      <c r="S1822">
        <f t="shared" si="28"/>
        <v>0</v>
      </c>
      <c r="T1822">
        <f>SUM($F1822:H1822)</f>
        <v>0</v>
      </c>
      <c r="U1822">
        <f>SUM($F1822:I1822)</f>
        <v>0</v>
      </c>
      <c r="V1822">
        <f>SUM($F1822:J1822)</f>
        <v>0</v>
      </c>
      <c r="W1822">
        <f>SUM($F1822:K1822)</f>
        <v>0</v>
      </c>
      <c r="X1822">
        <f>SUM($F1822:L1822)</f>
        <v>0</v>
      </c>
      <c r="Y1822">
        <f>SUM($F1822:M1822)</f>
        <v>0</v>
      </c>
      <c r="Z1822">
        <f>SUM($F1822:N1822)</f>
        <v>0</v>
      </c>
      <c r="AA1822">
        <f>SUM($F1822:O1822)</f>
        <v>0</v>
      </c>
      <c r="AB1822">
        <f>SUM($F1822:P1822)</f>
        <v>0</v>
      </c>
      <c r="AC1822">
        <f>SUM($F1822:Q1822)</f>
        <v>0</v>
      </c>
      <c r="AD1822">
        <f>SUM($F1822:R1822)</f>
        <v>0</v>
      </c>
    </row>
    <row r="1823" spans="1:30" x14ac:dyDescent="0.35">
      <c r="A1823" t="s">
        <v>160</v>
      </c>
      <c r="B1823" s="328" t="str">
        <f>VLOOKUP(A1823,'Web Based Remittances'!$A$2:$C$70,3,0)</f>
        <v>49g764e</v>
      </c>
      <c r="C1823" t="s">
        <v>117</v>
      </c>
      <c r="D1823" t="s">
        <v>118</v>
      </c>
      <c r="E1823">
        <v>6110610</v>
      </c>
      <c r="S1823">
        <f t="shared" si="28"/>
        <v>0</v>
      </c>
      <c r="T1823">
        <f>SUM($F1823:H1823)</f>
        <v>0</v>
      </c>
      <c r="U1823">
        <f>SUM($F1823:I1823)</f>
        <v>0</v>
      </c>
      <c r="V1823">
        <f>SUM($F1823:J1823)</f>
        <v>0</v>
      </c>
      <c r="W1823">
        <f>SUM($F1823:K1823)</f>
        <v>0</v>
      </c>
      <c r="X1823">
        <f>SUM($F1823:L1823)</f>
        <v>0</v>
      </c>
      <c r="Y1823">
        <f>SUM($F1823:M1823)</f>
        <v>0</v>
      </c>
      <c r="Z1823">
        <f>SUM($F1823:N1823)</f>
        <v>0</v>
      </c>
      <c r="AA1823">
        <f>SUM($F1823:O1823)</f>
        <v>0</v>
      </c>
      <c r="AB1823">
        <f>SUM($F1823:P1823)</f>
        <v>0</v>
      </c>
      <c r="AC1823">
        <f>SUM($F1823:Q1823)</f>
        <v>0</v>
      </c>
      <c r="AD1823">
        <f>SUM($F1823:R1823)</f>
        <v>0</v>
      </c>
    </row>
    <row r="1824" spans="1:30" x14ac:dyDescent="0.35">
      <c r="A1824" t="s">
        <v>160</v>
      </c>
      <c r="B1824" s="328" t="str">
        <f>VLOOKUP(A1824,'Web Based Remittances'!$A$2:$C$70,3,0)</f>
        <v>49g764e</v>
      </c>
      <c r="C1824" t="s">
        <v>119</v>
      </c>
      <c r="D1824" t="s">
        <v>120</v>
      </c>
      <c r="E1824">
        <v>6122340</v>
      </c>
      <c r="S1824">
        <f t="shared" si="28"/>
        <v>0</v>
      </c>
      <c r="T1824">
        <f>SUM($F1824:H1824)</f>
        <v>0</v>
      </c>
      <c r="U1824">
        <f>SUM($F1824:I1824)</f>
        <v>0</v>
      </c>
      <c r="V1824">
        <f>SUM($F1824:J1824)</f>
        <v>0</v>
      </c>
      <c r="W1824">
        <f>SUM($F1824:K1824)</f>
        <v>0</v>
      </c>
      <c r="X1824">
        <f>SUM($F1824:L1824)</f>
        <v>0</v>
      </c>
      <c r="Y1824">
        <f>SUM($F1824:M1824)</f>
        <v>0</v>
      </c>
      <c r="Z1824">
        <f>SUM($F1824:N1824)</f>
        <v>0</v>
      </c>
      <c r="AA1824">
        <f>SUM($F1824:O1824)</f>
        <v>0</v>
      </c>
      <c r="AB1824">
        <f>SUM($F1824:P1824)</f>
        <v>0</v>
      </c>
      <c r="AC1824">
        <f>SUM($F1824:Q1824)</f>
        <v>0</v>
      </c>
      <c r="AD1824">
        <f>SUM($F1824:R1824)</f>
        <v>0</v>
      </c>
    </row>
    <row r="1825" spans="1:30" x14ac:dyDescent="0.35">
      <c r="A1825" t="s">
        <v>160</v>
      </c>
      <c r="B1825" s="328" t="str">
        <f>VLOOKUP(A1825,'Web Based Remittances'!$A$2:$C$70,3,0)</f>
        <v>49g764e</v>
      </c>
      <c r="C1825" t="s">
        <v>121</v>
      </c>
      <c r="D1825" t="s">
        <v>122</v>
      </c>
      <c r="E1825">
        <v>4190170</v>
      </c>
      <c r="F1825">
        <v>-5743.75</v>
      </c>
      <c r="J1825">
        <v>-5743.75</v>
      </c>
      <c r="S1825">
        <f t="shared" si="28"/>
        <v>0</v>
      </c>
      <c r="T1825">
        <f>SUM($F1825:H1825)</f>
        <v>-5743.75</v>
      </c>
      <c r="U1825">
        <f>SUM($F1825:I1825)</f>
        <v>-5743.75</v>
      </c>
      <c r="V1825">
        <f>SUM($F1825:J1825)</f>
        <v>-11487.5</v>
      </c>
      <c r="W1825">
        <f>SUM($F1825:K1825)</f>
        <v>-11487.5</v>
      </c>
      <c r="X1825">
        <f>SUM($F1825:L1825)</f>
        <v>-11487.5</v>
      </c>
      <c r="Y1825">
        <f>SUM($F1825:M1825)</f>
        <v>-11487.5</v>
      </c>
      <c r="Z1825">
        <f>SUM($F1825:N1825)</f>
        <v>-11487.5</v>
      </c>
      <c r="AA1825">
        <f>SUM($F1825:O1825)</f>
        <v>-11487.5</v>
      </c>
      <c r="AB1825">
        <f>SUM($F1825:P1825)</f>
        <v>-11487.5</v>
      </c>
      <c r="AC1825">
        <f>SUM($F1825:Q1825)</f>
        <v>-11487.5</v>
      </c>
      <c r="AD1825">
        <f>SUM($F1825:R1825)</f>
        <v>-11487.5</v>
      </c>
    </row>
    <row r="1826" spans="1:30" x14ac:dyDescent="0.35">
      <c r="A1826" t="s">
        <v>160</v>
      </c>
      <c r="B1826" s="328" t="str">
        <f>VLOOKUP(A1826,'Web Based Remittances'!$A$2:$C$70,3,0)</f>
        <v>49g764e</v>
      </c>
      <c r="C1826" t="s">
        <v>123</v>
      </c>
      <c r="D1826" t="s">
        <v>124</v>
      </c>
      <c r="E1826">
        <v>4190430</v>
      </c>
      <c r="S1826">
        <f t="shared" si="28"/>
        <v>0</v>
      </c>
      <c r="T1826">
        <f>SUM($F1826:H1826)</f>
        <v>0</v>
      </c>
      <c r="U1826">
        <f>SUM($F1826:I1826)</f>
        <v>0</v>
      </c>
      <c r="V1826">
        <f>SUM($F1826:J1826)</f>
        <v>0</v>
      </c>
      <c r="W1826">
        <f>SUM($F1826:K1826)</f>
        <v>0</v>
      </c>
      <c r="X1826">
        <f>SUM($F1826:L1826)</f>
        <v>0</v>
      </c>
      <c r="Y1826">
        <f>SUM($F1826:M1826)</f>
        <v>0</v>
      </c>
      <c r="Z1826">
        <f>SUM($F1826:N1826)</f>
        <v>0</v>
      </c>
      <c r="AA1826">
        <f>SUM($F1826:O1826)</f>
        <v>0</v>
      </c>
      <c r="AB1826">
        <f>SUM($F1826:P1826)</f>
        <v>0</v>
      </c>
      <c r="AC1826">
        <f>SUM($F1826:Q1826)</f>
        <v>0</v>
      </c>
      <c r="AD1826">
        <f>SUM($F1826:R1826)</f>
        <v>0</v>
      </c>
    </row>
    <row r="1827" spans="1:30" x14ac:dyDescent="0.35">
      <c r="A1827" t="s">
        <v>160</v>
      </c>
      <c r="B1827" s="328" t="str">
        <f>VLOOKUP(A1827,'Web Based Remittances'!$A$2:$C$70,3,0)</f>
        <v>49g764e</v>
      </c>
      <c r="C1827" t="s">
        <v>125</v>
      </c>
      <c r="D1827" t="s">
        <v>126</v>
      </c>
      <c r="E1827">
        <v>6181510</v>
      </c>
      <c r="S1827">
        <f t="shared" si="28"/>
        <v>0</v>
      </c>
      <c r="T1827">
        <f>SUM($F1827:H1827)</f>
        <v>0</v>
      </c>
      <c r="U1827">
        <f>SUM($F1827:I1827)</f>
        <v>0</v>
      </c>
      <c r="V1827">
        <f>SUM($F1827:J1827)</f>
        <v>0</v>
      </c>
      <c r="W1827">
        <f>SUM($F1827:K1827)</f>
        <v>0</v>
      </c>
      <c r="X1827">
        <f>SUM($F1827:L1827)</f>
        <v>0</v>
      </c>
      <c r="Y1827">
        <f>SUM($F1827:M1827)</f>
        <v>0</v>
      </c>
      <c r="Z1827">
        <f>SUM($F1827:N1827)</f>
        <v>0</v>
      </c>
      <c r="AA1827">
        <f>SUM($F1827:O1827)</f>
        <v>0</v>
      </c>
      <c r="AB1827">
        <f>SUM($F1827:P1827)</f>
        <v>0</v>
      </c>
      <c r="AC1827">
        <f>SUM($F1827:Q1827)</f>
        <v>0</v>
      </c>
      <c r="AD1827">
        <f>SUM($F1827:R1827)</f>
        <v>0</v>
      </c>
    </row>
    <row r="1828" spans="1:30" x14ac:dyDescent="0.35">
      <c r="A1828" t="s">
        <v>160</v>
      </c>
      <c r="B1828" s="328" t="str">
        <f>VLOOKUP(A1828,'Web Based Remittances'!$A$2:$C$70,3,0)</f>
        <v>49g764e</v>
      </c>
      <c r="C1828" t="s">
        <v>146</v>
      </c>
      <c r="D1828" t="s">
        <v>147</v>
      </c>
      <c r="E1828">
        <v>6180210</v>
      </c>
      <c r="S1828">
        <f t="shared" si="28"/>
        <v>0</v>
      </c>
      <c r="T1828">
        <f>SUM($F1828:H1828)</f>
        <v>0</v>
      </c>
      <c r="U1828">
        <f>SUM($F1828:I1828)</f>
        <v>0</v>
      </c>
      <c r="V1828">
        <f>SUM($F1828:J1828)</f>
        <v>0</v>
      </c>
      <c r="W1828">
        <f>SUM($F1828:K1828)</f>
        <v>0</v>
      </c>
      <c r="X1828">
        <f>SUM($F1828:L1828)</f>
        <v>0</v>
      </c>
      <c r="Y1828">
        <f>SUM($F1828:M1828)</f>
        <v>0</v>
      </c>
      <c r="Z1828">
        <f>SUM($F1828:N1828)</f>
        <v>0</v>
      </c>
      <c r="AA1828">
        <f>SUM($F1828:O1828)</f>
        <v>0</v>
      </c>
      <c r="AB1828">
        <f>SUM($F1828:P1828)</f>
        <v>0</v>
      </c>
      <c r="AC1828">
        <f>SUM($F1828:Q1828)</f>
        <v>0</v>
      </c>
      <c r="AD1828">
        <f>SUM($F1828:R1828)</f>
        <v>0</v>
      </c>
    </row>
    <row r="1829" spans="1:30" x14ac:dyDescent="0.35">
      <c r="A1829" t="s">
        <v>160</v>
      </c>
      <c r="B1829" s="328" t="str">
        <f>VLOOKUP(A1829,'Web Based Remittances'!$A$2:$C$70,3,0)</f>
        <v>49g764e</v>
      </c>
      <c r="C1829" t="s">
        <v>127</v>
      </c>
      <c r="D1829" t="s">
        <v>128</v>
      </c>
      <c r="E1829">
        <v>6180200</v>
      </c>
      <c r="F1829">
        <v>5743.75</v>
      </c>
      <c r="J1829">
        <v>5743.75</v>
      </c>
      <c r="S1829">
        <f t="shared" si="28"/>
        <v>0</v>
      </c>
      <c r="T1829">
        <f>SUM($F1829:H1829)</f>
        <v>5743.75</v>
      </c>
      <c r="U1829">
        <f>SUM($F1829:I1829)</f>
        <v>5743.75</v>
      </c>
      <c r="V1829">
        <f>SUM($F1829:J1829)</f>
        <v>11487.5</v>
      </c>
      <c r="W1829">
        <f>SUM($F1829:K1829)</f>
        <v>11487.5</v>
      </c>
      <c r="X1829">
        <f>SUM($F1829:L1829)</f>
        <v>11487.5</v>
      </c>
      <c r="Y1829">
        <f>SUM($F1829:M1829)</f>
        <v>11487.5</v>
      </c>
      <c r="Z1829">
        <f>SUM($F1829:N1829)</f>
        <v>11487.5</v>
      </c>
      <c r="AA1829">
        <f>SUM($F1829:O1829)</f>
        <v>11487.5</v>
      </c>
      <c r="AB1829">
        <f>SUM($F1829:P1829)</f>
        <v>11487.5</v>
      </c>
      <c r="AC1829">
        <f>SUM($F1829:Q1829)</f>
        <v>11487.5</v>
      </c>
      <c r="AD1829">
        <f>SUM($F1829:R1829)</f>
        <v>11487.5</v>
      </c>
    </row>
    <row r="1830" spans="1:30" x14ac:dyDescent="0.35">
      <c r="A1830" t="s">
        <v>160</v>
      </c>
      <c r="B1830" s="328" t="str">
        <f>VLOOKUP(A1830,'Web Based Remittances'!$A$2:$C$70,3,0)</f>
        <v>49g764e</v>
      </c>
      <c r="C1830" t="s">
        <v>130</v>
      </c>
      <c r="D1830" t="s">
        <v>131</v>
      </c>
      <c r="E1830">
        <v>6180230</v>
      </c>
      <c r="S1830">
        <f t="shared" si="28"/>
        <v>0</v>
      </c>
      <c r="T1830">
        <f>SUM($F1830:H1830)</f>
        <v>0</v>
      </c>
      <c r="U1830">
        <f>SUM($F1830:I1830)</f>
        <v>0</v>
      </c>
      <c r="V1830">
        <f>SUM($F1830:J1830)</f>
        <v>0</v>
      </c>
      <c r="W1830">
        <f>SUM($F1830:K1830)</f>
        <v>0</v>
      </c>
      <c r="X1830">
        <f>SUM($F1830:L1830)</f>
        <v>0</v>
      </c>
      <c r="Y1830">
        <f>SUM($F1830:M1830)</f>
        <v>0</v>
      </c>
      <c r="Z1830">
        <f>SUM($F1830:N1830)</f>
        <v>0</v>
      </c>
      <c r="AA1830">
        <f>SUM($F1830:O1830)</f>
        <v>0</v>
      </c>
      <c r="AB1830">
        <f>SUM($F1830:P1830)</f>
        <v>0</v>
      </c>
      <c r="AC1830">
        <f>SUM($F1830:Q1830)</f>
        <v>0</v>
      </c>
      <c r="AD1830">
        <f>SUM($F1830:R1830)</f>
        <v>0</v>
      </c>
    </row>
    <row r="1831" spans="1:30" x14ac:dyDescent="0.35">
      <c r="A1831" t="s">
        <v>160</v>
      </c>
      <c r="B1831" s="328" t="str">
        <f>VLOOKUP(A1831,'Web Based Remittances'!$A$2:$C$70,3,0)</f>
        <v>49g764e</v>
      </c>
      <c r="C1831" t="s">
        <v>135</v>
      </c>
      <c r="D1831" t="s">
        <v>136</v>
      </c>
      <c r="E1831">
        <v>6180260</v>
      </c>
      <c r="S1831">
        <f t="shared" si="28"/>
        <v>0</v>
      </c>
      <c r="T1831">
        <f>SUM($F1831:H1831)</f>
        <v>0</v>
      </c>
      <c r="U1831">
        <f>SUM($F1831:I1831)</f>
        <v>0</v>
      </c>
      <c r="V1831">
        <f>SUM($F1831:J1831)</f>
        <v>0</v>
      </c>
      <c r="W1831">
        <f>SUM($F1831:K1831)</f>
        <v>0</v>
      </c>
      <c r="X1831">
        <f>SUM($F1831:L1831)</f>
        <v>0</v>
      </c>
      <c r="Y1831">
        <f>SUM($F1831:M1831)</f>
        <v>0</v>
      </c>
      <c r="Z1831">
        <f>SUM($F1831:N1831)</f>
        <v>0</v>
      </c>
      <c r="AA1831">
        <f>SUM($F1831:O1831)</f>
        <v>0</v>
      </c>
      <c r="AB1831">
        <f>SUM($F1831:P1831)</f>
        <v>0</v>
      </c>
      <c r="AC1831">
        <f>SUM($F1831:Q1831)</f>
        <v>0</v>
      </c>
      <c r="AD1831">
        <f>SUM($F1831:R1831)</f>
        <v>0</v>
      </c>
    </row>
    <row r="1832" spans="1:30" x14ac:dyDescent="0.35">
      <c r="A1832" t="s">
        <v>190</v>
      </c>
      <c r="B1832" s="328" t="str">
        <f>VLOOKUP(A1832,'Web Based Remittances'!$A$2:$C$70,3,0)</f>
        <v>326l864s</v>
      </c>
      <c r="C1832" t="s">
        <v>19</v>
      </c>
      <c r="D1832" t="s">
        <v>20</v>
      </c>
      <c r="E1832">
        <v>4190105</v>
      </c>
      <c r="F1832">
        <v>-1909855</v>
      </c>
      <c r="G1832">
        <v>-154181.57999999999</v>
      </c>
      <c r="H1832">
        <v>-179059.08</v>
      </c>
      <c r="I1832">
        <v>-154181.57999999999</v>
      </c>
      <c r="J1832">
        <v>-154181.57999999999</v>
      </c>
      <c r="K1832">
        <v>-154181.57999999999</v>
      </c>
      <c r="L1832">
        <v>-154181.57999999999</v>
      </c>
      <c r="M1832">
        <v>-189010.08</v>
      </c>
      <c r="N1832">
        <v>-154181.57999999999</v>
      </c>
      <c r="O1832">
        <v>-154181.57999999999</v>
      </c>
      <c r="P1832">
        <v>-154181.57999999999</v>
      </c>
      <c r="Q1832">
        <v>-154181.57999999999</v>
      </c>
      <c r="R1832">
        <v>-154151.62</v>
      </c>
      <c r="S1832">
        <f t="shared" si="28"/>
        <v>-154181.57999999999</v>
      </c>
      <c r="T1832">
        <f>SUM($F1832:H1832)</f>
        <v>-2243095.66</v>
      </c>
      <c r="U1832">
        <f>SUM($F1832:I1832)</f>
        <v>-2397277.2400000002</v>
      </c>
      <c r="V1832">
        <f>SUM($F1832:J1832)</f>
        <v>-2551458.8200000003</v>
      </c>
      <c r="W1832">
        <f>SUM($F1832:K1832)</f>
        <v>-2705640.4000000004</v>
      </c>
      <c r="X1832">
        <f>SUM($F1832:L1832)</f>
        <v>-2859821.9800000004</v>
      </c>
      <c r="Y1832">
        <f>SUM($F1832:M1832)</f>
        <v>-3048832.0600000005</v>
      </c>
      <c r="Z1832">
        <f>SUM($F1832:N1832)</f>
        <v>-3203013.6400000006</v>
      </c>
      <c r="AA1832">
        <f>SUM($F1832:O1832)</f>
        <v>-3357195.2200000007</v>
      </c>
      <c r="AB1832">
        <f>SUM($F1832:P1832)</f>
        <v>-3511376.8000000007</v>
      </c>
      <c r="AC1832">
        <f>SUM($F1832:Q1832)</f>
        <v>-3665558.3800000008</v>
      </c>
      <c r="AD1832">
        <f>SUM($F1832:R1832)</f>
        <v>-3819710.0000000009</v>
      </c>
    </row>
    <row r="1833" spans="1:30" x14ac:dyDescent="0.35">
      <c r="A1833" t="s">
        <v>190</v>
      </c>
      <c r="B1833" s="328" t="str">
        <f>VLOOKUP(A1833,'Web Based Remittances'!$A$2:$C$70,3,0)</f>
        <v>326l864s</v>
      </c>
      <c r="C1833" t="s">
        <v>21</v>
      </c>
      <c r="D1833" t="s">
        <v>22</v>
      </c>
      <c r="E1833">
        <v>4190110</v>
      </c>
      <c r="F1833">
        <v>0</v>
      </c>
      <c r="S1833">
        <f t="shared" si="28"/>
        <v>0</v>
      </c>
      <c r="T1833">
        <f>SUM($F1833:H1833)</f>
        <v>0</v>
      </c>
      <c r="U1833">
        <f>SUM($F1833:I1833)</f>
        <v>0</v>
      </c>
      <c r="V1833">
        <f>SUM($F1833:J1833)</f>
        <v>0</v>
      </c>
      <c r="W1833">
        <f>SUM($F1833:K1833)</f>
        <v>0</v>
      </c>
      <c r="X1833">
        <f>SUM($F1833:L1833)</f>
        <v>0</v>
      </c>
      <c r="Y1833">
        <f>SUM($F1833:M1833)</f>
        <v>0</v>
      </c>
      <c r="Z1833">
        <f>SUM($F1833:N1833)</f>
        <v>0</v>
      </c>
      <c r="AA1833">
        <f>SUM($F1833:O1833)</f>
        <v>0</v>
      </c>
      <c r="AB1833">
        <f>SUM($F1833:P1833)</f>
        <v>0</v>
      </c>
      <c r="AC1833">
        <f>SUM($F1833:Q1833)</f>
        <v>0</v>
      </c>
      <c r="AD1833">
        <f>SUM($F1833:R1833)</f>
        <v>0</v>
      </c>
    </row>
    <row r="1834" spans="1:30" x14ac:dyDescent="0.35">
      <c r="A1834" t="s">
        <v>190</v>
      </c>
      <c r="B1834" s="328" t="str">
        <f>VLOOKUP(A1834,'Web Based Remittances'!$A$2:$C$70,3,0)</f>
        <v>326l864s</v>
      </c>
      <c r="C1834" t="s">
        <v>23</v>
      </c>
      <c r="D1834" t="s">
        <v>24</v>
      </c>
      <c r="E1834">
        <v>4190120</v>
      </c>
      <c r="F1834">
        <v>-49421.13</v>
      </c>
      <c r="G1834">
        <v>-5899.62</v>
      </c>
      <c r="H1834">
        <v>-5899.62</v>
      </c>
      <c r="I1834">
        <v>-5899.62</v>
      </c>
      <c r="J1834">
        <v>-5899.62</v>
      </c>
      <c r="K1834">
        <v>-3227.83</v>
      </c>
      <c r="L1834">
        <v>-3227.83</v>
      </c>
      <c r="M1834">
        <v>-3227.83</v>
      </c>
      <c r="N1834">
        <v>-3227.83</v>
      </c>
      <c r="O1834">
        <v>-3227.83</v>
      </c>
      <c r="P1834">
        <v>-3227.83</v>
      </c>
      <c r="Q1834">
        <v>-3227.83</v>
      </c>
      <c r="R1834">
        <v>-3227.84</v>
      </c>
      <c r="S1834">
        <f t="shared" si="28"/>
        <v>-5899.62</v>
      </c>
      <c r="T1834">
        <f>SUM($F1834:H1834)</f>
        <v>-61220.37</v>
      </c>
      <c r="U1834">
        <f>SUM($F1834:I1834)</f>
        <v>-67119.990000000005</v>
      </c>
      <c r="V1834">
        <f>SUM($F1834:J1834)</f>
        <v>-73019.61</v>
      </c>
      <c r="W1834">
        <f>SUM($F1834:K1834)</f>
        <v>-76247.44</v>
      </c>
      <c r="X1834">
        <f>SUM($F1834:L1834)</f>
        <v>-79475.27</v>
      </c>
      <c r="Y1834">
        <f>SUM($F1834:M1834)</f>
        <v>-82703.100000000006</v>
      </c>
      <c r="Z1834">
        <f>SUM($F1834:N1834)</f>
        <v>-85930.930000000008</v>
      </c>
      <c r="AA1834">
        <f>SUM($F1834:O1834)</f>
        <v>-89158.760000000009</v>
      </c>
      <c r="AB1834">
        <f>SUM($F1834:P1834)</f>
        <v>-92386.590000000011</v>
      </c>
      <c r="AC1834">
        <f>SUM($F1834:Q1834)</f>
        <v>-95614.420000000013</v>
      </c>
      <c r="AD1834">
        <f>SUM($F1834:R1834)</f>
        <v>-98842.260000000009</v>
      </c>
    </row>
    <row r="1835" spans="1:30" x14ac:dyDescent="0.35">
      <c r="A1835" t="s">
        <v>190</v>
      </c>
      <c r="B1835" s="328" t="str">
        <f>VLOOKUP(A1835,'Web Based Remittances'!$A$2:$C$70,3,0)</f>
        <v>326l864s</v>
      </c>
      <c r="C1835" t="s">
        <v>25</v>
      </c>
      <c r="D1835" t="s">
        <v>26</v>
      </c>
      <c r="E1835">
        <v>4190140</v>
      </c>
      <c r="F1835">
        <v>-77430</v>
      </c>
      <c r="I1835">
        <v>-19357.5</v>
      </c>
      <c r="L1835">
        <v>-19357.5</v>
      </c>
      <c r="O1835">
        <v>-19357.5</v>
      </c>
      <c r="R1835">
        <v>-19357.5</v>
      </c>
      <c r="S1835">
        <f t="shared" si="28"/>
        <v>0</v>
      </c>
      <c r="T1835">
        <f>SUM($F1835:H1835)</f>
        <v>-77430</v>
      </c>
      <c r="U1835">
        <f>SUM($F1835:I1835)</f>
        <v>-96787.5</v>
      </c>
      <c r="V1835">
        <f>SUM($F1835:J1835)</f>
        <v>-96787.5</v>
      </c>
      <c r="W1835">
        <f>SUM($F1835:K1835)</f>
        <v>-96787.5</v>
      </c>
      <c r="X1835">
        <f>SUM($F1835:L1835)</f>
        <v>-116145</v>
      </c>
      <c r="Y1835">
        <f>SUM($F1835:M1835)</f>
        <v>-116145</v>
      </c>
      <c r="Z1835">
        <f>SUM($F1835:N1835)</f>
        <v>-116145</v>
      </c>
      <c r="AA1835">
        <f>SUM($F1835:O1835)</f>
        <v>-135502.5</v>
      </c>
      <c r="AB1835">
        <f>SUM($F1835:P1835)</f>
        <v>-135502.5</v>
      </c>
      <c r="AC1835">
        <f>SUM($F1835:Q1835)</f>
        <v>-135502.5</v>
      </c>
      <c r="AD1835">
        <f>SUM($F1835:R1835)</f>
        <v>-154860</v>
      </c>
    </row>
    <row r="1836" spans="1:30" x14ac:dyDescent="0.35">
      <c r="A1836" t="s">
        <v>190</v>
      </c>
      <c r="B1836" s="328" t="str">
        <f>VLOOKUP(A1836,'Web Based Remittances'!$A$2:$C$70,3,0)</f>
        <v>326l864s</v>
      </c>
      <c r="C1836" t="s">
        <v>27</v>
      </c>
      <c r="D1836" t="s">
        <v>28</v>
      </c>
      <c r="E1836">
        <v>4190160</v>
      </c>
      <c r="F1836">
        <v>-2400</v>
      </c>
      <c r="J1836">
        <v>-800</v>
      </c>
      <c r="O1836">
        <v>-800</v>
      </c>
      <c r="R1836">
        <v>-800</v>
      </c>
      <c r="S1836">
        <f t="shared" si="28"/>
        <v>0</v>
      </c>
      <c r="T1836">
        <f>SUM($F1836:H1836)</f>
        <v>-2400</v>
      </c>
      <c r="U1836">
        <f>SUM($F1836:I1836)</f>
        <v>-2400</v>
      </c>
      <c r="V1836">
        <f>SUM($F1836:J1836)</f>
        <v>-3200</v>
      </c>
      <c r="W1836">
        <f>SUM($F1836:K1836)</f>
        <v>-3200</v>
      </c>
      <c r="X1836">
        <f>SUM($F1836:L1836)</f>
        <v>-3200</v>
      </c>
      <c r="Y1836">
        <f>SUM($F1836:M1836)</f>
        <v>-3200</v>
      </c>
      <c r="Z1836">
        <f>SUM($F1836:N1836)</f>
        <v>-3200</v>
      </c>
      <c r="AA1836">
        <f>SUM($F1836:O1836)</f>
        <v>-4000</v>
      </c>
      <c r="AB1836">
        <f>SUM($F1836:P1836)</f>
        <v>-4000</v>
      </c>
      <c r="AC1836">
        <f>SUM($F1836:Q1836)</f>
        <v>-4000</v>
      </c>
      <c r="AD1836">
        <f>SUM($F1836:R1836)</f>
        <v>-4800</v>
      </c>
    </row>
    <row r="1837" spans="1:30" x14ac:dyDescent="0.35">
      <c r="A1837" t="s">
        <v>190</v>
      </c>
      <c r="B1837" s="328" t="str">
        <f>VLOOKUP(A1837,'Web Based Remittances'!$A$2:$C$70,3,0)</f>
        <v>326l864s</v>
      </c>
      <c r="C1837" t="s">
        <v>29</v>
      </c>
      <c r="D1837" t="s">
        <v>30</v>
      </c>
      <c r="E1837">
        <v>4190390</v>
      </c>
      <c r="F1837">
        <v>-7188</v>
      </c>
      <c r="H1837">
        <v>-7188</v>
      </c>
      <c r="S1837">
        <f t="shared" si="28"/>
        <v>0</v>
      </c>
      <c r="T1837">
        <f>SUM($F1837:H1837)</f>
        <v>-14376</v>
      </c>
      <c r="U1837">
        <f>SUM($F1837:I1837)</f>
        <v>-14376</v>
      </c>
      <c r="V1837">
        <f>SUM($F1837:J1837)</f>
        <v>-14376</v>
      </c>
      <c r="W1837">
        <f>SUM($F1837:K1837)</f>
        <v>-14376</v>
      </c>
      <c r="X1837">
        <f>SUM($F1837:L1837)</f>
        <v>-14376</v>
      </c>
      <c r="Y1837">
        <f>SUM($F1837:M1837)</f>
        <v>-14376</v>
      </c>
      <c r="Z1837">
        <f>SUM($F1837:N1837)</f>
        <v>-14376</v>
      </c>
      <c r="AA1837">
        <f>SUM($F1837:O1837)</f>
        <v>-14376</v>
      </c>
      <c r="AB1837">
        <f>SUM($F1837:P1837)</f>
        <v>-14376</v>
      </c>
      <c r="AC1837">
        <f>SUM($F1837:Q1837)</f>
        <v>-14376</v>
      </c>
      <c r="AD1837">
        <f>SUM($F1837:R1837)</f>
        <v>-14376</v>
      </c>
    </row>
    <row r="1838" spans="1:30" x14ac:dyDescent="0.35">
      <c r="A1838" t="s">
        <v>190</v>
      </c>
      <c r="B1838" s="328" t="str">
        <f>VLOOKUP(A1838,'Web Based Remittances'!$A$2:$C$70,3,0)</f>
        <v>326l864s</v>
      </c>
      <c r="C1838" t="s">
        <v>31</v>
      </c>
      <c r="D1838" t="s">
        <v>32</v>
      </c>
      <c r="E1838">
        <v>4191900</v>
      </c>
      <c r="F1838">
        <v>-8400</v>
      </c>
      <c r="G1838">
        <v>-200</v>
      </c>
      <c r="H1838">
        <v>-1200</v>
      </c>
      <c r="I1838">
        <v>-200</v>
      </c>
      <c r="J1838">
        <v>-1600</v>
      </c>
      <c r="K1838">
        <v>-200</v>
      </c>
      <c r="L1838">
        <v>-200</v>
      </c>
      <c r="M1838">
        <v>-200</v>
      </c>
      <c r="N1838">
        <v>-200</v>
      </c>
      <c r="O1838">
        <v>-2200</v>
      </c>
      <c r="P1838">
        <v>-200</v>
      </c>
      <c r="Q1838">
        <v>-200</v>
      </c>
      <c r="R1838">
        <v>-1800</v>
      </c>
      <c r="S1838">
        <f t="shared" si="28"/>
        <v>-200</v>
      </c>
      <c r="T1838">
        <f>SUM($F1838:H1838)</f>
        <v>-9800</v>
      </c>
      <c r="U1838">
        <f>SUM($F1838:I1838)</f>
        <v>-10000</v>
      </c>
      <c r="V1838">
        <f>SUM($F1838:J1838)</f>
        <v>-11600</v>
      </c>
      <c r="W1838">
        <f>SUM($F1838:K1838)</f>
        <v>-11800</v>
      </c>
      <c r="X1838">
        <f>SUM($F1838:L1838)</f>
        <v>-12000</v>
      </c>
      <c r="Y1838">
        <f>SUM($F1838:M1838)</f>
        <v>-12200</v>
      </c>
      <c r="Z1838">
        <f>SUM($F1838:N1838)</f>
        <v>-12400</v>
      </c>
      <c r="AA1838">
        <f>SUM($F1838:O1838)</f>
        <v>-14600</v>
      </c>
      <c r="AB1838">
        <f>SUM($F1838:P1838)</f>
        <v>-14800</v>
      </c>
      <c r="AC1838">
        <f>SUM($F1838:Q1838)</f>
        <v>-15000</v>
      </c>
      <c r="AD1838">
        <f>SUM($F1838:R1838)</f>
        <v>-16800</v>
      </c>
    </row>
    <row r="1839" spans="1:30" x14ac:dyDescent="0.35">
      <c r="A1839" t="s">
        <v>190</v>
      </c>
      <c r="B1839" s="328" t="str">
        <f>VLOOKUP(A1839,'Web Based Remittances'!$A$2:$C$70,3,0)</f>
        <v>326l864s</v>
      </c>
      <c r="C1839" t="s">
        <v>33</v>
      </c>
      <c r="D1839" t="s">
        <v>34</v>
      </c>
      <c r="E1839">
        <v>4191100</v>
      </c>
      <c r="F1839">
        <v>-6704</v>
      </c>
      <c r="H1839">
        <v>-2816.5</v>
      </c>
      <c r="J1839">
        <v>-162.5</v>
      </c>
      <c r="M1839">
        <v>-162.5</v>
      </c>
      <c r="O1839">
        <v>-3000</v>
      </c>
      <c r="P1839">
        <v>-162.5</v>
      </c>
      <c r="R1839">
        <v>-400</v>
      </c>
      <c r="S1839">
        <f t="shared" si="28"/>
        <v>0</v>
      </c>
      <c r="T1839">
        <f>SUM($F1839:H1839)</f>
        <v>-9520.5</v>
      </c>
      <c r="U1839">
        <f>SUM($F1839:I1839)</f>
        <v>-9520.5</v>
      </c>
      <c r="V1839">
        <f>SUM($F1839:J1839)</f>
        <v>-9683</v>
      </c>
      <c r="W1839">
        <f>SUM($F1839:K1839)</f>
        <v>-9683</v>
      </c>
      <c r="X1839">
        <f>SUM($F1839:L1839)</f>
        <v>-9683</v>
      </c>
      <c r="Y1839">
        <f>SUM($F1839:M1839)</f>
        <v>-9845.5</v>
      </c>
      <c r="Z1839">
        <f>SUM($F1839:N1839)</f>
        <v>-9845.5</v>
      </c>
      <c r="AA1839">
        <f>SUM($F1839:O1839)</f>
        <v>-12845.5</v>
      </c>
      <c r="AB1839">
        <f>SUM($F1839:P1839)</f>
        <v>-13008</v>
      </c>
      <c r="AC1839">
        <f>SUM($F1839:Q1839)</f>
        <v>-13008</v>
      </c>
      <c r="AD1839">
        <f>SUM($F1839:R1839)</f>
        <v>-13408</v>
      </c>
    </row>
    <row r="1840" spans="1:30" x14ac:dyDescent="0.35">
      <c r="A1840" t="s">
        <v>190</v>
      </c>
      <c r="B1840" s="328" t="str">
        <f>VLOOKUP(A1840,'Web Based Remittances'!$A$2:$C$70,3,0)</f>
        <v>326l864s</v>
      </c>
      <c r="C1840" t="s">
        <v>35</v>
      </c>
      <c r="D1840" t="s">
        <v>36</v>
      </c>
      <c r="E1840">
        <v>4191110</v>
      </c>
      <c r="F1840">
        <v>0</v>
      </c>
      <c r="S1840">
        <f t="shared" si="28"/>
        <v>0</v>
      </c>
      <c r="T1840">
        <f>SUM($F1840:H1840)</f>
        <v>0</v>
      </c>
      <c r="U1840">
        <f>SUM($F1840:I1840)</f>
        <v>0</v>
      </c>
      <c r="V1840">
        <f>SUM($F1840:J1840)</f>
        <v>0</v>
      </c>
      <c r="W1840">
        <f>SUM($F1840:K1840)</f>
        <v>0</v>
      </c>
      <c r="X1840">
        <f>SUM($F1840:L1840)</f>
        <v>0</v>
      </c>
      <c r="Y1840">
        <f>SUM($F1840:M1840)</f>
        <v>0</v>
      </c>
      <c r="Z1840">
        <f>SUM($F1840:N1840)</f>
        <v>0</v>
      </c>
      <c r="AA1840">
        <f>SUM($F1840:O1840)</f>
        <v>0</v>
      </c>
      <c r="AB1840">
        <f>SUM($F1840:P1840)</f>
        <v>0</v>
      </c>
      <c r="AC1840">
        <f>SUM($F1840:Q1840)</f>
        <v>0</v>
      </c>
      <c r="AD1840">
        <f>SUM($F1840:R1840)</f>
        <v>0</v>
      </c>
    </row>
    <row r="1841" spans="1:30" x14ac:dyDescent="0.35">
      <c r="A1841" t="s">
        <v>190</v>
      </c>
      <c r="B1841" s="328" t="str">
        <f>VLOOKUP(A1841,'Web Based Remittances'!$A$2:$C$70,3,0)</f>
        <v>326l864s</v>
      </c>
      <c r="C1841" t="s">
        <v>37</v>
      </c>
      <c r="D1841" t="s">
        <v>38</v>
      </c>
      <c r="E1841">
        <v>4191600</v>
      </c>
      <c r="F1841">
        <v>0</v>
      </c>
      <c r="S1841">
        <f t="shared" si="28"/>
        <v>0</v>
      </c>
      <c r="T1841">
        <f>SUM($F1841:H1841)</f>
        <v>0</v>
      </c>
      <c r="U1841">
        <f>SUM($F1841:I1841)</f>
        <v>0</v>
      </c>
      <c r="V1841">
        <f>SUM($F1841:J1841)</f>
        <v>0</v>
      </c>
      <c r="W1841">
        <f>SUM($F1841:K1841)</f>
        <v>0</v>
      </c>
      <c r="X1841">
        <f>SUM($F1841:L1841)</f>
        <v>0</v>
      </c>
      <c r="Y1841">
        <f>SUM($F1841:M1841)</f>
        <v>0</v>
      </c>
      <c r="Z1841">
        <f>SUM($F1841:N1841)</f>
        <v>0</v>
      </c>
      <c r="AA1841">
        <f>SUM($F1841:O1841)</f>
        <v>0</v>
      </c>
      <c r="AB1841">
        <f>SUM($F1841:P1841)</f>
        <v>0</v>
      </c>
      <c r="AC1841">
        <f>SUM($F1841:Q1841)</f>
        <v>0</v>
      </c>
      <c r="AD1841">
        <f>SUM($F1841:R1841)</f>
        <v>0</v>
      </c>
    </row>
    <row r="1842" spans="1:30" x14ac:dyDescent="0.35">
      <c r="A1842" t="s">
        <v>190</v>
      </c>
      <c r="B1842" s="328" t="str">
        <f>VLOOKUP(A1842,'Web Based Remittances'!$A$2:$C$70,3,0)</f>
        <v>326l864s</v>
      </c>
      <c r="C1842" t="s">
        <v>39</v>
      </c>
      <c r="D1842" t="s">
        <v>40</v>
      </c>
      <c r="E1842">
        <v>4191610</v>
      </c>
      <c r="F1842">
        <v>0</v>
      </c>
      <c r="S1842">
        <f t="shared" si="28"/>
        <v>0</v>
      </c>
      <c r="T1842">
        <f>SUM($F1842:H1842)</f>
        <v>0</v>
      </c>
      <c r="U1842">
        <f>SUM($F1842:I1842)</f>
        <v>0</v>
      </c>
      <c r="V1842">
        <f>SUM($F1842:J1842)</f>
        <v>0</v>
      </c>
      <c r="W1842">
        <f>SUM($F1842:K1842)</f>
        <v>0</v>
      </c>
      <c r="X1842">
        <f>SUM($F1842:L1842)</f>
        <v>0</v>
      </c>
      <c r="Y1842">
        <f>SUM($F1842:M1842)</f>
        <v>0</v>
      </c>
      <c r="Z1842">
        <f>SUM($F1842:N1842)</f>
        <v>0</v>
      </c>
      <c r="AA1842">
        <f>SUM($F1842:O1842)</f>
        <v>0</v>
      </c>
      <c r="AB1842">
        <f>SUM($F1842:P1842)</f>
        <v>0</v>
      </c>
      <c r="AC1842">
        <f>SUM($F1842:Q1842)</f>
        <v>0</v>
      </c>
      <c r="AD1842">
        <f>SUM($F1842:R1842)</f>
        <v>0</v>
      </c>
    </row>
    <row r="1843" spans="1:30" x14ac:dyDescent="0.35">
      <c r="A1843" t="s">
        <v>190</v>
      </c>
      <c r="B1843" s="328" t="str">
        <f>VLOOKUP(A1843,'Web Based Remittances'!$A$2:$C$70,3,0)</f>
        <v>326l864s</v>
      </c>
      <c r="C1843" t="s">
        <v>41</v>
      </c>
      <c r="D1843" t="s">
        <v>42</v>
      </c>
      <c r="E1843">
        <v>4190410</v>
      </c>
      <c r="F1843">
        <v>-30000</v>
      </c>
      <c r="G1843">
        <v>-2500</v>
      </c>
      <c r="H1843">
        <v>-2500</v>
      </c>
      <c r="I1843">
        <v>-2500</v>
      </c>
      <c r="J1843">
        <v>-2500</v>
      </c>
      <c r="K1843">
        <v>-2500</v>
      </c>
      <c r="L1843">
        <v>-2500</v>
      </c>
      <c r="M1843">
        <v>-2500</v>
      </c>
      <c r="N1843">
        <v>-2500</v>
      </c>
      <c r="O1843">
        <v>-2500</v>
      </c>
      <c r="P1843">
        <v>-2500</v>
      </c>
      <c r="Q1843">
        <v>-2500</v>
      </c>
      <c r="R1843">
        <v>-2500</v>
      </c>
      <c r="S1843">
        <f t="shared" si="28"/>
        <v>-2500</v>
      </c>
      <c r="T1843">
        <f>SUM($F1843:H1843)</f>
        <v>-35000</v>
      </c>
      <c r="U1843">
        <f>SUM($F1843:I1843)</f>
        <v>-37500</v>
      </c>
      <c r="V1843">
        <f>SUM($F1843:J1843)</f>
        <v>-40000</v>
      </c>
      <c r="W1843">
        <f>SUM($F1843:K1843)</f>
        <v>-42500</v>
      </c>
      <c r="X1843">
        <f>SUM($F1843:L1843)</f>
        <v>-45000</v>
      </c>
      <c r="Y1843">
        <f>SUM($F1843:M1843)</f>
        <v>-47500</v>
      </c>
      <c r="Z1843">
        <f>SUM($F1843:N1843)</f>
        <v>-50000</v>
      </c>
      <c r="AA1843">
        <f>SUM($F1843:O1843)</f>
        <v>-52500</v>
      </c>
      <c r="AB1843">
        <f>SUM($F1843:P1843)</f>
        <v>-55000</v>
      </c>
      <c r="AC1843">
        <f>SUM($F1843:Q1843)</f>
        <v>-57500</v>
      </c>
      <c r="AD1843">
        <f>SUM($F1843:R1843)</f>
        <v>-60000</v>
      </c>
    </row>
    <row r="1844" spans="1:30" x14ac:dyDescent="0.35">
      <c r="A1844" t="s">
        <v>190</v>
      </c>
      <c r="B1844" s="328" t="str">
        <f>VLOOKUP(A1844,'Web Based Remittances'!$A$2:$C$70,3,0)</f>
        <v>326l864s</v>
      </c>
      <c r="C1844" t="s">
        <v>43</v>
      </c>
      <c r="D1844" t="s">
        <v>44</v>
      </c>
      <c r="E1844">
        <v>4190420</v>
      </c>
      <c r="F1844">
        <v>-3700</v>
      </c>
      <c r="J1844">
        <v>-1233.33</v>
      </c>
      <c r="O1844">
        <v>-1233.33</v>
      </c>
      <c r="R1844">
        <v>-1233.3399999999999</v>
      </c>
      <c r="S1844">
        <f t="shared" si="28"/>
        <v>0</v>
      </c>
      <c r="T1844">
        <f>SUM($F1844:H1844)</f>
        <v>-3700</v>
      </c>
      <c r="U1844">
        <f>SUM($F1844:I1844)</f>
        <v>-3700</v>
      </c>
      <c r="V1844">
        <f>SUM($F1844:J1844)</f>
        <v>-4933.33</v>
      </c>
      <c r="W1844">
        <f>SUM($F1844:K1844)</f>
        <v>-4933.33</v>
      </c>
      <c r="X1844">
        <f>SUM($F1844:L1844)</f>
        <v>-4933.33</v>
      </c>
      <c r="Y1844">
        <f>SUM($F1844:M1844)</f>
        <v>-4933.33</v>
      </c>
      <c r="Z1844">
        <f>SUM($F1844:N1844)</f>
        <v>-4933.33</v>
      </c>
      <c r="AA1844">
        <f>SUM($F1844:O1844)</f>
        <v>-6166.66</v>
      </c>
      <c r="AB1844">
        <f>SUM($F1844:P1844)</f>
        <v>-6166.66</v>
      </c>
      <c r="AC1844">
        <f>SUM($F1844:Q1844)</f>
        <v>-6166.66</v>
      </c>
      <c r="AD1844">
        <f>SUM($F1844:R1844)</f>
        <v>-7400</v>
      </c>
    </row>
    <row r="1845" spans="1:30" x14ac:dyDescent="0.35">
      <c r="A1845" t="s">
        <v>190</v>
      </c>
      <c r="B1845" s="328" t="str">
        <f>VLOOKUP(A1845,'Web Based Remittances'!$A$2:$C$70,3,0)</f>
        <v>326l864s</v>
      </c>
      <c r="C1845" t="s">
        <v>45</v>
      </c>
      <c r="D1845" t="s">
        <v>46</v>
      </c>
      <c r="E1845">
        <v>4190200</v>
      </c>
      <c r="F1845">
        <v>0</v>
      </c>
      <c r="S1845">
        <f t="shared" si="28"/>
        <v>0</v>
      </c>
      <c r="T1845">
        <f>SUM($F1845:H1845)</f>
        <v>0</v>
      </c>
      <c r="U1845">
        <f>SUM($F1845:I1845)</f>
        <v>0</v>
      </c>
      <c r="V1845">
        <f>SUM($F1845:J1845)</f>
        <v>0</v>
      </c>
      <c r="W1845">
        <f>SUM($F1845:K1845)</f>
        <v>0</v>
      </c>
      <c r="X1845">
        <f>SUM($F1845:L1845)</f>
        <v>0</v>
      </c>
      <c r="Y1845">
        <f>SUM($F1845:M1845)</f>
        <v>0</v>
      </c>
      <c r="Z1845">
        <f>SUM($F1845:N1845)</f>
        <v>0</v>
      </c>
      <c r="AA1845">
        <f>SUM($F1845:O1845)</f>
        <v>0</v>
      </c>
      <c r="AB1845">
        <f>SUM($F1845:P1845)</f>
        <v>0</v>
      </c>
      <c r="AC1845">
        <f>SUM($F1845:Q1845)</f>
        <v>0</v>
      </c>
      <c r="AD1845">
        <f>SUM($F1845:R1845)</f>
        <v>0</v>
      </c>
    </row>
    <row r="1846" spans="1:30" x14ac:dyDescent="0.35">
      <c r="A1846" t="s">
        <v>190</v>
      </c>
      <c r="B1846" s="328" t="str">
        <f>VLOOKUP(A1846,'Web Based Remittances'!$A$2:$C$70,3,0)</f>
        <v>326l864s</v>
      </c>
      <c r="C1846" t="s">
        <v>47</v>
      </c>
      <c r="D1846" t="s">
        <v>48</v>
      </c>
      <c r="E1846">
        <v>4190386</v>
      </c>
      <c r="F1846">
        <v>0</v>
      </c>
      <c r="S1846">
        <f t="shared" si="28"/>
        <v>0</v>
      </c>
      <c r="T1846">
        <f>SUM($F1846:H1846)</f>
        <v>0</v>
      </c>
      <c r="U1846">
        <f>SUM($F1846:I1846)</f>
        <v>0</v>
      </c>
      <c r="V1846">
        <f>SUM($F1846:J1846)</f>
        <v>0</v>
      </c>
      <c r="W1846">
        <f>SUM($F1846:K1846)</f>
        <v>0</v>
      </c>
      <c r="X1846">
        <f>SUM($F1846:L1846)</f>
        <v>0</v>
      </c>
      <c r="Y1846">
        <f>SUM($F1846:M1846)</f>
        <v>0</v>
      </c>
      <c r="Z1846">
        <f>SUM($F1846:N1846)</f>
        <v>0</v>
      </c>
      <c r="AA1846">
        <f>SUM($F1846:O1846)</f>
        <v>0</v>
      </c>
      <c r="AB1846">
        <f>SUM($F1846:P1846)</f>
        <v>0</v>
      </c>
      <c r="AC1846">
        <f>SUM($F1846:Q1846)</f>
        <v>0</v>
      </c>
      <c r="AD1846">
        <f>SUM($F1846:R1846)</f>
        <v>0</v>
      </c>
    </row>
    <row r="1847" spans="1:30" x14ac:dyDescent="0.35">
      <c r="A1847" t="s">
        <v>190</v>
      </c>
      <c r="B1847" s="328" t="str">
        <f>VLOOKUP(A1847,'Web Based Remittances'!$A$2:$C$70,3,0)</f>
        <v>326l864s</v>
      </c>
      <c r="C1847" t="s">
        <v>49</v>
      </c>
      <c r="D1847" t="s">
        <v>50</v>
      </c>
      <c r="E1847">
        <v>4190387</v>
      </c>
      <c r="F1847">
        <v>0</v>
      </c>
      <c r="S1847">
        <f t="shared" si="28"/>
        <v>0</v>
      </c>
      <c r="T1847">
        <f>SUM($F1847:H1847)</f>
        <v>0</v>
      </c>
      <c r="U1847">
        <f>SUM($F1847:I1847)</f>
        <v>0</v>
      </c>
      <c r="V1847">
        <f>SUM($F1847:J1847)</f>
        <v>0</v>
      </c>
      <c r="W1847">
        <f>SUM($F1847:K1847)</f>
        <v>0</v>
      </c>
      <c r="X1847">
        <f>SUM($F1847:L1847)</f>
        <v>0</v>
      </c>
      <c r="Y1847">
        <f>SUM($F1847:M1847)</f>
        <v>0</v>
      </c>
      <c r="Z1847">
        <f>SUM($F1847:N1847)</f>
        <v>0</v>
      </c>
      <c r="AA1847">
        <f>SUM($F1847:O1847)</f>
        <v>0</v>
      </c>
      <c r="AB1847">
        <f>SUM($F1847:P1847)</f>
        <v>0</v>
      </c>
      <c r="AC1847">
        <f>SUM($F1847:Q1847)</f>
        <v>0</v>
      </c>
      <c r="AD1847">
        <f>SUM($F1847:R1847)</f>
        <v>0</v>
      </c>
    </row>
    <row r="1848" spans="1:30" x14ac:dyDescent="0.35">
      <c r="A1848" t="s">
        <v>190</v>
      </c>
      <c r="B1848" s="328" t="str">
        <f>VLOOKUP(A1848,'Web Based Remittances'!$A$2:$C$70,3,0)</f>
        <v>326l864s</v>
      </c>
      <c r="C1848" t="s">
        <v>51</v>
      </c>
      <c r="D1848" t="s">
        <v>52</v>
      </c>
      <c r="E1848">
        <v>4190388</v>
      </c>
      <c r="F1848">
        <v>-3118</v>
      </c>
      <c r="G1848">
        <v>-1558.75</v>
      </c>
      <c r="J1848">
        <v>-1559.25</v>
      </c>
      <c r="S1848">
        <f t="shared" si="28"/>
        <v>-1558.75</v>
      </c>
      <c r="T1848">
        <f>SUM($F1848:H1848)</f>
        <v>-4676.75</v>
      </c>
      <c r="U1848">
        <f>SUM($F1848:I1848)</f>
        <v>-4676.75</v>
      </c>
      <c r="V1848">
        <f>SUM($F1848:J1848)</f>
        <v>-6236</v>
      </c>
      <c r="W1848">
        <f>SUM($F1848:K1848)</f>
        <v>-6236</v>
      </c>
      <c r="X1848">
        <f>SUM($F1848:L1848)</f>
        <v>-6236</v>
      </c>
      <c r="Y1848">
        <f>SUM($F1848:M1848)</f>
        <v>-6236</v>
      </c>
      <c r="Z1848">
        <f>SUM($F1848:N1848)</f>
        <v>-6236</v>
      </c>
      <c r="AA1848">
        <f>SUM($F1848:O1848)</f>
        <v>-6236</v>
      </c>
      <c r="AB1848">
        <f>SUM($F1848:P1848)</f>
        <v>-6236</v>
      </c>
      <c r="AC1848">
        <f>SUM($F1848:Q1848)</f>
        <v>-6236</v>
      </c>
      <c r="AD1848">
        <f>SUM($F1848:R1848)</f>
        <v>-6236</v>
      </c>
    </row>
    <row r="1849" spans="1:30" x14ac:dyDescent="0.35">
      <c r="A1849" t="s">
        <v>190</v>
      </c>
      <c r="B1849" s="328" t="str">
        <f>VLOOKUP(A1849,'Web Based Remittances'!$A$2:$C$70,3,0)</f>
        <v>326l864s</v>
      </c>
      <c r="C1849" t="s">
        <v>53</v>
      </c>
      <c r="D1849" t="s">
        <v>54</v>
      </c>
      <c r="E1849">
        <v>4190380</v>
      </c>
      <c r="F1849">
        <v>-72102</v>
      </c>
      <c r="H1849">
        <v>-8387.5</v>
      </c>
      <c r="J1849">
        <v>-51972</v>
      </c>
      <c r="N1849">
        <v>-11742.5</v>
      </c>
      <c r="S1849">
        <f t="shared" si="28"/>
        <v>0</v>
      </c>
      <c r="T1849">
        <f>SUM($F1849:H1849)</f>
        <v>-80489.5</v>
      </c>
      <c r="U1849">
        <f>SUM($F1849:I1849)</f>
        <v>-80489.5</v>
      </c>
      <c r="V1849">
        <f>SUM($F1849:J1849)</f>
        <v>-132461.5</v>
      </c>
      <c r="W1849">
        <f>SUM($F1849:K1849)</f>
        <v>-132461.5</v>
      </c>
      <c r="X1849">
        <f>SUM($F1849:L1849)</f>
        <v>-132461.5</v>
      </c>
      <c r="Y1849">
        <f>SUM($F1849:M1849)</f>
        <v>-132461.5</v>
      </c>
      <c r="Z1849">
        <f>SUM($F1849:N1849)</f>
        <v>-144204</v>
      </c>
      <c r="AA1849">
        <f>SUM($F1849:O1849)</f>
        <v>-144204</v>
      </c>
      <c r="AB1849">
        <f>SUM($F1849:P1849)</f>
        <v>-144204</v>
      </c>
      <c r="AC1849">
        <f>SUM($F1849:Q1849)</f>
        <v>-144204</v>
      </c>
      <c r="AD1849">
        <f>SUM($F1849:R1849)</f>
        <v>-144204</v>
      </c>
    </row>
    <row r="1850" spans="1:30" x14ac:dyDescent="0.35">
      <c r="A1850" t="s">
        <v>190</v>
      </c>
      <c r="B1850" s="328" t="str">
        <f>VLOOKUP(A1850,'Web Based Remittances'!$A$2:$C$70,3,0)</f>
        <v>326l864s</v>
      </c>
      <c r="C1850" t="s">
        <v>156</v>
      </c>
      <c r="D1850" t="s">
        <v>157</v>
      </c>
      <c r="E1850">
        <v>4190205</v>
      </c>
      <c r="F1850">
        <v>0</v>
      </c>
      <c r="S1850">
        <f t="shared" si="28"/>
        <v>0</v>
      </c>
      <c r="T1850">
        <f>SUM($F1850:H1850)</f>
        <v>0</v>
      </c>
      <c r="U1850">
        <f>SUM($F1850:I1850)</f>
        <v>0</v>
      </c>
      <c r="V1850">
        <f>SUM($F1850:J1850)</f>
        <v>0</v>
      </c>
      <c r="W1850">
        <f>SUM($F1850:K1850)</f>
        <v>0</v>
      </c>
      <c r="X1850">
        <f>SUM($F1850:L1850)</f>
        <v>0</v>
      </c>
      <c r="Y1850">
        <f>SUM($F1850:M1850)</f>
        <v>0</v>
      </c>
      <c r="Z1850">
        <f>SUM($F1850:N1850)</f>
        <v>0</v>
      </c>
      <c r="AA1850">
        <f>SUM($F1850:O1850)</f>
        <v>0</v>
      </c>
      <c r="AB1850">
        <f>SUM($F1850:P1850)</f>
        <v>0</v>
      </c>
      <c r="AC1850">
        <f>SUM($F1850:Q1850)</f>
        <v>0</v>
      </c>
      <c r="AD1850">
        <f>SUM($F1850:R1850)</f>
        <v>0</v>
      </c>
    </row>
    <row r="1851" spans="1:30" x14ac:dyDescent="0.35">
      <c r="A1851" t="s">
        <v>190</v>
      </c>
      <c r="B1851" s="328" t="str">
        <f>VLOOKUP(A1851,'Web Based Remittances'!$A$2:$C$70,3,0)</f>
        <v>326l864s</v>
      </c>
      <c r="C1851" t="s">
        <v>55</v>
      </c>
      <c r="D1851" t="s">
        <v>56</v>
      </c>
      <c r="E1851">
        <v>4190210</v>
      </c>
      <c r="F1851">
        <v>0</v>
      </c>
      <c r="S1851">
        <f t="shared" si="28"/>
        <v>0</v>
      </c>
      <c r="T1851">
        <f>SUM($F1851:H1851)</f>
        <v>0</v>
      </c>
      <c r="U1851">
        <f>SUM($F1851:I1851)</f>
        <v>0</v>
      </c>
      <c r="V1851">
        <f>SUM($F1851:J1851)</f>
        <v>0</v>
      </c>
      <c r="W1851">
        <f>SUM($F1851:K1851)</f>
        <v>0</v>
      </c>
      <c r="X1851">
        <f>SUM($F1851:L1851)</f>
        <v>0</v>
      </c>
      <c r="Y1851">
        <f>SUM($F1851:M1851)</f>
        <v>0</v>
      </c>
      <c r="Z1851">
        <f>SUM($F1851:N1851)</f>
        <v>0</v>
      </c>
      <c r="AA1851">
        <f>SUM($F1851:O1851)</f>
        <v>0</v>
      </c>
      <c r="AB1851">
        <f>SUM($F1851:P1851)</f>
        <v>0</v>
      </c>
      <c r="AC1851">
        <f>SUM($F1851:Q1851)</f>
        <v>0</v>
      </c>
      <c r="AD1851">
        <f>SUM($F1851:R1851)</f>
        <v>0</v>
      </c>
    </row>
    <row r="1852" spans="1:30" x14ac:dyDescent="0.35">
      <c r="A1852" t="s">
        <v>190</v>
      </c>
      <c r="B1852" s="328" t="str">
        <f>VLOOKUP(A1852,'Web Based Remittances'!$A$2:$C$70,3,0)</f>
        <v>326l864s</v>
      </c>
      <c r="C1852" t="s">
        <v>57</v>
      </c>
      <c r="D1852" t="s">
        <v>58</v>
      </c>
      <c r="E1852">
        <v>6110000</v>
      </c>
      <c r="F1852">
        <v>1118422.51</v>
      </c>
      <c r="G1852">
        <v>93201.87</v>
      </c>
      <c r="H1852">
        <v>93201.87</v>
      </c>
      <c r="I1852">
        <v>93201.87</v>
      </c>
      <c r="J1852">
        <v>93201.87</v>
      </c>
      <c r="K1852">
        <v>93201.87</v>
      </c>
      <c r="L1852">
        <v>93201.87</v>
      </c>
      <c r="M1852">
        <v>93201.87</v>
      </c>
      <c r="N1852">
        <v>93201.87</v>
      </c>
      <c r="O1852">
        <v>93201.87</v>
      </c>
      <c r="P1852">
        <v>93201.87</v>
      </c>
      <c r="Q1852">
        <v>93201.87</v>
      </c>
      <c r="R1852">
        <v>93201.94</v>
      </c>
      <c r="S1852">
        <f t="shared" si="28"/>
        <v>93201.87</v>
      </c>
      <c r="T1852">
        <f>SUM($F1852:H1852)</f>
        <v>1304826.25</v>
      </c>
      <c r="U1852">
        <f>SUM($F1852:I1852)</f>
        <v>1398028.12</v>
      </c>
      <c r="V1852">
        <f>SUM($F1852:J1852)</f>
        <v>1491229.9900000002</v>
      </c>
      <c r="W1852">
        <f>SUM($F1852:K1852)</f>
        <v>1584431.8600000003</v>
      </c>
      <c r="X1852">
        <f>SUM($F1852:L1852)</f>
        <v>1677633.7300000004</v>
      </c>
      <c r="Y1852">
        <f>SUM($F1852:M1852)</f>
        <v>1770835.6000000006</v>
      </c>
      <c r="Z1852">
        <f>SUM($F1852:N1852)</f>
        <v>1864037.4700000007</v>
      </c>
      <c r="AA1852">
        <f>SUM($F1852:O1852)</f>
        <v>1957239.3400000008</v>
      </c>
      <c r="AB1852">
        <f>SUM($F1852:P1852)</f>
        <v>2050441.2100000009</v>
      </c>
      <c r="AC1852">
        <f>SUM($F1852:Q1852)</f>
        <v>2143643.080000001</v>
      </c>
      <c r="AD1852">
        <f>SUM($F1852:R1852)</f>
        <v>2236845.0200000009</v>
      </c>
    </row>
    <row r="1853" spans="1:30" x14ac:dyDescent="0.35">
      <c r="A1853" t="s">
        <v>190</v>
      </c>
      <c r="B1853" s="328" t="str">
        <f>VLOOKUP(A1853,'Web Based Remittances'!$A$2:$C$70,3,0)</f>
        <v>326l864s</v>
      </c>
      <c r="C1853" t="s">
        <v>59</v>
      </c>
      <c r="D1853" t="s">
        <v>60</v>
      </c>
      <c r="E1853">
        <v>6110020</v>
      </c>
      <c r="F1853">
        <v>2000</v>
      </c>
      <c r="G1853">
        <v>181.81</v>
      </c>
      <c r="H1853">
        <v>181.81</v>
      </c>
      <c r="I1853">
        <v>181.81</v>
      </c>
      <c r="J1853">
        <v>181.81</v>
      </c>
      <c r="L1853">
        <v>181.81</v>
      </c>
      <c r="M1853">
        <v>181.81</v>
      </c>
      <c r="N1853">
        <v>181.81</v>
      </c>
      <c r="O1853">
        <v>181.81</v>
      </c>
      <c r="P1853">
        <v>181.81</v>
      </c>
      <c r="Q1853">
        <v>181.81</v>
      </c>
      <c r="R1853">
        <v>181.9</v>
      </c>
      <c r="S1853">
        <f t="shared" si="28"/>
        <v>181.81</v>
      </c>
      <c r="T1853">
        <f>SUM($F1853:H1853)</f>
        <v>2363.62</v>
      </c>
      <c r="U1853">
        <f>SUM($F1853:I1853)</f>
        <v>2545.4299999999998</v>
      </c>
      <c r="V1853">
        <f>SUM($F1853:J1853)</f>
        <v>2727.24</v>
      </c>
      <c r="W1853">
        <f>SUM($F1853:K1853)</f>
        <v>2727.24</v>
      </c>
      <c r="X1853">
        <f>SUM($F1853:L1853)</f>
        <v>2909.0499999999997</v>
      </c>
      <c r="Y1853">
        <f>SUM($F1853:M1853)</f>
        <v>3090.8599999999997</v>
      </c>
      <c r="Z1853">
        <f>SUM($F1853:N1853)</f>
        <v>3272.6699999999996</v>
      </c>
      <c r="AA1853">
        <f>SUM($F1853:O1853)</f>
        <v>3454.4799999999996</v>
      </c>
      <c r="AB1853">
        <f>SUM($F1853:P1853)</f>
        <v>3636.2899999999995</v>
      </c>
      <c r="AC1853">
        <f>SUM($F1853:Q1853)</f>
        <v>3818.0999999999995</v>
      </c>
      <c r="AD1853">
        <f>SUM($F1853:R1853)</f>
        <v>3999.9999999999995</v>
      </c>
    </row>
    <row r="1854" spans="1:30" x14ac:dyDescent="0.35">
      <c r="A1854" t="s">
        <v>190</v>
      </c>
      <c r="B1854" s="328" t="str">
        <f>VLOOKUP(A1854,'Web Based Remittances'!$A$2:$C$70,3,0)</f>
        <v>326l864s</v>
      </c>
      <c r="C1854" t="s">
        <v>61</v>
      </c>
      <c r="D1854" t="s">
        <v>62</v>
      </c>
      <c r="E1854">
        <v>6110600</v>
      </c>
      <c r="F1854">
        <v>465784.01</v>
      </c>
      <c r="G1854">
        <v>38815.33</v>
      </c>
      <c r="H1854">
        <v>38815.33</v>
      </c>
      <c r="I1854">
        <v>38815.33</v>
      </c>
      <c r="J1854">
        <v>38815.33</v>
      </c>
      <c r="K1854">
        <v>38815.33</v>
      </c>
      <c r="L1854">
        <v>38815.33</v>
      </c>
      <c r="M1854">
        <v>38815.33</v>
      </c>
      <c r="N1854">
        <v>38815.33</v>
      </c>
      <c r="O1854">
        <v>38815.33</v>
      </c>
      <c r="P1854">
        <v>38815.33</v>
      </c>
      <c r="Q1854">
        <v>38815.33</v>
      </c>
      <c r="R1854">
        <v>38815.379999999997</v>
      </c>
      <c r="S1854">
        <f t="shared" si="28"/>
        <v>38815.33</v>
      </c>
      <c r="T1854">
        <f>SUM($F1854:H1854)</f>
        <v>543414.67000000004</v>
      </c>
      <c r="U1854">
        <f>SUM($F1854:I1854)</f>
        <v>582230</v>
      </c>
      <c r="V1854">
        <f>SUM($F1854:J1854)</f>
        <v>621045.32999999996</v>
      </c>
      <c r="W1854">
        <f>SUM($F1854:K1854)</f>
        <v>659860.65999999992</v>
      </c>
      <c r="X1854">
        <f>SUM($F1854:L1854)</f>
        <v>698675.98999999987</v>
      </c>
      <c r="Y1854">
        <f>SUM($F1854:M1854)</f>
        <v>737491.31999999983</v>
      </c>
      <c r="Z1854">
        <f>SUM($F1854:N1854)</f>
        <v>776306.64999999979</v>
      </c>
      <c r="AA1854">
        <f>SUM($F1854:O1854)</f>
        <v>815121.97999999975</v>
      </c>
      <c r="AB1854">
        <f>SUM($F1854:P1854)</f>
        <v>853937.30999999971</v>
      </c>
      <c r="AC1854">
        <f>SUM($F1854:Q1854)</f>
        <v>892752.63999999966</v>
      </c>
      <c r="AD1854">
        <f>SUM($F1854:R1854)</f>
        <v>931568.01999999967</v>
      </c>
    </row>
    <row r="1855" spans="1:30" x14ac:dyDescent="0.35">
      <c r="A1855" t="s">
        <v>190</v>
      </c>
      <c r="B1855" s="328" t="str">
        <f>VLOOKUP(A1855,'Web Based Remittances'!$A$2:$C$70,3,0)</f>
        <v>326l864s</v>
      </c>
      <c r="C1855" t="s">
        <v>63</v>
      </c>
      <c r="D1855" t="s">
        <v>64</v>
      </c>
      <c r="E1855">
        <v>6110720</v>
      </c>
      <c r="F1855">
        <v>58148.4</v>
      </c>
      <c r="G1855">
        <v>4845.7</v>
      </c>
      <c r="H1855">
        <v>4845.7</v>
      </c>
      <c r="I1855">
        <v>4845.7</v>
      </c>
      <c r="J1855">
        <v>4845.7</v>
      </c>
      <c r="K1855">
        <v>4845.7</v>
      </c>
      <c r="L1855">
        <v>4845.7</v>
      </c>
      <c r="M1855">
        <v>4845.7</v>
      </c>
      <c r="N1855">
        <v>4845.7</v>
      </c>
      <c r="O1855">
        <v>4845.7</v>
      </c>
      <c r="P1855">
        <v>4845.7</v>
      </c>
      <c r="Q1855">
        <v>4845.7</v>
      </c>
      <c r="R1855">
        <v>4845.7</v>
      </c>
      <c r="S1855">
        <f t="shared" si="28"/>
        <v>4845.7</v>
      </c>
      <c r="T1855">
        <f>SUM($F1855:H1855)</f>
        <v>67839.8</v>
      </c>
      <c r="U1855">
        <f>SUM($F1855:I1855)</f>
        <v>72685.5</v>
      </c>
      <c r="V1855">
        <f>SUM($F1855:J1855)</f>
        <v>77531.199999999997</v>
      </c>
      <c r="W1855">
        <f>SUM($F1855:K1855)</f>
        <v>82376.899999999994</v>
      </c>
      <c r="X1855">
        <f>SUM($F1855:L1855)</f>
        <v>87222.599999999991</v>
      </c>
      <c r="Y1855">
        <f>SUM($F1855:M1855)</f>
        <v>92068.299999999988</v>
      </c>
      <c r="Z1855">
        <f>SUM($F1855:N1855)</f>
        <v>96913.999999999985</v>
      </c>
      <c r="AA1855">
        <f>SUM($F1855:O1855)</f>
        <v>101759.69999999998</v>
      </c>
      <c r="AB1855">
        <f>SUM($F1855:P1855)</f>
        <v>106605.39999999998</v>
      </c>
      <c r="AC1855">
        <f>SUM($F1855:Q1855)</f>
        <v>111451.09999999998</v>
      </c>
      <c r="AD1855">
        <f>SUM($F1855:R1855)</f>
        <v>116296.79999999997</v>
      </c>
    </row>
    <row r="1856" spans="1:30" x14ac:dyDescent="0.35">
      <c r="A1856" t="s">
        <v>190</v>
      </c>
      <c r="B1856" s="328" t="str">
        <f>VLOOKUP(A1856,'Web Based Remittances'!$A$2:$C$70,3,0)</f>
        <v>326l864s</v>
      </c>
      <c r="C1856" t="s">
        <v>65</v>
      </c>
      <c r="D1856" t="s">
        <v>66</v>
      </c>
      <c r="E1856">
        <v>6110860</v>
      </c>
      <c r="F1856">
        <v>129257.28</v>
      </c>
      <c r="G1856">
        <v>10771.44</v>
      </c>
      <c r="H1856">
        <v>10771.44</v>
      </c>
      <c r="I1856">
        <v>10771.44</v>
      </c>
      <c r="J1856">
        <v>10771.44</v>
      </c>
      <c r="K1856">
        <v>10771.44</v>
      </c>
      <c r="L1856">
        <v>10771.44</v>
      </c>
      <c r="M1856">
        <v>10771.44</v>
      </c>
      <c r="N1856">
        <v>10771.44</v>
      </c>
      <c r="O1856">
        <v>10771.44</v>
      </c>
      <c r="P1856">
        <v>10771.44</v>
      </c>
      <c r="Q1856">
        <v>10771.44</v>
      </c>
      <c r="R1856">
        <v>10771.44</v>
      </c>
      <c r="S1856">
        <f t="shared" si="28"/>
        <v>10771.44</v>
      </c>
      <c r="T1856">
        <f>SUM($F1856:H1856)</f>
        <v>150800.16</v>
      </c>
      <c r="U1856">
        <f>SUM($F1856:I1856)</f>
        <v>161571.6</v>
      </c>
      <c r="V1856">
        <f>SUM($F1856:J1856)</f>
        <v>172343.04000000001</v>
      </c>
      <c r="W1856">
        <f>SUM($F1856:K1856)</f>
        <v>183114.48</v>
      </c>
      <c r="X1856">
        <f>SUM($F1856:L1856)</f>
        <v>193885.92</v>
      </c>
      <c r="Y1856">
        <f>SUM($F1856:M1856)</f>
        <v>204657.36000000002</v>
      </c>
      <c r="Z1856">
        <f>SUM($F1856:N1856)</f>
        <v>215428.80000000002</v>
      </c>
      <c r="AA1856">
        <f>SUM($F1856:O1856)</f>
        <v>226200.24000000002</v>
      </c>
      <c r="AB1856">
        <f>SUM($F1856:P1856)</f>
        <v>236971.68000000002</v>
      </c>
      <c r="AC1856">
        <f>SUM($F1856:Q1856)</f>
        <v>247743.12000000002</v>
      </c>
      <c r="AD1856">
        <f>SUM($F1856:R1856)</f>
        <v>258514.56000000003</v>
      </c>
    </row>
    <row r="1857" spans="1:30" x14ac:dyDescent="0.35">
      <c r="A1857" t="s">
        <v>190</v>
      </c>
      <c r="B1857" s="328" t="str">
        <f>VLOOKUP(A1857,'Web Based Remittances'!$A$2:$C$70,3,0)</f>
        <v>326l864s</v>
      </c>
      <c r="C1857" t="s">
        <v>67</v>
      </c>
      <c r="D1857" t="s">
        <v>68</v>
      </c>
      <c r="E1857">
        <v>6110800</v>
      </c>
      <c r="F1857">
        <v>0</v>
      </c>
      <c r="S1857">
        <f t="shared" si="28"/>
        <v>0</v>
      </c>
      <c r="T1857">
        <f>SUM($F1857:H1857)</f>
        <v>0</v>
      </c>
      <c r="U1857">
        <f>SUM($F1857:I1857)</f>
        <v>0</v>
      </c>
      <c r="V1857">
        <f>SUM($F1857:J1857)</f>
        <v>0</v>
      </c>
      <c r="W1857">
        <f>SUM($F1857:K1857)</f>
        <v>0</v>
      </c>
      <c r="X1857">
        <f>SUM($F1857:L1857)</f>
        <v>0</v>
      </c>
      <c r="Y1857">
        <f>SUM($F1857:M1857)</f>
        <v>0</v>
      </c>
      <c r="Z1857">
        <f>SUM($F1857:N1857)</f>
        <v>0</v>
      </c>
      <c r="AA1857">
        <f>SUM($F1857:O1857)</f>
        <v>0</v>
      </c>
      <c r="AB1857">
        <f>SUM($F1857:P1857)</f>
        <v>0</v>
      </c>
      <c r="AC1857">
        <f>SUM($F1857:Q1857)</f>
        <v>0</v>
      </c>
      <c r="AD1857">
        <f>SUM($F1857:R1857)</f>
        <v>0</v>
      </c>
    </row>
    <row r="1858" spans="1:30" x14ac:dyDescent="0.35">
      <c r="A1858" t="s">
        <v>190</v>
      </c>
      <c r="B1858" s="328" t="str">
        <f>VLOOKUP(A1858,'Web Based Remittances'!$A$2:$C$70,3,0)</f>
        <v>326l864s</v>
      </c>
      <c r="C1858" t="s">
        <v>69</v>
      </c>
      <c r="D1858" t="s">
        <v>70</v>
      </c>
      <c r="E1858">
        <v>6110640</v>
      </c>
      <c r="F1858">
        <v>61868.62</v>
      </c>
      <c r="G1858">
        <v>5155.72</v>
      </c>
      <c r="H1858">
        <v>5155.72</v>
      </c>
      <c r="I1858">
        <v>5155.72</v>
      </c>
      <c r="J1858">
        <v>5155.72</v>
      </c>
      <c r="K1858">
        <v>5155.72</v>
      </c>
      <c r="L1858">
        <v>5155.72</v>
      </c>
      <c r="M1858">
        <v>5155.72</v>
      </c>
      <c r="N1858">
        <v>5155.72</v>
      </c>
      <c r="O1858">
        <v>5155.72</v>
      </c>
      <c r="P1858">
        <v>5155.72</v>
      </c>
      <c r="Q1858">
        <v>5155.72</v>
      </c>
      <c r="R1858">
        <v>5155.7</v>
      </c>
      <c r="S1858">
        <f t="shared" si="28"/>
        <v>5155.72</v>
      </c>
      <c r="T1858">
        <f>SUM($F1858:H1858)</f>
        <v>72180.06</v>
      </c>
      <c r="U1858">
        <f>SUM($F1858:I1858)</f>
        <v>77335.78</v>
      </c>
      <c r="V1858">
        <f>SUM($F1858:J1858)</f>
        <v>82491.5</v>
      </c>
      <c r="W1858">
        <f>SUM($F1858:K1858)</f>
        <v>87647.22</v>
      </c>
      <c r="X1858">
        <f>SUM($F1858:L1858)</f>
        <v>92802.94</v>
      </c>
      <c r="Y1858">
        <f>SUM($F1858:M1858)</f>
        <v>97958.66</v>
      </c>
      <c r="Z1858">
        <f>SUM($F1858:N1858)</f>
        <v>103114.38</v>
      </c>
      <c r="AA1858">
        <f>SUM($F1858:O1858)</f>
        <v>108270.1</v>
      </c>
      <c r="AB1858">
        <f>SUM($F1858:P1858)</f>
        <v>113425.82</v>
      </c>
      <c r="AC1858">
        <f>SUM($F1858:Q1858)</f>
        <v>118581.54000000001</v>
      </c>
      <c r="AD1858">
        <f>SUM($F1858:R1858)</f>
        <v>123737.24</v>
      </c>
    </row>
    <row r="1859" spans="1:30" x14ac:dyDescent="0.35">
      <c r="A1859" t="s">
        <v>190</v>
      </c>
      <c r="B1859" s="328" t="str">
        <f>VLOOKUP(A1859,'Web Based Remittances'!$A$2:$C$70,3,0)</f>
        <v>326l864s</v>
      </c>
      <c r="C1859" t="s">
        <v>71</v>
      </c>
      <c r="D1859" t="s">
        <v>72</v>
      </c>
      <c r="E1859">
        <v>6116300</v>
      </c>
      <c r="F1859">
        <v>8115.96</v>
      </c>
      <c r="G1859">
        <v>676.33</v>
      </c>
      <c r="H1859">
        <v>676.33</v>
      </c>
      <c r="I1859">
        <v>676.33</v>
      </c>
      <c r="J1859">
        <v>676.33</v>
      </c>
      <c r="K1859">
        <v>676.33</v>
      </c>
      <c r="L1859">
        <v>676.33</v>
      </c>
      <c r="M1859">
        <v>676.33</v>
      </c>
      <c r="N1859">
        <v>676.33</v>
      </c>
      <c r="O1859">
        <v>676.33</v>
      </c>
      <c r="P1859">
        <v>676.33</v>
      </c>
      <c r="Q1859">
        <v>676.33</v>
      </c>
      <c r="R1859">
        <v>676.33</v>
      </c>
      <c r="S1859">
        <f t="shared" si="28"/>
        <v>676.33</v>
      </c>
      <c r="T1859">
        <f>SUM($F1859:H1859)</f>
        <v>9468.6200000000008</v>
      </c>
      <c r="U1859">
        <f>SUM($F1859:I1859)</f>
        <v>10144.950000000001</v>
      </c>
      <c r="V1859">
        <f>SUM($F1859:J1859)</f>
        <v>10821.28</v>
      </c>
      <c r="W1859">
        <f>SUM($F1859:K1859)</f>
        <v>11497.61</v>
      </c>
      <c r="X1859">
        <f>SUM($F1859:L1859)</f>
        <v>12173.94</v>
      </c>
      <c r="Y1859">
        <f>SUM($F1859:M1859)</f>
        <v>12850.27</v>
      </c>
      <c r="Z1859">
        <f>SUM($F1859:N1859)</f>
        <v>13526.6</v>
      </c>
      <c r="AA1859">
        <f>SUM($F1859:O1859)</f>
        <v>14202.93</v>
      </c>
      <c r="AB1859">
        <f>SUM($F1859:P1859)</f>
        <v>14879.26</v>
      </c>
      <c r="AC1859">
        <f>SUM($F1859:Q1859)</f>
        <v>15555.59</v>
      </c>
      <c r="AD1859">
        <f>SUM($F1859:R1859)</f>
        <v>16231.92</v>
      </c>
    </row>
    <row r="1860" spans="1:30" x14ac:dyDescent="0.35">
      <c r="A1860" t="s">
        <v>190</v>
      </c>
      <c r="B1860" s="328" t="str">
        <f>VLOOKUP(A1860,'Web Based Remittances'!$A$2:$C$70,3,0)</f>
        <v>326l864s</v>
      </c>
      <c r="C1860" t="s">
        <v>73</v>
      </c>
      <c r="D1860" t="s">
        <v>74</v>
      </c>
      <c r="E1860">
        <v>6116200</v>
      </c>
      <c r="F1860">
        <v>4946</v>
      </c>
      <c r="H1860">
        <v>2446</v>
      </c>
      <c r="I1860">
        <v>277.77</v>
      </c>
      <c r="J1860">
        <v>277.77</v>
      </c>
      <c r="L1860">
        <v>277.77</v>
      </c>
      <c r="M1860">
        <v>277.77</v>
      </c>
      <c r="N1860">
        <v>277.77</v>
      </c>
      <c r="O1860">
        <v>277.77</v>
      </c>
      <c r="P1860">
        <v>277.77</v>
      </c>
      <c r="Q1860">
        <v>277.77</v>
      </c>
      <c r="R1860">
        <v>277.83999999999997</v>
      </c>
      <c r="S1860">
        <f t="shared" ref="S1860:S1923" si="29">G1860</f>
        <v>0</v>
      </c>
      <c r="T1860">
        <f>SUM($F1860:H1860)</f>
        <v>7392</v>
      </c>
      <c r="U1860">
        <f>SUM($F1860:I1860)</f>
        <v>7669.77</v>
      </c>
      <c r="V1860">
        <f>SUM($F1860:J1860)</f>
        <v>7947.5400000000009</v>
      </c>
      <c r="W1860">
        <f>SUM($F1860:K1860)</f>
        <v>7947.5400000000009</v>
      </c>
      <c r="X1860">
        <f>SUM($F1860:L1860)</f>
        <v>8225.3100000000013</v>
      </c>
      <c r="Y1860">
        <f>SUM($F1860:M1860)</f>
        <v>8503.0800000000017</v>
      </c>
      <c r="Z1860">
        <f>SUM($F1860:N1860)</f>
        <v>8780.8500000000022</v>
      </c>
      <c r="AA1860">
        <f>SUM($F1860:O1860)</f>
        <v>9058.6200000000026</v>
      </c>
      <c r="AB1860">
        <f>SUM($F1860:P1860)</f>
        <v>9336.3900000000031</v>
      </c>
      <c r="AC1860">
        <f>SUM($F1860:Q1860)</f>
        <v>9614.1600000000035</v>
      </c>
      <c r="AD1860">
        <f>SUM($F1860:R1860)</f>
        <v>9892.0000000000036</v>
      </c>
    </row>
    <row r="1861" spans="1:30" x14ac:dyDescent="0.35">
      <c r="A1861" t="s">
        <v>190</v>
      </c>
      <c r="B1861" s="328" t="str">
        <f>VLOOKUP(A1861,'Web Based Remittances'!$A$2:$C$70,3,0)</f>
        <v>326l864s</v>
      </c>
      <c r="C1861" t="s">
        <v>75</v>
      </c>
      <c r="D1861" t="s">
        <v>76</v>
      </c>
      <c r="E1861">
        <v>6116610</v>
      </c>
      <c r="F1861">
        <v>0</v>
      </c>
      <c r="S1861">
        <f t="shared" si="29"/>
        <v>0</v>
      </c>
      <c r="T1861">
        <f>SUM($F1861:H1861)</f>
        <v>0</v>
      </c>
      <c r="U1861">
        <f>SUM($F1861:I1861)</f>
        <v>0</v>
      </c>
      <c r="V1861">
        <f>SUM($F1861:J1861)</f>
        <v>0</v>
      </c>
      <c r="W1861">
        <f>SUM($F1861:K1861)</f>
        <v>0</v>
      </c>
      <c r="X1861">
        <f>SUM($F1861:L1861)</f>
        <v>0</v>
      </c>
      <c r="Y1861">
        <f>SUM($F1861:M1861)</f>
        <v>0</v>
      </c>
      <c r="Z1861">
        <f>SUM($F1861:N1861)</f>
        <v>0</v>
      </c>
      <c r="AA1861">
        <f>SUM($F1861:O1861)</f>
        <v>0</v>
      </c>
      <c r="AB1861">
        <f>SUM($F1861:P1861)</f>
        <v>0</v>
      </c>
      <c r="AC1861">
        <f>SUM($F1861:Q1861)</f>
        <v>0</v>
      </c>
      <c r="AD1861">
        <f>SUM($F1861:R1861)</f>
        <v>0</v>
      </c>
    </row>
    <row r="1862" spans="1:30" x14ac:dyDescent="0.35">
      <c r="A1862" t="s">
        <v>190</v>
      </c>
      <c r="B1862" s="328" t="str">
        <f>VLOOKUP(A1862,'Web Based Remittances'!$A$2:$C$70,3,0)</f>
        <v>326l864s</v>
      </c>
      <c r="C1862" t="s">
        <v>77</v>
      </c>
      <c r="D1862" t="s">
        <v>78</v>
      </c>
      <c r="E1862">
        <v>6116600</v>
      </c>
      <c r="F1862">
        <v>10938.09</v>
      </c>
      <c r="G1862">
        <v>10938.09</v>
      </c>
      <c r="S1862">
        <f t="shared" si="29"/>
        <v>10938.09</v>
      </c>
      <c r="T1862">
        <f>SUM($F1862:H1862)</f>
        <v>21876.18</v>
      </c>
      <c r="U1862">
        <f>SUM($F1862:I1862)</f>
        <v>21876.18</v>
      </c>
      <c r="V1862">
        <f>SUM($F1862:J1862)</f>
        <v>21876.18</v>
      </c>
      <c r="W1862">
        <f>SUM($F1862:K1862)</f>
        <v>21876.18</v>
      </c>
      <c r="X1862">
        <f>SUM($F1862:L1862)</f>
        <v>21876.18</v>
      </c>
      <c r="Y1862">
        <f>SUM($F1862:M1862)</f>
        <v>21876.18</v>
      </c>
      <c r="Z1862">
        <f>SUM($F1862:N1862)</f>
        <v>21876.18</v>
      </c>
      <c r="AA1862">
        <f>SUM($F1862:O1862)</f>
        <v>21876.18</v>
      </c>
      <c r="AB1862">
        <f>SUM($F1862:P1862)</f>
        <v>21876.18</v>
      </c>
      <c r="AC1862">
        <f>SUM($F1862:Q1862)</f>
        <v>21876.18</v>
      </c>
      <c r="AD1862">
        <f>SUM($F1862:R1862)</f>
        <v>21876.18</v>
      </c>
    </row>
    <row r="1863" spans="1:30" x14ac:dyDescent="0.35">
      <c r="A1863" t="s">
        <v>190</v>
      </c>
      <c r="B1863" s="328" t="str">
        <f>VLOOKUP(A1863,'Web Based Remittances'!$A$2:$C$70,3,0)</f>
        <v>326l864s</v>
      </c>
      <c r="C1863" t="s">
        <v>79</v>
      </c>
      <c r="D1863" t="s">
        <v>80</v>
      </c>
      <c r="E1863">
        <v>6121000</v>
      </c>
      <c r="F1863">
        <v>23051.040000000001</v>
      </c>
      <c r="G1863">
        <v>2095.54</v>
      </c>
      <c r="H1863">
        <v>2095.54</v>
      </c>
      <c r="I1863">
        <v>2095.54</v>
      </c>
      <c r="J1863">
        <v>2095.54</v>
      </c>
      <c r="L1863">
        <v>2095.54</v>
      </c>
      <c r="M1863">
        <v>2095.54</v>
      </c>
      <c r="N1863">
        <v>2095.54</v>
      </c>
      <c r="O1863">
        <v>2095.54</v>
      </c>
      <c r="P1863">
        <v>2095.54</v>
      </c>
      <c r="Q1863">
        <v>2095.54</v>
      </c>
      <c r="R1863">
        <v>2095.64</v>
      </c>
      <c r="S1863">
        <f t="shared" si="29"/>
        <v>2095.54</v>
      </c>
      <c r="T1863">
        <f>SUM($F1863:H1863)</f>
        <v>27242.120000000003</v>
      </c>
      <c r="U1863">
        <f>SUM($F1863:I1863)</f>
        <v>29337.660000000003</v>
      </c>
      <c r="V1863">
        <f>SUM($F1863:J1863)</f>
        <v>31433.200000000004</v>
      </c>
      <c r="W1863">
        <f>SUM($F1863:K1863)</f>
        <v>31433.200000000004</v>
      </c>
      <c r="X1863">
        <f>SUM($F1863:L1863)</f>
        <v>33528.740000000005</v>
      </c>
      <c r="Y1863">
        <f>SUM($F1863:M1863)</f>
        <v>35624.280000000006</v>
      </c>
      <c r="Z1863">
        <f>SUM($F1863:N1863)</f>
        <v>37719.820000000007</v>
      </c>
      <c r="AA1863">
        <f>SUM($F1863:O1863)</f>
        <v>39815.360000000008</v>
      </c>
      <c r="AB1863">
        <f>SUM($F1863:P1863)</f>
        <v>41910.900000000009</v>
      </c>
      <c r="AC1863">
        <f>SUM($F1863:Q1863)</f>
        <v>44006.44000000001</v>
      </c>
      <c r="AD1863">
        <f>SUM($F1863:R1863)</f>
        <v>46102.080000000009</v>
      </c>
    </row>
    <row r="1864" spans="1:30" x14ac:dyDescent="0.35">
      <c r="A1864" t="s">
        <v>190</v>
      </c>
      <c r="B1864" s="328" t="str">
        <f>VLOOKUP(A1864,'Web Based Remittances'!$A$2:$C$70,3,0)</f>
        <v>326l864s</v>
      </c>
      <c r="C1864" t="s">
        <v>81</v>
      </c>
      <c r="D1864" t="s">
        <v>82</v>
      </c>
      <c r="E1864">
        <v>6122310</v>
      </c>
      <c r="F1864">
        <v>7350</v>
      </c>
      <c r="G1864">
        <v>612.5</v>
      </c>
      <c r="H1864">
        <v>612.5</v>
      </c>
      <c r="I1864">
        <v>612.5</v>
      </c>
      <c r="J1864">
        <v>612.5</v>
      </c>
      <c r="L1864">
        <v>1225</v>
      </c>
      <c r="M1864">
        <v>612.5</v>
      </c>
      <c r="N1864">
        <v>612.5</v>
      </c>
      <c r="O1864">
        <v>612.5</v>
      </c>
      <c r="P1864">
        <v>612.5</v>
      </c>
      <c r="Q1864">
        <v>612.5</v>
      </c>
      <c r="R1864">
        <v>612.5</v>
      </c>
      <c r="S1864">
        <f t="shared" si="29"/>
        <v>612.5</v>
      </c>
      <c r="T1864">
        <f>SUM($F1864:H1864)</f>
        <v>8575</v>
      </c>
      <c r="U1864">
        <f>SUM($F1864:I1864)</f>
        <v>9187.5</v>
      </c>
      <c r="V1864">
        <f>SUM($F1864:J1864)</f>
        <v>9800</v>
      </c>
      <c r="W1864">
        <f>SUM($F1864:K1864)</f>
        <v>9800</v>
      </c>
      <c r="X1864">
        <f>SUM($F1864:L1864)</f>
        <v>11025</v>
      </c>
      <c r="Y1864">
        <f>SUM($F1864:M1864)</f>
        <v>11637.5</v>
      </c>
      <c r="Z1864">
        <f>SUM($F1864:N1864)</f>
        <v>12250</v>
      </c>
      <c r="AA1864">
        <f>SUM($F1864:O1864)</f>
        <v>12862.5</v>
      </c>
      <c r="AB1864">
        <f>SUM($F1864:P1864)</f>
        <v>13475</v>
      </c>
      <c r="AC1864">
        <f>SUM($F1864:Q1864)</f>
        <v>14087.5</v>
      </c>
      <c r="AD1864">
        <f>SUM($F1864:R1864)</f>
        <v>14700</v>
      </c>
    </row>
    <row r="1865" spans="1:30" x14ac:dyDescent="0.35">
      <c r="A1865" t="s">
        <v>190</v>
      </c>
      <c r="B1865" s="328" t="str">
        <f>VLOOKUP(A1865,'Web Based Remittances'!$A$2:$C$70,3,0)</f>
        <v>326l864s</v>
      </c>
      <c r="C1865" t="s">
        <v>83</v>
      </c>
      <c r="D1865" t="s">
        <v>84</v>
      </c>
      <c r="E1865">
        <v>6122110</v>
      </c>
      <c r="F1865">
        <v>38000</v>
      </c>
      <c r="G1865">
        <v>3166.66</v>
      </c>
      <c r="H1865">
        <v>3166.66</v>
      </c>
      <c r="I1865">
        <v>3166.66</v>
      </c>
      <c r="J1865">
        <v>6333.33</v>
      </c>
      <c r="L1865">
        <v>3166.66</v>
      </c>
      <c r="M1865">
        <v>3166.66</v>
      </c>
      <c r="N1865">
        <v>3166.66</v>
      </c>
      <c r="O1865">
        <v>3166.66</v>
      </c>
      <c r="P1865">
        <v>3166.66</v>
      </c>
      <c r="Q1865">
        <v>3166.66</v>
      </c>
      <c r="R1865">
        <v>3166.73</v>
      </c>
      <c r="S1865">
        <f t="shared" si="29"/>
        <v>3166.66</v>
      </c>
      <c r="T1865">
        <f>SUM($F1865:H1865)</f>
        <v>44333.320000000007</v>
      </c>
      <c r="U1865">
        <f>SUM($F1865:I1865)</f>
        <v>47499.98000000001</v>
      </c>
      <c r="V1865">
        <f>SUM($F1865:J1865)</f>
        <v>53833.310000000012</v>
      </c>
      <c r="W1865">
        <f>SUM($F1865:K1865)</f>
        <v>53833.310000000012</v>
      </c>
      <c r="X1865">
        <f>SUM($F1865:L1865)</f>
        <v>56999.970000000016</v>
      </c>
      <c r="Y1865">
        <f>SUM($F1865:M1865)</f>
        <v>60166.630000000019</v>
      </c>
      <c r="Z1865">
        <f>SUM($F1865:N1865)</f>
        <v>63333.290000000023</v>
      </c>
      <c r="AA1865">
        <f>SUM($F1865:O1865)</f>
        <v>66499.950000000026</v>
      </c>
      <c r="AB1865">
        <f>SUM($F1865:P1865)</f>
        <v>69666.61000000003</v>
      </c>
      <c r="AC1865">
        <f>SUM($F1865:Q1865)</f>
        <v>72833.270000000033</v>
      </c>
      <c r="AD1865">
        <f>SUM($F1865:R1865)</f>
        <v>76000.000000000029</v>
      </c>
    </row>
    <row r="1866" spans="1:30" x14ac:dyDescent="0.35">
      <c r="A1866" t="s">
        <v>190</v>
      </c>
      <c r="B1866" s="328" t="str">
        <f>VLOOKUP(A1866,'Web Based Remittances'!$A$2:$C$70,3,0)</f>
        <v>326l864s</v>
      </c>
      <c r="C1866" t="s">
        <v>85</v>
      </c>
      <c r="D1866" t="s">
        <v>86</v>
      </c>
      <c r="E1866">
        <v>6120800</v>
      </c>
      <c r="F1866">
        <v>8516</v>
      </c>
      <c r="G1866">
        <v>2129</v>
      </c>
      <c r="J1866">
        <v>2129</v>
      </c>
      <c r="N1866">
        <v>2129</v>
      </c>
      <c r="R1866">
        <v>2129</v>
      </c>
      <c r="S1866">
        <f t="shared" si="29"/>
        <v>2129</v>
      </c>
      <c r="T1866">
        <f>SUM($F1866:H1866)</f>
        <v>10645</v>
      </c>
      <c r="U1866">
        <f>SUM($F1866:I1866)</f>
        <v>10645</v>
      </c>
      <c r="V1866">
        <f>SUM($F1866:J1866)</f>
        <v>12774</v>
      </c>
      <c r="W1866">
        <f>SUM($F1866:K1866)</f>
        <v>12774</v>
      </c>
      <c r="X1866">
        <f>SUM($F1866:L1866)</f>
        <v>12774</v>
      </c>
      <c r="Y1866">
        <f>SUM($F1866:M1866)</f>
        <v>12774</v>
      </c>
      <c r="Z1866">
        <f>SUM($F1866:N1866)</f>
        <v>14903</v>
      </c>
      <c r="AA1866">
        <f>SUM($F1866:O1866)</f>
        <v>14903</v>
      </c>
      <c r="AB1866">
        <f>SUM($F1866:P1866)</f>
        <v>14903</v>
      </c>
      <c r="AC1866">
        <f>SUM($F1866:Q1866)</f>
        <v>14903</v>
      </c>
      <c r="AD1866">
        <f>SUM($F1866:R1866)</f>
        <v>17032</v>
      </c>
    </row>
    <row r="1867" spans="1:30" x14ac:dyDescent="0.35">
      <c r="A1867" t="s">
        <v>190</v>
      </c>
      <c r="B1867" s="328" t="str">
        <f>VLOOKUP(A1867,'Web Based Remittances'!$A$2:$C$70,3,0)</f>
        <v>326l864s</v>
      </c>
      <c r="C1867" t="s">
        <v>87</v>
      </c>
      <c r="D1867" t="s">
        <v>88</v>
      </c>
      <c r="E1867">
        <v>6120220</v>
      </c>
      <c r="F1867">
        <v>40250</v>
      </c>
      <c r="G1867">
        <v>3354.16</v>
      </c>
      <c r="H1867">
        <v>3354.16</v>
      </c>
      <c r="I1867">
        <v>3354.16</v>
      </c>
      <c r="J1867">
        <v>3354.16</v>
      </c>
      <c r="L1867">
        <v>6708.4</v>
      </c>
      <c r="M1867">
        <v>3354.16</v>
      </c>
      <c r="N1867">
        <v>3354.16</v>
      </c>
      <c r="O1867">
        <v>3354.16</v>
      </c>
      <c r="P1867">
        <v>3354.16</v>
      </c>
      <c r="Q1867">
        <v>3354.16</v>
      </c>
      <c r="R1867">
        <v>3354.16</v>
      </c>
      <c r="S1867">
        <f t="shared" si="29"/>
        <v>3354.16</v>
      </c>
      <c r="T1867">
        <f>SUM($F1867:H1867)</f>
        <v>46958.320000000007</v>
      </c>
      <c r="U1867">
        <f>SUM($F1867:I1867)</f>
        <v>50312.48000000001</v>
      </c>
      <c r="V1867">
        <f>SUM($F1867:J1867)</f>
        <v>53666.640000000014</v>
      </c>
      <c r="W1867">
        <f>SUM($F1867:K1867)</f>
        <v>53666.640000000014</v>
      </c>
      <c r="X1867">
        <f>SUM($F1867:L1867)</f>
        <v>60375.040000000015</v>
      </c>
      <c r="Y1867">
        <f>SUM($F1867:M1867)</f>
        <v>63729.200000000012</v>
      </c>
      <c r="Z1867">
        <f>SUM($F1867:N1867)</f>
        <v>67083.360000000015</v>
      </c>
      <c r="AA1867">
        <f>SUM($F1867:O1867)</f>
        <v>70437.520000000019</v>
      </c>
      <c r="AB1867">
        <f>SUM($F1867:P1867)</f>
        <v>73791.680000000022</v>
      </c>
      <c r="AC1867">
        <f>SUM($F1867:Q1867)</f>
        <v>77145.840000000026</v>
      </c>
      <c r="AD1867">
        <f>SUM($F1867:R1867)</f>
        <v>80500.000000000029</v>
      </c>
    </row>
    <row r="1868" spans="1:30" x14ac:dyDescent="0.35">
      <c r="A1868" t="s">
        <v>190</v>
      </c>
      <c r="B1868" s="328" t="str">
        <f>VLOOKUP(A1868,'Web Based Remittances'!$A$2:$C$70,3,0)</f>
        <v>326l864s</v>
      </c>
      <c r="C1868" t="s">
        <v>89</v>
      </c>
      <c r="D1868" t="s">
        <v>90</v>
      </c>
      <c r="E1868">
        <v>6120600</v>
      </c>
      <c r="F1868">
        <v>57344</v>
      </c>
      <c r="G1868">
        <v>57344</v>
      </c>
      <c r="S1868">
        <f t="shared" si="29"/>
        <v>57344</v>
      </c>
      <c r="T1868">
        <f>SUM($F1868:H1868)</f>
        <v>114688</v>
      </c>
      <c r="U1868">
        <f>SUM($F1868:I1868)</f>
        <v>114688</v>
      </c>
      <c r="V1868">
        <f>SUM($F1868:J1868)</f>
        <v>114688</v>
      </c>
      <c r="W1868">
        <f>SUM($F1868:K1868)</f>
        <v>114688</v>
      </c>
      <c r="X1868">
        <f>SUM($F1868:L1868)</f>
        <v>114688</v>
      </c>
      <c r="Y1868">
        <f>SUM($F1868:M1868)</f>
        <v>114688</v>
      </c>
      <c r="Z1868">
        <f>SUM($F1868:N1868)</f>
        <v>114688</v>
      </c>
      <c r="AA1868">
        <f>SUM($F1868:O1868)</f>
        <v>114688</v>
      </c>
      <c r="AB1868">
        <f>SUM($F1868:P1868)</f>
        <v>114688</v>
      </c>
      <c r="AC1868">
        <f>SUM($F1868:Q1868)</f>
        <v>114688</v>
      </c>
      <c r="AD1868">
        <f>SUM($F1868:R1868)</f>
        <v>114688</v>
      </c>
    </row>
    <row r="1869" spans="1:30" x14ac:dyDescent="0.35">
      <c r="A1869" t="s">
        <v>190</v>
      </c>
      <c r="B1869" s="328" t="str">
        <f>VLOOKUP(A1869,'Web Based Remittances'!$A$2:$C$70,3,0)</f>
        <v>326l864s</v>
      </c>
      <c r="C1869" t="s">
        <v>91</v>
      </c>
      <c r="D1869" t="s">
        <v>92</v>
      </c>
      <c r="E1869">
        <v>6120400</v>
      </c>
      <c r="F1869">
        <v>9726.5</v>
      </c>
      <c r="G1869">
        <v>884.22</v>
      </c>
      <c r="H1869">
        <v>884.22</v>
      </c>
      <c r="I1869">
        <v>884.22</v>
      </c>
      <c r="J1869">
        <v>884.22</v>
      </c>
      <c r="L1869">
        <v>884.22</v>
      </c>
      <c r="M1869">
        <v>884.22</v>
      </c>
      <c r="N1869">
        <v>884.22</v>
      </c>
      <c r="O1869">
        <v>884.22</v>
      </c>
      <c r="P1869">
        <v>884.22</v>
      </c>
      <c r="Q1869">
        <v>884.22</v>
      </c>
      <c r="R1869">
        <v>884.3</v>
      </c>
      <c r="S1869">
        <f t="shared" si="29"/>
        <v>884.22</v>
      </c>
      <c r="T1869">
        <f>SUM($F1869:H1869)</f>
        <v>11494.939999999999</v>
      </c>
      <c r="U1869">
        <f>SUM($F1869:I1869)</f>
        <v>12379.159999999998</v>
      </c>
      <c r="V1869">
        <f>SUM($F1869:J1869)</f>
        <v>13263.379999999997</v>
      </c>
      <c r="W1869">
        <f>SUM($F1869:K1869)</f>
        <v>13263.379999999997</v>
      </c>
      <c r="X1869">
        <f>SUM($F1869:L1869)</f>
        <v>14147.599999999997</v>
      </c>
      <c r="Y1869">
        <f>SUM($F1869:M1869)</f>
        <v>15031.819999999996</v>
      </c>
      <c r="Z1869">
        <f>SUM($F1869:N1869)</f>
        <v>15916.039999999995</v>
      </c>
      <c r="AA1869">
        <f>SUM($F1869:O1869)</f>
        <v>16800.259999999995</v>
      </c>
      <c r="AB1869">
        <f>SUM($F1869:P1869)</f>
        <v>17684.479999999996</v>
      </c>
      <c r="AC1869">
        <f>SUM($F1869:Q1869)</f>
        <v>18568.699999999997</v>
      </c>
      <c r="AD1869">
        <f>SUM($F1869:R1869)</f>
        <v>19452.999999999996</v>
      </c>
    </row>
    <row r="1870" spans="1:30" x14ac:dyDescent="0.35">
      <c r="A1870" t="s">
        <v>190</v>
      </c>
      <c r="B1870" s="328" t="str">
        <f>VLOOKUP(A1870,'Web Based Remittances'!$A$2:$C$70,3,0)</f>
        <v>326l864s</v>
      </c>
      <c r="C1870" t="s">
        <v>93</v>
      </c>
      <c r="D1870" t="s">
        <v>94</v>
      </c>
      <c r="E1870">
        <v>6140130</v>
      </c>
      <c r="F1870">
        <v>56600</v>
      </c>
      <c r="G1870">
        <v>5145.45</v>
      </c>
      <c r="H1870">
        <v>5145.45</v>
      </c>
      <c r="I1870">
        <v>5145.45</v>
      </c>
      <c r="J1870">
        <v>5145.45</v>
      </c>
      <c r="L1870">
        <v>5145.45</v>
      </c>
      <c r="M1870">
        <v>5145.45</v>
      </c>
      <c r="N1870">
        <v>5145.45</v>
      </c>
      <c r="O1870">
        <v>5145.45</v>
      </c>
      <c r="P1870">
        <v>5145.45</v>
      </c>
      <c r="Q1870">
        <v>5145.45</v>
      </c>
      <c r="R1870">
        <v>5145.5</v>
      </c>
      <c r="S1870">
        <f t="shared" si="29"/>
        <v>5145.45</v>
      </c>
      <c r="T1870">
        <f>SUM($F1870:H1870)</f>
        <v>66890.899999999994</v>
      </c>
      <c r="U1870">
        <f>SUM($F1870:I1870)</f>
        <v>72036.349999999991</v>
      </c>
      <c r="V1870">
        <f>SUM($F1870:J1870)</f>
        <v>77181.799999999988</v>
      </c>
      <c r="W1870">
        <f>SUM($F1870:K1870)</f>
        <v>77181.799999999988</v>
      </c>
      <c r="X1870">
        <f>SUM($F1870:L1870)</f>
        <v>82327.249999999985</v>
      </c>
      <c r="Y1870">
        <f>SUM($F1870:M1870)</f>
        <v>87472.699999999983</v>
      </c>
      <c r="Z1870">
        <f>SUM($F1870:N1870)</f>
        <v>92618.14999999998</v>
      </c>
      <c r="AA1870">
        <f>SUM($F1870:O1870)</f>
        <v>97763.599999999977</v>
      </c>
      <c r="AB1870">
        <f>SUM($F1870:P1870)</f>
        <v>102909.04999999997</v>
      </c>
      <c r="AC1870">
        <f>SUM($F1870:Q1870)</f>
        <v>108054.49999999997</v>
      </c>
      <c r="AD1870">
        <f>SUM($F1870:R1870)</f>
        <v>113199.99999999997</v>
      </c>
    </row>
    <row r="1871" spans="1:30" x14ac:dyDescent="0.35">
      <c r="A1871" t="s">
        <v>190</v>
      </c>
      <c r="B1871" s="328" t="str">
        <f>VLOOKUP(A1871,'Web Based Remittances'!$A$2:$C$70,3,0)</f>
        <v>326l864s</v>
      </c>
      <c r="C1871" t="s">
        <v>95</v>
      </c>
      <c r="D1871" t="s">
        <v>96</v>
      </c>
      <c r="E1871">
        <v>6142430</v>
      </c>
      <c r="F1871">
        <v>10540.5</v>
      </c>
      <c r="G1871">
        <v>958.23</v>
      </c>
      <c r="H1871">
        <v>958.23</v>
      </c>
      <c r="I1871">
        <v>958.23</v>
      </c>
      <c r="J1871">
        <v>958.23</v>
      </c>
      <c r="L1871">
        <v>958.23</v>
      </c>
      <c r="M1871">
        <v>958.23</v>
      </c>
      <c r="N1871">
        <v>958.23</v>
      </c>
      <c r="O1871">
        <v>958.23</v>
      </c>
      <c r="P1871">
        <v>958.23</v>
      </c>
      <c r="Q1871">
        <v>958.23</v>
      </c>
      <c r="R1871">
        <v>958.2</v>
      </c>
      <c r="S1871">
        <f t="shared" si="29"/>
        <v>958.23</v>
      </c>
      <c r="T1871">
        <f>SUM($F1871:H1871)</f>
        <v>12456.96</v>
      </c>
      <c r="U1871">
        <f>SUM($F1871:I1871)</f>
        <v>13415.189999999999</v>
      </c>
      <c r="V1871">
        <f>SUM($F1871:J1871)</f>
        <v>14373.419999999998</v>
      </c>
      <c r="W1871">
        <f>SUM($F1871:K1871)</f>
        <v>14373.419999999998</v>
      </c>
      <c r="X1871">
        <f>SUM($F1871:L1871)</f>
        <v>15331.649999999998</v>
      </c>
      <c r="Y1871">
        <f>SUM($F1871:M1871)</f>
        <v>16289.879999999997</v>
      </c>
      <c r="Z1871">
        <f>SUM($F1871:N1871)</f>
        <v>17248.109999999997</v>
      </c>
      <c r="AA1871">
        <f>SUM($F1871:O1871)</f>
        <v>18206.339999999997</v>
      </c>
      <c r="AB1871">
        <f>SUM($F1871:P1871)</f>
        <v>19164.569999999996</v>
      </c>
      <c r="AC1871">
        <f>SUM($F1871:Q1871)</f>
        <v>20122.799999999996</v>
      </c>
      <c r="AD1871">
        <f>SUM($F1871:R1871)</f>
        <v>21080.999999999996</v>
      </c>
    </row>
    <row r="1872" spans="1:30" x14ac:dyDescent="0.35">
      <c r="A1872" t="s">
        <v>190</v>
      </c>
      <c r="B1872" s="328" t="str">
        <f>VLOOKUP(A1872,'Web Based Remittances'!$A$2:$C$70,3,0)</f>
        <v>326l864s</v>
      </c>
      <c r="C1872" t="s">
        <v>97</v>
      </c>
      <c r="D1872" t="s">
        <v>98</v>
      </c>
      <c r="E1872">
        <v>6146100</v>
      </c>
      <c r="F1872">
        <v>0</v>
      </c>
      <c r="S1872">
        <f t="shared" si="29"/>
        <v>0</v>
      </c>
      <c r="T1872">
        <f>SUM($F1872:H1872)</f>
        <v>0</v>
      </c>
      <c r="U1872">
        <f>SUM($F1872:I1872)</f>
        <v>0</v>
      </c>
      <c r="V1872">
        <f>SUM($F1872:J1872)</f>
        <v>0</v>
      </c>
      <c r="W1872">
        <f>SUM($F1872:K1872)</f>
        <v>0</v>
      </c>
      <c r="X1872">
        <f>SUM($F1872:L1872)</f>
        <v>0</v>
      </c>
      <c r="Y1872">
        <f>SUM($F1872:M1872)</f>
        <v>0</v>
      </c>
      <c r="Z1872">
        <f>SUM($F1872:N1872)</f>
        <v>0</v>
      </c>
      <c r="AA1872">
        <f>SUM($F1872:O1872)</f>
        <v>0</v>
      </c>
      <c r="AB1872">
        <f>SUM($F1872:P1872)</f>
        <v>0</v>
      </c>
      <c r="AC1872">
        <f>SUM($F1872:Q1872)</f>
        <v>0</v>
      </c>
      <c r="AD1872">
        <f>SUM($F1872:R1872)</f>
        <v>0</v>
      </c>
    </row>
    <row r="1873" spans="1:30" x14ac:dyDescent="0.35">
      <c r="A1873" t="s">
        <v>190</v>
      </c>
      <c r="B1873" s="328" t="str">
        <f>VLOOKUP(A1873,'Web Based Remittances'!$A$2:$C$70,3,0)</f>
        <v>326l864s</v>
      </c>
      <c r="C1873" t="s">
        <v>99</v>
      </c>
      <c r="D1873" t="s">
        <v>100</v>
      </c>
      <c r="E1873">
        <v>6140000</v>
      </c>
      <c r="F1873">
        <v>17205</v>
      </c>
      <c r="G1873">
        <v>1550.45</v>
      </c>
      <c r="H1873">
        <v>1550.45</v>
      </c>
      <c r="I1873">
        <v>1550.45</v>
      </c>
      <c r="J1873">
        <v>1550.45</v>
      </c>
      <c r="K1873">
        <v>150</v>
      </c>
      <c r="L1873">
        <v>1550.45</v>
      </c>
      <c r="M1873">
        <v>1550.45</v>
      </c>
      <c r="N1873">
        <v>1550.45</v>
      </c>
      <c r="O1873">
        <v>1550.45</v>
      </c>
      <c r="P1873">
        <v>1550.45</v>
      </c>
      <c r="Q1873">
        <v>1550.45</v>
      </c>
      <c r="R1873">
        <v>1550.5</v>
      </c>
      <c r="S1873">
        <f t="shared" si="29"/>
        <v>1550.45</v>
      </c>
      <c r="T1873">
        <f>SUM($F1873:H1873)</f>
        <v>20305.900000000001</v>
      </c>
      <c r="U1873">
        <f>SUM($F1873:I1873)</f>
        <v>21856.350000000002</v>
      </c>
      <c r="V1873">
        <f>SUM($F1873:J1873)</f>
        <v>23406.800000000003</v>
      </c>
      <c r="W1873">
        <f>SUM($F1873:K1873)</f>
        <v>23556.800000000003</v>
      </c>
      <c r="X1873">
        <f>SUM($F1873:L1873)</f>
        <v>25107.250000000004</v>
      </c>
      <c r="Y1873">
        <f>SUM($F1873:M1873)</f>
        <v>26657.700000000004</v>
      </c>
      <c r="Z1873">
        <f>SUM($F1873:N1873)</f>
        <v>28208.150000000005</v>
      </c>
      <c r="AA1873">
        <f>SUM($F1873:O1873)</f>
        <v>29758.600000000006</v>
      </c>
      <c r="AB1873">
        <f>SUM($F1873:P1873)</f>
        <v>31309.050000000007</v>
      </c>
      <c r="AC1873">
        <f>SUM($F1873:Q1873)</f>
        <v>32859.500000000007</v>
      </c>
      <c r="AD1873">
        <f>SUM($F1873:R1873)</f>
        <v>34410.000000000007</v>
      </c>
    </row>
    <row r="1874" spans="1:30" x14ac:dyDescent="0.35">
      <c r="A1874" t="s">
        <v>190</v>
      </c>
      <c r="B1874" s="328" t="str">
        <f>VLOOKUP(A1874,'Web Based Remittances'!$A$2:$C$70,3,0)</f>
        <v>326l864s</v>
      </c>
      <c r="C1874" t="s">
        <v>101</v>
      </c>
      <c r="D1874" t="s">
        <v>102</v>
      </c>
      <c r="E1874">
        <v>6121600</v>
      </c>
      <c r="F1874">
        <v>8627.99</v>
      </c>
      <c r="G1874">
        <v>7326</v>
      </c>
      <c r="L1874">
        <v>761.99</v>
      </c>
      <c r="R1874">
        <v>540</v>
      </c>
      <c r="S1874">
        <f t="shared" si="29"/>
        <v>7326</v>
      </c>
      <c r="T1874">
        <f>SUM($F1874:H1874)</f>
        <v>15953.99</v>
      </c>
      <c r="U1874">
        <f>SUM($F1874:I1874)</f>
        <v>15953.99</v>
      </c>
      <c r="V1874">
        <f>SUM($F1874:J1874)</f>
        <v>15953.99</v>
      </c>
      <c r="W1874">
        <f>SUM($F1874:K1874)</f>
        <v>15953.99</v>
      </c>
      <c r="X1874">
        <f>SUM($F1874:L1874)</f>
        <v>16715.98</v>
      </c>
      <c r="Y1874">
        <f>SUM($F1874:M1874)</f>
        <v>16715.98</v>
      </c>
      <c r="Z1874">
        <f>SUM($F1874:N1874)</f>
        <v>16715.98</v>
      </c>
      <c r="AA1874">
        <f>SUM($F1874:O1874)</f>
        <v>16715.98</v>
      </c>
      <c r="AB1874">
        <f>SUM($F1874:P1874)</f>
        <v>16715.98</v>
      </c>
      <c r="AC1874">
        <f>SUM($F1874:Q1874)</f>
        <v>16715.98</v>
      </c>
      <c r="AD1874">
        <f>SUM($F1874:R1874)</f>
        <v>17255.98</v>
      </c>
    </row>
    <row r="1875" spans="1:30" x14ac:dyDescent="0.35">
      <c r="A1875" t="s">
        <v>190</v>
      </c>
      <c r="B1875" s="328" t="str">
        <f>VLOOKUP(A1875,'Web Based Remittances'!$A$2:$C$70,3,0)</f>
        <v>326l864s</v>
      </c>
      <c r="C1875" t="s">
        <v>103</v>
      </c>
      <c r="D1875" t="s">
        <v>104</v>
      </c>
      <c r="E1875">
        <v>6151110</v>
      </c>
      <c r="F1875">
        <v>0</v>
      </c>
      <c r="S1875">
        <f t="shared" si="29"/>
        <v>0</v>
      </c>
      <c r="T1875">
        <f>SUM($F1875:H1875)</f>
        <v>0</v>
      </c>
      <c r="U1875">
        <f>SUM($F1875:I1875)</f>
        <v>0</v>
      </c>
      <c r="V1875">
        <f>SUM($F1875:J1875)</f>
        <v>0</v>
      </c>
      <c r="W1875">
        <f>SUM($F1875:K1875)</f>
        <v>0</v>
      </c>
      <c r="X1875">
        <f>SUM($F1875:L1875)</f>
        <v>0</v>
      </c>
      <c r="Y1875">
        <f>SUM($F1875:M1875)</f>
        <v>0</v>
      </c>
      <c r="Z1875">
        <f>SUM($F1875:N1875)</f>
        <v>0</v>
      </c>
      <c r="AA1875">
        <f>SUM($F1875:O1875)</f>
        <v>0</v>
      </c>
      <c r="AB1875">
        <f>SUM($F1875:P1875)</f>
        <v>0</v>
      </c>
      <c r="AC1875">
        <f>SUM($F1875:Q1875)</f>
        <v>0</v>
      </c>
      <c r="AD1875">
        <f>SUM($F1875:R1875)</f>
        <v>0</v>
      </c>
    </row>
    <row r="1876" spans="1:30" x14ac:dyDescent="0.35">
      <c r="A1876" t="s">
        <v>190</v>
      </c>
      <c r="B1876" s="328" t="str">
        <f>VLOOKUP(A1876,'Web Based Remittances'!$A$2:$C$70,3,0)</f>
        <v>326l864s</v>
      </c>
      <c r="C1876" t="s">
        <v>105</v>
      </c>
      <c r="D1876" t="s">
        <v>106</v>
      </c>
      <c r="E1876">
        <v>6140200</v>
      </c>
      <c r="F1876">
        <v>66200</v>
      </c>
      <c r="G1876">
        <v>3484.21</v>
      </c>
      <c r="H1876">
        <v>6968.42</v>
      </c>
      <c r="I1876">
        <v>5226.3100000000004</v>
      </c>
      <c r="J1876">
        <v>5226.3100000000004</v>
      </c>
      <c r="L1876">
        <v>6968.42</v>
      </c>
      <c r="M1876">
        <v>6968.42</v>
      </c>
      <c r="N1876">
        <v>5226.3100000000004</v>
      </c>
      <c r="O1876">
        <v>6968.42</v>
      </c>
      <c r="P1876">
        <v>5226.3100000000004</v>
      </c>
      <c r="Q1876">
        <v>6968.42</v>
      </c>
      <c r="R1876">
        <v>6968.45</v>
      </c>
      <c r="S1876">
        <f t="shared" si="29"/>
        <v>3484.21</v>
      </c>
      <c r="T1876">
        <f>SUM($F1876:H1876)</f>
        <v>76652.63</v>
      </c>
      <c r="U1876">
        <f>SUM($F1876:I1876)</f>
        <v>81878.94</v>
      </c>
      <c r="V1876">
        <f>SUM($F1876:J1876)</f>
        <v>87105.25</v>
      </c>
      <c r="W1876">
        <f>SUM($F1876:K1876)</f>
        <v>87105.25</v>
      </c>
      <c r="X1876">
        <f>SUM($F1876:L1876)</f>
        <v>94073.67</v>
      </c>
      <c r="Y1876">
        <f>SUM($F1876:M1876)</f>
        <v>101042.09</v>
      </c>
      <c r="Z1876">
        <f>SUM($F1876:N1876)</f>
        <v>106268.4</v>
      </c>
      <c r="AA1876">
        <f>SUM($F1876:O1876)</f>
        <v>113236.81999999999</v>
      </c>
      <c r="AB1876">
        <f>SUM($F1876:P1876)</f>
        <v>118463.12999999999</v>
      </c>
      <c r="AC1876">
        <f>SUM($F1876:Q1876)</f>
        <v>125431.54999999999</v>
      </c>
      <c r="AD1876">
        <f>SUM($F1876:R1876)</f>
        <v>132400</v>
      </c>
    </row>
    <row r="1877" spans="1:30" x14ac:dyDescent="0.35">
      <c r="A1877" t="s">
        <v>190</v>
      </c>
      <c r="B1877" s="328" t="str">
        <f>VLOOKUP(A1877,'Web Based Remittances'!$A$2:$C$70,3,0)</f>
        <v>326l864s</v>
      </c>
      <c r="C1877" t="s">
        <v>107</v>
      </c>
      <c r="D1877" t="s">
        <v>108</v>
      </c>
      <c r="E1877">
        <v>6111000</v>
      </c>
      <c r="F1877">
        <v>2000</v>
      </c>
      <c r="G1877">
        <v>181.81</v>
      </c>
      <c r="H1877">
        <v>181.81</v>
      </c>
      <c r="I1877">
        <v>181.81</v>
      </c>
      <c r="J1877">
        <v>181.81</v>
      </c>
      <c r="L1877">
        <v>181.81</v>
      </c>
      <c r="M1877">
        <v>181.81</v>
      </c>
      <c r="N1877">
        <v>181.81</v>
      </c>
      <c r="O1877">
        <v>181.81</v>
      </c>
      <c r="P1877">
        <v>181.81</v>
      </c>
      <c r="Q1877">
        <v>181.81</v>
      </c>
      <c r="R1877">
        <v>181.9</v>
      </c>
      <c r="S1877">
        <f t="shared" si="29"/>
        <v>181.81</v>
      </c>
      <c r="T1877">
        <f>SUM($F1877:H1877)</f>
        <v>2363.62</v>
      </c>
      <c r="U1877">
        <f>SUM($F1877:I1877)</f>
        <v>2545.4299999999998</v>
      </c>
      <c r="V1877">
        <f>SUM($F1877:J1877)</f>
        <v>2727.24</v>
      </c>
      <c r="W1877">
        <f>SUM($F1877:K1877)</f>
        <v>2727.24</v>
      </c>
      <c r="X1877">
        <f>SUM($F1877:L1877)</f>
        <v>2909.0499999999997</v>
      </c>
      <c r="Y1877">
        <f>SUM($F1877:M1877)</f>
        <v>3090.8599999999997</v>
      </c>
      <c r="Z1877">
        <f>SUM($F1877:N1877)</f>
        <v>3272.6699999999996</v>
      </c>
      <c r="AA1877">
        <f>SUM($F1877:O1877)</f>
        <v>3454.4799999999996</v>
      </c>
      <c r="AB1877">
        <f>SUM($F1877:P1877)</f>
        <v>3636.2899999999995</v>
      </c>
      <c r="AC1877">
        <f>SUM($F1877:Q1877)</f>
        <v>3818.0999999999995</v>
      </c>
      <c r="AD1877">
        <f>SUM($F1877:R1877)</f>
        <v>3999.9999999999995</v>
      </c>
    </row>
    <row r="1878" spans="1:30" x14ac:dyDescent="0.35">
      <c r="A1878" t="s">
        <v>190</v>
      </c>
      <c r="B1878" s="328" t="str">
        <f>VLOOKUP(A1878,'Web Based Remittances'!$A$2:$C$70,3,0)</f>
        <v>326l864s</v>
      </c>
      <c r="C1878" t="s">
        <v>109</v>
      </c>
      <c r="D1878" t="s">
        <v>110</v>
      </c>
      <c r="E1878">
        <v>6170100</v>
      </c>
      <c r="F1878">
        <v>12627.1</v>
      </c>
      <c r="G1878">
        <v>1147.92</v>
      </c>
      <c r="H1878">
        <v>1147.92</v>
      </c>
      <c r="I1878">
        <v>1147.92</v>
      </c>
      <c r="J1878">
        <v>1147.92</v>
      </c>
      <c r="L1878">
        <v>1147.92</v>
      </c>
      <c r="M1878">
        <v>1147.92</v>
      </c>
      <c r="N1878">
        <v>1147.92</v>
      </c>
      <c r="O1878">
        <v>1147.92</v>
      </c>
      <c r="P1878">
        <v>1147.92</v>
      </c>
      <c r="Q1878">
        <v>1147.92</v>
      </c>
      <c r="R1878">
        <v>1147.9000000000001</v>
      </c>
      <c r="S1878">
        <f t="shared" si="29"/>
        <v>1147.92</v>
      </c>
      <c r="T1878">
        <f>SUM($F1878:H1878)</f>
        <v>14922.94</v>
      </c>
      <c r="U1878">
        <f>SUM($F1878:I1878)</f>
        <v>16070.86</v>
      </c>
      <c r="V1878">
        <f>SUM($F1878:J1878)</f>
        <v>17218.78</v>
      </c>
      <c r="W1878">
        <f>SUM($F1878:K1878)</f>
        <v>17218.78</v>
      </c>
      <c r="X1878">
        <f>SUM($F1878:L1878)</f>
        <v>18366.699999999997</v>
      </c>
      <c r="Y1878">
        <f>SUM($F1878:M1878)</f>
        <v>19514.619999999995</v>
      </c>
      <c r="Z1878">
        <f>SUM($F1878:N1878)</f>
        <v>20662.539999999994</v>
      </c>
      <c r="AA1878">
        <f>SUM($F1878:O1878)</f>
        <v>21810.459999999992</v>
      </c>
      <c r="AB1878">
        <f>SUM($F1878:P1878)</f>
        <v>22958.37999999999</v>
      </c>
      <c r="AC1878">
        <f>SUM($F1878:Q1878)</f>
        <v>24106.299999999988</v>
      </c>
      <c r="AD1878">
        <f>SUM($F1878:R1878)</f>
        <v>25254.19999999999</v>
      </c>
    </row>
    <row r="1879" spans="1:30" x14ac:dyDescent="0.35">
      <c r="A1879" t="s">
        <v>190</v>
      </c>
      <c r="B1879" s="328" t="str">
        <f>VLOOKUP(A1879,'Web Based Remittances'!$A$2:$C$70,3,0)</f>
        <v>326l864s</v>
      </c>
      <c r="C1879" t="s">
        <v>111</v>
      </c>
      <c r="D1879" t="s">
        <v>112</v>
      </c>
      <c r="E1879">
        <v>6170110</v>
      </c>
      <c r="F1879">
        <v>36502.61</v>
      </c>
      <c r="G1879">
        <v>19065.810000000001</v>
      </c>
      <c r="H1879">
        <v>1743.68</v>
      </c>
      <c r="I1879">
        <v>1743.68</v>
      </c>
      <c r="J1879">
        <v>1743.68</v>
      </c>
      <c r="L1879">
        <v>1743.68</v>
      </c>
      <c r="M1879">
        <v>1743.68</v>
      </c>
      <c r="N1879">
        <v>1743.68</v>
      </c>
      <c r="O1879">
        <v>1743.68</v>
      </c>
      <c r="P1879">
        <v>1743.68</v>
      </c>
      <c r="Q1879">
        <v>1743.68</v>
      </c>
      <c r="R1879">
        <v>1743.68</v>
      </c>
      <c r="S1879">
        <f t="shared" si="29"/>
        <v>19065.810000000001</v>
      </c>
      <c r="T1879">
        <f>SUM($F1879:H1879)</f>
        <v>57312.1</v>
      </c>
      <c r="U1879">
        <f>SUM($F1879:I1879)</f>
        <v>59055.78</v>
      </c>
      <c r="V1879">
        <f>SUM($F1879:J1879)</f>
        <v>60799.46</v>
      </c>
      <c r="W1879">
        <f>SUM($F1879:K1879)</f>
        <v>60799.46</v>
      </c>
      <c r="X1879">
        <f>SUM($F1879:L1879)</f>
        <v>62543.14</v>
      </c>
      <c r="Y1879">
        <f>SUM($F1879:M1879)</f>
        <v>64286.82</v>
      </c>
      <c r="Z1879">
        <f>SUM($F1879:N1879)</f>
        <v>66030.5</v>
      </c>
      <c r="AA1879">
        <f>SUM($F1879:O1879)</f>
        <v>67774.179999999993</v>
      </c>
      <c r="AB1879">
        <f>SUM($F1879:P1879)</f>
        <v>69517.859999999986</v>
      </c>
      <c r="AC1879">
        <f>SUM($F1879:Q1879)</f>
        <v>71261.539999999979</v>
      </c>
      <c r="AD1879">
        <f>SUM($F1879:R1879)</f>
        <v>73005.219999999972</v>
      </c>
    </row>
    <row r="1880" spans="1:30" x14ac:dyDescent="0.35">
      <c r="A1880" t="s">
        <v>190</v>
      </c>
      <c r="B1880" s="328" t="str">
        <f>VLOOKUP(A1880,'Web Based Remittances'!$A$2:$C$70,3,0)</f>
        <v>326l864s</v>
      </c>
      <c r="C1880" t="s">
        <v>113</v>
      </c>
      <c r="D1880" t="s">
        <v>114</v>
      </c>
      <c r="E1880">
        <v>6181400</v>
      </c>
      <c r="S1880">
        <f t="shared" si="29"/>
        <v>0</v>
      </c>
      <c r="T1880">
        <f>SUM($F1880:H1880)</f>
        <v>0</v>
      </c>
      <c r="U1880">
        <f>SUM($F1880:I1880)</f>
        <v>0</v>
      </c>
      <c r="V1880">
        <f>SUM($F1880:J1880)</f>
        <v>0</v>
      </c>
      <c r="W1880">
        <f>SUM($F1880:K1880)</f>
        <v>0</v>
      </c>
      <c r="X1880">
        <f>SUM($F1880:L1880)</f>
        <v>0</v>
      </c>
      <c r="Y1880">
        <f>SUM($F1880:M1880)</f>
        <v>0</v>
      </c>
      <c r="Z1880">
        <f>SUM($F1880:N1880)</f>
        <v>0</v>
      </c>
      <c r="AA1880">
        <f>SUM($F1880:O1880)</f>
        <v>0</v>
      </c>
      <c r="AB1880">
        <f>SUM($F1880:P1880)</f>
        <v>0</v>
      </c>
      <c r="AC1880">
        <f>SUM($F1880:Q1880)</f>
        <v>0</v>
      </c>
      <c r="AD1880">
        <f>SUM($F1880:R1880)</f>
        <v>0</v>
      </c>
    </row>
    <row r="1881" spans="1:30" x14ac:dyDescent="0.35">
      <c r="A1881" t="s">
        <v>190</v>
      </c>
      <c r="B1881" s="328" t="str">
        <f>VLOOKUP(A1881,'Web Based Remittances'!$A$2:$C$70,3,0)</f>
        <v>326l864s</v>
      </c>
      <c r="C1881" t="s">
        <v>115</v>
      </c>
      <c r="D1881" t="s">
        <v>116</v>
      </c>
      <c r="E1881">
        <v>6181500</v>
      </c>
      <c r="F1881">
        <v>5697</v>
      </c>
      <c r="L1881">
        <v>5697</v>
      </c>
      <c r="S1881">
        <f t="shared" si="29"/>
        <v>0</v>
      </c>
      <c r="T1881">
        <f>SUM($F1881:H1881)</f>
        <v>5697</v>
      </c>
      <c r="U1881">
        <f>SUM($F1881:I1881)</f>
        <v>5697</v>
      </c>
      <c r="V1881">
        <f>SUM($F1881:J1881)</f>
        <v>5697</v>
      </c>
      <c r="W1881">
        <f>SUM($F1881:K1881)</f>
        <v>5697</v>
      </c>
      <c r="X1881">
        <f>SUM($F1881:L1881)</f>
        <v>11394</v>
      </c>
      <c r="Y1881">
        <f>SUM($F1881:M1881)</f>
        <v>11394</v>
      </c>
      <c r="Z1881">
        <f>SUM($F1881:N1881)</f>
        <v>11394</v>
      </c>
      <c r="AA1881">
        <f>SUM($F1881:O1881)</f>
        <v>11394</v>
      </c>
      <c r="AB1881">
        <f>SUM($F1881:P1881)</f>
        <v>11394</v>
      </c>
      <c r="AC1881">
        <f>SUM($F1881:Q1881)</f>
        <v>11394</v>
      </c>
      <c r="AD1881">
        <f>SUM($F1881:R1881)</f>
        <v>11394</v>
      </c>
    </row>
    <row r="1882" spans="1:30" x14ac:dyDescent="0.35">
      <c r="A1882" t="s">
        <v>190</v>
      </c>
      <c r="B1882" s="328" t="str">
        <f>VLOOKUP(A1882,'Web Based Remittances'!$A$2:$C$70,3,0)</f>
        <v>326l864s</v>
      </c>
      <c r="C1882" t="s">
        <v>117</v>
      </c>
      <c r="D1882" t="s">
        <v>118</v>
      </c>
      <c r="E1882">
        <v>6110610</v>
      </c>
      <c r="S1882">
        <f t="shared" si="29"/>
        <v>0</v>
      </c>
      <c r="T1882">
        <f>SUM($F1882:H1882)</f>
        <v>0</v>
      </c>
      <c r="U1882">
        <f>SUM($F1882:I1882)</f>
        <v>0</v>
      </c>
      <c r="V1882">
        <f>SUM($F1882:J1882)</f>
        <v>0</v>
      </c>
      <c r="W1882">
        <f>SUM($F1882:K1882)</f>
        <v>0</v>
      </c>
      <c r="X1882">
        <f>SUM($F1882:L1882)</f>
        <v>0</v>
      </c>
      <c r="Y1882">
        <f>SUM($F1882:M1882)</f>
        <v>0</v>
      </c>
      <c r="Z1882">
        <f>SUM($F1882:N1882)</f>
        <v>0</v>
      </c>
      <c r="AA1882">
        <f>SUM($F1882:O1882)</f>
        <v>0</v>
      </c>
      <c r="AB1882">
        <f>SUM($F1882:P1882)</f>
        <v>0</v>
      </c>
      <c r="AC1882">
        <f>SUM($F1882:Q1882)</f>
        <v>0</v>
      </c>
      <c r="AD1882">
        <f>SUM($F1882:R1882)</f>
        <v>0</v>
      </c>
    </row>
    <row r="1883" spans="1:30" x14ac:dyDescent="0.35">
      <c r="A1883" t="s">
        <v>190</v>
      </c>
      <c r="B1883" s="328" t="str">
        <f>VLOOKUP(A1883,'Web Based Remittances'!$A$2:$C$70,3,0)</f>
        <v>326l864s</v>
      </c>
      <c r="C1883" t="s">
        <v>119</v>
      </c>
      <c r="D1883" t="s">
        <v>120</v>
      </c>
      <c r="E1883">
        <v>6122340</v>
      </c>
      <c r="S1883">
        <f t="shared" si="29"/>
        <v>0</v>
      </c>
      <c r="T1883">
        <f>SUM($F1883:H1883)</f>
        <v>0</v>
      </c>
      <c r="U1883">
        <f>SUM($F1883:I1883)</f>
        <v>0</v>
      </c>
      <c r="V1883">
        <f>SUM($F1883:J1883)</f>
        <v>0</v>
      </c>
      <c r="W1883">
        <f>SUM($F1883:K1883)</f>
        <v>0</v>
      </c>
      <c r="X1883">
        <f>SUM($F1883:L1883)</f>
        <v>0</v>
      </c>
      <c r="Y1883">
        <f>SUM($F1883:M1883)</f>
        <v>0</v>
      </c>
      <c r="Z1883">
        <f>SUM($F1883:N1883)</f>
        <v>0</v>
      </c>
      <c r="AA1883">
        <f>SUM($F1883:O1883)</f>
        <v>0</v>
      </c>
      <c r="AB1883">
        <f>SUM($F1883:P1883)</f>
        <v>0</v>
      </c>
      <c r="AC1883">
        <f>SUM($F1883:Q1883)</f>
        <v>0</v>
      </c>
      <c r="AD1883">
        <f>SUM($F1883:R1883)</f>
        <v>0</v>
      </c>
    </row>
    <row r="1884" spans="1:30" x14ac:dyDescent="0.35">
      <c r="A1884" t="s">
        <v>190</v>
      </c>
      <c r="B1884" s="328" t="str">
        <f>VLOOKUP(A1884,'Web Based Remittances'!$A$2:$C$70,3,0)</f>
        <v>326l864s</v>
      </c>
      <c r="C1884" t="s">
        <v>121</v>
      </c>
      <c r="D1884" t="s">
        <v>122</v>
      </c>
      <c r="E1884">
        <v>4190170</v>
      </c>
      <c r="F1884">
        <v>-8579</v>
      </c>
      <c r="G1884">
        <v>-8579</v>
      </c>
      <c r="S1884">
        <f t="shared" si="29"/>
        <v>-8579</v>
      </c>
      <c r="T1884">
        <f>SUM($F1884:H1884)</f>
        <v>-17158</v>
      </c>
      <c r="U1884">
        <f>SUM($F1884:I1884)</f>
        <v>-17158</v>
      </c>
      <c r="V1884">
        <f>SUM($F1884:J1884)</f>
        <v>-17158</v>
      </c>
      <c r="W1884">
        <f>SUM($F1884:K1884)</f>
        <v>-17158</v>
      </c>
      <c r="X1884">
        <f>SUM($F1884:L1884)</f>
        <v>-17158</v>
      </c>
      <c r="Y1884">
        <f>SUM($F1884:M1884)</f>
        <v>-17158</v>
      </c>
      <c r="Z1884">
        <f>SUM($F1884:N1884)</f>
        <v>-17158</v>
      </c>
      <c r="AA1884">
        <f>SUM($F1884:O1884)</f>
        <v>-17158</v>
      </c>
      <c r="AB1884">
        <f>SUM($F1884:P1884)</f>
        <v>-17158</v>
      </c>
      <c r="AC1884">
        <f>SUM($F1884:Q1884)</f>
        <v>-17158</v>
      </c>
      <c r="AD1884">
        <f>SUM($F1884:R1884)</f>
        <v>-17158</v>
      </c>
    </row>
    <row r="1885" spans="1:30" x14ac:dyDescent="0.35">
      <c r="A1885" t="s">
        <v>190</v>
      </c>
      <c r="B1885" s="328" t="str">
        <f>VLOOKUP(A1885,'Web Based Remittances'!$A$2:$C$70,3,0)</f>
        <v>326l864s</v>
      </c>
      <c r="C1885" t="s">
        <v>123</v>
      </c>
      <c r="D1885" t="s">
        <v>124</v>
      </c>
      <c r="E1885">
        <v>4190430</v>
      </c>
      <c r="S1885">
        <f t="shared" si="29"/>
        <v>0</v>
      </c>
      <c r="T1885">
        <f>SUM($F1885:H1885)</f>
        <v>0</v>
      </c>
      <c r="U1885">
        <f>SUM($F1885:I1885)</f>
        <v>0</v>
      </c>
      <c r="V1885">
        <f>SUM($F1885:J1885)</f>
        <v>0</v>
      </c>
      <c r="W1885">
        <f>SUM($F1885:K1885)</f>
        <v>0</v>
      </c>
      <c r="X1885">
        <f>SUM($F1885:L1885)</f>
        <v>0</v>
      </c>
      <c r="Y1885">
        <f>SUM($F1885:M1885)</f>
        <v>0</v>
      </c>
      <c r="Z1885">
        <f>SUM($F1885:N1885)</f>
        <v>0</v>
      </c>
      <c r="AA1885">
        <f>SUM($F1885:O1885)</f>
        <v>0</v>
      </c>
      <c r="AB1885">
        <f>SUM($F1885:P1885)</f>
        <v>0</v>
      </c>
      <c r="AC1885">
        <f>SUM($F1885:Q1885)</f>
        <v>0</v>
      </c>
      <c r="AD1885">
        <f>SUM($F1885:R1885)</f>
        <v>0</v>
      </c>
    </row>
    <row r="1886" spans="1:30" x14ac:dyDescent="0.35">
      <c r="A1886" t="s">
        <v>190</v>
      </c>
      <c r="B1886" s="328" t="str">
        <f>VLOOKUP(A1886,'Web Based Remittances'!$A$2:$C$70,3,0)</f>
        <v>326l864s</v>
      </c>
      <c r="C1886" t="s">
        <v>125</v>
      </c>
      <c r="D1886" t="s">
        <v>126</v>
      </c>
      <c r="E1886">
        <v>6181510</v>
      </c>
      <c r="F1886">
        <v>-5697</v>
      </c>
      <c r="L1886">
        <v>-5697</v>
      </c>
      <c r="S1886">
        <f t="shared" si="29"/>
        <v>0</v>
      </c>
      <c r="T1886">
        <f>SUM($F1886:H1886)</f>
        <v>-5697</v>
      </c>
      <c r="U1886">
        <f>SUM($F1886:I1886)</f>
        <v>-5697</v>
      </c>
      <c r="V1886">
        <f>SUM($F1886:J1886)</f>
        <v>-5697</v>
      </c>
      <c r="W1886">
        <f>SUM($F1886:K1886)</f>
        <v>-5697</v>
      </c>
      <c r="X1886">
        <f>SUM($F1886:L1886)</f>
        <v>-11394</v>
      </c>
      <c r="Y1886">
        <f>SUM($F1886:M1886)</f>
        <v>-11394</v>
      </c>
      <c r="Z1886">
        <f>SUM($F1886:N1886)</f>
        <v>-11394</v>
      </c>
      <c r="AA1886">
        <f>SUM($F1886:O1886)</f>
        <v>-11394</v>
      </c>
      <c r="AB1886">
        <f>SUM($F1886:P1886)</f>
        <v>-11394</v>
      </c>
      <c r="AC1886">
        <f>SUM($F1886:Q1886)</f>
        <v>-11394</v>
      </c>
      <c r="AD1886">
        <f>SUM($F1886:R1886)</f>
        <v>-11394</v>
      </c>
    </row>
    <row r="1887" spans="1:30" x14ac:dyDescent="0.35">
      <c r="A1887" t="s">
        <v>190</v>
      </c>
      <c r="B1887" s="328" t="str">
        <f>VLOOKUP(A1887,'Web Based Remittances'!$A$2:$C$70,3,0)</f>
        <v>326l864s</v>
      </c>
      <c r="C1887" t="s">
        <v>146</v>
      </c>
      <c r="D1887" t="s">
        <v>147</v>
      </c>
      <c r="E1887">
        <v>6180210</v>
      </c>
      <c r="S1887">
        <f t="shared" si="29"/>
        <v>0</v>
      </c>
      <c r="T1887">
        <f>SUM($F1887:H1887)</f>
        <v>0</v>
      </c>
      <c r="U1887">
        <f>SUM($F1887:I1887)</f>
        <v>0</v>
      </c>
      <c r="V1887">
        <f>SUM($F1887:J1887)</f>
        <v>0</v>
      </c>
      <c r="W1887">
        <f>SUM($F1887:K1887)</f>
        <v>0</v>
      </c>
      <c r="X1887">
        <f>SUM($F1887:L1887)</f>
        <v>0</v>
      </c>
      <c r="Y1887">
        <f>SUM($F1887:M1887)</f>
        <v>0</v>
      </c>
      <c r="Z1887">
        <f>SUM($F1887:N1887)</f>
        <v>0</v>
      </c>
      <c r="AA1887">
        <f>SUM($F1887:O1887)</f>
        <v>0</v>
      </c>
      <c r="AB1887">
        <f>SUM($F1887:P1887)</f>
        <v>0</v>
      </c>
      <c r="AC1887">
        <f>SUM($F1887:Q1887)</f>
        <v>0</v>
      </c>
      <c r="AD1887">
        <f>SUM($F1887:R1887)</f>
        <v>0</v>
      </c>
    </row>
    <row r="1888" spans="1:30" x14ac:dyDescent="0.35">
      <c r="A1888" t="s">
        <v>190</v>
      </c>
      <c r="B1888" s="328" t="str">
        <f>VLOOKUP(A1888,'Web Based Remittances'!$A$2:$C$70,3,0)</f>
        <v>326l864s</v>
      </c>
      <c r="C1888" t="s">
        <v>127</v>
      </c>
      <c r="D1888" t="s">
        <v>128</v>
      </c>
      <c r="E1888">
        <v>6180200</v>
      </c>
      <c r="F1888">
        <v>14345</v>
      </c>
      <c r="L1888">
        <v>14345</v>
      </c>
      <c r="S1888">
        <f t="shared" si="29"/>
        <v>0</v>
      </c>
      <c r="T1888">
        <f>SUM($F1888:H1888)</f>
        <v>14345</v>
      </c>
      <c r="U1888">
        <f>SUM($F1888:I1888)</f>
        <v>14345</v>
      </c>
      <c r="V1888">
        <f>SUM($F1888:J1888)</f>
        <v>14345</v>
      </c>
      <c r="W1888">
        <f>SUM($F1888:K1888)</f>
        <v>14345</v>
      </c>
      <c r="X1888">
        <f>SUM($F1888:L1888)</f>
        <v>28690</v>
      </c>
      <c r="Y1888">
        <f>SUM($F1888:M1888)</f>
        <v>28690</v>
      </c>
      <c r="Z1888">
        <f>SUM($F1888:N1888)</f>
        <v>28690</v>
      </c>
      <c r="AA1888">
        <f>SUM($F1888:O1888)</f>
        <v>28690</v>
      </c>
      <c r="AB1888">
        <f>SUM($F1888:P1888)</f>
        <v>28690</v>
      </c>
      <c r="AC1888">
        <f>SUM($F1888:Q1888)</f>
        <v>28690</v>
      </c>
      <c r="AD1888">
        <f>SUM($F1888:R1888)</f>
        <v>28690</v>
      </c>
    </row>
    <row r="1889" spans="1:30" x14ac:dyDescent="0.35">
      <c r="A1889" t="s">
        <v>190</v>
      </c>
      <c r="B1889" s="328" t="str">
        <f>VLOOKUP(A1889,'Web Based Remittances'!$A$2:$C$70,3,0)</f>
        <v>326l864s</v>
      </c>
      <c r="C1889" t="s">
        <v>130</v>
      </c>
      <c r="D1889" t="s">
        <v>131</v>
      </c>
      <c r="E1889">
        <v>6180230</v>
      </c>
      <c r="S1889">
        <f t="shared" si="29"/>
        <v>0</v>
      </c>
      <c r="T1889">
        <f>SUM($F1889:H1889)</f>
        <v>0</v>
      </c>
      <c r="U1889">
        <f>SUM($F1889:I1889)</f>
        <v>0</v>
      </c>
      <c r="V1889">
        <f>SUM($F1889:J1889)</f>
        <v>0</v>
      </c>
      <c r="W1889">
        <f>SUM($F1889:K1889)</f>
        <v>0</v>
      </c>
      <c r="X1889">
        <f>SUM($F1889:L1889)</f>
        <v>0</v>
      </c>
      <c r="Y1889">
        <f>SUM($F1889:M1889)</f>
        <v>0</v>
      </c>
      <c r="Z1889">
        <f>SUM($F1889:N1889)</f>
        <v>0</v>
      </c>
      <c r="AA1889">
        <f>SUM($F1889:O1889)</f>
        <v>0</v>
      </c>
      <c r="AB1889">
        <f>SUM($F1889:P1889)</f>
        <v>0</v>
      </c>
      <c r="AC1889">
        <f>SUM($F1889:Q1889)</f>
        <v>0</v>
      </c>
      <c r="AD1889">
        <f>SUM($F1889:R1889)</f>
        <v>0</v>
      </c>
    </row>
    <row r="1890" spans="1:30" x14ac:dyDescent="0.35">
      <c r="A1890" t="s">
        <v>190</v>
      </c>
      <c r="B1890" s="328" t="str">
        <f>VLOOKUP(A1890,'Web Based Remittances'!$A$2:$C$70,3,0)</f>
        <v>326l864s</v>
      </c>
      <c r="C1890" t="s">
        <v>135</v>
      </c>
      <c r="D1890" t="s">
        <v>136</v>
      </c>
      <c r="E1890">
        <v>6180260</v>
      </c>
      <c r="S1890">
        <f t="shared" si="29"/>
        <v>0</v>
      </c>
      <c r="T1890">
        <f>SUM($F1890:H1890)</f>
        <v>0</v>
      </c>
      <c r="U1890">
        <f>SUM($F1890:I1890)</f>
        <v>0</v>
      </c>
      <c r="V1890">
        <f>SUM($F1890:J1890)</f>
        <v>0</v>
      </c>
      <c r="W1890">
        <f>SUM($F1890:K1890)</f>
        <v>0</v>
      </c>
      <c r="X1890">
        <f>SUM($F1890:L1890)</f>
        <v>0</v>
      </c>
      <c r="Y1890">
        <f>SUM($F1890:M1890)</f>
        <v>0</v>
      </c>
      <c r="Z1890">
        <f>SUM($F1890:N1890)</f>
        <v>0</v>
      </c>
      <c r="AA1890">
        <f>SUM($F1890:O1890)</f>
        <v>0</v>
      </c>
      <c r="AB1890">
        <f>SUM($F1890:P1890)</f>
        <v>0</v>
      </c>
      <c r="AC1890">
        <f>SUM($F1890:Q1890)</f>
        <v>0</v>
      </c>
      <c r="AD1890">
        <f>SUM($F1890:R1890)</f>
        <v>0</v>
      </c>
    </row>
    <row r="1891" spans="1:30" x14ac:dyDescent="0.35">
      <c r="A1891" t="s">
        <v>161</v>
      </c>
      <c r="B1891" s="328" t="str">
        <f>VLOOKUP(A1891,'Web Based Remittances'!$A$2:$C$70,3,0)</f>
        <v>316y546e</v>
      </c>
      <c r="C1891" t="s">
        <v>19</v>
      </c>
      <c r="D1891" t="s">
        <v>20</v>
      </c>
      <c r="E1891">
        <v>4190105</v>
      </c>
      <c r="F1891">
        <v>-1107353</v>
      </c>
      <c r="G1891">
        <v>-132882</v>
      </c>
      <c r="H1891">
        <v>-88588</v>
      </c>
      <c r="I1891">
        <v>-88588</v>
      </c>
      <c r="J1891">
        <v>-88588</v>
      </c>
      <c r="K1891">
        <v>-88588</v>
      </c>
      <c r="L1891">
        <v>-88588</v>
      </c>
      <c r="M1891">
        <v>-88588</v>
      </c>
      <c r="N1891">
        <v>-88588</v>
      </c>
      <c r="O1891">
        <v>-88588</v>
      </c>
      <c r="P1891">
        <v>-88588</v>
      </c>
      <c r="Q1891">
        <v>-88588</v>
      </c>
      <c r="R1891">
        <v>-88591</v>
      </c>
      <c r="S1891">
        <f t="shared" si="29"/>
        <v>-132882</v>
      </c>
      <c r="T1891">
        <f>SUM($F1891:H1891)</f>
        <v>-1328823</v>
      </c>
      <c r="U1891">
        <f>SUM($F1891:I1891)</f>
        <v>-1417411</v>
      </c>
      <c r="V1891">
        <f>SUM($F1891:J1891)</f>
        <v>-1505999</v>
      </c>
      <c r="W1891">
        <f>SUM($F1891:K1891)</f>
        <v>-1594587</v>
      </c>
      <c r="X1891">
        <f>SUM($F1891:L1891)</f>
        <v>-1683175</v>
      </c>
      <c r="Y1891">
        <f>SUM($F1891:M1891)</f>
        <v>-1771763</v>
      </c>
      <c r="Z1891">
        <f>SUM($F1891:N1891)</f>
        <v>-1860351</v>
      </c>
      <c r="AA1891">
        <f>SUM($F1891:O1891)</f>
        <v>-1948939</v>
      </c>
      <c r="AB1891">
        <f>SUM($F1891:P1891)</f>
        <v>-2037527</v>
      </c>
      <c r="AC1891">
        <f>SUM($F1891:Q1891)</f>
        <v>-2126115</v>
      </c>
      <c r="AD1891">
        <f>SUM($F1891:R1891)</f>
        <v>-2214706</v>
      </c>
    </row>
    <row r="1892" spans="1:30" x14ac:dyDescent="0.35">
      <c r="A1892" t="s">
        <v>161</v>
      </c>
      <c r="B1892" s="328" t="str">
        <f>VLOOKUP(A1892,'Web Based Remittances'!$A$2:$C$70,3,0)</f>
        <v>316y546e</v>
      </c>
      <c r="C1892" t="s">
        <v>21</v>
      </c>
      <c r="D1892" t="s">
        <v>22</v>
      </c>
      <c r="E1892">
        <v>4190110</v>
      </c>
      <c r="S1892">
        <f t="shared" si="29"/>
        <v>0</v>
      </c>
      <c r="T1892">
        <f>SUM($F1892:H1892)</f>
        <v>0</v>
      </c>
      <c r="U1892">
        <f>SUM($F1892:I1892)</f>
        <v>0</v>
      </c>
      <c r="V1892">
        <f>SUM($F1892:J1892)</f>
        <v>0</v>
      </c>
      <c r="W1892">
        <f>SUM($F1892:K1892)</f>
        <v>0</v>
      </c>
      <c r="X1892">
        <f>SUM($F1892:L1892)</f>
        <v>0</v>
      </c>
      <c r="Y1892">
        <f>SUM($F1892:M1892)</f>
        <v>0</v>
      </c>
      <c r="Z1892">
        <f>SUM($F1892:N1892)</f>
        <v>0</v>
      </c>
      <c r="AA1892">
        <f>SUM($F1892:O1892)</f>
        <v>0</v>
      </c>
      <c r="AB1892">
        <f>SUM($F1892:P1892)</f>
        <v>0</v>
      </c>
      <c r="AC1892">
        <f>SUM($F1892:Q1892)</f>
        <v>0</v>
      </c>
      <c r="AD1892">
        <f>SUM($F1892:R1892)</f>
        <v>0</v>
      </c>
    </row>
    <row r="1893" spans="1:30" x14ac:dyDescent="0.35">
      <c r="A1893" t="s">
        <v>161</v>
      </c>
      <c r="B1893" s="328" t="str">
        <f>VLOOKUP(A1893,'Web Based Remittances'!$A$2:$C$70,3,0)</f>
        <v>316y546e</v>
      </c>
      <c r="C1893" t="s">
        <v>23</v>
      </c>
      <c r="D1893" t="s">
        <v>24</v>
      </c>
      <c r="E1893">
        <v>4190120</v>
      </c>
      <c r="F1893">
        <v>-22000</v>
      </c>
      <c r="G1893">
        <v>-1833</v>
      </c>
      <c r="H1893">
        <v>-1833</v>
      </c>
      <c r="I1893">
        <v>-1833</v>
      </c>
      <c r="J1893">
        <v>-1833</v>
      </c>
      <c r="K1893">
        <v>-1833</v>
      </c>
      <c r="L1893">
        <v>-1833</v>
      </c>
      <c r="M1893">
        <v>-1833</v>
      </c>
      <c r="N1893">
        <v>-1833</v>
      </c>
      <c r="O1893">
        <v>-1833</v>
      </c>
      <c r="P1893">
        <v>-1833</v>
      </c>
      <c r="Q1893">
        <v>-1833</v>
      </c>
      <c r="R1893">
        <v>-1837</v>
      </c>
      <c r="S1893">
        <f t="shared" si="29"/>
        <v>-1833</v>
      </c>
      <c r="T1893">
        <f>SUM($F1893:H1893)</f>
        <v>-25666</v>
      </c>
      <c r="U1893">
        <f>SUM($F1893:I1893)</f>
        <v>-27499</v>
      </c>
      <c r="V1893">
        <f>SUM($F1893:J1893)</f>
        <v>-29332</v>
      </c>
      <c r="W1893">
        <f>SUM($F1893:K1893)</f>
        <v>-31165</v>
      </c>
      <c r="X1893">
        <f>SUM($F1893:L1893)</f>
        <v>-32998</v>
      </c>
      <c r="Y1893">
        <f>SUM($F1893:M1893)</f>
        <v>-34831</v>
      </c>
      <c r="Z1893">
        <f>SUM($F1893:N1893)</f>
        <v>-36664</v>
      </c>
      <c r="AA1893">
        <f>SUM($F1893:O1893)</f>
        <v>-38497</v>
      </c>
      <c r="AB1893">
        <f>SUM($F1893:P1893)</f>
        <v>-40330</v>
      </c>
      <c r="AC1893">
        <f>SUM($F1893:Q1893)</f>
        <v>-42163</v>
      </c>
      <c r="AD1893">
        <f>SUM($F1893:R1893)</f>
        <v>-44000</v>
      </c>
    </row>
    <row r="1894" spans="1:30" x14ac:dyDescent="0.35">
      <c r="A1894" t="s">
        <v>161</v>
      </c>
      <c r="B1894" s="328" t="str">
        <f>VLOOKUP(A1894,'Web Based Remittances'!$A$2:$C$70,3,0)</f>
        <v>316y546e</v>
      </c>
      <c r="C1894" t="s">
        <v>25</v>
      </c>
      <c r="D1894" t="s">
        <v>26</v>
      </c>
      <c r="E1894">
        <v>4190140</v>
      </c>
      <c r="F1894">
        <v>-30555</v>
      </c>
      <c r="I1894">
        <v>-7638.75</v>
      </c>
      <c r="L1894">
        <v>-7638.75</v>
      </c>
      <c r="O1894">
        <v>-7638.75</v>
      </c>
      <c r="R1894">
        <v>-7638.75</v>
      </c>
      <c r="S1894">
        <f t="shared" si="29"/>
        <v>0</v>
      </c>
      <c r="T1894">
        <f>SUM($F1894:H1894)</f>
        <v>-30555</v>
      </c>
      <c r="U1894">
        <f>SUM($F1894:I1894)</f>
        <v>-38193.75</v>
      </c>
      <c r="V1894">
        <f>SUM($F1894:J1894)</f>
        <v>-38193.75</v>
      </c>
      <c r="W1894">
        <f>SUM($F1894:K1894)</f>
        <v>-38193.75</v>
      </c>
      <c r="X1894">
        <f>SUM($F1894:L1894)</f>
        <v>-45832.5</v>
      </c>
      <c r="Y1894">
        <f>SUM($F1894:M1894)</f>
        <v>-45832.5</v>
      </c>
      <c r="Z1894">
        <f>SUM($F1894:N1894)</f>
        <v>-45832.5</v>
      </c>
      <c r="AA1894">
        <f>SUM($F1894:O1894)</f>
        <v>-53471.25</v>
      </c>
      <c r="AB1894">
        <f>SUM($F1894:P1894)</f>
        <v>-53471.25</v>
      </c>
      <c r="AC1894">
        <f>SUM($F1894:Q1894)</f>
        <v>-53471.25</v>
      </c>
      <c r="AD1894">
        <f>SUM($F1894:R1894)</f>
        <v>-61110</v>
      </c>
    </row>
    <row r="1895" spans="1:30" x14ac:dyDescent="0.35">
      <c r="A1895" t="s">
        <v>161</v>
      </c>
      <c r="B1895" s="328" t="str">
        <f>VLOOKUP(A1895,'Web Based Remittances'!$A$2:$C$70,3,0)</f>
        <v>316y546e</v>
      </c>
      <c r="C1895" t="s">
        <v>27</v>
      </c>
      <c r="D1895" t="s">
        <v>28</v>
      </c>
      <c r="E1895">
        <v>4190160</v>
      </c>
      <c r="S1895">
        <f t="shared" si="29"/>
        <v>0</v>
      </c>
      <c r="T1895">
        <f>SUM($F1895:H1895)</f>
        <v>0</v>
      </c>
      <c r="U1895">
        <f>SUM($F1895:I1895)</f>
        <v>0</v>
      </c>
      <c r="V1895">
        <f>SUM($F1895:J1895)</f>
        <v>0</v>
      </c>
      <c r="W1895">
        <f>SUM($F1895:K1895)</f>
        <v>0</v>
      </c>
      <c r="X1895">
        <f>SUM($F1895:L1895)</f>
        <v>0</v>
      </c>
      <c r="Y1895">
        <f>SUM($F1895:M1895)</f>
        <v>0</v>
      </c>
      <c r="Z1895">
        <f>SUM($F1895:N1895)</f>
        <v>0</v>
      </c>
      <c r="AA1895">
        <f>SUM($F1895:O1895)</f>
        <v>0</v>
      </c>
      <c r="AB1895">
        <f>SUM($F1895:P1895)</f>
        <v>0</v>
      </c>
      <c r="AC1895">
        <f>SUM($F1895:Q1895)</f>
        <v>0</v>
      </c>
      <c r="AD1895">
        <f>SUM($F1895:R1895)</f>
        <v>0</v>
      </c>
    </row>
    <row r="1896" spans="1:30" x14ac:dyDescent="0.35">
      <c r="A1896" t="s">
        <v>161</v>
      </c>
      <c r="B1896" s="328" t="str">
        <f>VLOOKUP(A1896,'Web Based Remittances'!$A$2:$C$70,3,0)</f>
        <v>316y546e</v>
      </c>
      <c r="C1896" t="s">
        <v>29</v>
      </c>
      <c r="D1896" t="s">
        <v>30</v>
      </c>
      <c r="E1896">
        <v>4190390</v>
      </c>
      <c r="S1896">
        <f t="shared" si="29"/>
        <v>0</v>
      </c>
      <c r="T1896">
        <f>SUM($F1896:H1896)</f>
        <v>0</v>
      </c>
      <c r="U1896">
        <f>SUM($F1896:I1896)</f>
        <v>0</v>
      </c>
      <c r="V1896">
        <f>SUM($F1896:J1896)</f>
        <v>0</v>
      </c>
      <c r="W1896">
        <f>SUM($F1896:K1896)</f>
        <v>0</v>
      </c>
      <c r="X1896">
        <f>SUM($F1896:L1896)</f>
        <v>0</v>
      </c>
      <c r="Y1896">
        <f>SUM($F1896:M1896)</f>
        <v>0</v>
      </c>
      <c r="Z1896">
        <f>SUM($F1896:N1896)</f>
        <v>0</v>
      </c>
      <c r="AA1896">
        <f>SUM($F1896:O1896)</f>
        <v>0</v>
      </c>
      <c r="AB1896">
        <f>SUM($F1896:P1896)</f>
        <v>0</v>
      </c>
      <c r="AC1896">
        <f>SUM($F1896:Q1896)</f>
        <v>0</v>
      </c>
      <c r="AD1896">
        <f>SUM($F1896:R1896)</f>
        <v>0</v>
      </c>
    </row>
    <row r="1897" spans="1:30" x14ac:dyDescent="0.35">
      <c r="A1897" t="s">
        <v>161</v>
      </c>
      <c r="B1897" s="328" t="str">
        <f>VLOOKUP(A1897,'Web Based Remittances'!$A$2:$C$70,3,0)</f>
        <v>316y546e</v>
      </c>
      <c r="C1897" t="s">
        <v>31</v>
      </c>
      <c r="D1897" t="s">
        <v>32</v>
      </c>
      <c r="E1897">
        <v>4191900</v>
      </c>
      <c r="F1897">
        <v>-5220</v>
      </c>
      <c r="G1897">
        <v>-1305</v>
      </c>
      <c r="J1897">
        <v>-1305</v>
      </c>
      <c r="N1897">
        <v>-1305</v>
      </c>
      <c r="R1897">
        <v>-1305</v>
      </c>
      <c r="S1897">
        <f t="shared" si="29"/>
        <v>-1305</v>
      </c>
      <c r="T1897">
        <f>SUM($F1897:H1897)</f>
        <v>-6525</v>
      </c>
      <c r="U1897">
        <f>SUM($F1897:I1897)</f>
        <v>-6525</v>
      </c>
      <c r="V1897">
        <f>SUM($F1897:J1897)</f>
        <v>-7830</v>
      </c>
      <c r="W1897">
        <f>SUM($F1897:K1897)</f>
        <v>-7830</v>
      </c>
      <c r="X1897">
        <f>SUM($F1897:L1897)</f>
        <v>-7830</v>
      </c>
      <c r="Y1897">
        <f>SUM($F1897:M1897)</f>
        <v>-7830</v>
      </c>
      <c r="Z1897">
        <f>SUM($F1897:N1897)</f>
        <v>-9135</v>
      </c>
      <c r="AA1897">
        <f>SUM($F1897:O1897)</f>
        <v>-9135</v>
      </c>
      <c r="AB1897">
        <f>SUM($F1897:P1897)</f>
        <v>-9135</v>
      </c>
      <c r="AC1897">
        <f>SUM($F1897:Q1897)</f>
        <v>-9135</v>
      </c>
      <c r="AD1897">
        <f>SUM($F1897:R1897)</f>
        <v>-10440</v>
      </c>
    </row>
    <row r="1898" spans="1:30" x14ac:dyDescent="0.35">
      <c r="A1898" t="s">
        <v>161</v>
      </c>
      <c r="B1898" s="328" t="str">
        <f>VLOOKUP(A1898,'Web Based Remittances'!$A$2:$C$70,3,0)</f>
        <v>316y546e</v>
      </c>
      <c r="C1898" t="s">
        <v>33</v>
      </c>
      <c r="D1898" t="s">
        <v>34</v>
      </c>
      <c r="E1898">
        <v>4191100</v>
      </c>
      <c r="F1898">
        <v>-4400</v>
      </c>
      <c r="G1898">
        <v>-366</v>
      </c>
      <c r="H1898">
        <v>-366</v>
      </c>
      <c r="I1898">
        <v>-366</v>
      </c>
      <c r="J1898">
        <v>-366</v>
      </c>
      <c r="K1898">
        <v>-366</v>
      </c>
      <c r="L1898">
        <v>-366</v>
      </c>
      <c r="M1898">
        <v>-366</v>
      </c>
      <c r="N1898">
        <v>-366</v>
      </c>
      <c r="O1898">
        <v>-366</v>
      </c>
      <c r="P1898">
        <v>-366</v>
      </c>
      <c r="Q1898">
        <v>-366</v>
      </c>
      <c r="R1898">
        <v>-374</v>
      </c>
      <c r="S1898">
        <f t="shared" si="29"/>
        <v>-366</v>
      </c>
      <c r="T1898">
        <f>SUM($F1898:H1898)</f>
        <v>-5132</v>
      </c>
      <c r="U1898">
        <f>SUM($F1898:I1898)</f>
        <v>-5498</v>
      </c>
      <c r="V1898">
        <f>SUM($F1898:J1898)</f>
        <v>-5864</v>
      </c>
      <c r="W1898">
        <f>SUM($F1898:K1898)</f>
        <v>-6230</v>
      </c>
      <c r="X1898">
        <f>SUM($F1898:L1898)</f>
        <v>-6596</v>
      </c>
      <c r="Y1898">
        <f>SUM($F1898:M1898)</f>
        <v>-6962</v>
      </c>
      <c r="Z1898">
        <f>SUM($F1898:N1898)</f>
        <v>-7328</v>
      </c>
      <c r="AA1898">
        <f>SUM($F1898:O1898)</f>
        <v>-7694</v>
      </c>
      <c r="AB1898">
        <f>SUM($F1898:P1898)</f>
        <v>-8060</v>
      </c>
      <c r="AC1898">
        <f>SUM($F1898:Q1898)</f>
        <v>-8426</v>
      </c>
      <c r="AD1898">
        <f>SUM($F1898:R1898)</f>
        <v>-8800</v>
      </c>
    </row>
    <row r="1899" spans="1:30" x14ac:dyDescent="0.35">
      <c r="A1899" t="s">
        <v>161</v>
      </c>
      <c r="B1899" s="328" t="str">
        <f>VLOOKUP(A1899,'Web Based Remittances'!$A$2:$C$70,3,0)</f>
        <v>316y546e</v>
      </c>
      <c r="C1899" t="s">
        <v>35</v>
      </c>
      <c r="D1899" t="s">
        <v>36</v>
      </c>
      <c r="E1899">
        <v>4191110</v>
      </c>
      <c r="S1899">
        <f t="shared" si="29"/>
        <v>0</v>
      </c>
      <c r="T1899">
        <f>SUM($F1899:H1899)</f>
        <v>0</v>
      </c>
      <c r="U1899">
        <f>SUM($F1899:I1899)</f>
        <v>0</v>
      </c>
      <c r="V1899">
        <f>SUM($F1899:J1899)</f>
        <v>0</v>
      </c>
      <c r="W1899">
        <f>SUM($F1899:K1899)</f>
        <v>0</v>
      </c>
      <c r="X1899">
        <f>SUM($F1899:L1899)</f>
        <v>0</v>
      </c>
      <c r="Y1899">
        <f>SUM($F1899:M1899)</f>
        <v>0</v>
      </c>
      <c r="Z1899">
        <f>SUM($F1899:N1899)</f>
        <v>0</v>
      </c>
      <c r="AA1899">
        <f>SUM($F1899:O1899)</f>
        <v>0</v>
      </c>
      <c r="AB1899">
        <f>SUM($F1899:P1899)</f>
        <v>0</v>
      </c>
      <c r="AC1899">
        <f>SUM($F1899:Q1899)</f>
        <v>0</v>
      </c>
      <c r="AD1899">
        <f>SUM($F1899:R1899)</f>
        <v>0</v>
      </c>
    </row>
    <row r="1900" spans="1:30" x14ac:dyDescent="0.35">
      <c r="A1900" t="s">
        <v>161</v>
      </c>
      <c r="B1900" s="328" t="str">
        <f>VLOOKUP(A1900,'Web Based Remittances'!$A$2:$C$70,3,0)</f>
        <v>316y546e</v>
      </c>
      <c r="C1900" t="s">
        <v>37</v>
      </c>
      <c r="D1900" t="s">
        <v>38</v>
      </c>
      <c r="E1900">
        <v>4191600</v>
      </c>
      <c r="S1900">
        <f t="shared" si="29"/>
        <v>0</v>
      </c>
      <c r="T1900">
        <f>SUM($F1900:H1900)</f>
        <v>0</v>
      </c>
      <c r="U1900">
        <f>SUM($F1900:I1900)</f>
        <v>0</v>
      </c>
      <c r="V1900">
        <f>SUM($F1900:J1900)</f>
        <v>0</v>
      </c>
      <c r="W1900">
        <f>SUM($F1900:K1900)</f>
        <v>0</v>
      </c>
      <c r="X1900">
        <f>SUM($F1900:L1900)</f>
        <v>0</v>
      </c>
      <c r="Y1900">
        <f>SUM($F1900:M1900)</f>
        <v>0</v>
      </c>
      <c r="Z1900">
        <f>SUM($F1900:N1900)</f>
        <v>0</v>
      </c>
      <c r="AA1900">
        <f>SUM($F1900:O1900)</f>
        <v>0</v>
      </c>
      <c r="AB1900">
        <f>SUM($F1900:P1900)</f>
        <v>0</v>
      </c>
      <c r="AC1900">
        <f>SUM($F1900:Q1900)</f>
        <v>0</v>
      </c>
      <c r="AD1900">
        <f>SUM($F1900:R1900)</f>
        <v>0</v>
      </c>
    </row>
    <row r="1901" spans="1:30" x14ac:dyDescent="0.35">
      <c r="A1901" t="s">
        <v>161</v>
      </c>
      <c r="B1901" s="328" t="str">
        <f>VLOOKUP(A1901,'Web Based Remittances'!$A$2:$C$70,3,0)</f>
        <v>316y546e</v>
      </c>
      <c r="C1901" t="s">
        <v>39</v>
      </c>
      <c r="D1901" t="s">
        <v>40</v>
      </c>
      <c r="E1901">
        <v>4191610</v>
      </c>
      <c r="S1901">
        <f t="shared" si="29"/>
        <v>0</v>
      </c>
      <c r="T1901">
        <f>SUM($F1901:H1901)</f>
        <v>0</v>
      </c>
      <c r="U1901">
        <f>SUM($F1901:I1901)</f>
        <v>0</v>
      </c>
      <c r="V1901">
        <f>SUM($F1901:J1901)</f>
        <v>0</v>
      </c>
      <c r="W1901">
        <f>SUM($F1901:K1901)</f>
        <v>0</v>
      </c>
      <c r="X1901">
        <f>SUM($F1901:L1901)</f>
        <v>0</v>
      </c>
      <c r="Y1901">
        <f>SUM($F1901:M1901)</f>
        <v>0</v>
      </c>
      <c r="Z1901">
        <f>SUM($F1901:N1901)</f>
        <v>0</v>
      </c>
      <c r="AA1901">
        <f>SUM($F1901:O1901)</f>
        <v>0</v>
      </c>
      <c r="AB1901">
        <f>SUM($F1901:P1901)</f>
        <v>0</v>
      </c>
      <c r="AC1901">
        <f>SUM($F1901:Q1901)</f>
        <v>0</v>
      </c>
      <c r="AD1901">
        <f>SUM($F1901:R1901)</f>
        <v>0</v>
      </c>
    </row>
    <row r="1902" spans="1:30" x14ac:dyDescent="0.35">
      <c r="A1902" t="s">
        <v>161</v>
      </c>
      <c r="B1902" s="328" t="str">
        <f>VLOOKUP(A1902,'Web Based Remittances'!$A$2:$C$70,3,0)</f>
        <v>316y546e</v>
      </c>
      <c r="C1902" t="s">
        <v>41</v>
      </c>
      <c r="D1902" t="s">
        <v>42</v>
      </c>
      <c r="E1902">
        <v>4190410</v>
      </c>
      <c r="S1902">
        <f t="shared" si="29"/>
        <v>0</v>
      </c>
      <c r="T1902">
        <f>SUM($F1902:H1902)</f>
        <v>0</v>
      </c>
      <c r="U1902">
        <f>SUM($F1902:I1902)</f>
        <v>0</v>
      </c>
      <c r="V1902">
        <f>SUM($F1902:J1902)</f>
        <v>0</v>
      </c>
      <c r="W1902">
        <f>SUM($F1902:K1902)</f>
        <v>0</v>
      </c>
      <c r="X1902">
        <f>SUM($F1902:L1902)</f>
        <v>0</v>
      </c>
      <c r="Y1902">
        <f>SUM($F1902:M1902)</f>
        <v>0</v>
      </c>
      <c r="Z1902">
        <f>SUM($F1902:N1902)</f>
        <v>0</v>
      </c>
      <c r="AA1902">
        <f>SUM($F1902:O1902)</f>
        <v>0</v>
      </c>
      <c r="AB1902">
        <f>SUM($F1902:P1902)</f>
        <v>0</v>
      </c>
      <c r="AC1902">
        <f>SUM($F1902:Q1902)</f>
        <v>0</v>
      </c>
      <c r="AD1902">
        <f>SUM($F1902:R1902)</f>
        <v>0</v>
      </c>
    </row>
    <row r="1903" spans="1:30" x14ac:dyDescent="0.35">
      <c r="A1903" t="s">
        <v>161</v>
      </c>
      <c r="B1903" s="328" t="str">
        <f>VLOOKUP(A1903,'Web Based Remittances'!$A$2:$C$70,3,0)</f>
        <v>316y546e</v>
      </c>
      <c r="C1903" t="s">
        <v>43</v>
      </c>
      <c r="D1903" t="s">
        <v>44</v>
      </c>
      <c r="E1903">
        <v>4190420</v>
      </c>
      <c r="S1903">
        <f t="shared" si="29"/>
        <v>0</v>
      </c>
      <c r="T1903">
        <f>SUM($F1903:H1903)</f>
        <v>0</v>
      </c>
      <c r="U1903">
        <f>SUM($F1903:I1903)</f>
        <v>0</v>
      </c>
      <c r="V1903">
        <f>SUM($F1903:J1903)</f>
        <v>0</v>
      </c>
      <c r="W1903">
        <f>SUM($F1903:K1903)</f>
        <v>0</v>
      </c>
      <c r="X1903">
        <f>SUM($F1903:L1903)</f>
        <v>0</v>
      </c>
      <c r="Y1903">
        <f>SUM($F1903:M1903)</f>
        <v>0</v>
      </c>
      <c r="Z1903">
        <f>SUM($F1903:N1903)</f>
        <v>0</v>
      </c>
      <c r="AA1903">
        <f>SUM($F1903:O1903)</f>
        <v>0</v>
      </c>
      <c r="AB1903">
        <f>SUM($F1903:P1903)</f>
        <v>0</v>
      </c>
      <c r="AC1903">
        <f>SUM($F1903:Q1903)</f>
        <v>0</v>
      </c>
      <c r="AD1903">
        <f>SUM($F1903:R1903)</f>
        <v>0</v>
      </c>
    </row>
    <row r="1904" spans="1:30" x14ac:dyDescent="0.35">
      <c r="A1904" t="s">
        <v>161</v>
      </c>
      <c r="B1904" s="328" t="str">
        <f>VLOOKUP(A1904,'Web Based Remittances'!$A$2:$C$70,3,0)</f>
        <v>316y546e</v>
      </c>
      <c r="C1904" t="s">
        <v>45</v>
      </c>
      <c r="D1904" t="s">
        <v>46</v>
      </c>
      <c r="E1904">
        <v>4190200</v>
      </c>
      <c r="F1904">
        <v>-90000</v>
      </c>
      <c r="G1904">
        <v>-7500</v>
      </c>
      <c r="H1904">
        <v>-7500</v>
      </c>
      <c r="I1904">
        <v>-7500</v>
      </c>
      <c r="J1904">
        <v>-7500</v>
      </c>
      <c r="K1904">
        <v>-7500</v>
      </c>
      <c r="L1904">
        <v>-7500</v>
      </c>
      <c r="M1904">
        <v>-7500</v>
      </c>
      <c r="N1904">
        <v>-7500</v>
      </c>
      <c r="O1904">
        <v>-7500</v>
      </c>
      <c r="P1904">
        <v>-7500</v>
      </c>
      <c r="Q1904">
        <v>-7500</v>
      </c>
      <c r="R1904">
        <v>-7500</v>
      </c>
      <c r="S1904">
        <f t="shared" si="29"/>
        <v>-7500</v>
      </c>
      <c r="T1904">
        <f>SUM($F1904:H1904)</f>
        <v>-105000</v>
      </c>
      <c r="U1904">
        <f>SUM($F1904:I1904)</f>
        <v>-112500</v>
      </c>
      <c r="V1904">
        <f>SUM($F1904:J1904)</f>
        <v>-120000</v>
      </c>
      <c r="W1904">
        <f>SUM($F1904:K1904)</f>
        <v>-127500</v>
      </c>
      <c r="X1904">
        <f>SUM($F1904:L1904)</f>
        <v>-135000</v>
      </c>
      <c r="Y1904">
        <f>SUM($F1904:M1904)</f>
        <v>-142500</v>
      </c>
      <c r="Z1904">
        <f>SUM($F1904:N1904)</f>
        <v>-150000</v>
      </c>
      <c r="AA1904">
        <f>SUM($F1904:O1904)</f>
        <v>-157500</v>
      </c>
      <c r="AB1904">
        <f>SUM($F1904:P1904)</f>
        <v>-165000</v>
      </c>
      <c r="AC1904">
        <f>SUM($F1904:Q1904)</f>
        <v>-172500</v>
      </c>
      <c r="AD1904">
        <f>SUM($F1904:R1904)</f>
        <v>-180000</v>
      </c>
    </row>
    <row r="1905" spans="1:30" x14ac:dyDescent="0.35">
      <c r="A1905" t="s">
        <v>161</v>
      </c>
      <c r="B1905" s="328" t="str">
        <f>VLOOKUP(A1905,'Web Based Remittances'!$A$2:$C$70,3,0)</f>
        <v>316y546e</v>
      </c>
      <c r="C1905" t="s">
        <v>47</v>
      </c>
      <c r="D1905" t="s">
        <v>48</v>
      </c>
      <c r="E1905">
        <v>4190386</v>
      </c>
      <c r="S1905">
        <f t="shared" si="29"/>
        <v>0</v>
      </c>
      <c r="T1905">
        <f>SUM($F1905:H1905)</f>
        <v>0</v>
      </c>
      <c r="U1905">
        <f>SUM($F1905:I1905)</f>
        <v>0</v>
      </c>
      <c r="V1905">
        <f>SUM($F1905:J1905)</f>
        <v>0</v>
      </c>
      <c r="W1905">
        <f>SUM($F1905:K1905)</f>
        <v>0</v>
      </c>
      <c r="X1905">
        <f>SUM($F1905:L1905)</f>
        <v>0</v>
      </c>
      <c r="Y1905">
        <f>SUM($F1905:M1905)</f>
        <v>0</v>
      </c>
      <c r="Z1905">
        <f>SUM($F1905:N1905)</f>
        <v>0</v>
      </c>
      <c r="AA1905">
        <f>SUM($F1905:O1905)</f>
        <v>0</v>
      </c>
      <c r="AB1905">
        <f>SUM($F1905:P1905)</f>
        <v>0</v>
      </c>
      <c r="AC1905">
        <f>SUM($F1905:Q1905)</f>
        <v>0</v>
      </c>
      <c r="AD1905">
        <f>SUM($F1905:R1905)</f>
        <v>0</v>
      </c>
    </row>
    <row r="1906" spans="1:30" x14ac:dyDescent="0.35">
      <c r="A1906" t="s">
        <v>161</v>
      </c>
      <c r="B1906" s="328" t="str">
        <f>VLOOKUP(A1906,'Web Based Remittances'!$A$2:$C$70,3,0)</f>
        <v>316y546e</v>
      </c>
      <c r="C1906" t="s">
        <v>49</v>
      </c>
      <c r="D1906" t="s">
        <v>50</v>
      </c>
      <c r="E1906">
        <v>4190387</v>
      </c>
      <c r="S1906">
        <f t="shared" si="29"/>
        <v>0</v>
      </c>
      <c r="T1906">
        <f>SUM($F1906:H1906)</f>
        <v>0</v>
      </c>
      <c r="U1906">
        <f>SUM($F1906:I1906)</f>
        <v>0</v>
      </c>
      <c r="V1906">
        <f>SUM($F1906:J1906)</f>
        <v>0</v>
      </c>
      <c r="W1906">
        <f>SUM($F1906:K1906)</f>
        <v>0</v>
      </c>
      <c r="X1906">
        <f>SUM($F1906:L1906)</f>
        <v>0</v>
      </c>
      <c r="Y1906">
        <f>SUM($F1906:M1906)</f>
        <v>0</v>
      </c>
      <c r="Z1906">
        <f>SUM($F1906:N1906)</f>
        <v>0</v>
      </c>
      <c r="AA1906">
        <f>SUM($F1906:O1906)</f>
        <v>0</v>
      </c>
      <c r="AB1906">
        <f>SUM($F1906:P1906)</f>
        <v>0</v>
      </c>
      <c r="AC1906">
        <f>SUM($F1906:Q1906)</f>
        <v>0</v>
      </c>
      <c r="AD1906">
        <f>SUM($F1906:R1906)</f>
        <v>0</v>
      </c>
    </row>
    <row r="1907" spans="1:30" x14ac:dyDescent="0.35">
      <c r="A1907" t="s">
        <v>161</v>
      </c>
      <c r="B1907" s="328" t="str">
        <f>VLOOKUP(A1907,'Web Based Remittances'!$A$2:$C$70,3,0)</f>
        <v>316y546e</v>
      </c>
      <c r="C1907" t="s">
        <v>51</v>
      </c>
      <c r="D1907" t="s">
        <v>52</v>
      </c>
      <c r="E1907">
        <v>4190388</v>
      </c>
      <c r="F1907">
        <v>-2237</v>
      </c>
      <c r="G1907">
        <v>-725</v>
      </c>
      <c r="H1907">
        <v>-787</v>
      </c>
      <c r="I1907">
        <v>-725</v>
      </c>
      <c r="S1907">
        <f t="shared" si="29"/>
        <v>-725</v>
      </c>
      <c r="T1907">
        <f>SUM($F1907:H1907)</f>
        <v>-3749</v>
      </c>
      <c r="U1907">
        <f>SUM($F1907:I1907)</f>
        <v>-4474</v>
      </c>
      <c r="V1907">
        <f>SUM($F1907:J1907)</f>
        <v>-4474</v>
      </c>
      <c r="W1907">
        <f>SUM($F1907:K1907)</f>
        <v>-4474</v>
      </c>
      <c r="X1907">
        <f>SUM($F1907:L1907)</f>
        <v>-4474</v>
      </c>
      <c r="Y1907">
        <f>SUM($F1907:M1907)</f>
        <v>-4474</v>
      </c>
      <c r="Z1907">
        <f>SUM($F1907:N1907)</f>
        <v>-4474</v>
      </c>
      <c r="AA1907">
        <f>SUM($F1907:O1907)</f>
        <v>-4474</v>
      </c>
      <c r="AB1907">
        <f>SUM($F1907:P1907)</f>
        <v>-4474</v>
      </c>
      <c r="AC1907">
        <f>SUM($F1907:Q1907)</f>
        <v>-4474</v>
      </c>
      <c r="AD1907">
        <f>SUM($F1907:R1907)</f>
        <v>-4474</v>
      </c>
    </row>
    <row r="1908" spans="1:30" x14ac:dyDescent="0.35">
      <c r="A1908" t="s">
        <v>161</v>
      </c>
      <c r="B1908" s="328" t="str">
        <f>VLOOKUP(A1908,'Web Based Remittances'!$A$2:$C$70,3,0)</f>
        <v>316y546e</v>
      </c>
      <c r="C1908" t="s">
        <v>53</v>
      </c>
      <c r="D1908" t="s">
        <v>54</v>
      </c>
      <c r="E1908">
        <v>4190380</v>
      </c>
      <c r="F1908">
        <v>-72234</v>
      </c>
      <c r="H1908">
        <v>-7271</v>
      </c>
      <c r="J1908">
        <v>-54434</v>
      </c>
      <c r="N1908">
        <v>-10529</v>
      </c>
      <c r="S1908">
        <f t="shared" si="29"/>
        <v>0</v>
      </c>
      <c r="T1908">
        <f>SUM($F1908:H1908)</f>
        <v>-79505</v>
      </c>
      <c r="U1908">
        <f>SUM($F1908:I1908)</f>
        <v>-79505</v>
      </c>
      <c r="V1908">
        <f>SUM($F1908:J1908)</f>
        <v>-133939</v>
      </c>
      <c r="W1908">
        <f>SUM($F1908:K1908)</f>
        <v>-133939</v>
      </c>
      <c r="X1908">
        <f>SUM($F1908:L1908)</f>
        <v>-133939</v>
      </c>
      <c r="Y1908">
        <f>SUM($F1908:M1908)</f>
        <v>-133939</v>
      </c>
      <c r="Z1908">
        <f>SUM($F1908:N1908)</f>
        <v>-144468</v>
      </c>
      <c r="AA1908">
        <f>SUM($F1908:O1908)</f>
        <v>-144468</v>
      </c>
      <c r="AB1908">
        <f>SUM($F1908:P1908)</f>
        <v>-144468</v>
      </c>
      <c r="AC1908">
        <f>SUM($F1908:Q1908)</f>
        <v>-144468</v>
      </c>
      <c r="AD1908">
        <f>SUM($F1908:R1908)</f>
        <v>-144468</v>
      </c>
    </row>
    <row r="1909" spans="1:30" x14ac:dyDescent="0.35">
      <c r="A1909" t="s">
        <v>161</v>
      </c>
      <c r="B1909" s="328" t="str">
        <f>VLOOKUP(A1909,'Web Based Remittances'!$A$2:$C$70,3,0)</f>
        <v>316y546e</v>
      </c>
      <c r="C1909" t="s">
        <v>156</v>
      </c>
      <c r="D1909" t="s">
        <v>157</v>
      </c>
      <c r="E1909">
        <v>4190205</v>
      </c>
      <c r="S1909">
        <f t="shared" si="29"/>
        <v>0</v>
      </c>
      <c r="T1909">
        <f>SUM($F1909:H1909)</f>
        <v>0</v>
      </c>
      <c r="U1909">
        <f>SUM($F1909:I1909)</f>
        <v>0</v>
      </c>
      <c r="V1909">
        <f>SUM($F1909:J1909)</f>
        <v>0</v>
      </c>
      <c r="W1909">
        <f>SUM($F1909:K1909)</f>
        <v>0</v>
      </c>
      <c r="X1909">
        <f>SUM($F1909:L1909)</f>
        <v>0</v>
      </c>
      <c r="Y1909">
        <f>SUM($F1909:M1909)</f>
        <v>0</v>
      </c>
      <c r="Z1909">
        <f>SUM($F1909:N1909)</f>
        <v>0</v>
      </c>
      <c r="AA1909">
        <f>SUM($F1909:O1909)</f>
        <v>0</v>
      </c>
      <c r="AB1909">
        <f>SUM($F1909:P1909)</f>
        <v>0</v>
      </c>
      <c r="AC1909">
        <f>SUM($F1909:Q1909)</f>
        <v>0</v>
      </c>
      <c r="AD1909">
        <f>SUM($F1909:R1909)</f>
        <v>0</v>
      </c>
    </row>
    <row r="1910" spans="1:30" x14ac:dyDescent="0.35">
      <c r="A1910" t="s">
        <v>161</v>
      </c>
      <c r="B1910" s="328" t="str">
        <f>VLOOKUP(A1910,'Web Based Remittances'!$A$2:$C$70,3,0)</f>
        <v>316y546e</v>
      </c>
      <c r="C1910" t="s">
        <v>55</v>
      </c>
      <c r="D1910" t="s">
        <v>56</v>
      </c>
      <c r="E1910">
        <v>4190210</v>
      </c>
      <c r="S1910">
        <f t="shared" si="29"/>
        <v>0</v>
      </c>
      <c r="T1910">
        <f>SUM($F1910:H1910)</f>
        <v>0</v>
      </c>
      <c r="U1910">
        <f>SUM($F1910:I1910)</f>
        <v>0</v>
      </c>
      <c r="V1910">
        <f>SUM($F1910:J1910)</f>
        <v>0</v>
      </c>
      <c r="W1910">
        <f>SUM($F1910:K1910)</f>
        <v>0</v>
      </c>
      <c r="X1910">
        <f>SUM($F1910:L1910)</f>
        <v>0</v>
      </c>
      <c r="Y1910">
        <f>SUM($F1910:M1910)</f>
        <v>0</v>
      </c>
      <c r="Z1910">
        <f>SUM($F1910:N1910)</f>
        <v>0</v>
      </c>
      <c r="AA1910">
        <f>SUM($F1910:O1910)</f>
        <v>0</v>
      </c>
      <c r="AB1910">
        <f>SUM($F1910:P1910)</f>
        <v>0</v>
      </c>
      <c r="AC1910">
        <f>SUM($F1910:Q1910)</f>
        <v>0</v>
      </c>
      <c r="AD1910">
        <f>SUM($F1910:R1910)</f>
        <v>0</v>
      </c>
    </row>
    <row r="1911" spans="1:30" x14ac:dyDescent="0.35">
      <c r="A1911" t="s">
        <v>161</v>
      </c>
      <c r="B1911" s="328" t="str">
        <f>VLOOKUP(A1911,'Web Based Remittances'!$A$2:$C$70,3,0)</f>
        <v>316y546e</v>
      </c>
      <c r="C1911" t="s">
        <v>57</v>
      </c>
      <c r="D1911" t="s">
        <v>58</v>
      </c>
      <c r="E1911">
        <v>6110000</v>
      </c>
      <c r="F1911">
        <v>517304</v>
      </c>
      <c r="G1911">
        <v>36981</v>
      </c>
      <c r="H1911">
        <v>36979</v>
      </c>
      <c r="I1911">
        <v>36979</v>
      </c>
      <c r="J1911">
        <v>42649</v>
      </c>
      <c r="K1911">
        <v>42649</v>
      </c>
      <c r="L1911">
        <v>45866</v>
      </c>
      <c r="M1911">
        <v>45866</v>
      </c>
      <c r="N1911">
        <v>45866</v>
      </c>
      <c r="O1911">
        <v>45866</v>
      </c>
      <c r="P1911">
        <v>45866</v>
      </c>
      <c r="Q1911">
        <v>45866</v>
      </c>
      <c r="R1911">
        <v>45871</v>
      </c>
      <c r="S1911">
        <f t="shared" si="29"/>
        <v>36981</v>
      </c>
      <c r="T1911">
        <f>SUM($F1911:H1911)</f>
        <v>591264</v>
      </c>
      <c r="U1911">
        <f>SUM($F1911:I1911)</f>
        <v>628243</v>
      </c>
      <c r="V1911">
        <f>SUM($F1911:J1911)</f>
        <v>670892</v>
      </c>
      <c r="W1911">
        <f>SUM($F1911:K1911)</f>
        <v>713541</v>
      </c>
      <c r="X1911">
        <f>SUM($F1911:L1911)</f>
        <v>759407</v>
      </c>
      <c r="Y1911">
        <f>SUM($F1911:M1911)</f>
        <v>805273</v>
      </c>
      <c r="Z1911">
        <f>SUM($F1911:N1911)</f>
        <v>851139</v>
      </c>
      <c r="AA1911">
        <f>SUM($F1911:O1911)</f>
        <v>897005</v>
      </c>
      <c r="AB1911">
        <f>SUM($F1911:P1911)</f>
        <v>942871</v>
      </c>
      <c r="AC1911">
        <f>SUM($F1911:Q1911)</f>
        <v>988737</v>
      </c>
      <c r="AD1911">
        <f>SUM($F1911:R1911)</f>
        <v>1034608</v>
      </c>
    </row>
    <row r="1912" spans="1:30" x14ac:dyDescent="0.35">
      <c r="A1912" t="s">
        <v>161</v>
      </c>
      <c r="B1912" s="328" t="str">
        <f>VLOOKUP(A1912,'Web Based Remittances'!$A$2:$C$70,3,0)</f>
        <v>316y546e</v>
      </c>
      <c r="C1912" t="s">
        <v>59</v>
      </c>
      <c r="D1912" t="s">
        <v>60</v>
      </c>
      <c r="E1912">
        <v>6110020</v>
      </c>
      <c r="F1912">
        <v>0</v>
      </c>
      <c r="G1912">
        <v>0</v>
      </c>
      <c r="H1912">
        <v>0</v>
      </c>
      <c r="I1912">
        <v>0</v>
      </c>
      <c r="J1912">
        <v>0</v>
      </c>
      <c r="K1912">
        <v>0</v>
      </c>
      <c r="L1912">
        <v>0</v>
      </c>
      <c r="M1912">
        <v>0</v>
      </c>
      <c r="N1912">
        <v>0</v>
      </c>
      <c r="O1912">
        <v>0</v>
      </c>
      <c r="P1912">
        <v>0</v>
      </c>
      <c r="Q1912">
        <v>0</v>
      </c>
      <c r="R1912">
        <v>0</v>
      </c>
      <c r="S1912">
        <f t="shared" si="29"/>
        <v>0</v>
      </c>
      <c r="T1912">
        <f>SUM($F1912:H1912)</f>
        <v>0</v>
      </c>
      <c r="U1912">
        <f>SUM($F1912:I1912)</f>
        <v>0</v>
      </c>
      <c r="V1912">
        <f>SUM($F1912:J1912)</f>
        <v>0</v>
      </c>
      <c r="W1912">
        <f>SUM($F1912:K1912)</f>
        <v>0</v>
      </c>
      <c r="X1912">
        <f>SUM($F1912:L1912)</f>
        <v>0</v>
      </c>
      <c r="Y1912">
        <f>SUM($F1912:M1912)</f>
        <v>0</v>
      </c>
      <c r="Z1912">
        <f>SUM($F1912:N1912)</f>
        <v>0</v>
      </c>
      <c r="AA1912">
        <f>SUM($F1912:O1912)</f>
        <v>0</v>
      </c>
      <c r="AB1912">
        <f>SUM($F1912:P1912)</f>
        <v>0</v>
      </c>
      <c r="AC1912">
        <f>SUM($F1912:Q1912)</f>
        <v>0</v>
      </c>
      <c r="AD1912">
        <f>SUM($F1912:R1912)</f>
        <v>0</v>
      </c>
    </row>
    <row r="1913" spans="1:30" x14ac:dyDescent="0.35">
      <c r="A1913" t="s">
        <v>161</v>
      </c>
      <c r="B1913" s="328" t="str">
        <f>VLOOKUP(A1913,'Web Based Remittances'!$A$2:$C$70,3,0)</f>
        <v>316y546e</v>
      </c>
      <c r="C1913" t="s">
        <v>61</v>
      </c>
      <c r="D1913" t="s">
        <v>62</v>
      </c>
      <c r="E1913">
        <v>6110600</v>
      </c>
      <c r="F1913">
        <v>392405</v>
      </c>
      <c r="G1913">
        <v>30006</v>
      </c>
      <c r="H1913">
        <v>30006</v>
      </c>
      <c r="I1913">
        <v>30006</v>
      </c>
      <c r="J1913">
        <v>30006</v>
      </c>
      <c r="K1913">
        <v>30006</v>
      </c>
      <c r="L1913">
        <v>30006</v>
      </c>
      <c r="M1913">
        <v>35395</v>
      </c>
      <c r="N1913">
        <v>35395</v>
      </c>
      <c r="O1913">
        <v>35395</v>
      </c>
      <c r="P1913">
        <v>35395</v>
      </c>
      <c r="Q1913">
        <v>35395</v>
      </c>
      <c r="R1913">
        <v>35394</v>
      </c>
      <c r="S1913">
        <f t="shared" si="29"/>
        <v>30006</v>
      </c>
      <c r="T1913">
        <f>SUM($F1913:H1913)</f>
        <v>452417</v>
      </c>
      <c r="U1913">
        <f>SUM($F1913:I1913)</f>
        <v>482423</v>
      </c>
      <c r="V1913">
        <f>SUM($F1913:J1913)</f>
        <v>512429</v>
      </c>
      <c r="W1913">
        <f>SUM($F1913:K1913)</f>
        <v>542435</v>
      </c>
      <c r="X1913">
        <f>SUM($F1913:L1913)</f>
        <v>572441</v>
      </c>
      <c r="Y1913">
        <f>SUM($F1913:M1913)</f>
        <v>607836</v>
      </c>
      <c r="Z1913">
        <f>SUM($F1913:N1913)</f>
        <v>643231</v>
      </c>
      <c r="AA1913">
        <f>SUM($F1913:O1913)</f>
        <v>678626</v>
      </c>
      <c r="AB1913">
        <f>SUM($F1913:P1913)</f>
        <v>714021</v>
      </c>
      <c r="AC1913">
        <f>SUM($F1913:Q1913)</f>
        <v>749416</v>
      </c>
      <c r="AD1913">
        <f>SUM($F1913:R1913)</f>
        <v>784810</v>
      </c>
    </row>
    <row r="1914" spans="1:30" x14ac:dyDescent="0.35">
      <c r="A1914" t="s">
        <v>161</v>
      </c>
      <c r="B1914" s="328" t="str">
        <f>VLOOKUP(A1914,'Web Based Remittances'!$A$2:$C$70,3,0)</f>
        <v>316y546e</v>
      </c>
      <c r="C1914" t="s">
        <v>63</v>
      </c>
      <c r="D1914" t="s">
        <v>64</v>
      </c>
      <c r="E1914">
        <v>6110720</v>
      </c>
      <c r="F1914">
        <v>18204</v>
      </c>
      <c r="G1914">
        <v>1517</v>
      </c>
      <c r="H1914">
        <v>1517</v>
      </c>
      <c r="I1914">
        <v>1517</v>
      </c>
      <c r="J1914">
        <v>1517</v>
      </c>
      <c r="K1914">
        <v>1517</v>
      </c>
      <c r="L1914">
        <v>1517</v>
      </c>
      <c r="M1914">
        <v>1517</v>
      </c>
      <c r="N1914">
        <v>1517</v>
      </c>
      <c r="O1914">
        <v>1517</v>
      </c>
      <c r="P1914">
        <v>1517</v>
      </c>
      <c r="Q1914">
        <v>1517</v>
      </c>
      <c r="R1914">
        <v>1517</v>
      </c>
      <c r="S1914">
        <f t="shared" si="29"/>
        <v>1517</v>
      </c>
      <c r="T1914">
        <f>SUM($F1914:H1914)</f>
        <v>21238</v>
      </c>
      <c r="U1914">
        <f>SUM($F1914:I1914)</f>
        <v>22755</v>
      </c>
      <c r="V1914">
        <f>SUM($F1914:J1914)</f>
        <v>24272</v>
      </c>
      <c r="W1914">
        <f>SUM($F1914:K1914)</f>
        <v>25789</v>
      </c>
      <c r="X1914">
        <f>SUM($F1914:L1914)</f>
        <v>27306</v>
      </c>
      <c r="Y1914">
        <f>SUM($F1914:M1914)</f>
        <v>28823</v>
      </c>
      <c r="Z1914">
        <f>SUM($F1914:N1914)</f>
        <v>30340</v>
      </c>
      <c r="AA1914">
        <f>SUM($F1914:O1914)</f>
        <v>31857</v>
      </c>
      <c r="AB1914">
        <f>SUM($F1914:P1914)</f>
        <v>33374</v>
      </c>
      <c r="AC1914">
        <f>SUM($F1914:Q1914)</f>
        <v>34891</v>
      </c>
      <c r="AD1914">
        <f>SUM($F1914:R1914)</f>
        <v>36408</v>
      </c>
    </row>
    <row r="1915" spans="1:30" x14ac:dyDescent="0.35">
      <c r="A1915" t="s">
        <v>161</v>
      </c>
      <c r="B1915" s="328" t="str">
        <f>VLOOKUP(A1915,'Web Based Remittances'!$A$2:$C$70,3,0)</f>
        <v>316y546e</v>
      </c>
      <c r="C1915" t="s">
        <v>65</v>
      </c>
      <c r="D1915" t="s">
        <v>66</v>
      </c>
      <c r="E1915">
        <v>6110860</v>
      </c>
      <c r="F1915">
        <v>67942</v>
      </c>
      <c r="G1915">
        <v>5639</v>
      </c>
      <c r="H1915">
        <v>5639</v>
      </c>
      <c r="I1915">
        <v>5639</v>
      </c>
      <c r="J1915">
        <v>5639</v>
      </c>
      <c r="K1915">
        <v>5639</v>
      </c>
      <c r="L1915">
        <v>5639</v>
      </c>
      <c r="M1915">
        <v>5683</v>
      </c>
      <c r="N1915">
        <v>5683</v>
      </c>
      <c r="O1915">
        <v>5683</v>
      </c>
      <c r="P1915">
        <v>5683</v>
      </c>
      <c r="Q1915">
        <v>5683</v>
      </c>
      <c r="R1915">
        <v>5693</v>
      </c>
      <c r="S1915">
        <f t="shared" si="29"/>
        <v>5639</v>
      </c>
      <c r="T1915">
        <f>SUM($F1915:H1915)</f>
        <v>79220</v>
      </c>
      <c r="U1915">
        <f>SUM($F1915:I1915)</f>
        <v>84859</v>
      </c>
      <c r="V1915">
        <f>SUM($F1915:J1915)</f>
        <v>90498</v>
      </c>
      <c r="W1915">
        <f>SUM($F1915:K1915)</f>
        <v>96137</v>
      </c>
      <c r="X1915">
        <f>SUM($F1915:L1915)</f>
        <v>101776</v>
      </c>
      <c r="Y1915">
        <f>SUM($F1915:M1915)</f>
        <v>107459</v>
      </c>
      <c r="Z1915">
        <f>SUM($F1915:N1915)</f>
        <v>113142</v>
      </c>
      <c r="AA1915">
        <f>SUM($F1915:O1915)</f>
        <v>118825</v>
      </c>
      <c r="AB1915">
        <f>SUM($F1915:P1915)</f>
        <v>124508</v>
      </c>
      <c r="AC1915">
        <f>SUM($F1915:Q1915)</f>
        <v>130191</v>
      </c>
      <c r="AD1915">
        <f>SUM($F1915:R1915)</f>
        <v>135884</v>
      </c>
    </row>
    <row r="1916" spans="1:30" x14ac:dyDescent="0.35">
      <c r="A1916" t="s">
        <v>161</v>
      </c>
      <c r="B1916" s="328" t="str">
        <f>VLOOKUP(A1916,'Web Based Remittances'!$A$2:$C$70,3,0)</f>
        <v>316y546e</v>
      </c>
      <c r="C1916" t="s">
        <v>67</v>
      </c>
      <c r="D1916" t="s">
        <v>68</v>
      </c>
      <c r="E1916">
        <v>6110800</v>
      </c>
      <c r="F1916">
        <v>0</v>
      </c>
      <c r="G1916">
        <v>0</v>
      </c>
      <c r="H1916">
        <v>0</v>
      </c>
      <c r="I1916">
        <v>0</v>
      </c>
      <c r="J1916">
        <v>0</v>
      </c>
      <c r="K1916">
        <v>0</v>
      </c>
      <c r="L1916">
        <v>0</v>
      </c>
      <c r="S1916">
        <f t="shared" si="29"/>
        <v>0</v>
      </c>
      <c r="T1916">
        <f>SUM($F1916:H1916)</f>
        <v>0</v>
      </c>
      <c r="U1916">
        <f>SUM($F1916:I1916)</f>
        <v>0</v>
      </c>
      <c r="V1916">
        <f>SUM($F1916:J1916)</f>
        <v>0</v>
      </c>
      <c r="W1916">
        <f>SUM($F1916:K1916)</f>
        <v>0</v>
      </c>
      <c r="X1916">
        <f>SUM($F1916:L1916)</f>
        <v>0</v>
      </c>
      <c r="Y1916">
        <f>SUM($F1916:M1916)</f>
        <v>0</v>
      </c>
      <c r="Z1916">
        <f>SUM($F1916:N1916)</f>
        <v>0</v>
      </c>
      <c r="AA1916">
        <f>SUM($F1916:O1916)</f>
        <v>0</v>
      </c>
      <c r="AB1916">
        <f>SUM($F1916:P1916)</f>
        <v>0</v>
      </c>
      <c r="AC1916">
        <f>SUM($F1916:Q1916)</f>
        <v>0</v>
      </c>
      <c r="AD1916">
        <f>SUM($F1916:R1916)</f>
        <v>0</v>
      </c>
    </row>
    <row r="1917" spans="1:30" x14ac:dyDescent="0.35">
      <c r="A1917" t="s">
        <v>161</v>
      </c>
      <c r="B1917" s="328" t="str">
        <f>VLOOKUP(A1917,'Web Based Remittances'!$A$2:$C$70,3,0)</f>
        <v>316y546e</v>
      </c>
      <c r="C1917" t="s">
        <v>69</v>
      </c>
      <c r="D1917" t="s">
        <v>70</v>
      </c>
      <c r="E1917">
        <v>6110640</v>
      </c>
      <c r="F1917">
        <v>0</v>
      </c>
      <c r="G1917">
        <v>0</v>
      </c>
      <c r="H1917">
        <v>0</v>
      </c>
      <c r="I1917">
        <v>0</v>
      </c>
      <c r="J1917">
        <v>0</v>
      </c>
      <c r="K1917">
        <v>0</v>
      </c>
      <c r="L1917">
        <v>0</v>
      </c>
      <c r="S1917">
        <f t="shared" si="29"/>
        <v>0</v>
      </c>
      <c r="T1917">
        <f>SUM($F1917:H1917)</f>
        <v>0</v>
      </c>
      <c r="U1917">
        <f>SUM($F1917:I1917)</f>
        <v>0</v>
      </c>
      <c r="V1917">
        <f>SUM($F1917:J1917)</f>
        <v>0</v>
      </c>
      <c r="W1917">
        <f>SUM($F1917:K1917)</f>
        <v>0</v>
      </c>
      <c r="X1917">
        <f>SUM($F1917:L1917)</f>
        <v>0</v>
      </c>
      <c r="Y1917">
        <f>SUM($F1917:M1917)</f>
        <v>0</v>
      </c>
      <c r="Z1917">
        <f>SUM($F1917:N1917)</f>
        <v>0</v>
      </c>
      <c r="AA1917">
        <f>SUM($F1917:O1917)</f>
        <v>0</v>
      </c>
      <c r="AB1917">
        <f>SUM($F1917:P1917)</f>
        <v>0</v>
      </c>
      <c r="AC1917">
        <f>SUM($F1917:Q1917)</f>
        <v>0</v>
      </c>
      <c r="AD1917">
        <f>SUM($F1917:R1917)</f>
        <v>0</v>
      </c>
    </row>
    <row r="1918" spans="1:30" x14ac:dyDescent="0.35">
      <c r="A1918" t="s">
        <v>161</v>
      </c>
      <c r="B1918" s="328" t="str">
        <f>VLOOKUP(A1918,'Web Based Remittances'!$A$2:$C$70,3,0)</f>
        <v>316y546e</v>
      </c>
      <c r="C1918" t="s">
        <v>71</v>
      </c>
      <c r="D1918" t="s">
        <v>72</v>
      </c>
      <c r="E1918">
        <v>6116300</v>
      </c>
      <c r="F1918">
        <v>5000</v>
      </c>
      <c r="G1918">
        <v>416</v>
      </c>
      <c r="H1918">
        <v>416</v>
      </c>
      <c r="I1918">
        <v>416</v>
      </c>
      <c r="J1918">
        <v>416</v>
      </c>
      <c r="L1918">
        <v>832</v>
      </c>
      <c r="M1918">
        <v>416</v>
      </c>
      <c r="N1918">
        <v>416</v>
      </c>
      <c r="O1918">
        <v>416</v>
      </c>
      <c r="P1918">
        <v>416</v>
      </c>
      <c r="Q1918">
        <v>416</v>
      </c>
      <c r="R1918">
        <v>424</v>
      </c>
      <c r="S1918">
        <f t="shared" si="29"/>
        <v>416</v>
      </c>
      <c r="T1918">
        <f>SUM($F1918:H1918)</f>
        <v>5832</v>
      </c>
      <c r="U1918">
        <f>SUM($F1918:I1918)</f>
        <v>6248</v>
      </c>
      <c r="V1918">
        <f>SUM($F1918:J1918)</f>
        <v>6664</v>
      </c>
      <c r="W1918">
        <f>SUM($F1918:K1918)</f>
        <v>6664</v>
      </c>
      <c r="X1918">
        <f>SUM($F1918:L1918)</f>
        <v>7496</v>
      </c>
      <c r="Y1918">
        <f>SUM($F1918:M1918)</f>
        <v>7912</v>
      </c>
      <c r="Z1918">
        <f>SUM($F1918:N1918)</f>
        <v>8328</v>
      </c>
      <c r="AA1918">
        <f>SUM($F1918:O1918)</f>
        <v>8744</v>
      </c>
      <c r="AB1918">
        <f>SUM($F1918:P1918)</f>
        <v>9160</v>
      </c>
      <c r="AC1918">
        <f>SUM($F1918:Q1918)</f>
        <v>9576</v>
      </c>
      <c r="AD1918">
        <f>SUM($F1918:R1918)</f>
        <v>10000</v>
      </c>
    </row>
    <row r="1919" spans="1:30" x14ac:dyDescent="0.35">
      <c r="A1919" t="s">
        <v>161</v>
      </c>
      <c r="B1919" s="328" t="str">
        <f>VLOOKUP(A1919,'Web Based Remittances'!$A$2:$C$70,3,0)</f>
        <v>316y546e</v>
      </c>
      <c r="C1919" t="s">
        <v>73</v>
      </c>
      <c r="D1919" t="s">
        <v>74</v>
      </c>
      <c r="E1919">
        <v>6116200</v>
      </c>
      <c r="F1919">
        <v>7000</v>
      </c>
      <c r="H1919">
        <v>2500</v>
      </c>
      <c r="J1919">
        <v>3100</v>
      </c>
      <c r="N1919">
        <v>1000</v>
      </c>
      <c r="Q1919">
        <v>400</v>
      </c>
      <c r="S1919">
        <f t="shared" si="29"/>
        <v>0</v>
      </c>
      <c r="T1919">
        <f>SUM($F1919:H1919)</f>
        <v>9500</v>
      </c>
      <c r="U1919">
        <f>SUM($F1919:I1919)</f>
        <v>9500</v>
      </c>
      <c r="V1919">
        <f>SUM($F1919:J1919)</f>
        <v>12600</v>
      </c>
      <c r="W1919">
        <f>SUM($F1919:K1919)</f>
        <v>12600</v>
      </c>
      <c r="X1919">
        <f>SUM($F1919:L1919)</f>
        <v>12600</v>
      </c>
      <c r="Y1919">
        <f>SUM($F1919:M1919)</f>
        <v>12600</v>
      </c>
      <c r="Z1919">
        <f>SUM($F1919:N1919)</f>
        <v>13600</v>
      </c>
      <c r="AA1919">
        <f>SUM($F1919:O1919)</f>
        <v>13600</v>
      </c>
      <c r="AB1919">
        <f>SUM($F1919:P1919)</f>
        <v>13600</v>
      </c>
      <c r="AC1919">
        <f>SUM($F1919:Q1919)</f>
        <v>14000</v>
      </c>
      <c r="AD1919">
        <f>SUM($F1919:R1919)</f>
        <v>14000</v>
      </c>
    </row>
    <row r="1920" spans="1:30" x14ac:dyDescent="0.35">
      <c r="A1920" t="s">
        <v>161</v>
      </c>
      <c r="B1920" s="328" t="str">
        <f>VLOOKUP(A1920,'Web Based Remittances'!$A$2:$C$70,3,0)</f>
        <v>316y546e</v>
      </c>
      <c r="C1920" t="s">
        <v>75</v>
      </c>
      <c r="D1920" t="s">
        <v>76</v>
      </c>
      <c r="E1920">
        <v>6116610</v>
      </c>
      <c r="F1920">
        <v>6947</v>
      </c>
      <c r="G1920">
        <v>6947</v>
      </c>
      <c r="S1920">
        <f t="shared" si="29"/>
        <v>6947</v>
      </c>
      <c r="T1920">
        <f>SUM($F1920:H1920)</f>
        <v>13894</v>
      </c>
      <c r="U1920">
        <f>SUM($F1920:I1920)</f>
        <v>13894</v>
      </c>
      <c r="V1920">
        <f>SUM($F1920:J1920)</f>
        <v>13894</v>
      </c>
      <c r="W1920">
        <f>SUM($F1920:K1920)</f>
        <v>13894</v>
      </c>
      <c r="X1920">
        <f>SUM($F1920:L1920)</f>
        <v>13894</v>
      </c>
      <c r="Y1920">
        <f>SUM($F1920:M1920)</f>
        <v>13894</v>
      </c>
      <c r="Z1920">
        <f>SUM($F1920:N1920)</f>
        <v>13894</v>
      </c>
      <c r="AA1920">
        <f>SUM($F1920:O1920)</f>
        <v>13894</v>
      </c>
      <c r="AB1920">
        <f>SUM($F1920:P1920)</f>
        <v>13894</v>
      </c>
      <c r="AC1920">
        <f>SUM($F1920:Q1920)</f>
        <v>13894</v>
      </c>
      <c r="AD1920">
        <f>SUM($F1920:R1920)</f>
        <v>13894</v>
      </c>
    </row>
    <row r="1921" spans="1:30" x14ac:dyDescent="0.35">
      <c r="A1921" t="s">
        <v>161</v>
      </c>
      <c r="B1921" s="328" t="str">
        <f>VLOOKUP(A1921,'Web Based Remittances'!$A$2:$C$70,3,0)</f>
        <v>316y546e</v>
      </c>
      <c r="C1921" t="s">
        <v>77</v>
      </c>
      <c r="D1921" t="s">
        <v>78</v>
      </c>
      <c r="E1921">
        <v>6116600</v>
      </c>
      <c r="F1921">
        <v>302</v>
      </c>
      <c r="G1921">
        <v>302</v>
      </c>
      <c r="S1921">
        <f t="shared" si="29"/>
        <v>302</v>
      </c>
      <c r="T1921">
        <f>SUM($F1921:H1921)</f>
        <v>604</v>
      </c>
      <c r="U1921">
        <f>SUM($F1921:I1921)</f>
        <v>604</v>
      </c>
      <c r="V1921">
        <f>SUM($F1921:J1921)</f>
        <v>604</v>
      </c>
      <c r="W1921">
        <f>SUM($F1921:K1921)</f>
        <v>604</v>
      </c>
      <c r="X1921">
        <f>SUM($F1921:L1921)</f>
        <v>604</v>
      </c>
      <c r="Y1921">
        <f>SUM($F1921:M1921)</f>
        <v>604</v>
      </c>
      <c r="Z1921">
        <f>SUM($F1921:N1921)</f>
        <v>604</v>
      </c>
      <c r="AA1921">
        <f>SUM($F1921:O1921)</f>
        <v>604</v>
      </c>
      <c r="AB1921">
        <f>SUM($F1921:P1921)</f>
        <v>604</v>
      </c>
      <c r="AC1921">
        <f>SUM($F1921:Q1921)</f>
        <v>604</v>
      </c>
      <c r="AD1921">
        <f>SUM($F1921:R1921)</f>
        <v>604</v>
      </c>
    </row>
    <row r="1922" spans="1:30" x14ac:dyDescent="0.35">
      <c r="A1922" t="s">
        <v>161</v>
      </c>
      <c r="B1922" s="328" t="str">
        <f>VLOOKUP(A1922,'Web Based Remittances'!$A$2:$C$70,3,0)</f>
        <v>316y546e</v>
      </c>
      <c r="C1922" t="s">
        <v>79</v>
      </c>
      <c r="D1922" t="s">
        <v>80</v>
      </c>
      <c r="E1922">
        <v>6121000</v>
      </c>
      <c r="F1922">
        <v>5845.25</v>
      </c>
      <c r="G1922">
        <v>487</v>
      </c>
      <c r="H1922">
        <v>487</v>
      </c>
      <c r="I1922">
        <v>487</v>
      </c>
      <c r="J1922">
        <v>487</v>
      </c>
      <c r="L1922">
        <v>975.25</v>
      </c>
      <c r="M1922">
        <v>487</v>
      </c>
      <c r="N1922">
        <v>487</v>
      </c>
      <c r="O1922">
        <v>487</v>
      </c>
      <c r="P1922">
        <v>487</v>
      </c>
      <c r="Q1922">
        <v>487</v>
      </c>
      <c r="R1922">
        <v>487</v>
      </c>
      <c r="S1922">
        <f t="shared" si="29"/>
        <v>487</v>
      </c>
      <c r="T1922">
        <f>SUM($F1922:H1922)</f>
        <v>6819.25</v>
      </c>
      <c r="U1922">
        <f>SUM($F1922:I1922)</f>
        <v>7306.25</v>
      </c>
      <c r="V1922">
        <f>SUM($F1922:J1922)</f>
        <v>7793.25</v>
      </c>
      <c r="W1922">
        <f>SUM($F1922:K1922)</f>
        <v>7793.25</v>
      </c>
      <c r="X1922">
        <f>SUM($F1922:L1922)</f>
        <v>8768.5</v>
      </c>
      <c r="Y1922">
        <f>SUM($F1922:M1922)</f>
        <v>9255.5</v>
      </c>
      <c r="Z1922">
        <f>SUM($F1922:N1922)</f>
        <v>9742.5</v>
      </c>
      <c r="AA1922">
        <f>SUM($F1922:O1922)</f>
        <v>10229.5</v>
      </c>
      <c r="AB1922">
        <f>SUM($F1922:P1922)</f>
        <v>10716.5</v>
      </c>
      <c r="AC1922">
        <f>SUM($F1922:Q1922)</f>
        <v>11203.5</v>
      </c>
      <c r="AD1922">
        <f>SUM($F1922:R1922)</f>
        <v>11690.5</v>
      </c>
    </row>
    <row r="1923" spans="1:30" x14ac:dyDescent="0.35">
      <c r="A1923" t="s">
        <v>161</v>
      </c>
      <c r="B1923" s="328" t="str">
        <f>VLOOKUP(A1923,'Web Based Remittances'!$A$2:$C$70,3,0)</f>
        <v>316y546e</v>
      </c>
      <c r="C1923" t="s">
        <v>81</v>
      </c>
      <c r="D1923" t="s">
        <v>82</v>
      </c>
      <c r="E1923">
        <v>6122310</v>
      </c>
      <c r="F1923">
        <v>5000</v>
      </c>
      <c r="G1923">
        <v>416</v>
      </c>
      <c r="H1923">
        <v>416</v>
      </c>
      <c r="I1923">
        <v>416</v>
      </c>
      <c r="J1923">
        <v>416</v>
      </c>
      <c r="L1923">
        <v>840</v>
      </c>
      <c r="M1923">
        <v>416</v>
      </c>
      <c r="N1923">
        <v>416</v>
      </c>
      <c r="O1923">
        <v>416</v>
      </c>
      <c r="P1923">
        <v>416</v>
      </c>
      <c r="Q1923">
        <v>416</v>
      </c>
      <c r="R1923">
        <v>416</v>
      </c>
      <c r="S1923">
        <f t="shared" si="29"/>
        <v>416</v>
      </c>
      <c r="T1923">
        <f>SUM($F1923:H1923)</f>
        <v>5832</v>
      </c>
      <c r="U1923">
        <f>SUM($F1923:I1923)</f>
        <v>6248</v>
      </c>
      <c r="V1923">
        <f>SUM($F1923:J1923)</f>
        <v>6664</v>
      </c>
      <c r="W1923">
        <f>SUM($F1923:K1923)</f>
        <v>6664</v>
      </c>
      <c r="X1923">
        <f>SUM($F1923:L1923)</f>
        <v>7504</v>
      </c>
      <c r="Y1923">
        <f>SUM($F1923:M1923)</f>
        <v>7920</v>
      </c>
      <c r="Z1923">
        <f>SUM($F1923:N1923)</f>
        <v>8336</v>
      </c>
      <c r="AA1923">
        <f>SUM($F1923:O1923)</f>
        <v>8752</v>
      </c>
      <c r="AB1923">
        <f>SUM($F1923:P1923)</f>
        <v>9168</v>
      </c>
      <c r="AC1923">
        <f>SUM($F1923:Q1923)</f>
        <v>9584</v>
      </c>
      <c r="AD1923">
        <f>SUM($F1923:R1923)</f>
        <v>10000</v>
      </c>
    </row>
    <row r="1924" spans="1:30" x14ac:dyDescent="0.35">
      <c r="A1924" t="s">
        <v>161</v>
      </c>
      <c r="B1924" s="328" t="str">
        <f>VLOOKUP(A1924,'Web Based Remittances'!$A$2:$C$70,3,0)</f>
        <v>316y546e</v>
      </c>
      <c r="C1924" t="s">
        <v>83</v>
      </c>
      <c r="D1924" t="s">
        <v>84</v>
      </c>
      <c r="E1924">
        <v>6122110</v>
      </c>
      <c r="F1924">
        <v>32960</v>
      </c>
      <c r="G1924">
        <v>2746</v>
      </c>
      <c r="H1924">
        <v>2746</v>
      </c>
      <c r="I1924">
        <v>2746</v>
      </c>
      <c r="J1924">
        <v>2746</v>
      </c>
      <c r="K1924">
        <v>2746</v>
      </c>
      <c r="L1924">
        <v>2746</v>
      </c>
      <c r="M1924">
        <v>2746</v>
      </c>
      <c r="N1924">
        <v>2746</v>
      </c>
      <c r="O1924">
        <v>2746</v>
      </c>
      <c r="P1924">
        <v>2746</v>
      </c>
      <c r="Q1924">
        <v>2746</v>
      </c>
      <c r="R1924">
        <v>2754</v>
      </c>
      <c r="S1924">
        <f t="shared" ref="S1924:S1987" si="30">G1924</f>
        <v>2746</v>
      </c>
      <c r="T1924">
        <f>SUM($F1924:H1924)</f>
        <v>38452</v>
      </c>
      <c r="U1924">
        <f>SUM($F1924:I1924)</f>
        <v>41198</v>
      </c>
      <c r="V1924">
        <f>SUM($F1924:J1924)</f>
        <v>43944</v>
      </c>
      <c r="W1924">
        <f>SUM($F1924:K1924)</f>
        <v>46690</v>
      </c>
      <c r="X1924">
        <f>SUM($F1924:L1924)</f>
        <v>49436</v>
      </c>
      <c r="Y1924">
        <f>SUM($F1924:M1924)</f>
        <v>52182</v>
      </c>
      <c r="Z1924">
        <f>SUM($F1924:N1924)</f>
        <v>54928</v>
      </c>
      <c r="AA1924">
        <f>SUM($F1924:O1924)</f>
        <v>57674</v>
      </c>
      <c r="AB1924">
        <f>SUM($F1924:P1924)</f>
        <v>60420</v>
      </c>
      <c r="AC1924">
        <f>SUM($F1924:Q1924)</f>
        <v>63166</v>
      </c>
      <c r="AD1924">
        <f>SUM($F1924:R1924)</f>
        <v>65920</v>
      </c>
    </row>
    <row r="1925" spans="1:30" x14ac:dyDescent="0.35">
      <c r="A1925" t="s">
        <v>161</v>
      </c>
      <c r="B1925" s="328" t="str">
        <f>VLOOKUP(A1925,'Web Based Remittances'!$A$2:$C$70,3,0)</f>
        <v>316y546e</v>
      </c>
      <c r="C1925" t="s">
        <v>85</v>
      </c>
      <c r="D1925" t="s">
        <v>86</v>
      </c>
      <c r="E1925">
        <v>6120800</v>
      </c>
      <c r="F1925">
        <v>5384.3</v>
      </c>
      <c r="J1925">
        <v>2692</v>
      </c>
      <c r="P1925">
        <v>2692.3</v>
      </c>
      <c r="S1925">
        <f t="shared" si="30"/>
        <v>0</v>
      </c>
      <c r="T1925">
        <f>SUM($F1925:H1925)</f>
        <v>5384.3</v>
      </c>
      <c r="U1925">
        <f>SUM($F1925:I1925)</f>
        <v>5384.3</v>
      </c>
      <c r="V1925">
        <f>SUM($F1925:J1925)</f>
        <v>8076.3</v>
      </c>
      <c r="W1925">
        <f>SUM($F1925:K1925)</f>
        <v>8076.3</v>
      </c>
      <c r="X1925">
        <f>SUM($F1925:L1925)</f>
        <v>8076.3</v>
      </c>
      <c r="Y1925">
        <f>SUM($F1925:M1925)</f>
        <v>8076.3</v>
      </c>
      <c r="Z1925">
        <f>SUM($F1925:N1925)</f>
        <v>8076.3</v>
      </c>
      <c r="AA1925">
        <f>SUM($F1925:O1925)</f>
        <v>8076.3</v>
      </c>
      <c r="AB1925">
        <f>SUM($F1925:P1925)</f>
        <v>10768.6</v>
      </c>
      <c r="AC1925">
        <f>SUM($F1925:Q1925)</f>
        <v>10768.6</v>
      </c>
      <c r="AD1925">
        <f>SUM($F1925:R1925)</f>
        <v>10768.6</v>
      </c>
    </row>
    <row r="1926" spans="1:30" x14ac:dyDescent="0.35">
      <c r="A1926" t="s">
        <v>161</v>
      </c>
      <c r="B1926" s="328" t="str">
        <f>VLOOKUP(A1926,'Web Based Remittances'!$A$2:$C$70,3,0)</f>
        <v>316y546e</v>
      </c>
      <c r="C1926" t="s">
        <v>87</v>
      </c>
      <c r="D1926" t="s">
        <v>88</v>
      </c>
      <c r="E1926">
        <v>6120220</v>
      </c>
      <c r="F1926">
        <v>57214</v>
      </c>
      <c r="G1926">
        <v>4767</v>
      </c>
      <c r="H1926">
        <v>4767</v>
      </c>
      <c r="I1926">
        <v>4767</v>
      </c>
      <c r="J1926">
        <v>4767</v>
      </c>
      <c r="K1926">
        <v>4777</v>
      </c>
      <c r="L1926">
        <v>4767</v>
      </c>
      <c r="M1926">
        <v>4767</v>
      </c>
      <c r="N1926">
        <v>4767</v>
      </c>
      <c r="O1926">
        <v>4767</v>
      </c>
      <c r="P1926">
        <v>4767</v>
      </c>
      <c r="Q1926">
        <v>4767</v>
      </c>
      <c r="R1926">
        <v>4767</v>
      </c>
      <c r="S1926">
        <f t="shared" si="30"/>
        <v>4767</v>
      </c>
      <c r="T1926">
        <f>SUM($F1926:H1926)</f>
        <v>66748</v>
      </c>
      <c r="U1926">
        <f>SUM($F1926:I1926)</f>
        <v>71515</v>
      </c>
      <c r="V1926">
        <f>SUM($F1926:J1926)</f>
        <v>76282</v>
      </c>
      <c r="W1926">
        <f>SUM($F1926:K1926)</f>
        <v>81059</v>
      </c>
      <c r="X1926">
        <f>SUM($F1926:L1926)</f>
        <v>85826</v>
      </c>
      <c r="Y1926">
        <f>SUM($F1926:M1926)</f>
        <v>90593</v>
      </c>
      <c r="Z1926">
        <f>SUM($F1926:N1926)</f>
        <v>95360</v>
      </c>
      <c r="AA1926">
        <f>SUM($F1926:O1926)</f>
        <v>100127</v>
      </c>
      <c r="AB1926">
        <f>SUM($F1926:P1926)</f>
        <v>104894</v>
      </c>
      <c r="AC1926">
        <f>SUM($F1926:Q1926)</f>
        <v>109661</v>
      </c>
      <c r="AD1926">
        <f>SUM($F1926:R1926)</f>
        <v>114428</v>
      </c>
    </row>
    <row r="1927" spans="1:30" x14ac:dyDescent="0.35">
      <c r="A1927" t="s">
        <v>161</v>
      </c>
      <c r="B1927" s="328" t="str">
        <f>VLOOKUP(A1927,'Web Based Remittances'!$A$2:$C$70,3,0)</f>
        <v>316y546e</v>
      </c>
      <c r="C1927" t="s">
        <v>89</v>
      </c>
      <c r="D1927" t="s">
        <v>90</v>
      </c>
      <c r="E1927">
        <v>6120600</v>
      </c>
      <c r="F1927">
        <v>29440</v>
      </c>
      <c r="R1927">
        <v>29440</v>
      </c>
      <c r="S1927">
        <f t="shared" si="30"/>
        <v>0</v>
      </c>
      <c r="T1927">
        <f>SUM($F1927:H1927)</f>
        <v>29440</v>
      </c>
      <c r="U1927">
        <f>SUM($F1927:I1927)</f>
        <v>29440</v>
      </c>
      <c r="V1927">
        <f>SUM($F1927:J1927)</f>
        <v>29440</v>
      </c>
      <c r="W1927">
        <f>SUM($F1927:K1927)</f>
        <v>29440</v>
      </c>
      <c r="X1927">
        <f>SUM($F1927:L1927)</f>
        <v>29440</v>
      </c>
      <c r="Y1927">
        <f>SUM($F1927:M1927)</f>
        <v>29440</v>
      </c>
      <c r="Z1927">
        <f>SUM($F1927:N1927)</f>
        <v>29440</v>
      </c>
      <c r="AA1927">
        <f>SUM($F1927:O1927)</f>
        <v>29440</v>
      </c>
      <c r="AB1927">
        <f>SUM($F1927:P1927)</f>
        <v>29440</v>
      </c>
      <c r="AC1927">
        <f>SUM($F1927:Q1927)</f>
        <v>29440</v>
      </c>
      <c r="AD1927">
        <f>SUM($F1927:R1927)</f>
        <v>58880</v>
      </c>
    </row>
    <row r="1928" spans="1:30" x14ac:dyDescent="0.35">
      <c r="A1928" t="s">
        <v>161</v>
      </c>
      <c r="B1928" s="328" t="str">
        <f>VLOOKUP(A1928,'Web Based Remittances'!$A$2:$C$70,3,0)</f>
        <v>316y546e</v>
      </c>
      <c r="C1928" t="s">
        <v>91</v>
      </c>
      <c r="D1928" t="s">
        <v>92</v>
      </c>
      <c r="E1928">
        <v>6120400</v>
      </c>
      <c r="F1928">
        <v>8000</v>
      </c>
      <c r="G1928">
        <v>2000</v>
      </c>
      <c r="J1928">
        <v>2000</v>
      </c>
      <c r="N1928">
        <v>2000</v>
      </c>
      <c r="Q1928">
        <v>2000</v>
      </c>
      <c r="S1928">
        <f t="shared" si="30"/>
        <v>2000</v>
      </c>
      <c r="T1928">
        <f>SUM($F1928:H1928)</f>
        <v>10000</v>
      </c>
      <c r="U1928">
        <f>SUM($F1928:I1928)</f>
        <v>10000</v>
      </c>
      <c r="V1928">
        <f>SUM($F1928:J1928)</f>
        <v>12000</v>
      </c>
      <c r="W1928">
        <f>SUM($F1928:K1928)</f>
        <v>12000</v>
      </c>
      <c r="X1928">
        <f>SUM($F1928:L1928)</f>
        <v>12000</v>
      </c>
      <c r="Y1928">
        <f>SUM($F1928:M1928)</f>
        <v>12000</v>
      </c>
      <c r="Z1928">
        <f>SUM($F1928:N1928)</f>
        <v>14000</v>
      </c>
      <c r="AA1928">
        <f>SUM($F1928:O1928)</f>
        <v>14000</v>
      </c>
      <c r="AB1928">
        <f>SUM($F1928:P1928)</f>
        <v>14000</v>
      </c>
      <c r="AC1928">
        <f>SUM($F1928:Q1928)</f>
        <v>16000</v>
      </c>
      <c r="AD1928">
        <f>SUM($F1928:R1928)</f>
        <v>16000</v>
      </c>
    </row>
    <row r="1929" spans="1:30" x14ac:dyDescent="0.35">
      <c r="A1929" t="s">
        <v>161</v>
      </c>
      <c r="B1929" s="328" t="str">
        <f>VLOOKUP(A1929,'Web Based Remittances'!$A$2:$C$70,3,0)</f>
        <v>316y546e</v>
      </c>
      <c r="C1929" t="s">
        <v>93</v>
      </c>
      <c r="D1929" t="s">
        <v>94</v>
      </c>
      <c r="E1929">
        <v>6140130</v>
      </c>
      <c r="F1929">
        <v>30000</v>
      </c>
      <c r="G1929">
        <v>6100</v>
      </c>
      <c r="H1929">
        <v>2390</v>
      </c>
      <c r="I1929">
        <v>2390</v>
      </c>
      <c r="J1929">
        <v>2390</v>
      </c>
      <c r="L1929">
        <v>2390</v>
      </c>
      <c r="M1929">
        <v>2390</v>
      </c>
      <c r="N1929">
        <v>2390</v>
      </c>
      <c r="O1929">
        <v>2390</v>
      </c>
      <c r="P1929">
        <v>2390</v>
      </c>
      <c r="Q1929">
        <v>2390</v>
      </c>
      <c r="R1929">
        <v>2390</v>
      </c>
      <c r="S1929">
        <f t="shared" si="30"/>
        <v>6100</v>
      </c>
      <c r="T1929">
        <f>SUM($F1929:H1929)</f>
        <v>38490</v>
      </c>
      <c r="U1929">
        <f>SUM($F1929:I1929)</f>
        <v>40880</v>
      </c>
      <c r="V1929">
        <f>SUM($F1929:J1929)</f>
        <v>43270</v>
      </c>
      <c r="W1929">
        <f>SUM($F1929:K1929)</f>
        <v>43270</v>
      </c>
      <c r="X1929">
        <f>SUM($F1929:L1929)</f>
        <v>45660</v>
      </c>
      <c r="Y1929">
        <f>SUM($F1929:M1929)</f>
        <v>48050</v>
      </c>
      <c r="Z1929">
        <f>SUM($F1929:N1929)</f>
        <v>50440</v>
      </c>
      <c r="AA1929">
        <f>SUM($F1929:O1929)</f>
        <v>52830</v>
      </c>
      <c r="AB1929">
        <f>SUM($F1929:P1929)</f>
        <v>55220</v>
      </c>
      <c r="AC1929">
        <f>SUM($F1929:Q1929)</f>
        <v>57610</v>
      </c>
      <c r="AD1929">
        <f>SUM($F1929:R1929)</f>
        <v>60000</v>
      </c>
    </row>
    <row r="1930" spans="1:30" x14ac:dyDescent="0.35">
      <c r="A1930" t="s">
        <v>161</v>
      </c>
      <c r="B1930" s="328" t="str">
        <f>VLOOKUP(A1930,'Web Based Remittances'!$A$2:$C$70,3,0)</f>
        <v>316y546e</v>
      </c>
      <c r="C1930" t="s">
        <v>95</v>
      </c>
      <c r="D1930" t="s">
        <v>96</v>
      </c>
      <c r="E1930">
        <v>6142430</v>
      </c>
      <c r="F1930">
        <v>6000</v>
      </c>
      <c r="G1930">
        <v>1300</v>
      </c>
      <c r="I1930">
        <v>750</v>
      </c>
      <c r="L1930">
        <v>2300</v>
      </c>
      <c r="O1930">
        <v>1650</v>
      </c>
      <c r="S1930">
        <f t="shared" si="30"/>
        <v>1300</v>
      </c>
      <c r="T1930">
        <f>SUM($F1930:H1930)</f>
        <v>7300</v>
      </c>
      <c r="U1930">
        <f>SUM($F1930:I1930)</f>
        <v>8050</v>
      </c>
      <c r="V1930">
        <f>SUM($F1930:J1930)</f>
        <v>8050</v>
      </c>
      <c r="W1930">
        <f>SUM($F1930:K1930)</f>
        <v>8050</v>
      </c>
      <c r="X1930">
        <f>SUM($F1930:L1930)</f>
        <v>10350</v>
      </c>
      <c r="Y1930">
        <f>SUM($F1930:M1930)</f>
        <v>10350</v>
      </c>
      <c r="Z1930">
        <f>SUM($F1930:N1930)</f>
        <v>10350</v>
      </c>
      <c r="AA1930">
        <f>SUM($F1930:O1930)</f>
        <v>12000</v>
      </c>
      <c r="AB1930">
        <f>SUM($F1930:P1930)</f>
        <v>12000</v>
      </c>
      <c r="AC1930">
        <f>SUM($F1930:Q1930)</f>
        <v>12000</v>
      </c>
      <c r="AD1930">
        <f>SUM($F1930:R1930)</f>
        <v>12000</v>
      </c>
    </row>
    <row r="1931" spans="1:30" x14ac:dyDescent="0.35">
      <c r="A1931" t="s">
        <v>161</v>
      </c>
      <c r="B1931" s="328" t="str">
        <f>VLOOKUP(A1931,'Web Based Remittances'!$A$2:$C$70,3,0)</f>
        <v>316y546e</v>
      </c>
      <c r="C1931" t="s">
        <v>97</v>
      </c>
      <c r="D1931" t="s">
        <v>98</v>
      </c>
      <c r="E1931">
        <v>6146100</v>
      </c>
      <c r="S1931">
        <f t="shared" si="30"/>
        <v>0</v>
      </c>
      <c r="T1931">
        <f>SUM($F1931:H1931)</f>
        <v>0</v>
      </c>
      <c r="U1931">
        <f>SUM($F1931:I1931)</f>
        <v>0</v>
      </c>
      <c r="V1931">
        <f>SUM($F1931:J1931)</f>
        <v>0</v>
      </c>
      <c r="W1931">
        <f>SUM($F1931:K1931)</f>
        <v>0</v>
      </c>
      <c r="X1931">
        <f>SUM($F1931:L1931)</f>
        <v>0</v>
      </c>
      <c r="Y1931">
        <f>SUM($F1931:M1931)</f>
        <v>0</v>
      </c>
      <c r="Z1931">
        <f>SUM($F1931:N1931)</f>
        <v>0</v>
      </c>
      <c r="AA1931">
        <f>SUM($F1931:O1931)</f>
        <v>0</v>
      </c>
      <c r="AB1931">
        <f>SUM($F1931:P1931)</f>
        <v>0</v>
      </c>
      <c r="AC1931">
        <f>SUM($F1931:Q1931)</f>
        <v>0</v>
      </c>
      <c r="AD1931">
        <f>SUM($F1931:R1931)</f>
        <v>0</v>
      </c>
    </row>
    <row r="1932" spans="1:30" x14ac:dyDescent="0.35">
      <c r="A1932" t="s">
        <v>161</v>
      </c>
      <c r="B1932" s="328" t="str">
        <f>VLOOKUP(A1932,'Web Based Remittances'!$A$2:$C$70,3,0)</f>
        <v>316y546e</v>
      </c>
      <c r="C1932" t="s">
        <v>99</v>
      </c>
      <c r="D1932" t="s">
        <v>100</v>
      </c>
      <c r="E1932">
        <v>6140000</v>
      </c>
      <c r="F1932">
        <v>15564</v>
      </c>
      <c r="G1932">
        <v>1297</v>
      </c>
      <c r="H1932">
        <v>1297</v>
      </c>
      <c r="I1932">
        <v>1297</v>
      </c>
      <c r="J1932">
        <v>1297</v>
      </c>
      <c r="L1932">
        <v>2594</v>
      </c>
      <c r="M1932">
        <v>1297</v>
      </c>
      <c r="N1932">
        <v>1297</v>
      </c>
      <c r="O1932">
        <v>1297</v>
      </c>
      <c r="P1932">
        <v>1297</v>
      </c>
      <c r="Q1932">
        <v>1297</v>
      </c>
      <c r="R1932">
        <v>1297</v>
      </c>
      <c r="S1932">
        <f t="shared" si="30"/>
        <v>1297</v>
      </c>
      <c r="T1932">
        <f>SUM($F1932:H1932)</f>
        <v>18158</v>
      </c>
      <c r="U1932">
        <f>SUM($F1932:I1932)</f>
        <v>19455</v>
      </c>
      <c r="V1932">
        <f>SUM($F1932:J1932)</f>
        <v>20752</v>
      </c>
      <c r="W1932">
        <f>SUM($F1932:K1932)</f>
        <v>20752</v>
      </c>
      <c r="X1932">
        <f>SUM($F1932:L1932)</f>
        <v>23346</v>
      </c>
      <c r="Y1932">
        <f>SUM($F1932:M1932)</f>
        <v>24643</v>
      </c>
      <c r="Z1932">
        <f>SUM($F1932:N1932)</f>
        <v>25940</v>
      </c>
      <c r="AA1932">
        <f>SUM($F1932:O1932)</f>
        <v>27237</v>
      </c>
      <c r="AB1932">
        <f>SUM($F1932:P1932)</f>
        <v>28534</v>
      </c>
      <c r="AC1932">
        <f>SUM($F1932:Q1932)</f>
        <v>29831</v>
      </c>
      <c r="AD1932">
        <f>SUM($F1932:R1932)</f>
        <v>31128</v>
      </c>
    </row>
    <row r="1933" spans="1:30" x14ac:dyDescent="0.35">
      <c r="A1933" t="s">
        <v>161</v>
      </c>
      <c r="B1933" s="328" t="str">
        <f>VLOOKUP(A1933,'Web Based Remittances'!$A$2:$C$70,3,0)</f>
        <v>316y546e</v>
      </c>
      <c r="C1933" t="s">
        <v>101</v>
      </c>
      <c r="D1933" t="s">
        <v>102</v>
      </c>
      <c r="E1933">
        <v>6121600</v>
      </c>
      <c r="F1933">
        <v>3627</v>
      </c>
      <c r="G1933">
        <v>3627</v>
      </c>
      <c r="S1933">
        <f t="shared" si="30"/>
        <v>3627</v>
      </c>
      <c r="T1933">
        <f>SUM($F1933:H1933)</f>
        <v>7254</v>
      </c>
      <c r="U1933">
        <f>SUM($F1933:I1933)</f>
        <v>7254</v>
      </c>
      <c r="V1933">
        <f>SUM($F1933:J1933)</f>
        <v>7254</v>
      </c>
      <c r="W1933">
        <f>SUM($F1933:K1933)</f>
        <v>7254</v>
      </c>
      <c r="X1933">
        <f>SUM($F1933:L1933)</f>
        <v>7254</v>
      </c>
      <c r="Y1933">
        <f>SUM($F1933:M1933)</f>
        <v>7254</v>
      </c>
      <c r="Z1933">
        <f>SUM($F1933:N1933)</f>
        <v>7254</v>
      </c>
      <c r="AA1933">
        <f>SUM($F1933:O1933)</f>
        <v>7254</v>
      </c>
      <c r="AB1933">
        <f>SUM($F1933:P1933)</f>
        <v>7254</v>
      </c>
      <c r="AC1933">
        <f>SUM($F1933:Q1933)</f>
        <v>7254</v>
      </c>
      <c r="AD1933">
        <f>SUM($F1933:R1933)</f>
        <v>7254</v>
      </c>
    </row>
    <row r="1934" spans="1:30" x14ac:dyDescent="0.35">
      <c r="A1934" t="s">
        <v>161</v>
      </c>
      <c r="B1934" s="328" t="str">
        <f>VLOOKUP(A1934,'Web Based Remittances'!$A$2:$C$70,3,0)</f>
        <v>316y546e</v>
      </c>
      <c r="C1934" t="s">
        <v>103</v>
      </c>
      <c r="D1934" t="s">
        <v>104</v>
      </c>
      <c r="E1934">
        <v>6151110</v>
      </c>
      <c r="S1934">
        <f t="shared" si="30"/>
        <v>0</v>
      </c>
      <c r="T1934">
        <f>SUM($F1934:H1934)</f>
        <v>0</v>
      </c>
      <c r="U1934">
        <f>SUM($F1934:I1934)</f>
        <v>0</v>
      </c>
      <c r="V1934">
        <f>SUM($F1934:J1934)</f>
        <v>0</v>
      </c>
      <c r="W1934">
        <f>SUM($F1934:K1934)</f>
        <v>0</v>
      </c>
      <c r="X1934">
        <f>SUM($F1934:L1934)</f>
        <v>0</v>
      </c>
      <c r="Y1934">
        <f>SUM($F1934:M1934)</f>
        <v>0</v>
      </c>
      <c r="Z1934">
        <f>SUM($F1934:N1934)</f>
        <v>0</v>
      </c>
      <c r="AA1934">
        <f>SUM($F1934:O1934)</f>
        <v>0</v>
      </c>
      <c r="AB1934">
        <f>SUM($F1934:P1934)</f>
        <v>0</v>
      </c>
      <c r="AC1934">
        <f>SUM($F1934:Q1934)</f>
        <v>0</v>
      </c>
      <c r="AD1934">
        <f>SUM($F1934:R1934)</f>
        <v>0</v>
      </c>
    </row>
    <row r="1935" spans="1:30" x14ac:dyDescent="0.35">
      <c r="A1935" t="s">
        <v>161</v>
      </c>
      <c r="B1935" s="328" t="str">
        <f>VLOOKUP(A1935,'Web Based Remittances'!$A$2:$C$70,3,0)</f>
        <v>316y546e</v>
      </c>
      <c r="C1935" t="s">
        <v>105</v>
      </c>
      <c r="D1935" t="s">
        <v>106</v>
      </c>
      <c r="E1935">
        <v>6140200</v>
      </c>
      <c r="F1935">
        <v>64256</v>
      </c>
      <c r="G1935">
        <v>5841</v>
      </c>
      <c r="H1935">
        <v>5841</v>
      </c>
      <c r="I1935">
        <v>5841</v>
      </c>
      <c r="J1935">
        <v>5841</v>
      </c>
      <c r="L1935">
        <v>5841</v>
      </c>
      <c r="M1935">
        <v>5841</v>
      </c>
      <c r="N1935">
        <v>5841</v>
      </c>
      <c r="O1935">
        <v>5841</v>
      </c>
      <c r="P1935">
        <v>5841</v>
      </c>
      <c r="Q1935">
        <v>5841</v>
      </c>
      <c r="R1935">
        <v>5846</v>
      </c>
      <c r="S1935">
        <f t="shared" si="30"/>
        <v>5841</v>
      </c>
      <c r="T1935">
        <f>SUM($F1935:H1935)</f>
        <v>75938</v>
      </c>
      <c r="U1935">
        <f>SUM($F1935:I1935)</f>
        <v>81779</v>
      </c>
      <c r="V1935">
        <f>SUM($F1935:J1935)</f>
        <v>87620</v>
      </c>
      <c r="W1935">
        <f>SUM($F1935:K1935)</f>
        <v>87620</v>
      </c>
      <c r="X1935">
        <f>SUM($F1935:L1935)</f>
        <v>93461</v>
      </c>
      <c r="Y1935">
        <f>SUM($F1935:M1935)</f>
        <v>99302</v>
      </c>
      <c r="Z1935">
        <f>SUM($F1935:N1935)</f>
        <v>105143</v>
      </c>
      <c r="AA1935">
        <f>SUM($F1935:O1935)</f>
        <v>110984</v>
      </c>
      <c r="AB1935">
        <f>SUM($F1935:P1935)</f>
        <v>116825</v>
      </c>
      <c r="AC1935">
        <f>SUM($F1935:Q1935)</f>
        <v>122666</v>
      </c>
      <c r="AD1935">
        <f>SUM($F1935:R1935)</f>
        <v>128512</v>
      </c>
    </row>
    <row r="1936" spans="1:30" x14ac:dyDescent="0.35">
      <c r="A1936" t="s">
        <v>161</v>
      </c>
      <c r="B1936" s="328" t="str">
        <f>VLOOKUP(A1936,'Web Based Remittances'!$A$2:$C$70,3,0)</f>
        <v>316y546e</v>
      </c>
      <c r="C1936" t="s">
        <v>107</v>
      </c>
      <c r="D1936" t="s">
        <v>108</v>
      </c>
      <c r="E1936">
        <v>6111000</v>
      </c>
      <c r="S1936">
        <f t="shared" si="30"/>
        <v>0</v>
      </c>
      <c r="T1936">
        <f>SUM($F1936:H1936)</f>
        <v>0</v>
      </c>
      <c r="U1936">
        <f>SUM($F1936:I1936)</f>
        <v>0</v>
      </c>
      <c r="V1936">
        <f>SUM($F1936:J1936)</f>
        <v>0</v>
      </c>
      <c r="W1936">
        <f>SUM($F1936:K1936)</f>
        <v>0</v>
      </c>
      <c r="X1936">
        <f>SUM($F1936:L1936)</f>
        <v>0</v>
      </c>
      <c r="Y1936">
        <f>SUM($F1936:M1936)</f>
        <v>0</v>
      </c>
      <c r="Z1936">
        <f>SUM($F1936:N1936)</f>
        <v>0</v>
      </c>
      <c r="AA1936">
        <f>SUM($F1936:O1936)</f>
        <v>0</v>
      </c>
      <c r="AB1936">
        <f>SUM($F1936:P1936)</f>
        <v>0</v>
      </c>
      <c r="AC1936">
        <f>SUM($F1936:Q1936)</f>
        <v>0</v>
      </c>
      <c r="AD1936">
        <f>SUM($F1936:R1936)</f>
        <v>0</v>
      </c>
    </row>
    <row r="1937" spans="1:30" x14ac:dyDescent="0.35">
      <c r="A1937" t="s">
        <v>161</v>
      </c>
      <c r="B1937" s="328" t="str">
        <f>VLOOKUP(A1937,'Web Based Remittances'!$A$2:$C$70,3,0)</f>
        <v>316y546e</v>
      </c>
      <c r="C1937" t="s">
        <v>109</v>
      </c>
      <c r="D1937" t="s">
        <v>110</v>
      </c>
      <c r="E1937">
        <v>6170100</v>
      </c>
      <c r="F1937">
        <v>20505</v>
      </c>
      <c r="G1937">
        <v>2000</v>
      </c>
      <c r="I1937">
        <v>3500</v>
      </c>
      <c r="J1937">
        <v>7400</v>
      </c>
      <c r="L1937">
        <v>1230</v>
      </c>
      <c r="N1937">
        <v>3450</v>
      </c>
      <c r="P1937">
        <v>2925</v>
      </c>
      <c r="S1937">
        <f t="shared" si="30"/>
        <v>2000</v>
      </c>
      <c r="T1937">
        <f>SUM($F1937:H1937)</f>
        <v>22505</v>
      </c>
      <c r="U1937">
        <f>SUM($F1937:I1937)</f>
        <v>26005</v>
      </c>
      <c r="V1937">
        <f>SUM($F1937:J1937)</f>
        <v>33405</v>
      </c>
      <c r="W1937">
        <f>SUM($F1937:K1937)</f>
        <v>33405</v>
      </c>
      <c r="X1937">
        <f>SUM($F1937:L1937)</f>
        <v>34635</v>
      </c>
      <c r="Y1937">
        <f>SUM($F1937:M1937)</f>
        <v>34635</v>
      </c>
      <c r="Z1937">
        <f>SUM($F1937:N1937)</f>
        <v>38085</v>
      </c>
      <c r="AA1937">
        <f>SUM($F1937:O1937)</f>
        <v>38085</v>
      </c>
      <c r="AB1937">
        <f>SUM($F1937:P1937)</f>
        <v>41010</v>
      </c>
      <c r="AC1937">
        <f>SUM($F1937:Q1937)</f>
        <v>41010</v>
      </c>
      <c r="AD1937">
        <f>SUM($F1937:R1937)</f>
        <v>41010</v>
      </c>
    </row>
    <row r="1938" spans="1:30" x14ac:dyDescent="0.35">
      <c r="A1938" t="s">
        <v>161</v>
      </c>
      <c r="B1938" s="328" t="str">
        <f>VLOOKUP(A1938,'Web Based Remittances'!$A$2:$C$70,3,0)</f>
        <v>316y546e</v>
      </c>
      <c r="C1938" t="s">
        <v>111</v>
      </c>
      <c r="D1938" t="s">
        <v>112</v>
      </c>
      <c r="E1938">
        <v>6170110</v>
      </c>
      <c r="F1938">
        <v>39831</v>
      </c>
      <c r="G1938">
        <v>9957</v>
      </c>
      <c r="J1938">
        <v>9957</v>
      </c>
      <c r="N1938">
        <v>9957</v>
      </c>
      <c r="R1938">
        <v>9960</v>
      </c>
      <c r="S1938">
        <f t="shared" si="30"/>
        <v>9957</v>
      </c>
      <c r="T1938">
        <f>SUM($F1938:H1938)</f>
        <v>49788</v>
      </c>
      <c r="U1938">
        <f>SUM($F1938:I1938)</f>
        <v>49788</v>
      </c>
      <c r="V1938">
        <f>SUM($F1938:J1938)</f>
        <v>59745</v>
      </c>
      <c r="W1938">
        <f>SUM($F1938:K1938)</f>
        <v>59745</v>
      </c>
      <c r="X1938">
        <f>SUM($F1938:L1938)</f>
        <v>59745</v>
      </c>
      <c r="Y1938">
        <f>SUM($F1938:M1938)</f>
        <v>59745</v>
      </c>
      <c r="Z1938">
        <f>SUM($F1938:N1938)</f>
        <v>69702</v>
      </c>
      <c r="AA1938">
        <f>SUM($F1938:O1938)</f>
        <v>69702</v>
      </c>
      <c r="AB1938">
        <f>SUM($F1938:P1938)</f>
        <v>69702</v>
      </c>
      <c r="AC1938">
        <f>SUM($F1938:Q1938)</f>
        <v>69702</v>
      </c>
      <c r="AD1938">
        <f>SUM($F1938:R1938)</f>
        <v>79662</v>
      </c>
    </row>
    <row r="1939" spans="1:30" x14ac:dyDescent="0.35">
      <c r="A1939" t="s">
        <v>161</v>
      </c>
      <c r="B1939" s="328" t="str">
        <f>VLOOKUP(A1939,'Web Based Remittances'!$A$2:$C$70,3,0)</f>
        <v>316y546e</v>
      </c>
      <c r="C1939" t="s">
        <v>113</v>
      </c>
      <c r="D1939" t="s">
        <v>114</v>
      </c>
      <c r="E1939">
        <v>6181400</v>
      </c>
      <c r="S1939">
        <f t="shared" si="30"/>
        <v>0</v>
      </c>
      <c r="T1939">
        <f>SUM($F1939:H1939)</f>
        <v>0</v>
      </c>
      <c r="U1939">
        <f>SUM($F1939:I1939)</f>
        <v>0</v>
      </c>
      <c r="V1939">
        <f>SUM($F1939:J1939)</f>
        <v>0</v>
      </c>
      <c r="W1939">
        <f>SUM($F1939:K1939)</f>
        <v>0</v>
      </c>
      <c r="X1939">
        <f>SUM($F1939:L1939)</f>
        <v>0</v>
      </c>
      <c r="Y1939">
        <f>SUM($F1939:M1939)</f>
        <v>0</v>
      </c>
      <c r="Z1939">
        <f>SUM($F1939:N1939)</f>
        <v>0</v>
      </c>
      <c r="AA1939">
        <f>SUM($F1939:O1939)</f>
        <v>0</v>
      </c>
      <c r="AB1939">
        <f>SUM($F1939:P1939)</f>
        <v>0</v>
      </c>
      <c r="AC1939">
        <f>SUM($F1939:Q1939)</f>
        <v>0</v>
      </c>
      <c r="AD1939">
        <f>SUM($F1939:R1939)</f>
        <v>0</v>
      </c>
    </row>
    <row r="1940" spans="1:30" x14ac:dyDescent="0.35">
      <c r="A1940" t="s">
        <v>161</v>
      </c>
      <c r="B1940" s="328" t="str">
        <f>VLOOKUP(A1940,'Web Based Remittances'!$A$2:$C$70,3,0)</f>
        <v>316y546e</v>
      </c>
      <c r="C1940" t="s">
        <v>115</v>
      </c>
      <c r="D1940" t="s">
        <v>116</v>
      </c>
      <c r="E1940">
        <v>6181500</v>
      </c>
      <c r="S1940">
        <f t="shared" si="30"/>
        <v>0</v>
      </c>
      <c r="T1940">
        <f>SUM($F1940:H1940)</f>
        <v>0</v>
      </c>
      <c r="U1940">
        <f>SUM($F1940:I1940)</f>
        <v>0</v>
      </c>
      <c r="V1940">
        <f>SUM($F1940:J1940)</f>
        <v>0</v>
      </c>
      <c r="W1940">
        <f>SUM($F1940:K1940)</f>
        <v>0</v>
      </c>
      <c r="X1940">
        <f>SUM($F1940:L1940)</f>
        <v>0</v>
      </c>
      <c r="Y1940">
        <f>SUM($F1940:M1940)</f>
        <v>0</v>
      </c>
      <c r="Z1940">
        <f>SUM($F1940:N1940)</f>
        <v>0</v>
      </c>
      <c r="AA1940">
        <f>SUM($F1940:O1940)</f>
        <v>0</v>
      </c>
      <c r="AB1940">
        <f>SUM($F1940:P1940)</f>
        <v>0</v>
      </c>
      <c r="AC1940">
        <f>SUM($F1940:Q1940)</f>
        <v>0</v>
      </c>
      <c r="AD1940">
        <f>SUM($F1940:R1940)</f>
        <v>0</v>
      </c>
    </row>
    <row r="1941" spans="1:30" x14ac:dyDescent="0.35">
      <c r="A1941" t="s">
        <v>161</v>
      </c>
      <c r="B1941" s="328" t="str">
        <f>VLOOKUP(A1941,'Web Based Remittances'!$A$2:$C$70,3,0)</f>
        <v>316y546e</v>
      </c>
      <c r="C1941" t="s">
        <v>117</v>
      </c>
      <c r="D1941" t="s">
        <v>118</v>
      </c>
      <c r="E1941">
        <v>6110610</v>
      </c>
      <c r="S1941">
        <f t="shared" si="30"/>
        <v>0</v>
      </c>
      <c r="T1941">
        <f>SUM($F1941:H1941)</f>
        <v>0</v>
      </c>
      <c r="U1941">
        <f>SUM($F1941:I1941)</f>
        <v>0</v>
      </c>
      <c r="V1941">
        <f>SUM($F1941:J1941)</f>
        <v>0</v>
      </c>
      <c r="W1941">
        <f>SUM($F1941:K1941)</f>
        <v>0</v>
      </c>
      <c r="X1941">
        <f>SUM($F1941:L1941)</f>
        <v>0</v>
      </c>
      <c r="Y1941">
        <f>SUM($F1941:M1941)</f>
        <v>0</v>
      </c>
      <c r="Z1941">
        <f>SUM($F1941:N1941)</f>
        <v>0</v>
      </c>
      <c r="AA1941">
        <f>SUM($F1941:O1941)</f>
        <v>0</v>
      </c>
      <c r="AB1941">
        <f>SUM($F1941:P1941)</f>
        <v>0</v>
      </c>
      <c r="AC1941">
        <f>SUM($F1941:Q1941)</f>
        <v>0</v>
      </c>
      <c r="AD1941">
        <f>SUM($F1941:R1941)</f>
        <v>0</v>
      </c>
    </row>
    <row r="1942" spans="1:30" x14ac:dyDescent="0.35">
      <c r="A1942" t="s">
        <v>161</v>
      </c>
      <c r="B1942" s="328" t="str">
        <f>VLOOKUP(A1942,'Web Based Remittances'!$A$2:$C$70,3,0)</f>
        <v>316y546e</v>
      </c>
      <c r="C1942" t="s">
        <v>119</v>
      </c>
      <c r="D1942" t="s">
        <v>120</v>
      </c>
      <c r="E1942">
        <v>6122340</v>
      </c>
      <c r="S1942">
        <f t="shared" si="30"/>
        <v>0</v>
      </c>
      <c r="T1942">
        <f>SUM($F1942:H1942)</f>
        <v>0</v>
      </c>
      <c r="U1942">
        <f>SUM($F1942:I1942)</f>
        <v>0</v>
      </c>
      <c r="V1942">
        <f>SUM($F1942:J1942)</f>
        <v>0</v>
      </c>
      <c r="W1942">
        <f>SUM($F1942:K1942)</f>
        <v>0</v>
      </c>
      <c r="X1942">
        <f>SUM($F1942:L1942)</f>
        <v>0</v>
      </c>
      <c r="Y1942">
        <f>SUM($F1942:M1942)</f>
        <v>0</v>
      </c>
      <c r="Z1942">
        <f>SUM($F1942:N1942)</f>
        <v>0</v>
      </c>
      <c r="AA1942">
        <f>SUM($F1942:O1942)</f>
        <v>0</v>
      </c>
      <c r="AB1942">
        <f>SUM($F1942:P1942)</f>
        <v>0</v>
      </c>
      <c r="AC1942">
        <f>SUM($F1942:Q1942)</f>
        <v>0</v>
      </c>
      <c r="AD1942">
        <f>SUM($F1942:R1942)</f>
        <v>0</v>
      </c>
    </row>
    <row r="1943" spans="1:30" x14ac:dyDescent="0.35">
      <c r="A1943" t="s">
        <v>161</v>
      </c>
      <c r="B1943" s="328" t="str">
        <f>VLOOKUP(A1943,'Web Based Remittances'!$A$2:$C$70,3,0)</f>
        <v>316y546e</v>
      </c>
      <c r="C1943" t="s">
        <v>121</v>
      </c>
      <c r="D1943" t="s">
        <v>122</v>
      </c>
      <c r="E1943">
        <v>4190170</v>
      </c>
      <c r="S1943">
        <f t="shared" si="30"/>
        <v>0</v>
      </c>
      <c r="T1943">
        <f>SUM($F1943:H1943)</f>
        <v>0</v>
      </c>
      <c r="U1943">
        <f>SUM($F1943:I1943)</f>
        <v>0</v>
      </c>
      <c r="V1943">
        <f>SUM($F1943:J1943)</f>
        <v>0</v>
      </c>
      <c r="W1943">
        <f>SUM($F1943:K1943)</f>
        <v>0</v>
      </c>
      <c r="X1943">
        <f>SUM($F1943:L1943)</f>
        <v>0</v>
      </c>
      <c r="Y1943">
        <f>SUM($F1943:M1943)</f>
        <v>0</v>
      </c>
      <c r="Z1943">
        <f>SUM($F1943:N1943)</f>
        <v>0</v>
      </c>
      <c r="AA1943">
        <f>SUM($F1943:O1943)</f>
        <v>0</v>
      </c>
      <c r="AB1943">
        <f>SUM($F1943:P1943)</f>
        <v>0</v>
      </c>
      <c r="AC1943">
        <f>SUM($F1943:Q1943)</f>
        <v>0</v>
      </c>
      <c r="AD1943">
        <f>SUM($F1943:R1943)</f>
        <v>0</v>
      </c>
    </row>
    <row r="1944" spans="1:30" x14ac:dyDescent="0.35">
      <c r="A1944" t="s">
        <v>161</v>
      </c>
      <c r="B1944" s="328" t="str">
        <f>VLOOKUP(A1944,'Web Based Remittances'!$A$2:$C$70,3,0)</f>
        <v>316y546e</v>
      </c>
      <c r="C1944" t="s">
        <v>123</v>
      </c>
      <c r="D1944" t="s">
        <v>124</v>
      </c>
      <c r="E1944">
        <v>4190430</v>
      </c>
      <c r="F1944">
        <v>-6436</v>
      </c>
      <c r="H1944">
        <v>-6436</v>
      </c>
      <c r="S1944">
        <f t="shared" si="30"/>
        <v>0</v>
      </c>
      <c r="T1944">
        <f>SUM($F1944:H1944)</f>
        <v>-12872</v>
      </c>
      <c r="U1944">
        <f>SUM($F1944:I1944)</f>
        <v>-12872</v>
      </c>
      <c r="V1944">
        <f>SUM($F1944:J1944)</f>
        <v>-12872</v>
      </c>
      <c r="W1944">
        <f>SUM($F1944:K1944)</f>
        <v>-12872</v>
      </c>
      <c r="X1944">
        <f>SUM($F1944:L1944)</f>
        <v>-12872</v>
      </c>
      <c r="Y1944">
        <f>SUM($F1944:M1944)</f>
        <v>-12872</v>
      </c>
      <c r="Z1944">
        <f>SUM($F1944:N1944)</f>
        <v>-12872</v>
      </c>
      <c r="AA1944">
        <f>SUM($F1944:O1944)</f>
        <v>-12872</v>
      </c>
      <c r="AB1944">
        <f>SUM($F1944:P1944)</f>
        <v>-12872</v>
      </c>
      <c r="AC1944">
        <f>SUM($F1944:Q1944)</f>
        <v>-12872</v>
      </c>
      <c r="AD1944">
        <f>SUM($F1944:R1944)</f>
        <v>-12872</v>
      </c>
    </row>
    <row r="1945" spans="1:30" x14ac:dyDescent="0.35">
      <c r="A1945" t="s">
        <v>161</v>
      </c>
      <c r="B1945" s="328" t="str">
        <f>VLOOKUP(A1945,'Web Based Remittances'!$A$2:$C$70,3,0)</f>
        <v>316y546e</v>
      </c>
      <c r="C1945" t="s">
        <v>125</v>
      </c>
      <c r="D1945" t="s">
        <v>126</v>
      </c>
      <c r="E1945">
        <v>6181510</v>
      </c>
      <c r="S1945">
        <f t="shared" si="30"/>
        <v>0</v>
      </c>
      <c r="T1945">
        <f>SUM($F1945:H1945)</f>
        <v>0</v>
      </c>
      <c r="U1945">
        <f>SUM($F1945:I1945)</f>
        <v>0</v>
      </c>
      <c r="V1945">
        <f>SUM($F1945:J1945)</f>
        <v>0</v>
      </c>
      <c r="W1945">
        <f>SUM($F1945:K1945)</f>
        <v>0</v>
      </c>
      <c r="X1945">
        <f>SUM($F1945:L1945)</f>
        <v>0</v>
      </c>
      <c r="Y1945">
        <f>SUM($F1945:M1945)</f>
        <v>0</v>
      </c>
      <c r="Z1945">
        <f>SUM($F1945:N1945)</f>
        <v>0</v>
      </c>
      <c r="AA1945">
        <f>SUM($F1945:O1945)</f>
        <v>0</v>
      </c>
      <c r="AB1945">
        <f>SUM($F1945:P1945)</f>
        <v>0</v>
      </c>
      <c r="AC1945">
        <f>SUM($F1945:Q1945)</f>
        <v>0</v>
      </c>
      <c r="AD1945">
        <f>SUM($F1945:R1945)</f>
        <v>0</v>
      </c>
    </row>
    <row r="1946" spans="1:30" x14ac:dyDescent="0.35">
      <c r="A1946" t="s">
        <v>161</v>
      </c>
      <c r="B1946" s="328" t="str">
        <f>VLOOKUP(A1946,'Web Based Remittances'!$A$2:$C$70,3,0)</f>
        <v>316y546e</v>
      </c>
      <c r="C1946" t="s">
        <v>146</v>
      </c>
      <c r="D1946" t="s">
        <v>147</v>
      </c>
      <c r="E1946">
        <v>6180210</v>
      </c>
      <c r="S1946">
        <f t="shared" si="30"/>
        <v>0</v>
      </c>
      <c r="T1946">
        <f>SUM($F1946:H1946)</f>
        <v>0</v>
      </c>
      <c r="U1946">
        <f>SUM($F1946:I1946)</f>
        <v>0</v>
      </c>
      <c r="V1946">
        <f>SUM($F1946:J1946)</f>
        <v>0</v>
      </c>
      <c r="W1946">
        <f>SUM($F1946:K1946)</f>
        <v>0</v>
      </c>
      <c r="X1946">
        <f>SUM($F1946:L1946)</f>
        <v>0</v>
      </c>
      <c r="Y1946">
        <f>SUM($F1946:M1946)</f>
        <v>0</v>
      </c>
      <c r="Z1946">
        <f>SUM($F1946:N1946)</f>
        <v>0</v>
      </c>
      <c r="AA1946">
        <f>SUM($F1946:O1946)</f>
        <v>0</v>
      </c>
      <c r="AB1946">
        <f>SUM($F1946:P1946)</f>
        <v>0</v>
      </c>
      <c r="AC1946">
        <f>SUM($F1946:Q1946)</f>
        <v>0</v>
      </c>
      <c r="AD1946">
        <f>SUM($F1946:R1946)</f>
        <v>0</v>
      </c>
    </row>
    <row r="1947" spans="1:30" x14ac:dyDescent="0.35">
      <c r="A1947" t="s">
        <v>161</v>
      </c>
      <c r="B1947" s="328" t="str">
        <f>VLOOKUP(A1947,'Web Based Remittances'!$A$2:$C$70,3,0)</f>
        <v>316y546e</v>
      </c>
      <c r="C1947" t="s">
        <v>127</v>
      </c>
      <c r="D1947" t="s">
        <v>128</v>
      </c>
      <c r="E1947">
        <v>6180200</v>
      </c>
      <c r="F1947">
        <v>17505</v>
      </c>
      <c r="J1947">
        <v>17505</v>
      </c>
      <c r="S1947">
        <f t="shared" si="30"/>
        <v>0</v>
      </c>
      <c r="T1947">
        <f>SUM($F1947:H1947)</f>
        <v>17505</v>
      </c>
      <c r="U1947">
        <f>SUM($F1947:I1947)</f>
        <v>17505</v>
      </c>
      <c r="V1947">
        <f>SUM($F1947:J1947)</f>
        <v>35010</v>
      </c>
      <c r="W1947">
        <f>SUM($F1947:K1947)</f>
        <v>35010</v>
      </c>
      <c r="X1947">
        <f>SUM($F1947:L1947)</f>
        <v>35010</v>
      </c>
      <c r="Y1947">
        <f>SUM($F1947:M1947)</f>
        <v>35010</v>
      </c>
      <c r="Z1947">
        <f>SUM($F1947:N1947)</f>
        <v>35010</v>
      </c>
      <c r="AA1947">
        <f>SUM($F1947:O1947)</f>
        <v>35010</v>
      </c>
      <c r="AB1947">
        <f>SUM($F1947:P1947)</f>
        <v>35010</v>
      </c>
      <c r="AC1947">
        <f>SUM($F1947:Q1947)</f>
        <v>35010</v>
      </c>
      <c r="AD1947">
        <f>SUM($F1947:R1947)</f>
        <v>35010</v>
      </c>
    </row>
    <row r="1948" spans="1:30" x14ac:dyDescent="0.35">
      <c r="A1948" t="s">
        <v>161</v>
      </c>
      <c r="B1948" s="328" t="str">
        <f>VLOOKUP(A1948,'Web Based Remittances'!$A$2:$C$70,3,0)</f>
        <v>316y546e</v>
      </c>
      <c r="C1948" t="s">
        <v>130</v>
      </c>
      <c r="D1948" t="s">
        <v>131</v>
      </c>
      <c r="E1948">
        <v>6180230</v>
      </c>
      <c r="S1948">
        <f t="shared" si="30"/>
        <v>0</v>
      </c>
      <c r="T1948">
        <f>SUM($F1948:H1948)</f>
        <v>0</v>
      </c>
      <c r="U1948">
        <f>SUM($F1948:I1948)</f>
        <v>0</v>
      </c>
      <c r="V1948">
        <f>SUM($F1948:J1948)</f>
        <v>0</v>
      </c>
      <c r="W1948">
        <f>SUM($F1948:K1948)</f>
        <v>0</v>
      </c>
      <c r="X1948">
        <f>SUM($F1948:L1948)</f>
        <v>0</v>
      </c>
      <c r="Y1948">
        <f>SUM($F1948:M1948)</f>
        <v>0</v>
      </c>
      <c r="Z1948">
        <f>SUM($F1948:N1948)</f>
        <v>0</v>
      </c>
      <c r="AA1948">
        <f>SUM($F1948:O1948)</f>
        <v>0</v>
      </c>
      <c r="AB1948">
        <f>SUM($F1948:P1948)</f>
        <v>0</v>
      </c>
      <c r="AC1948">
        <f>SUM($F1948:Q1948)</f>
        <v>0</v>
      </c>
      <c r="AD1948">
        <f>SUM($F1948:R1948)</f>
        <v>0</v>
      </c>
    </row>
    <row r="1949" spans="1:30" x14ac:dyDescent="0.35">
      <c r="A1949" t="s">
        <v>161</v>
      </c>
      <c r="B1949" s="328" t="str">
        <f>VLOOKUP(A1949,'Web Based Remittances'!$A$2:$C$70,3,0)</f>
        <v>316y546e</v>
      </c>
      <c r="C1949" t="s">
        <v>135</v>
      </c>
      <c r="D1949" t="s">
        <v>136</v>
      </c>
      <c r="E1949">
        <v>6180260</v>
      </c>
      <c r="S1949">
        <f t="shared" si="30"/>
        <v>0</v>
      </c>
      <c r="T1949">
        <f>SUM($F1949:H1949)</f>
        <v>0</v>
      </c>
      <c r="U1949">
        <f>SUM($F1949:I1949)</f>
        <v>0</v>
      </c>
      <c r="V1949">
        <f>SUM($F1949:J1949)</f>
        <v>0</v>
      </c>
      <c r="W1949">
        <f>SUM($F1949:K1949)</f>
        <v>0</v>
      </c>
      <c r="X1949">
        <f>SUM($F1949:L1949)</f>
        <v>0</v>
      </c>
      <c r="Y1949">
        <f>SUM($F1949:M1949)</f>
        <v>0</v>
      </c>
      <c r="Z1949">
        <f>SUM($F1949:N1949)</f>
        <v>0</v>
      </c>
      <c r="AA1949">
        <f>SUM($F1949:O1949)</f>
        <v>0</v>
      </c>
      <c r="AB1949">
        <f>SUM($F1949:P1949)</f>
        <v>0</v>
      </c>
      <c r="AC1949">
        <f>SUM($F1949:Q1949)</f>
        <v>0</v>
      </c>
      <c r="AD1949">
        <f>SUM($F1949:R1949)</f>
        <v>0</v>
      </c>
    </row>
    <row r="1950" spans="1:30" x14ac:dyDescent="0.35">
      <c r="A1950" t="s">
        <v>162</v>
      </c>
      <c r="B1950" s="328" t="str">
        <f>VLOOKUP(A1950,'Web Based Remittances'!$A$2:$C$70,3,0)</f>
        <v>660k525o</v>
      </c>
      <c r="C1950" t="s">
        <v>19</v>
      </c>
      <c r="D1950" t="s">
        <v>20</v>
      </c>
      <c r="E1950">
        <v>4190105</v>
      </c>
      <c r="F1950">
        <v>-713242.73</v>
      </c>
      <c r="G1950">
        <v>-85589.13</v>
      </c>
      <c r="H1950">
        <v>-57059.42</v>
      </c>
      <c r="I1950">
        <v>-57059.42</v>
      </c>
      <c r="J1950">
        <v>-57059.42</v>
      </c>
      <c r="K1950">
        <v>-57059.42</v>
      </c>
      <c r="L1950">
        <v>-57059.42</v>
      </c>
      <c r="M1950">
        <v>-57059.42</v>
      </c>
      <c r="N1950">
        <v>-57059.42</v>
      </c>
      <c r="O1950">
        <v>-57059.42</v>
      </c>
      <c r="P1950">
        <v>-57059.42</v>
      </c>
      <c r="Q1950">
        <v>-57059.42</v>
      </c>
      <c r="R1950">
        <v>-57059.4</v>
      </c>
      <c r="S1950">
        <f t="shared" si="30"/>
        <v>-85589.13</v>
      </c>
      <c r="T1950">
        <f>SUM($F1950:H1950)</f>
        <v>-855891.28</v>
      </c>
      <c r="U1950">
        <f>SUM($F1950:I1950)</f>
        <v>-912950.70000000007</v>
      </c>
      <c r="V1950">
        <f>SUM($F1950:J1950)</f>
        <v>-970010.12000000011</v>
      </c>
      <c r="W1950">
        <f>SUM($F1950:K1950)</f>
        <v>-1027069.5400000002</v>
      </c>
      <c r="X1950">
        <f>SUM($F1950:L1950)</f>
        <v>-1084128.9600000002</v>
      </c>
      <c r="Y1950">
        <f>SUM($F1950:M1950)</f>
        <v>-1141188.3800000001</v>
      </c>
      <c r="Z1950">
        <f>SUM($F1950:N1950)</f>
        <v>-1198247.8</v>
      </c>
      <c r="AA1950">
        <f>SUM($F1950:O1950)</f>
        <v>-1255307.22</v>
      </c>
      <c r="AB1950">
        <f>SUM($F1950:P1950)</f>
        <v>-1312366.6399999999</v>
      </c>
      <c r="AC1950">
        <f>SUM($F1950:Q1950)</f>
        <v>-1369426.0599999998</v>
      </c>
      <c r="AD1950">
        <f>SUM($F1950:R1950)</f>
        <v>-1426485.4599999997</v>
      </c>
    </row>
    <row r="1951" spans="1:30" x14ac:dyDescent="0.35">
      <c r="A1951" t="s">
        <v>162</v>
      </c>
      <c r="B1951" s="328" t="str">
        <f>VLOOKUP(A1951,'Web Based Remittances'!$A$2:$C$70,3,0)</f>
        <v>660k525o</v>
      </c>
      <c r="C1951" t="s">
        <v>21</v>
      </c>
      <c r="D1951" t="s">
        <v>22</v>
      </c>
      <c r="E1951">
        <v>4190110</v>
      </c>
      <c r="F1951">
        <v>0</v>
      </c>
      <c r="G1951">
        <v>0</v>
      </c>
      <c r="H1951">
        <v>0</v>
      </c>
      <c r="I1951">
        <v>0</v>
      </c>
      <c r="J1951">
        <v>0</v>
      </c>
      <c r="K1951">
        <v>0</v>
      </c>
      <c r="L1951">
        <v>0</v>
      </c>
      <c r="M1951">
        <v>0</v>
      </c>
      <c r="N1951">
        <v>0</v>
      </c>
      <c r="O1951">
        <v>0</v>
      </c>
      <c r="P1951">
        <v>0</v>
      </c>
      <c r="Q1951">
        <v>0</v>
      </c>
      <c r="R1951">
        <v>0</v>
      </c>
      <c r="S1951">
        <f t="shared" si="30"/>
        <v>0</v>
      </c>
      <c r="T1951">
        <f>SUM($F1951:H1951)</f>
        <v>0</v>
      </c>
      <c r="U1951">
        <f>SUM($F1951:I1951)</f>
        <v>0</v>
      </c>
      <c r="V1951">
        <f>SUM($F1951:J1951)</f>
        <v>0</v>
      </c>
      <c r="W1951">
        <f>SUM($F1951:K1951)</f>
        <v>0</v>
      </c>
      <c r="X1951">
        <f>SUM($F1951:L1951)</f>
        <v>0</v>
      </c>
      <c r="Y1951">
        <f>SUM($F1951:M1951)</f>
        <v>0</v>
      </c>
      <c r="Z1951">
        <f>SUM($F1951:N1951)</f>
        <v>0</v>
      </c>
      <c r="AA1951">
        <f>SUM($F1951:O1951)</f>
        <v>0</v>
      </c>
      <c r="AB1951">
        <f>SUM($F1951:P1951)</f>
        <v>0</v>
      </c>
      <c r="AC1951">
        <f>SUM($F1951:Q1951)</f>
        <v>0</v>
      </c>
      <c r="AD1951">
        <f>SUM($F1951:R1951)</f>
        <v>0</v>
      </c>
    </row>
    <row r="1952" spans="1:30" x14ac:dyDescent="0.35">
      <c r="A1952" t="s">
        <v>162</v>
      </c>
      <c r="B1952" s="328" t="str">
        <f>VLOOKUP(A1952,'Web Based Remittances'!$A$2:$C$70,3,0)</f>
        <v>660k525o</v>
      </c>
      <c r="C1952" t="s">
        <v>23</v>
      </c>
      <c r="D1952" t="s">
        <v>24</v>
      </c>
      <c r="E1952">
        <v>4190120</v>
      </c>
      <c r="F1952">
        <v>-14050.03</v>
      </c>
      <c r="G1952">
        <v>-1170.8399999999999</v>
      </c>
      <c r="H1952">
        <v>-1170.8399999999999</v>
      </c>
      <c r="I1952">
        <v>-1170.8399999999999</v>
      </c>
      <c r="J1952">
        <v>-1170.8399999999999</v>
      </c>
      <c r="K1952">
        <v>-1170.8399999999999</v>
      </c>
      <c r="L1952">
        <v>-1170.8399999999999</v>
      </c>
      <c r="M1952">
        <v>-1170.8399999999999</v>
      </c>
      <c r="N1952">
        <v>-1170.8399999999999</v>
      </c>
      <c r="O1952">
        <v>-1170.8399999999999</v>
      </c>
      <c r="P1952">
        <v>-1170.8399999999999</v>
      </c>
      <c r="Q1952">
        <v>-1170.8399999999999</v>
      </c>
      <c r="R1952">
        <v>-1170.79</v>
      </c>
      <c r="S1952">
        <f t="shared" si="30"/>
        <v>-1170.8399999999999</v>
      </c>
      <c r="T1952">
        <f>SUM($F1952:H1952)</f>
        <v>-16391.71</v>
      </c>
      <c r="U1952">
        <f>SUM($F1952:I1952)</f>
        <v>-17562.55</v>
      </c>
      <c r="V1952">
        <f>SUM($F1952:J1952)</f>
        <v>-18733.39</v>
      </c>
      <c r="W1952">
        <f>SUM($F1952:K1952)</f>
        <v>-19904.23</v>
      </c>
      <c r="X1952">
        <f>SUM($F1952:L1952)</f>
        <v>-21075.07</v>
      </c>
      <c r="Y1952">
        <f>SUM($F1952:M1952)</f>
        <v>-22245.91</v>
      </c>
      <c r="Z1952">
        <f>SUM($F1952:N1952)</f>
        <v>-23416.75</v>
      </c>
      <c r="AA1952">
        <f>SUM($F1952:O1952)</f>
        <v>-24587.59</v>
      </c>
      <c r="AB1952">
        <f>SUM($F1952:P1952)</f>
        <v>-25758.43</v>
      </c>
      <c r="AC1952">
        <f>SUM($F1952:Q1952)</f>
        <v>-26929.27</v>
      </c>
      <c r="AD1952">
        <f>SUM($F1952:R1952)</f>
        <v>-28100.06</v>
      </c>
    </row>
    <row r="1953" spans="1:30" x14ac:dyDescent="0.35">
      <c r="A1953" t="s">
        <v>162</v>
      </c>
      <c r="B1953" s="328" t="str">
        <f>VLOOKUP(A1953,'Web Based Remittances'!$A$2:$C$70,3,0)</f>
        <v>660k525o</v>
      </c>
      <c r="C1953" t="s">
        <v>25</v>
      </c>
      <c r="D1953" t="s">
        <v>26</v>
      </c>
      <c r="E1953">
        <v>4190140</v>
      </c>
      <c r="F1953">
        <v>-37830</v>
      </c>
      <c r="G1953">
        <v>0</v>
      </c>
      <c r="H1953">
        <v>0</v>
      </c>
      <c r="I1953">
        <v>-9457.5</v>
      </c>
      <c r="J1953">
        <v>0</v>
      </c>
      <c r="K1953">
        <v>0</v>
      </c>
      <c r="L1953">
        <v>-9457.5</v>
      </c>
      <c r="M1953">
        <v>0</v>
      </c>
      <c r="N1953">
        <v>0</v>
      </c>
      <c r="O1953">
        <v>-9457.5</v>
      </c>
      <c r="P1953">
        <v>0</v>
      </c>
      <c r="Q1953">
        <v>0</v>
      </c>
      <c r="R1953">
        <v>-9457.5</v>
      </c>
      <c r="S1953">
        <f t="shared" si="30"/>
        <v>0</v>
      </c>
      <c r="T1953">
        <f>SUM($F1953:H1953)</f>
        <v>-37830</v>
      </c>
      <c r="U1953">
        <f>SUM($F1953:I1953)</f>
        <v>-47287.5</v>
      </c>
      <c r="V1953">
        <f>SUM($F1953:J1953)</f>
        <v>-47287.5</v>
      </c>
      <c r="W1953">
        <f>SUM($F1953:K1953)</f>
        <v>-47287.5</v>
      </c>
      <c r="X1953">
        <f>SUM($F1953:L1953)</f>
        <v>-56745</v>
      </c>
      <c r="Y1953">
        <f>SUM($F1953:M1953)</f>
        <v>-56745</v>
      </c>
      <c r="Z1953">
        <f>SUM($F1953:N1953)</f>
        <v>-56745</v>
      </c>
      <c r="AA1953">
        <f>SUM($F1953:O1953)</f>
        <v>-66202.5</v>
      </c>
      <c r="AB1953">
        <f>SUM($F1953:P1953)</f>
        <v>-66202.5</v>
      </c>
      <c r="AC1953">
        <f>SUM($F1953:Q1953)</f>
        <v>-66202.5</v>
      </c>
      <c r="AD1953">
        <f>SUM($F1953:R1953)</f>
        <v>-75660</v>
      </c>
    </row>
    <row r="1954" spans="1:30" x14ac:dyDescent="0.35">
      <c r="A1954" t="s">
        <v>162</v>
      </c>
      <c r="B1954" s="328" t="str">
        <f>VLOOKUP(A1954,'Web Based Remittances'!$A$2:$C$70,3,0)</f>
        <v>660k525o</v>
      </c>
      <c r="C1954" t="s">
        <v>27</v>
      </c>
      <c r="D1954" t="s">
        <v>28</v>
      </c>
      <c r="E1954">
        <v>4190160</v>
      </c>
      <c r="F1954">
        <v>0</v>
      </c>
      <c r="G1954">
        <v>0</v>
      </c>
      <c r="H1954">
        <v>0</v>
      </c>
      <c r="I1954">
        <v>0</v>
      </c>
      <c r="J1954">
        <v>0</v>
      </c>
      <c r="K1954">
        <v>0</v>
      </c>
      <c r="L1954">
        <v>0</v>
      </c>
      <c r="M1954">
        <v>0</v>
      </c>
      <c r="N1954">
        <v>0</v>
      </c>
      <c r="O1954">
        <v>0</v>
      </c>
      <c r="P1954">
        <v>0</v>
      </c>
      <c r="Q1954">
        <v>0</v>
      </c>
      <c r="R1954">
        <v>0</v>
      </c>
      <c r="S1954">
        <f t="shared" si="30"/>
        <v>0</v>
      </c>
      <c r="T1954">
        <f>SUM($F1954:H1954)</f>
        <v>0</v>
      </c>
      <c r="U1954">
        <f>SUM($F1954:I1954)</f>
        <v>0</v>
      </c>
      <c r="V1954">
        <f>SUM($F1954:J1954)</f>
        <v>0</v>
      </c>
      <c r="W1954">
        <f>SUM($F1954:K1954)</f>
        <v>0</v>
      </c>
      <c r="X1954">
        <f>SUM($F1954:L1954)</f>
        <v>0</v>
      </c>
      <c r="Y1954">
        <f>SUM($F1954:M1954)</f>
        <v>0</v>
      </c>
      <c r="Z1954">
        <f>SUM($F1954:N1954)</f>
        <v>0</v>
      </c>
      <c r="AA1954">
        <f>SUM($F1954:O1954)</f>
        <v>0</v>
      </c>
      <c r="AB1954">
        <f>SUM($F1954:P1954)</f>
        <v>0</v>
      </c>
      <c r="AC1954">
        <f>SUM($F1954:Q1954)</f>
        <v>0</v>
      </c>
      <c r="AD1954">
        <f>SUM($F1954:R1954)</f>
        <v>0</v>
      </c>
    </row>
    <row r="1955" spans="1:30" x14ac:dyDescent="0.35">
      <c r="A1955" t="s">
        <v>162</v>
      </c>
      <c r="B1955" s="328" t="str">
        <f>VLOOKUP(A1955,'Web Based Remittances'!$A$2:$C$70,3,0)</f>
        <v>660k525o</v>
      </c>
      <c r="C1955" t="s">
        <v>29</v>
      </c>
      <c r="D1955" t="s">
        <v>30</v>
      </c>
      <c r="E1955">
        <v>4190390</v>
      </c>
      <c r="F1955">
        <v>0</v>
      </c>
      <c r="G1955">
        <v>0</v>
      </c>
      <c r="H1955">
        <v>0</v>
      </c>
      <c r="I1955">
        <v>0</v>
      </c>
      <c r="J1955">
        <v>0</v>
      </c>
      <c r="K1955">
        <v>0</v>
      </c>
      <c r="L1955">
        <v>0</v>
      </c>
      <c r="M1955">
        <v>0</v>
      </c>
      <c r="N1955">
        <v>0</v>
      </c>
      <c r="O1955">
        <v>0</v>
      </c>
      <c r="P1955">
        <v>0</v>
      </c>
      <c r="Q1955">
        <v>0</v>
      </c>
      <c r="R1955">
        <v>0</v>
      </c>
      <c r="S1955">
        <f t="shared" si="30"/>
        <v>0</v>
      </c>
      <c r="T1955">
        <f>SUM($F1955:H1955)</f>
        <v>0</v>
      </c>
      <c r="U1955">
        <f>SUM($F1955:I1955)</f>
        <v>0</v>
      </c>
      <c r="V1955">
        <f>SUM($F1955:J1955)</f>
        <v>0</v>
      </c>
      <c r="W1955">
        <f>SUM($F1955:K1955)</f>
        <v>0</v>
      </c>
      <c r="X1955">
        <f>SUM($F1955:L1955)</f>
        <v>0</v>
      </c>
      <c r="Y1955">
        <f>SUM($F1955:M1955)</f>
        <v>0</v>
      </c>
      <c r="Z1955">
        <f>SUM($F1955:N1955)</f>
        <v>0</v>
      </c>
      <c r="AA1955">
        <f>SUM($F1955:O1955)</f>
        <v>0</v>
      </c>
      <c r="AB1955">
        <f>SUM($F1955:P1955)</f>
        <v>0</v>
      </c>
      <c r="AC1955">
        <f>SUM($F1955:Q1955)</f>
        <v>0</v>
      </c>
      <c r="AD1955">
        <f>SUM($F1955:R1955)</f>
        <v>0</v>
      </c>
    </row>
    <row r="1956" spans="1:30" x14ac:dyDescent="0.35">
      <c r="A1956" t="s">
        <v>162</v>
      </c>
      <c r="B1956" s="328" t="str">
        <f>VLOOKUP(A1956,'Web Based Remittances'!$A$2:$C$70,3,0)</f>
        <v>660k525o</v>
      </c>
      <c r="C1956" t="s">
        <v>31</v>
      </c>
      <c r="D1956" t="s">
        <v>32</v>
      </c>
      <c r="E1956">
        <v>4191900</v>
      </c>
      <c r="F1956">
        <v>-5114</v>
      </c>
      <c r="G1956">
        <v>-250</v>
      </c>
      <c r="H1956">
        <v>-450</v>
      </c>
      <c r="I1956">
        <v>-475</v>
      </c>
      <c r="J1956">
        <v>-375</v>
      </c>
      <c r="K1956">
        <v>0</v>
      </c>
      <c r="L1956">
        <v>-513</v>
      </c>
      <c r="M1956">
        <v>-432</v>
      </c>
      <c r="N1956">
        <v>-594</v>
      </c>
      <c r="O1956">
        <v>-432</v>
      </c>
      <c r="P1956">
        <v>-486</v>
      </c>
      <c r="Q1956">
        <v>-567</v>
      </c>
      <c r="R1956">
        <v>-540</v>
      </c>
      <c r="S1956">
        <f t="shared" si="30"/>
        <v>-250</v>
      </c>
      <c r="T1956">
        <f>SUM($F1956:H1956)</f>
        <v>-5814</v>
      </c>
      <c r="U1956">
        <f>SUM($F1956:I1956)</f>
        <v>-6289</v>
      </c>
      <c r="V1956">
        <f>SUM($F1956:J1956)</f>
        <v>-6664</v>
      </c>
      <c r="W1956">
        <f>SUM($F1956:K1956)</f>
        <v>-6664</v>
      </c>
      <c r="X1956">
        <f>SUM($F1956:L1956)</f>
        <v>-7177</v>
      </c>
      <c r="Y1956">
        <f>SUM($F1956:M1956)</f>
        <v>-7609</v>
      </c>
      <c r="Z1956">
        <f>SUM($F1956:N1956)</f>
        <v>-8203</v>
      </c>
      <c r="AA1956">
        <f>SUM($F1956:O1956)</f>
        <v>-8635</v>
      </c>
      <c r="AB1956">
        <f>SUM($F1956:P1956)</f>
        <v>-9121</v>
      </c>
      <c r="AC1956">
        <f>SUM($F1956:Q1956)</f>
        <v>-9688</v>
      </c>
      <c r="AD1956">
        <f>SUM($F1956:R1956)</f>
        <v>-10228</v>
      </c>
    </row>
    <row r="1957" spans="1:30" x14ac:dyDescent="0.35">
      <c r="A1957" t="s">
        <v>162</v>
      </c>
      <c r="B1957" s="328" t="str">
        <f>VLOOKUP(A1957,'Web Based Remittances'!$A$2:$C$70,3,0)</f>
        <v>660k525o</v>
      </c>
      <c r="C1957" t="s">
        <v>33</v>
      </c>
      <c r="D1957" t="s">
        <v>34</v>
      </c>
      <c r="E1957">
        <v>4191100</v>
      </c>
      <c r="F1957">
        <v>-3000</v>
      </c>
      <c r="G1957">
        <v>0</v>
      </c>
      <c r="H1957">
        <v>-30</v>
      </c>
      <c r="I1957">
        <v>-200</v>
      </c>
      <c r="J1957">
        <v>-50</v>
      </c>
      <c r="K1957">
        <v>0</v>
      </c>
      <c r="L1957">
        <v>-950</v>
      </c>
      <c r="M1957">
        <v>-50</v>
      </c>
      <c r="N1957">
        <v>0</v>
      </c>
      <c r="O1957">
        <v>-800</v>
      </c>
      <c r="P1957">
        <v>-120</v>
      </c>
      <c r="Q1957">
        <v>-400</v>
      </c>
      <c r="R1957">
        <v>-400</v>
      </c>
      <c r="S1957">
        <f t="shared" si="30"/>
        <v>0</v>
      </c>
      <c r="T1957">
        <f>SUM($F1957:H1957)</f>
        <v>-3030</v>
      </c>
      <c r="U1957">
        <f>SUM($F1957:I1957)</f>
        <v>-3230</v>
      </c>
      <c r="V1957">
        <f>SUM($F1957:J1957)</f>
        <v>-3280</v>
      </c>
      <c r="W1957">
        <f>SUM($F1957:K1957)</f>
        <v>-3280</v>
      </c>
      <c r="X1957">
        <f>SUM($F1957:L1957)</f>
        <v>-4230</v>
      </c>
      <c r="Y1957">
        <f>SUM($F1957:M1957)</f>
        <v>-4280</v>
      </c>
      <c r="Z1957">
        <f>SUM($F1957:N1957)</f>
        <v>-4280</v>
      </c>
      <c r="AA1957">
        <f>SUM($F1957:O1957)</f>
        <v>-5080</v>
      </c>
      <c r="AB1957">
        <f>SUM($F1957:P1957)</f>
        <v>-5200</v>
      </c>
      <c r="AC1957">
        <f>SUM($F1957:Q1957)</f>
        <v>-5600</v>
      </c>
      <c r="AD1957">
        <f>SUM($F1957:R1957)</f>
        <v>-6000</v>
      </c>
    </row>
    <row r="1958" spans="1:30" x14ac:dyDescent="0.35">
      <c r="A1958" t="s">
        <v>162</v>
      </c>
      <c r="B1958" s="328" t="str">
        <f>VLOOKUP(A1958,'Web Based Remittances'!$A$2:$C$70,3,0)</f>
        <v>660k525o</v>
      </c>
      <c r="C1958" t="s">
        <v>35</v>
      </c>
      <c r="D1958" t="s">
        <v>36</v>
      </c>
      <c r="E1958">
        <v>4191110</v>
      </c>
      <c r="F1958">
        <v>0</v>
      </c>
      <c r="G1958">
        <v>0</v>
      </c>
      <c r="H1958">
        <v>0</v>
      </c>
      <c r="I1958">
        <v>0</v>
      </c>
      <c r="J1958">
        <v>0</v>
      </c>
      <c r="K1958">
        <v>0</v>
      </c>
      <c r="L1958">
        <v>0</v>
      </c>
      <c r="M1958">
        <v>0</v>
      </c>
      <c r="N1958">
        <v>0</v>
      </c>
      <c r="O1958">
        <v>0</v>
      </c>
      <c r="P1958">
        <v>0</v>
      </c>
      <c r="Q1958">
        <v>0</v>
      </c>
      <c r="R1958">
        <v>0</v>
      </c>
      <c r="S1958">
        <f t="shared" si="30"/>
        <v>0</v>
      </c>
      <c r="T1958">
        <f>SUM($F1958:H1958)</f>
        <v>0</v>
      </c>
      <c r="U1958">
        <f>SUM($F1958:I1958)</f>
        <v>0</v>
      </c>
      <c r="V1958">
        <f>SUM($F1958:J1958)</f>
        <v>0</v>
      </c>
      <c r="W1958">
        <f>SUM($F1958:K1958)</f>
        <v>0</v>
      </c>
      <c r="X1958">
        <f>SUM($F1958:L1958)</f>
        <v>0</v>
      </c>
      <c r="Y1958">
        <f>SUM($F1958:M1958)</f>
        <v>0</v>
      </c>
      <c r="Z1958">
        <f>SUM($F1958:N1958)</f>
        <v>0</v>
      </c>
      <c r="AA1958">
        <f>SUM($F1958:O1958)</f>
        <v>0</v>
      </c>
      <c r="AB1958">
        <f>SUM($F1958:P1958)</f>
        <v>0</v>
      </c>
      <c r="AC1958">
        <f>SUM($F1958:Q1958)</f>
        <v>0</v>
      </c>
      <c r="AD1958">
        <f>SUM($F1958:R1958)</f>
        <v>0</v>
      </c>
    </row>
    <row r="1959" spans="1:30" x14ac:dyDescent="0.35">
      <c r="A1959" t="s">
        <v>162</v>
      </c>
      <c r="B1959" s="328" t="str">
        <f>VLOOKUP(A1959,'Web Based Remittances'!$A$2:$C$70,3,0)</f>
        <v>660k525o</v>
      </c>
      <c r="C1959" t="s">
        <v>37</v>
      </c>
      <c r="D1959" t="s">
        <v>38</v>
      </c>
      <c r="E1959">
        <v>4191600</v>
      </c>
      <c r="F1959">
        <v>0</v>
      </c>
      <c r="G1959">
        <v>0</v>
      </c>
      <c r="H1959">
        <v>0</v>
      </c>
      <c r="I1959">
        <v>0</v>
      </c>
      <c r="J1959">
        <v>0</v>
      </c>
      <c r="K1959">
        <v>0</v>
      </c>
      <c r="L1959">
        <v>0</v>
      </c>
      <c r="M1959">
        <v>0</v>
      </c>
      <c r="N1959">
        <v>0</v>
      </c>
      <c r="O1959">
        <v>0</v>
      </c>
      <c r="P1959">
        <v>0</v>
      </c>
      <c r="Q1959">
        <v>0</v>
      </c>
      <c r="R1959">
        <v>0</v>
      </c>
      <c r="S1959">
        <f t="shared" si="30"/>
        <v>0</v>
      </c>
      <c r="T1959">
        <f>SUM($F1959:H1959)</f>
        <v>0</v>
      </c>
      <c r="U1959">
        <f>SUM($F1959:I1959)</f>
        <v>0</v>
      </c>
      <c r="V1959">
        <f>SUM($F1959:J1959)</f>
        <v>0</v>
      </c>
      <c r="W1959">
        <f>SUM($F1959:K1959)</f>
        <v>0</v>
      </c>
      <c r="X1959">
        <f>SUM($F1959:L1959)</f>
        <v>0</v>
      </c>
      <c r="Y1959">
        <f>SUM($F1959:M1959)</f>
        <v>0</v>
      </c>
      <c r="Z1959">
        <f>SUM($F1959:N1959)</f>
        <v>0</v>
      </c>
      <c r="AA1959">
        <f>SUM($F1959:O1959)</f>
        <v>0</v>
      </c>
      <c r="AB1959">
        <f>SUM($F1959:P1959)</f>
        <v>0</v>
      </c>
      <c r="AC1959">
        <f>SUM($F1959:Q1959)</f>
        <v>0</v>
      </c>
      <c r="AD1959">
        <f>SUM($F1959:R1959)</f>
        <v>0</v>
      </c>
    </row>
    <row r="1960" spans="1:30" x14ac:dyDescent="0.35">
      <c r="A1960" t="s">
        <v>162</v>
      </c>
      <c r="B1960" s="328" t="str">
        <f>VLOOKUP(A1960,'Web Based Remittances'!$A$2:$C$70,3,0)</f>
        <v>660k525o</v>
      </c>
      <c r="C1960" t="s">
        <v>39</v>
      </c>
      <c r="D1960" t="s">
        <v>40</v>
      </c>
      <c r="E1960">
        <v>4191610</v>
      </c>
      <c r="F1960">
        <v>0</v>
      </c>
      <c r="G1960">
        <v>0</v>
      </c>
      <c r="H1960">
        <v>0</v>
      </c>
      <c r="I1960">
        <v>0</v>
      </c>
      <c r="J1960">
        <v>0</v>
      </c>
      <c r="K1960">
        <v>0</v>
      </c>
      <c r="L1960">
        <v>0</v>
      </c>
      <c r="M1960">
        <v>0</v>
      </c>
      <c r="N1960">
        <v>0</v>
      </c>
      <c r="O1960">
        <v>0</v>
      </c>
      <c r="P1960">
        <v>0</v>
      </c>
      <c r="Q1960">
        <v>0</v>
      </c>
      <c r="R1960">
        <v>0</v>
      </c>
      <c r="S1960">
        <f t="shared" si="30"/>
        <v>0</v>
      </c>
      <c r="T1960">
        <f>SUM($F1960:H1960)</f>
        <v>0</v>
      </c>
      <c r="U1960">
        <f>SUM($F1960:I1960)</f>
        <v>0</v>
      </c>
      <c r="V1960">
        <f>SUM($F1960:J1960)</f>
        <v>0</v>
      </c>
      <c r="W1960">
        <f>SUM($F1960:K1960)</f>
        <v>0</v>
      </c>
      <c r="X1960">
        <f>SUM($F1960:L1960)</f>
        <v>0</v>
      </c>
      <c r="Y1960">
        <f>SUM($F1960:M1960)</f>
        <v>0</v>
      </c>
      <c r="Z1960">
        <f>SUM($F1960:N1960)</f>
        <v>0</v>
      </c>
      <c r="AA1960">
        <f>SUM($F1960:O1960)</f>
        <v>0</v>
      </c>
      <c r="AB1960">
        <f>SUM($F1960:P1960)</f>
        <v>0</v>
      </c>
      <c r="AC1960">
        <f>SUM($F1960:Q1960)</f>
        <v>0</v>
      </c>
      <c r="AD1960">
        <f>SUM($F1960:R1960)</f>
        <v>0</v>
      </c>
    </row>
    <row r="1961" spans="1:30" x14ac:dyDescent="0.35">
      <c r="A1961" t="s">
        <v>162</v>
      </c>
      <c r="B1961" s="328" t="str">
        <f>VLOOKUP(A1961,'Web Based Remittances'!$A$2:$C$70,3,0)</f>
        <v>660k525o</v>
      </c>
      <c r="C1961" t="s">
        <v>41</v>
      </c>
      <c r="D1961" t="s">
        <v>42</v>
      </c>
      <c r="E1961">
        <v>4190410</v>
      </c>
      <c r="F1961">
        <v>-8000</v>
      </c>
      <c r="G1961">
        <v>-1000</v>
      </c>
      <c r="H1961">
        <v>-600</v>
      </c>
      <c r="I1961">
        <v>-500</v>
      </c>
      <c r="J1961">
        <v>-600</v>
      </c>
      <c r="K1961">
        <v>0</v>
      </c>
      <c r="L1961">
        <v>0</v>
      </c>
      <c r="M1961">
        <v>0</v>
      </c>
      <c r="N1961">
        <v>0</v>
      </c>
      <c r="O1961">
        <v>0</v>
      </c>
      <c r="P1961">
        <v>-2000</v>
      </c>
      <c r="Q1961">
        <v>-2000</v>
      </c>
      <c r="R1961">
        <v>-1300</v>
      </c>
      <c r="S1961">
        <f t="shared" si="30"/>
        <v>-1000</v>
      </c>
      <c r="T1961">
        <f>SUM($F1961:H1961)</f>
        <v>-9600</v>
      </c>
      <c r="U1961">
        <f>SUM($F1961:I1961)</f>
        <v>-10100</v>
      </c>
      <c r="V1961">
        <f>SUM($F1961:J1961)</f>
        <v>-10700</v>
      </c>
      <c r="W1961">
        <f>SUM($F1961:K1961)</f>
        <v>-10700</v>
      </c>
      <c r="X1961">
        <f>SUM($F1961:L1961)</f>
        <v>-10700</v>
      </c>
      <c r="Y1961">
        <f>SUM($F1961:M1961)</f>
        <v>-10700</v>
      </c>
      <c r="Z1961">
        <f>SUM($F1961:N1961)</f>
        <v>-10700</v>
      </c>
      <c r="AA1961">
        <f>SUM($F1961:O1961)</f>
        <v>-10700</v>
      </c>
      <c r="AB1961">
        <f>SUM($F1961:P1961)</f>
        <v>-12700</v>
      </c>
      <c r="AC1961">
        <f>SUM($F1961:Q1961)</f>
        <v>-14700</v>
      </c>
      <c r="AD1961">
        <f>SUM($F1961:R1961)</f>
        <v>-16000</v>
      </c>
    </row>
    <row r="1962" spans="1:30" x14ac:dyDescent="0.35">
      <c r="A1962" t="s">
        <v>162</v>
      </c>
      <c r="B1962" s="328" t="str">
        <f>VLOOKUP(A1962,'Web Based Remittances'!$A$2:$C$70,3,0)</f>
        <v>660k525o</v>
      </c>
      <c r="C1962" t="s">
        <v>43</v>
      </c>
      <c r="D1962" t="s">
        <v>44</v>
      </c>
      <c r="E1962">
        <v>4190420</v>
      </c>
      <c r="F1962">
        <v>0</v>
      </c>
      <c r="G1962">
        <v>0</v>
      </c>
      <c r="H1962">
        <v>0</v>
      </c>
      <c r="I1962">
        <v>0</v>
      </c>
      <c r="J1962">
        <v>0</v>
      </c>
      <c r="K1962">
        <v>0</v>
      </c>
      <c r="L1962">
        <v>0</v>
      </c>
      <c r="M1962">
        <v>0</v>
      </c>
      <c r="N1962">
        <v>0</v>
      </c>
      <c r="O1962">
        <v>0</v>
      </c>
      <c r="P1962">
        <v>0</v>
      </c>
      <c r="Q1962">
        <v>0</v>
      </c>
      <c r="R1962">
        <v>0</v>
      </c>
      <c r="S1962">
        <f t="shared" si="30"/>
        <v>0</v>
      </c>
      <c r="T1962">
        <f>SUM($F1962:H1962)</f>
        <v>0</v>
      </c>
      <c r="U1962">
        <f>SUM($F1962:I1962)</f>
        <v>0</v>
      </c>
      <c r="V1962">
        <f>SUM($F1962:J1962)</f>
        <v>0</v>
      </c>
      <c r="W1962">
        <f>SUM($F1962:K1962)</f>
        <v>0</v>
      </c>
      <c r="X1962">
        <f>SUM($F1962:L1962)</f>
        <v>0</v>
      </c>
      <c r="Y1962">
        <f>SUM($F1962:M1962)</f>
        <v>0</v>
      </c>
      <c r="Z1962">
        <f>SUM($F1962:N1962)</f>
        <v>0</v>
      </c>
      <c r="AA1962">
        <f>SUM($F1962:O1962)</f>
        <v>0</v>
      </c>
      <c r="AB1962">
        <f>SUM($F1962:P1962)</f>
        <v>0</v>
      </c>
      <c r="AC1962">
        <f>SUM($F1962:Q1962)</f>
        <v>0</v>
      </c>
      <c r="AD1962">
        <f>SUM($F1962:R1962)</f>
        <v>0</v>
      </c>
    </row>
    <row r="1963" spans="1:30" x14ac:dyDescent="0.35">
      <c r="A1963" t="s">
        <v>162</v>
      </c>
      <c r="B1963" s="328" t="str">
        <f>VLOOKUP(A1963,'Web Based Remittances'!$A$2:$C$70,3,0)</f>
        <v>660k525o</v>
      </c>
      <c r="C1963" t="s">
        <v>45</v>
      </c>
      <c r="D1963" t="s">
        <v>46</v>
      </c>
      <c r="E1963">
        <v>4190200</v>
      </c>
      <c r="F1963">
        <v>0</v>
      </c>
      <c r="G1963">
        <v>0</v>
      </c>
      <c r="H1963">
        <v>0</v>
      </c>
      <c r="I1963">
        <v>0</v>
      </c>
      <c r="J1963">
        <v>0</v>
      </c>
      <c r="K1963">
        <v>0</v>
      </c>
      <c r="L1963">
        <v>0</v>
      </c>
      <c r="M1963">
        <v>0</v>
      </c>
      <c r="N1963">
        <v>0</v>
      </c>
      <c r="O1963">
        <v>0</v>
      </c>
      <c r="P1963">
        <v>0</v>
      </c>
      <c r="Q1963">
        <v>0</v>
      </c>
      <c r="R1963">
        <v>0</v>
      </c>
      <c r="S1963">
        <f t="shared" si="30"/>
        <v>0</v>
      </c>
      <c r="T1963">
        <f>SUM($F1963:H1963)</f>
        <v>0</v>
      </c>
      <c r="U1963">
        <f>SUM($F1963:I1963)</f>
        <v>0</v>
      </c>
      <c r="V1963">
        <f>SUM($F1963:J1963)</f>
        <v>0</v>
      </c>
      <c r="W1963">
        <f>SUM($F1963:K1963)</f>
        <v>0</v>
      </c>
      <c r="X1963">
        <f>SUM($F1963:L1963)</f>
        <v>0</v>
      </c>
      <c r="Y1963">
        <f>SUM($F1963:M1963)</f>
        <v>0</v>
      </c>
      <c r="Z1963">
        <f>SUM($F1963:N1963)</f>
        <v>0</v>
      </c>
      <c r="AA1963">
        <f>SUM($F1963:O1963)</f>
        <v>0</v>
      </c>
      <c r="AB1963">
        <f>SUM($F1963:P1963)</f>
        <v>0</v>
      </c>
      <c r="AC1963">
        <f>SUM($F1963:Q1963)</f>
        <v>0</v>
      </c>
      <c r="AD1963">
        <f>SUM($F1963:R1963)</f>
        <v>0</v>
      </c>
    </row>
    <row r="1964" spans="1:30" x14ac:dyDescent="0.35">
      <c r="A1964" t="s">
        <v>162</v>
      </c>
      <c r="B1964" s="328" t="str">
        <f>VLOOKUP(A1964,'Web Based Remittances'!$A$2:$C$70,3,0)</f>
        <v>660k525o</v>
      </c>
      <c r="C1964" t="s">
        <v>47</v>
      </c>
      <c r="D1964" t="s">
        <v>48</v>
      </c>
      <c r="E1964">
        <v>4190386</v>
      </c>
      <c r="F1964">
        <v>0</v>
      </c>
      <c r="G1964">
        <v>0</v>
      </c>
      <c r="H1964">
        <v>0</v>
      </c>
      <c r="I1964">
        <v>0</v>
      </c>
      <c r="J1964">
        <v>0</v>
      </c>
      <c r="K1964">
        <v>0</v>
      </c>
      <c r="L1964">
        <v>0</v>
      </c>
      <c r="M1964">
        <v>0</v>
      </c>
      <c r="N1964">
        <v>0</v>
      </c>
      <c r="O1964">
        <v>0</v>
      </c>
      <c r="P1964">
        <v>0</v>
      </c>
      <c r="Q1964">
        <v>0</v>
      </c>
      <c r="R1964">
        <v>0</v>
      </c>
      <c r="S1964">
        <f t="shared" si="30"/>
        <v>0</v>
      </c>
      <c r="T1964">
        <f>SUM($F1964:H1964)</f>
        <v>0</v>
      </c>
      <c r="U1964">
        <f>SUM($F1964:I1964)</f>
        <v>0</v>
      </c>
      <c r="V1964">
        <f>SUM($F1964:J1964)</f>
        <v>0</v>
      </c>
      <c r="W1964">
        <f>SUM($F1964:K1964)</f>
        <v>0</v>
      </c>
      <c r="X1964">
        <f>SUM($F1964:L1964)</f>
        <v>0</v>
      </c>
      <c r="Y1964">
        <f>SUM($F1964:M1964)</f>
        <v>0</v>
      </c>
      <c r="Z1964">
        <f>SUM($F1964:N1964)</f>
        <v>0</v>
      </c>
      <c r="AA1964">
        <f>SUM($F1964:O1964)</f>
        <v>0</v>
      </c>
      <c r="AB1964">
        <f>SUM($F1964:P1964)</f>
        <v>0</v>
      </c>
      <c r="AC1964">
        <f>SUM($F1964:Q1964)</f>
        <v>0</v>
      </c>
      <c r="AD1964">
        <f>SUM($F1964:R1964)</f>
        <v>0</v>
      </c>
    </row>
    <row r="1965" spans="1:30" x14ac:dyDescent="0.35">
      <c r="A1965" t="s">
        <v>162</v>
      </c>
      <c r="B1965" s="328" t="str">
        <f>VLOOKUP(A1965,'Web Based Remittances'!$A$2:$C$70,3,0)</f>
        <v>660k525o</v>
      </c>
      <c r="C1965" t="s">
        <v>49</v>
      </c>
      <c r="D1965" t="s">
        <v>50</v>
      </c>
      <c r="E1965">
        <v>4190387</v>
      </c>
      <c r="F1965">
        <v>0</v>
      </c>
      <c r="G1965">
        <v>0</v>
      </c>
      <c r="H1965">
        <v>0</v>
      </c>
      <c r="I1965">
        <v>0</v>
      </c>
      <c r="J1965">
        <v>0</v>
      </c>
      <c r="K1965">
        <v>0</v>
      </c>
      <c r="L1965">
        <v>0</v>
      </c>
      <c r="M1965">
        <v>0</v>
      </c>
      <c r="N1965">
        <v>0</v>
      </c>
      <c r="O1965">
        <v>0</v>
      </c>
      <c r="P1965">
        <v>0</v>
      </c>
      <c r="Q1965">
        <v>0</v>
      </c>
      <c r="R1965">
        <v>0</v>
      </c>
      <c r="S1965">
        <f t="shared" si="30"/>
        <v>0</v>
      </c>
      <c r="T1965">
        <f>SUM($F1965:H1965)</f>
        <v>0</v>
      </c>
      <c r="U1965">
        <f>SUM($F1965:I1965)</f>
        <v>0</v>
      </c>
      <c r="V1965">
        <f>SUM($F1965:J1965)</f>
        <v>0</v>
      </c>
      <c r="W1965">
        <f>SUM($F1965:K1965)</f>
        <v>0</v>
      </c>
      <c r="X1965">
        <f>SUM($F1965:L1965)</f>
        <v>0</v>
      </c>
      <c r="Y1965">
        <f>SUM($F1965:M1965)</f>
        <v>0</v>
      </c>
      <c r="Z1965">
        <f>SUM($F1965:N1965)</f>
        <v>0</v>
      </c>
      <c r="AA1965">
        <f>SUM($F1965:O1965)</f>
        <v>0</v>
      </c>
      <c r="AB1965">
        <f>SUM($F1965:P1965)</f>
        <v>0</v>
      </c>
      <c r="AC1965">
        <f>SUM($F1965:Q1965)</f>
        <v>0</v>
      </c>
      <c r="AD1965">
        <f>SUM($F1965:R1965)</f>
        <v>0</v>
      </c>
    </row>
    <row r="1966" spans="1:30" x14ac:dyDescent="0.35">
      <c r="A1966" t="s">
        <v>162</v>
      </c>
      <c r="B1966" s="328" t="str">
        <f>VLOOKUP(A1966,'Web Based Remittances'!$A$2:$C$70,3,0)</f>
        <v>660k525o</v>
      </c>
      <c r="C1966" t="s">
        <v>51</v>
      </c>
      <c r="D1966" t="s">
        <v>52</v>
      </c>
      <c r="E1966">
        <v>4190388</v>
      </c>
      <c r="F1966">
        <v>0</v>
      </c>
      <c r="G1966">
        <v>0</v>
      </c>
      <c r="H1966">
        <v>0</v>
      </c>
      <c r="I1966">
        <v>0</v>
      </c>
      <c r="J1966">
        <v>0</v>
      </c>
      <c r="K1966">
        <v>0</v>
      </c>
      <c r="L1966">
        <v>0</v>
      </c>
      <c r="M1966">
        <v>0</v>
      </c>
      <c r="N1966">
        <v>0</v>
      </c>
      <c r="O1966">
        <v>0</v>
      </c>
      <c r="P1966">
        <v>0</v>
      </c>
      <c r="Q1966">
        <v>0</v>
      </c>
      <c r="R1966">
        <v>0</v>
      </c>
      <c r="S1966">
        <f t="shared" si="30"/>
        <v>0</v>
      </c>
      <c r="T1966">
        <f>SUM($F1966:H1966)</f>
        <v>0</v>
      </c>
      <c r="U1966">
        <f>SUM($F1966:I1966)</f>
        <v>0</v>
      </c>
      <c r="V1966">
        <f>SUM($F1966:J1966)</f>
        <v>0</v>
      </c>
      <c r="W1966">
        <f>SUM($F1966:K1966)</f>
        <v>0</v>
      </c>
      <c r="X1966">
        <f>SUM($F1966:L1966)</f>
        <v>0</v>
      </c>
      <c r="Y1966">
        <f>SUM($F1966:M1966)</f>
        <v>0</v>
      </c>
      <c r="Z1966">
        <f>SUM($F1966:N1966)</f>
        <v>0</v>
      </c>
      <c r="AA1966">
        <f>SUM($F1966:O1966)</f>
        <v>0</v>
      </c>
      <c r="AB1966">
        <f>SUM($F1966:P1966)</f>
        <v>0</v>
      </c>
      <c r="AC1966">
        <f>SUM($F1966:Q1966)</f>
        <v>0</v>
      </c>
      <c r="AD1966">
        <f>SUM($F1966:R1966)</f>
        <v>0</v>
      </c>
    </row>
    <row r="1967" spans="1:30" x14ac:dyDescent="0.35">
      <c r="A1967" t="s">
        <v>162</v>
      </c>
      <c r="B1967" s="328" t="str">
        <f>VLOOKUP(A1967,'Web Based Remittances'!$A$2:$C$70,3,0)</f>
        <v>660k525o</v>
      </c>
      <c r="C1967" t="s">
        <v>53</v>
      </c>
      <c r="D1967" t="s">
        <v>54</v>
      </c>
      <c r="E1967">
        <v>4190380</v>
      </c>
      <c r="F1967">
        <v>-61607.5</v>
      </c>
      <c r="G1967">
        <v>0</v>
      </c>
      <c r="H1967">
        <v>-6950</v>
      </c>
      <c r="I1967">
        <v>0</v>
      </c>
      <c r="J1967">
        <v>-40816</v>
      </c>
      <c r="K1967">
        <v>0</v>
      </c>
      <c r="L1967">
        <v>-10500</v>
      </c>
      <c r="M1967">
        <v>-2160.25</v>
      </c>
      <c r="N1967">
        <v>0</v>
      </c>
      <c r="O1967">
        <v>0</v>
      </c>
      <c r="P1967">
        <v>-1181.25</v>
      </c>
      <c r="Q1967">
        <v>0</v>
      </c>
      <c r="R1967">
        <v>0</v>
      </c>
      <c r="S1967">
        <f t="shared" si="30"/>
        <v>0</v>
      </c>
      <c r="T1967">
        <f>SUM($F1967:H1967)</f>
        <v>-68557.5</v>
      </c>
      <c r="U1967">
        <f>SUM($F1967:I1967)</f>
        <v>-68557.5</v>
      </c>
      <c r="V1967">
        <f>SUM($F1967:J1967)</f>
        <v>-109373.5</v>
      </c>
      <c r="W1967">
        <f>SUM($F1967:K1967)</f>
        <v>-109373.5</v>
      </c>
      <c r="X1967">
        <f>SUM($F1967:L1967)</f>
        <v>-119873.5</v>
      </c>
      <c r="Y1967">
        <f>SUM($F1967:M1967)</f>
        <v>-122033.75</v>
      </c>
      <c r="Z1967">
        <f>SUM($F1967:N1967)</f>
        <v>-122033.75</v>
      </c>
      <c r="AA1967">
        <f>SUM($F1967:O1967)</f>
        <v>-122033.75</v>
      </c>
      <c r="AB1967">
        <f>SUM($F1967:P1967)</f>
        <v>-123215</v>
      </c>
      <c r="AC1967">
        <f>SUM($F1967:Q1967)</f>
        <v>-123215</v>
      </c>
      <c r="AD1967">
        <f>SUM($F1967:R1967)</f>
        <v>-123215</v>
      </c>
    </row>
    <row r="1968" spans="1:30" x14ac:dyDescent="0.35">
      <c r="A1968" t="s">
        <v>162</v>
      </c>
      <c r="B1968" s="328" t="str">
        <f>VLOOKUP(A1968,'Web Based Remittances'!$A$2:$C$70,3,0)</f>
        <v>660k525o</v>
      </c>
      <c r="C1968" t="s">
        <v>156</v>
      </c>
      <c r="D1968" t="s">
        <v>157</v>
      </c>
      <c r="E1968">
        <v>4190205</v>
      </c>
      <c r="F1968">
        <v>0</v>
      </c>
      <c r="G1968">
        <v>0</v>
      </c>
      <c r="H1968">
        <v>0</v>
      </c>
      <c r="I1968">
        <v>0</v>
      </c>
      <c r="J1968">
        <v>0</v>
      </c>
      <c r="K1968">
        <v>0</v>
      </c>
      <c r="L1968">
        <v>0</v>
      </c>
      <c r="M1968">
        <v>0</v>
      </c>
      <c r="N1968">
        <v>0</v>
      </c>
      <c r="O1968">
        <v>0</v>
      </c>
      <c r="P1968">
        <v>0</v>
      </c>
      <c r="Q1968">
        <v>0</v>
      </c>
      <c r="R1968">
        <v>0</v>
      </c>
      <c r="S1968">
        <f t="shared" si="30"/>
        <v>0</v>
      </c>
      <c r="T1968">
        <f>SUM($F1968:H1968)</f>
        <v>0</v>
      </c>
      <c r="U1968">
        <f>SUM($F1968:I1968)</f>
        <v>0</v>
      </c>
      <c r="V1968">
        <f>SUM($F1968:J1968)</f>
        <v>0</v>
      </c>
      <c r="W1968">
        <f>SUM($F1968:K1968)</f>
        <v>0</v>
      </c>
      <c r="X1968">
        <f>SUM($F1968:L1968)</f>
        <v>0</v>
      </c>
      <c r="Y1968">
        <f>SUM($F1968:M1968)</f>
        <v>0</v>
      </c>
      <c r="Z1968">
        <f>SUM($F1968:N1968)</f>
        <v>0</v>
      </c>
      <c r="AA1968">
        <f>SUM($F1968:O1968)</f>
        <v>0</v>
      </c>
      <c r="AB1968">
        <f>SUM($F1968:P1968)</f>
        <v>0</v>
      </c>
      <c r="AC1968">
        <f>SUM($F1968:Q1968)</f>
        <v>0</v>
      </c>
      <c r="AD1968">
        <f>SUM($F1968:R1968)</f>
        <v>0</v>
      </c>
    </row>
    <row r="1969" spans="1:30" x14ac:dyDescent="0.35">
      <c r="A1969" t="s">
        <v>162</v>
      </c>
      <c r="B1969" s="328" t="str">
        <f>VLOOKUP(A1969,'Web Based Remittances'!$A$2:$C$70,3,0)</f>
        <v>660k525o</v>
      </c>
      <c r="C1969" t="s">
        <v>55</v>
      </c>
      <c r="D1969" t="s">
        <v>56</v>
      </c>
      <c r="E1969">
        <v>4190210</v>
      </c>
      <c r="F1969">
        <v>0</v>
      </c>
      <c r="G1969">
        <v>0</v>
      </c>
      <c r="H1969">
        <v>0</v>
      </c>
      <c r="I1969">
        <v>0</v>
      </c>
      <c r="J1969">
        <v>0</v>
      </c>
      <c r="K1969">
        <v>0</v>
      </c>
      <c r="L1969">
        <v>0</v>
      </c>
      <c r="M1969">
        <v>0</v>
      </c>
      <c r="N1969">
        <v>0</v>
      </c>
      <c r="O1969">
        <v>0</v>
      </c>
      <c r="P1969">
        <v>0</v>
      </c>
      <c r="Q1969">
        <v>0</v>
      </c>
      <c r="R1969">
        <v>0</v>
      </c>
      <c r="S1969">
        <f t="shared" si="30"/>
        <v>0</v>
      </c>
      <c r="T1969">
        <f>SUM($F1969:H1969)</f>
        <v>0</v>
      </c>
      <c r="U1969">
        <f>SUM($F1969:I1969)</f>
        <v>0</v>
      </c>
      <c r="V1969">
        <f>SUM($F1969:J1969)</f>
        <v>0</v>
      </c>
      <c r="W1969">
        <f>SUM($F1969:K1969)</f>
        <v>0</v>
      </c>
      <c r="X1969">
        <f>SUM($F1969:L1969)</f>
        <v>0</v>
      </c>
      <c r="Y1969">
        <f>SUM($F1969:M1969)</f>
        <v>0</v>
      </c>
      <c r="Z1969">
        <f>SUM($F1969:N1969)</f>
        <v>0</v>
      </c>
      <c r="AA1969">
        <f>SUM($F1969:O1969)</f>
        <v>0</v>
      </c>
      <c r="AB1969">
        <f>SUM($F1969:P1969)</f>
        <v>0</v>
      </c>
      <c r="AC1969">
        <f>SUM($F1969:Q1969)</f>
        <v>0</v>
      </c>
      <c r="AD1969">
        <f>SUM($F1969:R1969)</f>
        <v>0</v>
      </c>
    </row>
    <row r="1970" spans="1:30" x14ac:dyDescent="0.35">
      <c r="A1970" t="s">
        <v>162</v>
      </c>
      <c r="B1970" s="328" t="str">
        <f>VLOOKUP(A1970,'Web Based Remittances'!$A$2:$C$70,3,0)</f>
        <v>660k525o</v>
      </c>
      <c r="C1970" t="s">
        <v>57</v>
      </c>
      <c r="D1970" t="s">
        <v>58</v>
      </c>
      <c r="E1970">
        <v>6110000</v>
      </c>
      <c r="F1970">
        <v>423186.47</v>
      </c>
      <c r="G1970">
        <v>34230.32</v>
      </c>
      <c r="H1970">
        <v>34230.32</v>
      </c>
      <c r="I1970">
        <v>34230.32</v>
      </c>
      <c r="J1970">
        <v>34230.32</v>
      </c>
      <c r="K1970">
        <v>34230.32</v>
      </c>
      <c r="L1970">
        <v>36004.980000000003</v>
      </c>
      <c r="M1970">
        <v>36004.980000000003</v>
      </c>
      <c r="N1970">
        <v>36004.980000000003</v>
      </c>
      <c r="O1970">
        <v>36004.980000000003</v>
      </c>
      <c r="P1970">
        <v>36004.980000000003</v>
      </c>
      <c r="Q1970">
        <v>36004.980000000003</v>
      </c>
      <c r="R1970">
        <v>36004.99</v>
      </c>
      <c r="S1970">
        <f t="shared" si="30"/>
        <v>34230.32</v>
      </c>
      <c r="T1970">
        <f>SUM($F1970:H1970)</f>
        <v>491647.11</v>
      </c>
      <c r="U1970">
        <f>SUM($F1970:I1970)</f>
        <v>525877.42999999993</v>
      </c>
      <c r="V1970">
        <f>SUM($F1970:J1970)</f>
        <v>560107.74999999988</v>
      </c>
      <c r="W1970">
        <f>SUM($F1970:K1970)</f>
        <v>594338.06999999983</v>
      </c>
      <c r="X1970">
        <f>SUM($F1970:L1970)</f>
        <v>630343.04999999981</v>
      </c>
      <c r="Y1970">
        <f>SUM($F1970:M1970)</f>
        <v>666348.0299999998</v>
      </c>
      <c r="Z1970">
        <f>SUM($F1970:N1970)</f>
        <v>702353.00999999978</v>
      </c>
      <c r="AA1970">
        <f>SUM($F1970:O1970)</f>
        <v>738357.98999999976</v>
      </c>
      <c r="AB1970">
        <f>SUM($F1970:P1970)</f>
        <v>774362.96999999974</v>
      </c>
      <c r="AC1970">
        <f>SUM($F1970:Q1970)</f>
        <v>810367.94999999972</v>
      </c>
      <c r="AD1970">
        <f>SUM($F1970:R1970)</f>
        <v>846372.93999999971</v>
      </c>
    </row>
    <row r="1971" spans="1:30" x14ac:dyDescent="0.35">
      <c r="A1971" t="s">
        <v>162</v>
      </c>
      <c r="B1971" s="328" t="str">
        <f>VLOOKUP(A1971,'Web Based Remittances'!$A$2:$C$70,3,0)</f>
        <v>660k525o</v>
      </c>
      <c r="C1971" t="s">
        <v>59</v>
      </c>
      <c r="D1971" t="s">
        <v>60</v>
      </c>
      <c r="E1971">
        <v>6110020</v>
      </c>
      <c r="F1971">
        <v>14580</v>
      </c>
      <c r="G1971">
        <v>2700</v>
      </c>
      <c r="H1971">
        <v>4590</v>
      </c>
      <c r="I1971">
        <v>3780</v>
      </c>
      <c r="J1971">
        <v>3510</v>
      </c>
      <c r="K1971">
        <v>0</v>
      </c>
      <c r="L1971">
        <v>0</v>
      </c>
      <c r="M1971">
        <v>0</v>
      </c>
      <c r="N1971">
        <v>0</v>
      </c>
      <c r="O1971">
        <v>0</v>
      </c>
      <c r="P1971">
        <v>0</v>
      </c>
      <c r="Q1971">
        <v>0</v>
      </c>
      <c r="R1971">
        <v>0</v>
      </c>
      <c r="S1971">
        <f t="shared" si="30"/>
        <v>2700</v>
      </c>
      <c r="T1971">
        <f>SUM($F1971:H1971)</f>
        <v>21870</v>
      </c>
      <c r="U1971">
        <f>SUM($F1971:I1971)</f>
        <v>25650</v>
      </c>
      <c r="V1971">
        <f>SUM($F1971:J1971)</f>
        <v>29160</v>
      </c>
      <c r="W1971">
        <f>SUM($F1971:K1971)</f>
        <v>29160</v>
      </c>
      <c r="X1971">
        <f>SUM($F1971:L1971)</f>
        <v>29160</v>
      </c>
      <c r="Y1971">
        <f>SUM($F1971:M1971)</f>
        <v>29160</v>
      </c>
      <c r="Z1971">
        <f>SUM($F1971:N1971)</f>
        <v>29160</v>
      </c>
      <c r="AA1971">
        <f>SUM($F1971:O1971)</f>
        <v>29160</v>
      </c>
      <c r="AB1971">
        <f>SUM($F1971:P1971)</f>
        <v>29160</v>
      </c>
      <c r="AC1971">
        <f>SUM($F1971:Q1971)</f>
        <v>29160</v>
      </c>
      <c r="AD1971">
        <f>SUM($F1971:R1971)</f>
        <v>29160</v>
      </c>
    </row>
    <row r="1972" spans="1:30" x14ac:dyDescent="0.35">
      <c r="A1972" t="s">
        <v>162</v>
      </c>
      <c r="B1972" s="328" t="str">
        <f>VLOOKUP(A1972,'Web Based Remittances'!$A$2:$C$70,3,0)</f>
        <v>660k525o</v>
      </c>
      <c r="C1972" t="s">
        <v>61</v>
      </c>
      <c r="D1972" t="s">
        <v>62</v>
      </c>
      <c r="E1972">
        <v>6110600</v>
      </c>
      <c r="F1972">
        <v>129525.7</v>
      </c>
      <c r="G1972">
        <v>10639.99</v>
      </c>
      <c r="H1972">
        <v>10639.99</v>
      </c>
      <c r="I1972">
        <v>10639.99</v>
      </c>
      <c r="J1972">
        <v>10639.99</v>
      </c>
      <c r="K1972">
        <v>10639.99</v>
      </c>
      <c r="L1972">
        <v>10639.99</v>
      </c>
      <c r="M1972">
        <v>10947.63</v>
      </c>
      <c r="N1972">
        <v>10947.63</v>
      </c>
      <c r="O1972">
        <v>10947.63</v>
      </c>
      <c r="P1972">
        <v>10947.63</v>
      </c>
      <c r="Q1972">
        <v>10947.63</v>
      </c>
      <c r="R1972">
        <v>10947.61</v>
      </c>
      <c r="S1972">
        <f t="shared" si="30"/>
        <v>10639.99</v>
      </c>
      <c r="T1972">
        <f>SUM($F1972:H1972)</f>
        <v>150805.68</v>
      </c>
      <c r="U1972">
        <f>SUM($F1972:I1972)</f>
        <v>161445.66999999998</v>
      </c>
      <c r="V1972">
        <f>SUM($F1972:J1972)</f>
        <v>172085.65999999997</v>
      </c>
      <c r="W1972">
        <f>SUM($F1972:K1972)</f>
        <v>182725.64999999997</v>
      </c>
      <c r="X1972">
        <f>SUM($F1972:L1972)</f>
        <v>193365.63999999996</v>
      </c>
      <c r="Y1972">
        <f>SUM($F1972:M1972)</f>
        <v>204313.26999999996</v>
      </c>
      <c r="Z1972">
        <f>SUM($F1972:N1972)</f>
        <v>215260.89999999997</v>
      </c>
      <c r="AA1972">
        <f>SUM($F1972:O1972)</f>
        <v>226208.52999999997</v>
      </c>
      <c r="AB1972">
        <f>SUM($F1972:P1972)</f>
        <v>237156.15999999997</v>
      </c>
      <c r="AC1972">
        <f>SUM($F1972:Q1972)</f>
        <v>248103.78999999998</v>
      </c>
      <c r="AD1972">
        <f>SUM($F1972:R1972)</f>
        <v>259051.39999999997</v>
      </c>
    </row>
    <row r="1973" spans="1:30" x14ac:dyDescent="0.35">
      <c r="A1973" t="s">
        <v>162</v>
      </c>
      <c r="B1973" s="328" t="str">
        <f>VLOOKUP(A1973,'Web Based Remittances'!$A$2:$C$70,3,0)</f>
        <v>660k525o</v>
      </c>
      <c r="C1973" t="s">
        <v>63</v>
      </c>
      <c r="D1973" t="s">
        <v>64</v>
      </c>
      <c r="E1973">
        <v>6110720</v>
      </c>
      <c r="F1973">
        <v>26356.29</v>
      </c>
      <c r="G1973">
        <v>2196.36</v>
      </c>
      <c r="H1973">
        <v>2196.36</v>
      </c>
      <c r="I1973">
        <v>2196.36</v>
      </c>
      <c r="J1973">
        <v>2196.36</v>
      </c>
      <c r="K1973">
        <v>2196.36</v>
      </c>
      <c r="L1973">
        <v>2196.36</v>
      </c>
      <c r="M1973">
        <v>2196.36</v>
      </c>
      <c r="N1973">
        <v>2196.36</v>
      </c>
      <c r="O1973">
        <v>2196.36</v>
      </c>
      <c r="P1973">
        <v>2196.36</v>
      </c>
      <c r="Q1973">
        <v>2196.36</v>
      </c>
      <c r="R1973">
        <v>2196.33</v>
      </c>
      <c r="S1973">
        <f t="shared" si="30"/>
        <v>2196.36</v>
      </c>
      <c r="T1973">
        <f>SUM($F1973:H1973)</f>
        <v>30749.010000000002</v>
      </c>
      <c r="U1973">
        <f>SUM($F1973:I1973)</f>
        <v>32945.370000000003</v>
      </c>
      <c r="V1973">
        <f>SUM($F1973:J1973)</f>
        <v>35141.730000000003</v>
      </c>
      <c r="W1973">
        <f>SUM($F1973:K1973)</f>
        <v>37338.090000000004</v>
      </c>
      <c r="X1973">
        <f>SUM($F1973:L1973)</f>
        <v>39534.450000000004</v>
      </c>
      <c r="Y1973">
        <f>SUM($F1973:M1973)</f>
        <v>41730.810000000005</v>
      </c>
      <c r="Z1973">
        <f>SUM($F1973:N1973)</f>
        <v>43927.170000000006</v>
      </c>
      <c r="AA1973">
        <f>SUM($F1973:O1973)</f>
        <v>46123.530000000006</v>
      </c>
      <c r="AB1973">
        <f>SUM($F1973:P1973)</f>
        <v>48319.890000000007</v>
      </c>
      <c r="AC1973">
        <f>SUM($F1973:Q1973)</f>
        <v>50516.250000000007</v>
      </c>
      <c r="AD1973">
        <f>SUM($F1973:R1973)</f>
        <v>52712.580000000009</v>
      </c>
    </row>
    <row r="1974" spans="1:30" x14ac:dyDescent="0.35">
      <c r="A1974" t="s">
        <v>162</v>
      </c>
      <c r="B1974" s="328" t="str">
        <f>VLOOKUP(A1974,'Web Based Remittances'!$A$2:$C$70,3,0)</f>
        <v>660k525o</v>
      </c>
      <c r="C1974" t="s">
        <v>65</v>
      </c>
      <c r="D1974" t="s">
        <v>66</v>
      </c>
      <c r="E1974">
        <v>6110860</v>
      </c>
      <c r="F1974">
        <v>36826.25</v>
      </c>
      <c r="G1974">
        <v>3050.41</v>
      </c>
      <c r="H1974">
        <v>3050.41</v>
      </c>
      <c r="I1974">
        <v>3050.41</v>
      </c>
      <c r="J1974">
        <v>3050.41</v>
      </c>
      <c r="K1974">
        <v>3050.41</v>
      </c>
      <c r="L1974">
        <v>3050.41</v>
      </c>
      <c r="M1974">
        <v>3087.3</v>
      </c>
      <c r="N1974">
        <v>3087.3</v>
      </c>
      <c r="O1974">
        <v>3087.3</v>
      </c>
      <c r="P1974">
        <v>3087.3</v>
      </c>
      <c r="Q1974">
        <v>3087.3</v>
      </c>
      <c r="R1974">
        <v>3087.29</v>
      </c>
      <c r="S1974">
        <f t="shared" si="30"/>
        <v>3050.41</v>
      </c>
      <c r="T1974">
        <f>SUM($F1974:H1974)</f>
        <v>42927.070000000007</v>
      </c>
      <c r="U1974">
        <f>SUM($F1974:I1974)</f>
        <v>45977.48000000001</v>
      </c>
      <c r="V1974">
        <f>SUM($F1974:J1974)</f>
        <v>49027.890000000014</v>
      </c>
      <c r="W1974">
        <f>SUM($F1974:K1974)</f>
        <v>52078.300000000017</v>
      </c>
      <c r="X1974">
        <f>SUM($F1974:L1974)</f>
        <v>55128.710000000021</v>
      </c>
      <c r="Y1974">
        <f>SUM($F1974:M1974)</f>
        <v>58216.010000000024</v>
      </c>
      <c r="Z1974">
        <f>SUM($F1974:N1974)</f>
        <v>61303.310000000027</v>
      </c>
      <c r="AA1974">
        <f>SUM($F1974:O1974)</f>
        <v>64390.61000000003</v>
      </c>
      <c r="AB1974">
        <f>SUM($F1974:P1974)</f>
        <v>67477.910000000033</v>
      </c>
      <c r="AC1974">
        <f>SUM($F1974:Q1974)</f>
        <v>70565.210000000036</v>
      </c>
      <c r="AD1974">
        <f>SUM($F1974:R1974)</f>
        <v>73652.500000000029</v>
      </c>
    </row>
    <row r="1975" spans="1:30" x14ac:dyDescent="0.35">
      <c r="A1975" t="s">
        <v>162</v>
      </c>
      <c r="B1975" s="328" t="str">
        <f>VLOOKUP(A1975,'Web Based Remittances'!$A$2:$C$70,3,0)</f>
        <v>660k525o</v>
      </c>
      <c r="C1975" t="s">
        <v>67</v>
      </c>
      <c r="D1975" t="s">
        <v>68</v>
      </c>
      <c r="E1975">
        <v>6110800</v>
      </c>
      <c r="F1975">
        <v>0</v>
      </c>
      <c r="G1975">
        <v>0</v>
      </c>
      <c r="H1975">
        <v>0</v>
      </c>
      <c r="I1975">
        <v>0</v>
      </c>
      <c r="J1975">
        <v>0</v>
      </c>
      <c r="K1975">
        <v>0</v>
      </c>
      <c r="L1975">
        <v>0</v>
      </c>
      <c r="M1975">
        <v>0</v>
      </c>
      <c r="N1975">
        <v>0</v>
      </c>
      <c r="O1975">
        <v>0</v>
      </c>
      <c r="P1975">
        <v>0</v>
      </c>
      <c r="Q1975">
        <v>0</v>
      </c>
      <c r="R1975">
        <v>0</v>
      </c>
      <c r="S1975">
        <f t="shared" si="30"/>
        <v>0</v>
      </c>
      <c r="T1975">
        <f>SUM($F1975:H1975)</f>
        <v>0</v>
      </c>
      <c r="U1975">
        <f>SUM($F1975:I1975)</f>
        <v>0</v>
      </c>
      <c r="V1975">
        <f>SUM($F1975:J1975)</f>
        <v>0</v>
      </c>
      <c r="W1975">
        <f>SUM($F1975:K1975)</f>
        <v>0</v>
      </c>
      <c r="X1975">
        <f>SUM($F1975:L1975)</f>
        <v>0</v>
      </c>
      <c r="Y1975">
        <f>SUM($F1975:M1975)</f>
        <v>0</v>
      </c>
      <c r="Z1975">
        <f>SUM($F1975:N1975)</f>
        <v>0</v>
      </c>
      <c r="AA1975">
        <f>SUM($F1975:O1975)</f>
        <v>0</v>
      </c>
      <c r="AB1975">
        <f>SUM($F1975:P1975)</f>
        <v>0</v>
      </c>
      <c r="AC1975">
        <f>SUM($F1975:Q1975)</f>
        <v>0</v>
      </c>
      <c r="AD1975">
        <f>SUM($F1975:R1975)</f>
        <v>0</v>
      </c>
    </row>
    <row r="1976" spans="1:30" x14ac:dyDescent="0.35">
      <c r="A1976" t="s">
        <v>162</v>
      </c>
      <c r="B1976" s="328" t="str">
        <f>VLOOKUP(A1976,'Web Based Remittances'!$A$2:$C$70,3,0)</f>
        <v>660k525o</v>
      </c>
      <c r="C1976" t="s">
        <v>69</v>
      </c>
      <c r="D1976" t="s">
        <v>70</v>
      </c>
      <c r="E1976">
        <v>6110640</v>
      </c>
      <c r="F1976">
        <v>6270.15</v>
      </c>
      <c r="G1976">
        <v>522.51</v>
      </c>
      <c r="H1976">
        <v>522.51</v>
      </c>
      <c r="I1976">
        <v>522.51</v>
      </c>
      <c r="J1976">
        <v>522.51</v>
      </c>
      <c r="K1976">
        <v>522.51</v>
      </c>
      <c r="L1976">
        <v>522.51</v>
      </c>
      <c r="M1976">
        <v>522.51</v>
      </c>
      <c r="N1976">
        <v>522.51</v>
      </c>
      <c r="O1976">
        <v>522.51</v>
      </c>
      <c r="P1976">
        <v>522.51</v>
      </c>
      <c r="Q1976">
        <v>522.51</v>
      </c>
      <c r="R1976">
        <v>522.54</v>
      </c>
      <c r="S1976">
        <f t="shared" si="30"/>
        <v>522.51</v>
      </c>
      <c r="T1976">
        <f>SUM($F1976:H1976)</f>
        <v>7315.17</v>
      </c>
      <c r="U1976">
        <f>SUM($F1976:I1976)</f>
        <v>7837.68</v>
      </c>
      <c r="V1976">
        <f>SUM($F1976:J1976)</f>
        <v>8360.19</v>
      </c>
      <c r="W1976">
        <f>SUM($F1976:K1976)</f>
        <v>8882.7000000000007</v>
      </c>
      <c r="X1976">
        <f>SUM($F1976:L1976)</f>
        <v>9405.2100000000009</v>
      </c>
      <c r="Y1976">
        <f>SUM($F1976:M1976)</f>
        <v>9927.7200000000012</v>
      </c>
      <c r="Z1976">
        <f>SUM($F1976:N1976)</f>
        <v>10450.230000000001</v>
      </c>
      <c r="AA1976">
        <f>SUM($F1976:O1976)</f>
        <v>10972.740000000002</v>
      </c>
      <c r="AB1976">
        <f>SUM($F1976:P1976)</f>
        <v>11495.250000000002</v>
      </c>
      <c r="AC1976">
        <f>SUM($F1976:Q1976)</f>
        <v>12017.760000000002</v>
      </c>
      <c r="AD1976">
        <f>SUM($F1976:R1976)</f>
        <v>12540.300000000003</v>
      </c>
    </row>
    <row r="1977" spans="1:30" x14ac:dyDescent="0.35">
      <c r="A1977" t="s">
        <v>162</v>
      </c>
      <c r="B1977" s="328" t="str">
        <f>VLOOKUP(A1977,'Web Based Remittances'!$A$2:$C$70,3,0)</f>
        <v>660k525o</v>
      </c>
      <c r="C1977" t="s">
        <v>71</v>
      </c>
      <c r="D1977" t="s">
        <v>72</v>
      </c>
      <c r="E1977">
        <v>6116300</v>
      </c>
      <c r="F1977">
        <v>2324</v>
      </c>
      <c r="G1977">
        <v>290</v>
      </c>
      <c r="H1977">
        <v>158</v>
      </c>
      <c r="I1977">
        <v>210</v>
      </c>
      <c r="J1977">
        <v>158</v>
      </c>
      <c r="K1977">
        <v>158</v>
      </c>
      <c r="L1977">
        <v>298</v>
      </c>
      <c r="M1977">
        <v>158</v>
      </c>
      <c r="N1977">
        <v>158</v>
      </c>
      <c r="O1977">
        <v>262</v>
      </c>
      <c r="P1977">
        <v>158</v>
      </c>
      <c r="Q1977">
        <v>158</v>
      </c>
      <c r="R1977">
        <v>158</v>
      </c>
      <c r="S1977">
        <f t="shared" si="30"/>
        <v>290</v>
      </c>
      <c r="T1977">
        <f>SUM($F1977:H1977)</f>
        <v>2772</v>
      </c>
      <c r="U1977">
        <f>SUM($F1977:I1977)</f>
        <v>2982</v>
      </c>
      <c r="V1977">
        <f>SUM($F1977:J1977)</f>
        <v>3140</v>
      </c>
      <c r="W1977">
        <f>SUM($F1977:K1977)</f>
        <v>3298</v>
      </c>
      <c r="X1977">
        <f>SUM($F1977:L1977)</f>
        <v>3596</v>
      </c>
      <c r="Y1977">
        <f>SUM($F1977:M1977)</f>
        <v>3754</v>
      </c>
      <c r="Z1977">
        <f>SUM($F1977:N1977)</f>
        <v>3912</v>
      </c>
      <c r="AA1977">
        <f>SUM($F1977:O1977)</f>
        <v>4174</v>
      </c>
      <c r="AB1977">
        <f>SUM($F1977:P1977)</f>
        <v>4332</v>
      </c>
      <c r="AC1977">
        <f>SUM($F1977:Q1977)</f>
        <v>4490</v>
      </c>
      <c r="AD1977">
        <f>SUM($F1977:R1977)</f>
        <v>4648</v>
      </c>
    </row>
    <row r="1978" spans="1:30" x14ac:dyDescent="0.35">
      <c r="A1978" t="s">
        <v>162</v>
      </c>
      <c r="B1978" s="328" t="str">
        <f>VLOOKUP(A1978,'Web Based Remittances'!$A$2:$C$70,3,0)</f>
        <v>660k525o</v>
      </c>
      <c r="C1978" t="s">
        <v>73</v>
      </c>
      <c r="D1978" t="s">
        <v>74</v>
      </c>
      <c r="E1978">
        <v>6116200</v>
      </c>
      <c r="F1978">
        <v>3000</v>
      </c>
      <c r="G1978">
        <v>2000</v>
      </c>
      <c r="H1978">
        <v>0</v>
      </c>
      <c r="I1978">
        <v>0</v>
      </c>
      <c r="J1978">
        <v>0</v>
      </c>
      <c r="K1978">
        <v>0</v>
      </c>
      <c r="L1978">
        <v>500</v>
      </c>
      <c r="M1978">
        <v>0</v>
      </c>
      <c r="N1978">
        <v>0</v>
      </c>
      <c r="O1978">
        <v>0</v>
      </c>
      <c r="P1978">
        <v>0</v>
      </c>
      <c r="Q1978">
        <v>0</v>
      </c>
      <c r="R1978">
        <v>500</v>
      </c>
      <c r="S1978">
        <f t="shared" si="30"/>
        <v>2000</v>
      </c>
      <c r="T1978">
        <f>SUM($F1978:H1978)</f>
        <v>5000</v>
      </c>
      <c r="U1978">
        <f>SUM($F1978:I1978)</f>
        <v>5000</v>
      </c>
      <c r="V1978">
        <f>SUM($F1978:J1978)</f>
        <v>5000</v>
      </c>
      <c r="W1978">
        <f>SUM($F1978:K1978)</f>
        <v>5000</v>
      </c>
      <c r="X1978">
        <f>SUM($F1978:L1978)</f>
        <v>5500</v>
      </c>
      <c r="Y1978">
        <f>SUM($F1978:M1978)</f>
        <v>5500</v>
      </c>
      <c r="Z1978">
        <f>SUM($F1978:N1978)</f>
        <v>5500</v>
      </c>
      <c r="AA1978">
        <f>SUM($F1978:O1978)</f>
        <v>5500</v>
      </c>
      <c r="AB1978">
        <f>SUM($F1978:P1978)</f>
        <v>5500</v>
      </c>
      <c r="AC1978">
        <f>SUM($F1978:Q1978)</f>
        <v>5500</v>
      </c>
      <c r="AD1978">
        <f>SUM($F1978:R1978)</f>
        <v>6000</v>
      </c>
    </row>
    <row r="1979" spans="1:30" x14ac:dyDescent="0.35">
      <c r="A1979" t="s">
        <v>162</v>
      </c>
      <c r="B1979" s="328" t="str">
        <f>VLOOKUP(A1979,'Web Based Remittances'!$A$2:$C$70,3,0)</f>
        <v>660k525o</v>
      </c>
      <c r="C1979" t="s">
        <v>75</v>
      </c>
      <c r="D1979" t="s">
        <v>76</v>
      </c>
      <c r="E1979">
        <v>6116610</v>
      </c>
      <c r="F1979">
        <v>0</v>
      </c>
      <c r="G1979">
        <v>0</v>
      </c>
      <c r="H1979">
        <v>0</v>
      </c>
      <c r="I1979">
        <v>0</v>
      </c>
      <c r="J1979">
        <v>0</v>
      </c>
      <c r="K1979">
        <v>0</v>
      </c>
      <c r="L1979">
        <v>0</v>
      </c>
      <c r="M1979">
        <v>0</v>
      </c>
      <c r="N1979">
        <v>0</v>
      </c>
      <c r="O1979">
        <v>0</v>
      </c>
      <c r="P1979">
        <v>0</v>
      </c>
      <c r="Q1979">
        <v>0</v>
      </c>
      <c r="R1979">
        <v>0</v>
      </c>
      <c r="S1979">
        <f t="shared" si="30"/>
        <v>0</v>
      </c>
      <c r="T1979">
        <f>SUM($F1979:H1979)</f>
        <v>0</v>
      </c>
      <c r="U1979">
        <f>SUM($F1979:I1979)</f>
        <v>0</v>
      </c>
      <c r="V1979">
        <f>SUM($F1979:J1979)</f>
        <v>0</v>
      </c>
      <c r="W1979">
        <f>SUM($F1979:K1979)</f>
        <v>0</v>
      </c>
      <c r="X1979">
        <f>SUM($F1979:L1979)</f>
        <v>0</v>
      </c>
      <c r="Y1979">
        <f>SUM($F1979:M1979)</f>
        <v>0</v>
      </c>
      <c r="Z1979">
        <f>SUM($F1979:N1979)</f>
        <v>0</v>
      </c>
      <c r="AA1979">
        <f>SUM($F1979:O1979)</f>
        <v>0</v>
      </c>
      <c r="AB1979">
        <f>SUM($F1979:P1979)</f>
        <v>0</v>
      </c>
      <c r="AC1979">
        <f>SUM($F1979:Q1979)</f>
        <v>0</v>
      </c>
      <c r="AD1979">
        <f>SUM($F1979:R1979)</f>
        <v>0</v>
      </c>
    </row>
    <row r="1980" spans="1:30" x14ac:dyDescent="0.35">
      <c r="A1980" t="s">
        <v>162</v>
      </c>
      <c r="B1980" s="328" t="str">
        <f>VLOOKUP(A1980,'Web Based Remittances'!$A$2:$C$70,3,0)</f>
        <v>660k525o</v>
      </c>
      <c r="C1980" t="s">
        <v>77</v>
      </c>
      <c r="D1980" t="s">
        <v>78</v>
      </c>
      <c r="E1980">
        <v>6116600</v>
      </c>
      <c r="F1980">
        <v>221.35</v>
      </c>
      <c r="G1980">
        <v>221.35</v>
      </c>
      <c r="H1980">
        <v>0</v>
      </c>
      <c r="I1980">
        <v>0</v>
      </c>
      <c r="J1980">
        <v>0</v>
      </c>
      <c r="K1980">
        <v>0</v>
      </c>
      <c r="L1980">
        <v>0</v>
      </c>
      <c r="M1980">
        <v>0</v>
      </c>
      <c r="N1980">
        <v>0</v>
      </c>
      <c r="O1980">
        <v>0</v>
      </c>
      <c r="P1980">
        <v>0</v>
      </c>
      <c r="Q1980">
        <v>0</v>
      </c>
      <c r="R1980">
        <v>0</v>
      </c>
      <c r="S1980">
        <f t="shared" si="30"/>
        <v>221.35</v>
      </c>
      <c r="T1980">
        <f>SUM($F1980:H1980)</f>
        <v>442.7</v>
      </c>
      <c r="U1980">
        <f>SUM($F1980:I1980)</f>
        <v>442.7</v>
      </c>
      <c r="V1980">
        <f>SUM($F1980:J1980)</f>
        <v>442.7</v>
      </c>
      <c r="W1980">
        <f>SUM($F1980:K1980)</f>
        <v>442.7</v>
      </c>
      <c r="X1980">
        <f>SUM($F1980:L1980)</f>
        <v>442.7</v>
      </c>
      <c r="Y1980">
        <f>SUM($F1980:M1980)</f>
        <v>442.7</v>
      </c>
      <c r="Z1980">
        <f>SUM($F1980:N1980)</f>
        <v>442.7</v>
      </c>
      <c r="AA1980">
        <f>SUM($F1980:O1980)</f>
        <v>442.7</v>
      </c>
      <c r="AB1980">
        <f>SUM($F1980:P1980)</f>
        <v>442.7</v>
      </c>
      <c r="AC1980">
        <f>SUM($F1980:Q1980)</f>
        <v>442.7</v>
      </c>
      <c r="AD1980">
        <f>SUM($F1980:R1980)</f>
        <v>442.7</v>
      </c>
    </row>
    <row r="1981" spans="1:30" x14ac:dyDescent="0.35">
      <c r="A1981" t="s">
        <v>162</v>
      </c>
      <c r="B1981" s="328" t="str">
        <f>VLOOKUP(A1981,'Web Based Remittances'!$A$2:$C$70,3,0)</f>
        <v>660k525o</v>
      </c>
      <c r="C1981" t="s">
        <v>79</v>
      </c>
      <c r="D1981" t="s">
        <v>80</v>
      </c>
      <c r="E1981">
        <v>6121000</v>
      </c>
      <c r="F1981">
        <v>15212.36</v>
      </c>
      <c r="G1981">
        <v>3125.63</v>
      </c>
      <c r="H1981">
        <v>1500</v>
      </c>
      <c r="I1981">
        <v>2500</v>
      </c>
      <c r="J1981">
        <v>750</v>
      </c>
      <c r="K1981">
        <v>165</v>
      </c>
      <c r="L1981">
        <v>1500</v>
      </c>
      <c r="M1981">
        <v>2606.0300000000002</v>
      </c>
      <c r="N1981">
        <v>1390.7</v>
      </c>
      <c r="O1981">
        <v>180</v>
      </c>
      <c r="P1981">
        <v>370</v>
      </c>
      <c r="Q1981">
        <v>375</v>
      </c>
      <c r="R1981">
        <v>750</v>
      </c>
      <c r="S1981">
        <f t="shared" si="30"/>
        <v>3125.63</v>
      </c>
      <c r="T1981">
        <f>SUM($F1981:H1981)</f>
        <v>19837.990000000002</v>
      </c>
      <c r="U1981">
        <f>SUM($F1981:I1981)</f>
        <v>22337.99</v>
      </c>
      <c r="V1981">
        <f>SUM($F1981:J1981)</f>
        <v>23087.99</v>
      </c>
      <c r="W1981">
        <f>SUM($F1981:K1981)</f>
        <v>23252.99</v>
      </c>
      <c r="X1981">
        <f>SUM($F1981:L1981)</f>
        <v>24752.99</v>
      </c>
      <c r="Y1981">
        <f>SUM($F1981:M1981)</f>
        <v>27359.02</v>
      </c>
      <c r="Z1981">
        <f>SUM($F1981:N1981)</f>
        <v>28749.72</v>
      </c>
      <c r="AA1981">
        <f>SUM($F1981:O1981)</f>
        <v>28929.72</v>
      </c>
      <c r="AB1981">
        <f>SUM($F1981:P1981)</f>
        <v>29299.72</v>
      </c>
      <c r="AC1981">
        <f>SUM($F1981:Q1981)</f>
        <v>29674.720000000001</v>
      </c>
      <c r="AD1981">
        <f>SUM($F1981:R1981)</f>
        <v>30424.720000000001</v>
      </c>
    </row>
    <row r="1982" spans="1:30" x14ac:dyDescent="0.35">
      <c r="A1982" t="s">
        <v>162</v>
      </c>
      <c r="B1982" s="328" t="str">
        <f>VLOOKUP(A1982,'Web Based Remittances'!$A$2:$C$70,3,0)</f>
        <v>660k525o</v>
      </c>
      <c r="C1982" t="s">
        <v>81</v>
      </c>
      <c r="D1982" t="s">
        <v>82</v>
      </c>
      <c r="E1982">
        <v>6122310</v>
      </c>
      <c r="F1982">
        <v>3300</v>
      </c>
      <c r="G1982">
        <v>275</v>
      </c>
      <c r="H1982">
        <v>275</v>
      </c>
      <c r="I1982">
        <v>275</v>
      </c>
      <c r="J1982">
        <v>275</v>
      </c>
      <c r="K1982">
        <v>275</v>
      </c>
      <c r="L1982">
        <v>275</v>
      </c>
      <c r="M1982">
        <v>275</v>
      </c>
      <c r="N1982">
        <v>275</v>
      </c>
      <c r="O1982">
        <v>275</v>
      </c>
      <c r="P1982">
        <v>275</v>
      </c>
      <c r="Q1982">
        <v>275</v>
      </c>
      <c r="R1982">
        <v>275</v>
      </c>
      <c r="S1982">
        <f t="shared" si="30"/>
        <v>275</v>
      </c>
      <c r="T1982">
        <f>SUM($F1982:H1982)</f>
        <v>3850</v>
      </c>
      <c r="U1982">
        <f>SUM($F1982:I1982)</f>
        <v>4125</v>
      </c>
      <c r="V1982">
        <f>SUM($F1982:J1982)</f>
        <v>4400</v>
      </c>
      <c r="W1982">
        <f>SUM($F1982:K1982)</f>
        <v>4675</v>
      </c>
      <c r="X1982">
        <f>SUM($F1982:L1982)</f>
        <v>4950</v>
      </c>
      <c r="Y1982">
        <f>SUM($F1982:M1982)</f>
        <v>5225</v>
      </c>
      <c r="Z1982">
        <f>SUM($F1982:N1982)</f>
        <v>5500</v>
      </c>
      <c r="AA1982">
        <f>SUM($F1982:O1982)</f>
        <v>5775</v>
      </c>
      <c r="AB1982">
        <f>SUM($F1982:P1982)</f>
        <v>6050</v>
      </c>
      <c r="AC1982">
        <f>SUM($F1982:Q1982)</f>
        <v>6325</v>
      </c>
      <c r="AD1982">
        <f>SUM($F1982:R1982)</f>
        <v>6600</v>
      </c>
    </row>
    <row r="1983" spans="1:30" x14ac:dyDescent="0.35">
      <c r="A1983" t="s">
        <v>162</v>
      </c>
      <c r="B1983" s="328" t="str">
        <f>VLOOKUP(A1983,'Web Based Remittances'!$A$2:$C$70,3,0)</f>
        <v>660k525o</v>
      </c>
      <c r="C1983" t="s">
        <v>83</v>
      </c>
      <c r="D1983" t="s">
        <v>84</v>
      </c>
      <c r="E1983">
        <v>6122110</v>
      </c>
      <c r="F1983">
        <v>2000</v>
      </c>
      <c r="G1983">
        <v>200</v>
      </c>
      <c r="H1983">
        <v>130</v>
      </c>
      <c r="I1983">
        <v>200</v>
      </c>
      <c r="J1983">
        <v>150</v>
      </c>
      <c r="K1983">
        <v>0</v>
      </c>
      <c r="L1983">
        <v>500</v>
      </c>
      <c r="M1983">
        <v>150</v>
      </c>
      <c r="N1983">
        <v>150</v>
      </c>
      <c r="O1983">
        <v>70</v>
      </c>
      <c r="P1983">
        <v>50</v>
      </c>
      <c r="Q1983">
        <v>300</v>
      </c>
      <c r="R1983">
        <v>100</v>
      </c>
      <c r="S1983">
        <f t="shared" si="30"/>
        <v>200</v>
      </c>
      <c r="T1983">
        <f>SUM($F1983:H1983)</f>
        <v>2330</v>
      </c>
      <c r="U1983">
        <f>SUM($F1983:I1983)</f>
        <v>2530</v>
      </c>
      <c r="V1983">
        <f>SUM($F1983:J1983)</f>
        <v>2680</v>
      </c>
      <c r="W1983">
        <f>SUM($F1983:K1983)</f>
        <v>2680</v>
      </c>
      <c r="X1983">
        <f>SUM($F1983:L1983)</f>
        <v>3180</v>
      </c>
      <c r="Y1983">
        <f>SUM($F1983:M1983)</f>
        <v>3330</v>
      </c>
      <c r="Z1983">
        <f>SUM($F1983:N1983)</f>
        <v>3480</v>
      </c>
      <c r="AA1983">
        <f>SUM($F1983:O1983)</f>
        <v>3550</v>
      </c>
      <c r="AB1983">
        <f>SUM($F1983:P1983)</f>
        <v>3600</v>
      </c>
      <c r="AC1983">
        <f>SUM($F1983:Q1983)</f>
        <v>3900</v>
      </c>
      <c r="AD1983">
        <f>SUM($F1983:R1983)</f>
        <v>4000</v>
      </c>
    </row>
    <row r="1984" spans="1:30" x14ac:dyDescent="0.35">
      <c r="A1984" t="s">
        <v>162</v>
      </c>
      <c r="B1984" s="328" t="str">
        <f>VLOOKUP(A1984,'Web Based Remittances'!$A$2:$C$70,3,0)</f>
        <v>660k525o</v>
      </c>
      <c r="C1984" t="s">
        <v>85</v>
      </c>
      <c r="D1984" t="s">
        <v>86</v>
      </c>
      <c r="E1984">
        <v>6120800</v>
      </c>
      <c r="F1984">
        <v>2221.12</v>
      </c>
      <c r="G1984">
        <v>0</v>
      </c>
      <c r="H1984">
        <v>300</v>
      </c>
      <c r="I1984">
        <v>0</v>
      </c>
      <c r="J1984">
        <v>0</v>
      </c>
      <c r="K1984">
        <v>600</v>
      </c>
      <c r="L1984">
        <v>0</v>
      </c>
      <c r="M1984">
        <v>0</v>
      </c>
      <c r="N1984">
        <v>721.12</v>
      </c>
      <c r="O1984">
        <v>0</v>
      </c>
      <c r="P1984">
        <v>0</v>
      </c>
      <c r="Q1984">
        <v>600</v>
      </c>
      <c r="R1984">
        <v>0</v>
      </c>
      <c r="S1984">
        <f t="shared" si="30"/>
        <v>0</v>
      </c>
      <c r="T1984">
        <f>SUM($F1984:H1984)</f>
        <v>2521.12</v>
      </c>
      <c r="U1984">
        <f>SUM($F1984:I1984)</f>
        <v>2521.12</v>
      </c>
      <c r="V1984">
        <f>SUM($F1984:J1984)</f>
        <v>2521.12</v>
      </c>
      <c r="W1984">
        <f>SUM($F1984:K1984)</f>
        <v>3121.12</v>
      </c>
      <c r="X1984">
        <f>SUM($F1984:L1984)</f>
        <v>3121.12</v>
      </c>
      <c r="Y1984">
        <f>SUM($F1984:M1984)</f>
        <v>3121.12</v>
      </c>
      <c r="Z1984">
        <f>SUM($F1984:N1984)</f>
        <v>3842.24</v>
      </c>
      <c r="AA1984">
        <f>SUM($F1984:O1984)</f>
        <v>3842.24</v>
      </c>
      <c r="AB1984">
        <f>SUM($F1984:P1984)</f>
        <v>3842.24</v>
      </c>
      <c r="AC1984">
        <f>SUM($F1984:Q1984)</f>
        <v>4442.24</v>
      </c>
      <c r="AD1984">
        <f>SUM($F1984:R1984)</f>
        <v>4442.24</v>
      </c>
    </row>
    <row r="1985" spans="1:30" x14ac:dyDescent="0.35">
      <c r="A1985" t="s">
        <v>162</v>
      </c>
      <c r="B1985" s="328" t="str">
        <f>VLOOKUP(A1985,'Web Based Remittances'!$A$2:$C$70,3,0)</f>
        <v>660k525o</v>
      </c>
      <c r="C1985" t="s">
        <v>87</v>
      </c>
      <c r="D1985" t="s">
        <v>88</v>
      </c>
      <c r="E1985">
        <v>6120220</v>
      </c>
      <c r="F1985">
        <v>21255.3</v>
      </c>
      <c r="G1985">
        <v>1000</v>
      </c>
      <c r="H1985">
        <v>500</v>
      </c>
      <c r="I1985">
        <v>500</v>
      </c>
      <c r="J1985">
        <v>500</v>
      </c>
      <c r="K1985">
        <v>400</v>
      </c>
      <c r="L1985">
        <v>500</v>
      </c>
      <c r="M1985">
        <v>1000</v>
      </c>
      <c r="N1985">
        <v>2500</v>
      </c>
      <c r="O1985">
        <v>3500</v>
      </c>
      <c r="P1985">
        <v>3750</v>
      </c>
      <c r="Q1985">
        <v>3105.3</v>
      </c>
      <c r="R1985">
        <v>4000</v>
      </c>
      <c r="S1985">
        <f t="shared" si="30"/>
        <v>1000</v>
      </c>
      <c r="T1985">
        <f>SUM($F1985:H1985)</f>
        <v>22755.3</v>
      </c>
      <c r="U1985">
        <f>SUM($F1985:I1985)</f>
        <v>23255.3</v>
      </c>
      <c r="V1985">
        <f>SUM($F1985:J1985)</f>
        <v>23755.3</v>
      </c>
      <c r="W1985">
        <f>SUM($F1985:K1985)</f>
        <v>24155.3</v>
      </c>
      <c r="X1985">
        <f>SUM($F1985:L1985)</f>
        <v>24655.3</v>
      </c>
      <c r="Y1985">
        <f>SUM($F1985:M1985)</f>
        <v>25655.3</v>
      </c>
      <c r="Z1985">
        <f>SUM($F1985:N1985)</f>
        <v>28155.3</v>
      </c>
      <c r="AA1985">
        <f>SUM($F1985:O1985)</f>
        <v>31655.3</v>
      </c>
      <c r="AB1985">
        <f>SUM($F1985:P1985)</f>
        <v>35405.300000000003</v>
      </c>
      <c r="AC1985">
        <f>SUM($F1985:Q1985)</f>
        <v>38510.600000000006</v>
      </c>
      <c r="AD1985">
        <f>SUM($F1985:R1985)</f>
        <v>42510.600000000006</v>
      </c>
    </row>
    <row r="1986" spans="1:30" x14ac:dyDescent="0.35">
      <c r="A1986" t="s">
        <v>162</v>
      </c>
      <c r="B1986" s="328" t="str">
        <f>VLOOKUP(A1986,'Web Based Remittances'!$A$2:$C$70,3,0)</f>
        <v>660k525o</v>
      </c>
      <c r="C1986" t="s">
        <v>89</v>
      </c>
      <c r="D1986" t="s">
        <v>90</v>
      </c>
      <c r="E1986">
        <v>6120600</v>
      </c>
      <c r="F1986">
        <v>0</v>
      </c>
      <c r="G1986">
        <v>0</v>
      </c>
      <c r="H1986">
        <v>0</v>
      </c>
      <c r="I1986">
        <v>0</v>
      </c>
      <c r="J1986">
        <v>0</v>
      </c>
      <c r="K1986">
        <v>0</v>
      </c>
      <c r="L1986">
        <v>0</v>
      </c>
      <c r="M1986">
        <v>0</v>
      </c>
      <c r="N1986">
        <v>0</v>
      </c>
      <c r="O1986">
        <v>0</v>
      </c>
      <c r="P1986">
        <v>0</v>
      </c>
      <c r="Q1986">
        <v>0</v>
      </c>
      <c r="R1986">
        <v>0</v>
      </c>
      <c r="S1986">
        <f t="shared" si="30"/>
        <v>0</v>
      </c>
      <c r="T1986">
        <f>SUM($F1986:H1986)</f>
        <v>0</v>
      </c>
      <c r="U1986">
        <f>SUM($F1986:I1986)</f>
        <v>0</v>
      </c>
      <c r="V1986">
        <f>SUM($F1986:J1986)</f>
        <v>0</v>
      </c>
      <c r="W1986">
        <f>SUM($F1986:K1986)</f>
        <v>0</v>
      </c>
      <c r="X1986">
        <f>SUM($F1986:L1986)</f>
        <v>0</v>
      </c>
      <c r="Y1986">
        <f>SUM($F1986:M1986)</f>
        <v>0</v>
      </c>
      <c r="Z1986">
        <f>SUM($F1986:N1986)</f>
        <v>0</v>
      </c>
      <c r="AA1986">
        <f>SUM($F1986:O1986)</f>
        <v>0</v>
      </c>
      <c r="AB1986">
        <f>SUM($F1986:P1986)</f>
        <v>0</v>
      </c>
      <c r="AC1986">
        <f>SUM($F1986:Q1986)</f>
        <v>0</v>
      </c>
      <c r="AD1986">
        <f>SUM($F1986:R1986)</f>
        <v>0</v>
      </c>
    </row>
    <row r="1987" spans="1:30" x14ac:dyDescent="0.35">
      <c r="A1987" t="s">
        <v>162</v>
      </c>
      <c r="B1987" s="328" t="str">
        <f>VLOOKUP(A1987,'Web Based Remittances'!$A$2:$C$70,3,0)</f>
        <v>660k525o</v>
      </c>
      <c r="C1987" t="s">
        <v>91</v>
      </c>
      <c r="D1987" t="s">
        <v>92</v>
      </c>
      <c r="E1987">
        <v>6120400</v>
      </c>
      <c r="F1987">
        <v>2000</v>
      </c>
      <c r="G1987">
        <v>99.99</v>
      </c>
      <c r="H1987">
        <v>0</v>
      </c>
      <c r="I1987">
        <v>0</v>
      </c>
      <c r="J1987">
        <v>99.99</v>
      </c>
      <c r="K1987">
        <v>0</v>
      </c>
      <c r="L1987">
        <v>0</v>
      </c>
      <c r="M1987">
        <v>99.99</v>
      </c>
      <c r="N1987">
        <v>1300</v>
      </c>
      <c r="O1987">
        <v>0</v>
      </c>
      <c r="P1987">
        <v>99.99</v>
      </c>
      <c r="Q1987">
        <v>0</v>
      </c>
      <c r="R1987">
        <v>300.04000000000002</v>
      </c>
      <c r="S1987">
        <f t="shared" si="30"/>
        <v>99.99</v>
      </c>
      <c r="T1987">
        <f>SUM($F1987:H1987)</f>
        <v>2099.9899999999998</v>
      </c>
      <c r="U1987">
        <f>SUM($F1987:I1987)</f>
        <v>2099.9899999999998</v>
      </c>
      <c r="V1987">
        <f>SUM($F1987:J1987)</f>
        <v>2199.9799999999996</v>
      </c>
      <c r="W1987">
        <f>SUM($F1987:K1987)</f>
        <v>2199.9799999999996</v>
      </c>
      <c r="X1987">
        <f>SUM($F1987:L1987)</f>
        <v>2199.9799999999996</v>
      </c>
      <c r="Y1987">
        <f>SUM($F1987:M1987)</f>
        <v>2299.9699999999993</v>
      </c>
      <c r="Z1987">
        <f>SUM($F1987:N1987)</f>
        <v>3599.9699999999993</v>
      </c>
      <c r="AA1987">
        <f>SUM($F1987:O1987)</f>
        <v>3599.9699999999993</v>
      </c>
      <c r="AB1987">
        <f>SUM($F1987:P1987)</f>
        <v>3699.9599999999991</v>
      </c>
      <c r="AC1987">
        <f>SUM($F1987:Q1987)</f>
        <v>3699.9599999999991</v>
      </c>
      <c r="AD1987">
        <f>SUM($F1987:R1987)</f>
        <v>3999.9999999999991</v>
      </c>
    </row>
    <row r="1988" spans="1:30" x14ac:dyDescent="0.35">
      <c r="A1988" t="s">
        <v>162</v>
      </c>
      <c r="B1988" s="328" t="str">
        <f>VLOOKUP(A1988,'Web Based Remittances'!$A$2:$C$70,3,0)</f>
        <v>660k525o</v>
      </c>
      <c r="C1988" t="s">
        <v>93</v>
      </c>
      <c r="D1988" t="s">
        <v>94</v>
      </c>
      <c r="E1988">
        <v>6140130</v>
      </c>
      <c r="F1988">
        <v>70308.09</v>
      </c>
      <c r="G1988">
        <v>8850</v>
      </c>
      <c r="H1988">
        <v>9800</v>
      </c>
      <c r="I1988">
        <v>8420</v>
      </c>
      <c r="J1988">
        <v>8904.91</v>
      </c>
      <c r="K1988">
        <v>300</v>
      </c>
      <c r="L1988">
        <v>6971.42</v>
      </c>
      <c r="M1988">
        <v>5377.07</v>
      </c>
      <c r="N1988">
        <v>5700</v>
      </c>
      <c r="O1988">
        <v>5831.25</v>
      </c>
      <c r="P1988">
        <v>3350</v>
      </c>
      <c r="Q1988">
        <v>2800</v>
      </c>
      <c r="R1988">
        <v>4003.44</v>
      </c>
      <c r="S1988">
        <f t="shared" ref="S1988:S2051" si="31">G1988</f>
        <v>8850</v>
      </c>
      <c r="T1988">
        <f>SUM($F1988:H1988)</f>
        <v>88958.09</v>
      </c>
      <c r="U1988">
        <f>SUM($F1988:I1988)</f>
        <v>97378.09</v>
      </c>
      <c r="V1988">
        <f>SUM($F1988:J1988)</f>
        <v>106283</v>
      </c>
      <c r="W1988">
        <f>SUM($F1988:K1988)</f>
        <v>106583</v>
      </c>
      <c r="X1988">
        <f>SUM($F1988:L1988)</f>
        <v>113554.42</v>
      </c>
      <c r="Y1988">
        <f>SUM($F1988:M1988)</f>
        <v>118931.48999999999</v>
      </c>
      <c r="Z1988">
        <f>SUM($F1988:N1988)</f>
        <v>124631.48999999999</v>
      </c>
      <c r="AA1988">
        <f>SUM($F1988:O1988)</f>
        <v>130462.73999999999</v>
      </c>
      <c r="AB1988">
        <f>SUM($F1988:P1988)</f>
        <v>133812.74</v>
      </c>
      <c r="AC1988">
        <f>SUM($F1988:Q1988)</f>
        <v>136612.74</v>
      </c>
      <c r="AD1988">
        <f>SUM($F1988:R1988)</f>
        <v>140616.18</v>
      </c>
    </row>
    <row r="1989" spans="1:30" x14ac:dyDescent="0.35">
      <c r="A1989" t="s">
        <v>162</v>
      </c>
      <c r="B1989" s="328" t="str">
        <f>VLOOKUP(A1989,'Web Based Remittances'!$A$2:$C$70,3,0)</f>
        <v>660k525o</v>
      </c>
      <c r="C1989" t="s">
        <v>95</v>
      </c>
      <c r="D1989" t="s">
        <v>96</v>
      </c>
      <c r="E1989">
        <v>6142430</v>
      </c>
      <c r="F1989">
        <v>10451</v>
      </c>
      <c r="G1989">
        <v>4129.7699999999995</v>
      </c>
      <c r="H1989">
        <v>455</v>
      </c>
      <c r="I1989">
        <v>255</v>
      </c>
      <c r="J1989">
        <v>1755</v>
      </c>
      <c r="K1989">
        <v>255</v>
      </c>
      <c r="L1989">
        <v>955</v>
      </c>
      <c r="M1989">
        <v>455</v>
      </c>
      <c r="N1989">
        <v>255</v>
      </c>
      <c r="O1989">
        <v>255</v>
      </c>
      <c r="P1989">
        <v>255</v>
      </c>
      <c r="Q1989">
        <v>975</v>
      </c>
      <c r="R1989">
        <v>451.23</v>
      </c>
      <c r="S1989">
        <f t="shared" si="31"/>
        <v>4129.7699999999995</v>
      </c>
      <c r="T1989">
        <f>SUM($F1989:H1989)</f>
        <v>15035.77</v>
      </c>
      <c r="U1989">
        <f>SUM($F1989:I1989)</f>
        <v>15290.77</v>
      </c>
      <c r="V1989">
        <f>SUM($F1989:J1989)</f>
        <v>17045.77</v>
      </c>
      <c r="W1989">
        <f>SUM($F1989:K1989)</f>
        <v>17300.77</v>
      </c>
      <c r="X1989">
        <f>SUM($F1989:L1989)</f>
        <v>18255.77</v>
      </c>
      <c r="Y1989">
        <f>SUM($F1989:M1989)</f>
        <v>18710.77</v>
      </c>
      <c r="Z1989">
        <f>SUM($F1989:N1989)</f>
        <v>18965.77</v>
      </c>
      <c r="AA1989">
        <f>SUM($F1989:O1989)</f>
        <v>19220.77</v>
      </c>
      <c r="AB1989">
        <f>SUM($F1989:P1989)</f>
        <v>19475.77</v>
      </c>
      <c r="AC1989">
        <f>SUM($F1989:Q1989)</f>
        <v>20450.77</v>
      </c>
      <c r="AD1989">
        <f>SUM($F1989:R1989)</f>
        <v>20902</v>
      </c>
    </row>
    <row r="1990" spans="1:30" x14ac:dyDescent="0.35">
      <c r="A1990" t="s">
        <v>162</v>
      </c>
      <c r="B1990" s="328" t="str">
        <f>VLOOKUP(A1990,'Web Based Remittances'!$A$2:$C$70,3,0)</f>
        <v>660k525o</v>
      </c>
      <c r="C1990" t="s">
        <v>97</v>
      </c>
      <c r="D1990" t="s">
        <v>98</v>
      </c>
      <c r="E1990">
        <v>6146100</v>
      </c>
      <c r="F1990">
        <v>0</v>
      </c>
      <c r="G1990">
        <v>0</v>
      </c>
      <c r="H1990">
        <v>0</v>
      </c>
      <c r="I1990">
        <v>0</v>
      </c>
      <c r="J1990">
        <v>0</v>
      </c>
      <c r="K1990">
        <v>0</v>
      </c>
      <c r="L1990">
        <v>0</v>
      </c>
      <c r="M1990">
        <v>0</v>
      </c>
      <c r="N1990">
        <v>0</v>
      </c>
      <c r="O1990">
        <v>0</v>
      </c>
      <c r="P1990">
        <v>0</v>
      </c>
      <c r="Q1990">
        <v>0</v>
      </c>
      <c r="R1990">
        <v>0</v>
      </c>
      <c r="S1990">
        <f t="shared" si="31"/>
        <v>0</v>
      </c>
      <c r="T1990">
        <f>SUM($F1990:H1990)</f>
        <v>0</v>
      </c>
      <c r="U1990">
        <f>SUM($F1990:I1990)</f>
        <v>0</v>
      </c>
      <c r="V1990">
        <f>SUM($F1990:J1990)</f>
        <v>0</v>
      </c>
      <c r="W1990">
        <f>SUM($F1990:K1990)</f>
        <v>0</v>
      </c>
      <c r="X1990">
        <f>SUM($F1990:L1990)</f>
        <v>0</v>
      </c>
      <c r="Y1990">
        <f>SUM($F1990:M1990)</f>
        <v>0</v>
      </c>
      <c r="Z1990">
        <f>SUM($F1990:N1990)</f>
        <v>0</v>
      </c>
      <c r="AA1990">
        <f>SUM($F1990:O1990)</f>
        <v>0</v>
      </c>
      <c r="AB1990">
        <f>SUM($F1990:P1990)</f>
        <v>0</v>
      </c>
      <c r="AC1990">
        <f>SUM($F1990:Q1990)</f>
        <v>0</v>
      </c>
      <c r="AD1990">
        <f>SUM($F1990:R1990)</f>
        <v>0</v>
      </c>
    </row>
    <row r="1991" spans="1:30" x14ac:dyDescent="0.35">
      <c r="A1991" t="s">
        <v>162</v>
      </c>
      <c r="B1991" s="328" t="str">
        <f>VLOOKUP(A1991,'Web Based Remittances'!$A$2:$C$70,3,0)</f>
        <v>660k525o</v>
      </c>
      <c r="C1991" t="s">
        <v>99</v>
      </c>
      <c r="D1991" t="s">
        <v>100</v>
      </c>
      <c r="E1991">
        <v>6140000</v>
      </c>
      <c r="F1991">
        <v>12967</v>
      </c>
      <c r="G1991">
        <v>1036.76</v>
      </c>
      <c r="H1991">
        <v>900</v>
      </c>
      <c r="I1991">
        <v>1732.49</v>
      </c>
      <c r="J1991">
        <v>631.76</v>
      </c>
      <c r="K1991">
        <v>110</v>
      </c>
      <c r="L1991">
        <v>1777.49</v>
      </c>
      <c r="M1991">
        <v>1336.76</v>
      </c>
      <c r="N1991">
        <v>436</v>
      </c>
      <c r="O1991">
        <v>1461.49</v>
      </c>
      <c r="P1991">
        <v>1271.76</v>
      </c>
      <c r="Q1991">
        <v>787.04</v>
      </c>
      <c r="R1991">
        <v>1485.45</v>
      </c>
      <c r="S1991">
        <f t="shared" si="31"/>
        <v>1036.76</v>
      </c>
      <c r="T1991">
        <f>SUM($F1991:H1991)</f>
        <v>14903.76</v>
      </c>
      <c r="U1991">
        <f>SUM($F1991:I1991)</f>
        <v>16636.25</v>
      </c>
      <c r="V1991">
        <f>SUM($F1991:J1991)</f>
        <v>17268.009999999998</v>
      </c>
      <c r="W1991">
        <f>SUM($F1991:K1991)</f>
        <v>17378.009999999998</v>
      </c>
      <c r="X1991">
        <f>SUM($F1991:L1991)</f>
        <v>19155.5</v>
      </c>
      <c r="Y1991">
        <f>SUM($F1991:M1991)</f>
        <v>20492.259999999998</v>
      </c>
      <c r="Z1991">
        <f>SUM($F1991:N1991)</f>
        <v>20928.259999999998</v>
      </c>
      <c r="AA1991">
        <f>SUM($F1991:O1991)</f>
        <v>22389.75</v>
      </c>
      <c r="AB1991">
        <f>SUM($F1991:P1991)</f>
        <v>23661.51</v>
      </c>
      <c r="AC1991">
        <f>SUM($F1991:Q1991)</f>
        <v>24448.55</v>
      </c>
      <c r="AD1991">
        <f>SUM($F1991:R1991)</f>
        <v>25934</v>
      </c>
    </row>
    <row r="1992" spans="1:30" x14ac:dyDescent="0.35">
      <c r="A1992" t="s">
        <v>162</v>
      </c>
      <c r="B1992" s="328" t="str">
        <f>VLOOKUP(A1992,'Web Based Remittances'!$A$2:$C$70,3,0)</f>
        <v>660k525o</v>
      </c>
      <c r="C1992" t="s">
        <v>101</v>
      </c>
      <c r="D1992" t="s">
        <v>102</v>
      </c>
      <c r="E1992">
        <v>6121600</v>
      </c>
      <c r="F1992">
        <v>2638</v>
      </c>
      <c r="G1992">
        <v>2638</v>
      </c>
      <c r="H1992">
        <v>0</v>
      </c>
      <c r="I1992">
        <v>0</v>
      </c>
      <c r="J1992">
        <v>0</v>
      </c>
      <c r="K1992">
        <v>0</v>
      </c>
      <c r="L1992">
        <v>0</v>
      </c>
      <c r="M1992">
        <v>0</v>
      </c>
      <c r="N1992">
        <v>0</v>
      </c>
      <c r="O1992">
        <v>0</v>
      </c>
      <c r="P1992">
        <v>0</v>
      </c>
      <c r="Q1992">
        <v>0</v>
      </c>
      <c r="R1992">
        <v>0</v>
      </c>
      <c r="S1992">
        <f t="shared" si="31"/>
        <v>2638</v>
      </c>
      <c r="T1992">
        <f>SUM($F1992:H1992)</f>
        <v>5276</v>
      </c>
      <c r="U1992">
        <f>SUM($F1992:I1992)</f>
        <v>5276</v>
      </c>
      <c r="V1992">
        <f>SUM($F1992:J1992)</f>
        <v>5276</v>
      </c>
      <c r="W1992">
        <f>SUM($F1992:K1992)</f>
        <v>5276</v>
      </c>
      <c r="X1992">
        <f>SUM($F1992:L1992)</f>
        <v>5276</v>
      </c>
      <c r="Y1992">
        <f>SUM($F1992:M1992)</f>
        <v>5276</v>
      </c>
      <c r="Z1992">
        <f>SUM($F1992:N1992)</f>
        <v>5276</v>
      </c>
      <c r="AA1992">
        <f>SUM($F1992:O1992)</f>
        <v>5276</v>
      </c>
      <c r="AB1992">
        <f>SUM($F1992:P1992)</f>
        <v>5276</v>
      </c>
      <c r="AC1992">
        <f>SUM($F1992:Q1992)</f>
        <v>5276</v>
      </c>
      <c r="AD1992">
        <f>SUM($F1992:R1992)</f>
        <v>5276</v>
      </c>
    </row>
    <row r="1993" spans="1:30" x14ac:dyDescent="0.35">
      <c r="A1993" t="s">
        <v>162</v>
      </c>
      <c r="B1993" s="328" t="str">
        <f>VLOOKUP(A1993,'Web Based Remittances'!$A$2:$C$70,3,0)</f>
        <v>660k525o</v>
      </c>
      <c r="C1993" t="s">
        <v>103</v>
      </c>
      <c r="D1993" t="s">
        <v>104</v>
      </c>
      <c r="E1993">
        <v>6151110</v>
      </c>
      <c r="F1993">
        <v>0</v>
      </c>
      <c r="G1993">
        <v>0</v>
      </c>
      <c r="H1993">
        <v>0</v>
      </c>
      <c r="I1993">
        <v>0</v>
      </c>
      <c r="J1993">
        <v>0</v>
      </c>
      <c r="K1993">
        <v>0</v>
      </c>
      <c r="L1993">
        <v>0</v>
      </c>
      <c r="M1993">
        <v>0</v>
      </c>
      <c r="N1993">
        <v>0</v>
      </c>
      <c r="O1993">
        <v>0</v>
      </c>
      <c r="P1993">
        <v>0</v>
      </c>
      <c r="Q1993">
        <v>0</v>
      </c>
      <c r="R1993">
        <v>0</v>
      </c>
      <c r="S1993">
        <f t="shared" si="31"/>
        <v>0</v>
      </c>
      <c r="T1993">
        <f>SUM($F1993:H1993)</f>
        <v>0</v>
      </c>
      <c r="U1993">
        <f>SUM($F1993:I1993)</f>
        <v>0</v>
      </c>
      <c r="V1993">
        <f>SUM($F1993:J1993)</f>
        <v>0</v>
      </c>
      <c r="W1993">
        <f>SUM($F1993:K1993)</f>
        <v>0</v>
      </c>
      <c r="X1993">
        <f>SUM($F1993:L1993)</f>
        <v>0</v>
      </c>
      <c r="Y1993">
        <f>SUM($F1993:M1993)</f>
        <v>0</v>
      </c>
      <c r="Z1993">
        <f>SUM($F1993:N1993)</f>
        <v>0</v>
      </c>
      <c r="AA1993">
        <f>SUM($F1993:O1993)</f>
        <v>0</v>
      </c>
      <c r="AB1993">
        <f>SUM($F1993:P1993)</f>
        <v>0</v>
      </c>
      <c r="AC1993">
        <f>SUM($F1993:Q1993)</f>
        <v>0</v>
      </c>
      <c r="AD1993">
        <f>SUM($F1993:R1993)</f>
        <v>0</v>
      </c>
    </row>
    <row r="1994" spans="1:30" x14ac:dyDescent="0.35">
      <c r="A1994" t="s">
        <v>162</v>
      </c>
      <c r="B1994" s="328" t="str">
        <f>VLOOKUP(A1994,'Web Based Remittances'!$A$2:$C$70,3,0)</f>
        <v>660k525o</v>
      </c>
      <c r="C1994" t="s">
        <v>105</v>
      </c>
      <c r="D1994" t="s">
        <v>106</v>
      </c>
      <c r="E1994">
        <v>6140200</v>
      </c>
      <c r="F1994">
        <v>51000</v>
      </c>
      <c r="G1994">
        <v>4700</v>
      </c>
      <c r="H1994">
        <v>5100</v>
      </c>
      <c r="I1994">
        <v>4800</v>
      </c>
      <c r="J1994">
        <v>3700</v>
      </c>
      <c r="K1994">
        <v>0</v>
      </c>
      <c r="L1994">
        <v>3900</v>
      </c>
      <c r="M1994">
        <v>4000</v>
      </c>
      <c r="N1994">
        <v>5500</v>
      </c>
      <c r="O1994">
        <v>4200</v>
      </c>
      <c r="P1994">
        <v>4600</v>
      </c>
      <c r="Q1994">
        <v>4000</v>
      </c>
      <c r="R1994">
        <v>6500</v>
      </c>
      <c r="S1994">
        <f t="shared" si="31"/>
        <v>4700</v>
      </c>
      <c r="T1994">
        <f>SUM($F1994:H1994)</f>
        <v>60800</v>
      </c>
      <c r="U1994">
        <f>SUM($F1994:I1994)</f>
        <v>65600</v>
      </c>
      <c r="V1994">
        <f>SUM($F1994:J1994)</f>
        <v>69300</v>
      </c>
      <c r="W1994">
        <f>SUM($F1994:K1994)</f>
        <v>69300</v>
      </c>
      <c r="X1994">
        <f>SUM($F1994:L1994)</f>
        <v>73200</v>
      </c>
      <c r="Y1994">
        <f>SUM($F1994:M1994)</f>
        <v>77200</v>
      </c>
      <c r="Z1994">
        <f>SUM($F1994:N1994)</f>
        <v>82700</v>
      </c>
      <c r="AA1994">
        <f>SUM($F1994:O1994)</f>
        <v>86900</v>
      </c>
      <c r="AB1994">
        <f>SUM($F1994:P1994)</f>
        <v>91500</v>
      </c>
      <c r="AC1994">
        <f>SUM($F1994:Q1994)</f>
        <v>95500</v>
      </c>
      <c r="AD1994">
        <f>SUM($F1994:R1994)</f>
        <v>102000</v>
      </c>
    </row>
    <row r="1995" spans="1:30" x14ac:dyDescent="0.35">
      <c r="A1995" t="s">
        <v>162</v>
      </c>
      <c r="B1995" s="328" t="str">
        <f>VLOOKUP(A1995,'Web Based Remittances'!$A$2:$C$70,3,0)</f>
        <v>660k525o</v>
      </c>
      <c r="C1995" t="s">
        <v>107</v>
      </c>
      <c r="D1995" t="s">
        <v>108</v>
      </c>
      <c r="E1995">
        <v>6111000</v>
      </c>
      <c r="F1995">
        <v>0</v>
      </c>
      <c r="G1995">
        <v>0</v>
      </c>
      <c r="H1995">
        <v>0</v>
      </c>
      <c r="I1995">
        <v>0</v>
      </c>
      <c r="J1995">
        <v>0</v>
      </c>
      <c r="K1995">
        <v>0</v>
      </c>
      <c r="L1995">
        <v>0</v>
      </c>
      <c r="M1995">
        <v>0</v>
      </c>
      <c r="N1995">
        <v>0</v>
      </c>
      <c r="O1995">
        <v>0</v>
      </c>
      <c r="P1995">
        <v>0</v>
      </c>
      <c r="Q1995">
        <v>0</v>
      </c>
      <c r="R1995">
        <v>0</v>
      </c>
      <c r="S1995">
        <f t="shared" si="31"/>
        <v>0</v>
      </c>
      <c r="T1995">
        <f>SUM($F1995:H1995)</f>
        <v>0</v>
      </c>
      <c r="U1995">
        <f>SUM($F1995:I1995)</f>
        <v>0</v>
      </c>
      <c r="V1995">
        <f>SUM($F1995:J1995)</f>
        <v>0</v>
      </c>
      <c r="W1995">
        <f>SUM($F1995:K1995)</f>
        <v>0</v>
      </c>
      <c r="X1995">
        <f>SUM($F1995:L1995)</f>
        <v>0</v>
      </c>
      <c r="Y1995">
        <f>SUM($F1995:M1995)</f>
        <v>0</v>
      </c>
      <c r="Z1995">
        <f>SUM($F1995:N1995)</f>
        <v>0</v>
      </c>
      <c r="AA1995">
        <f>SUM($F1995:O1995)</f>
        <v>0</v>
      </c>
      <c r="AB1995">
        <f>SUM($F1995:P1995)</f>
        <v>0</v>
      </c>
      <c r="AC1995">
        <f>SUM($F1995:Q1995)</f>
        <v>0</v>
      </c>
      <c r="AD1995">
        <f>SUM($F1995:R1995)</f>
        <v>0</v>
      </c>
    </row>
    <row r="1996" spans="1:30" x14ac:dyDescent="0.35">
      <c r="A1996" t="s">
        <v>162</v>
      </c>
      <c r="B1996" s="328" t="str">
        <f>VLOOKUP(A1996,'Web Based Remittances'!$A$2:$C$70,3,0)</f>
        <v>660k525o</v>
      </c>
      <c r="C1996" t="s">
        <v>109</v>
      </c>
      <c r="D1996" t="s">
        <v>110</v>
      </c>
      <c r="E1996">
        <v>6170100</v>
      </c>
      <c r="F1996">
        <v>0</v>
      </c>
      <c r="G1996">
        <v>0</v>
      </c>
      <c r="H1996">
        <v>0</v>
      </c>
      <c r="I1996">
        <v>0</v>
      </c>
      <c r="J1996">
        <v>0</v>
      </c>
      <c r="K1996">
        <v>0</v>
      </c>
      <c r="L1996">
        <v>0</v>
      </c>
      <c r="M1996">
        <v>0</v>
      </c>
      <c r="N1996">
        <v>0</v>
      </c>
      <c r="O1996">
        <v>0</v>
      </c>
      <c r="P1996">
        <v>0</v>
      </c>
      <c r="Q1996">
        <v>0</v>
      </c>
      <c r="R1996">
        <v>0</v>
      </c>
      <c r="S1996">
        <f t="shared" si="31"/>
        <v>0</v>
      </c>
      <c r="T1996">
        <f>SUM($F1996:H1996)</f>
        <v>0</v>
      </c>
      <c r="U1996">
        <f>SUM($F1996:I1996)</f>
        <v>0</v>
      </c>
      <c r="V1996">
        <f>SUM($F1996:J1996)</f>
        <v>0</v>
      </c>
      <c r="W1996">
        <f>SUM($F1996:K1996)</f>
        <v>0</v>
      </c>
      <c r="X1996">
        <f>SUM($F1996:L1996)</f>
        <v>0</v>
      </c>
      <c r="Y1996">
        <f>SUM($F1996:M1996)</f>
        <v>0</v>
      </c>
      <c r="Z1996">
        <f>SUM($F1996:N1996)</f>
        <v>0</v>
      </c>
      <c r="AA1996">
        <f>SUM($F1996:O1996)</f>
        <v>0</v>
      </c>
      <c r="AB1996">
        <f>SUM($F1996:P1996)</f>
        <v>0</v>
      </c>
      <c r="AC1996">
        <f>SUM($F1996:Q1996)</f>
        <v>0</v>
      </c>
      <c r="AD1996">
        <f>SUM($F1996:R1996)</f>
        <v>0</v>
      </c>
    </row>
    <row r="1997" spans="1:30" x14ac:dyDescent="0.35">
      <c r="A1997" t="s">
        <v>162</v>
      </c>
      <c r="B1997" s="328" t="str">
        <f>VLOOKUP(A1997,'Web Based Remittances'!$A$2:$C$70,3,0)</f>
        <v>660k525o</v>
      </c>
      <c r="C1997" t="s">
        <v>111</v>
      </c>
      <c r="D1997" t="s">
        <v>112</v>
      </c>
      <c r="E1997">
        <v>6170110</v>
      </c>
      <c r="F1997">
        <v>33587.18</v>
      </c>
      <c r="G1997">
        <v>9190.9500000000007</v>
      </c>
      <c r="H1997">
        <v>4917.1099999999997</v>
      </c>
      <c r="I1997">
        <v>1730.86</v>
      </c>
      <c r="J1997">
        <v>3239.3599999999997</v>
      </c>
      <c r="K1997">
        <v>1370.86</v>
      </c>
      <c r="L1997">
        <v>1310.86</v>
      </c>
      <c r="M1997">
        <v>3839.3599999999997</v>
      </c>
      <c r="N1997">
        <v>1430.86</v>
      </c>
      <c r="O1997">
        <v>1130.8599999999999</v>
      </c>
      <c r="P1997">
        <v>2914.3599999999997</v>
      </c>
      <c r="Q1997">
        <v>1380.86</v>
      </c>
      <c r="R1997">
        <v>1130.8799999999999</v>
      </c>
      <c r="S1997">
        <f t="shared" si="31"/>
        <v>9190.9500000000007</v>
      </c>
      <c r="T1997">
        <f>SUM($F1997:H1997)</f>
        <v>47695.240000000005</v>
      </c>
      <c r="U1997">
        <f>SUM($F1997:I1997)</f>
        <v>49426.100000000006</v>
      </c>
      <c r="V1997">
        <f>SUM($F1997:J1997)</f>
        <v>52665.460000000006</v>
      </c>
      <c r="W1997">
        <f>SUM($F1997:K1997)</f>
        <v>54036.320000000007</v>
      </c>
      <c r="X1997">
        <f>SUM($F1997:L1997)</f>
        <v>55347.180000000008</v>
      </c>
      <c r="Y1997">
        <f>SUM($F1997:M1997)</f>
        <v>59186.540000000008</v>
      </c>
      <c r="Z1997">
        <f>SUM($F1997:N1997)</f>
        <v>60617.400000000009</v>
      </c>
      <c r="AA1997">
        <f>SUM($F1997:O1997)</f>
        <v>61748.260000000009</v>
      </c>
      <c r="AB1997">
        <f>SUM($F1997:P1997)</f>
        <v>64662.62000000001</v>
      </c>
      <c r="AC1997">
        <f>SUM($F1997:Q1997)</f>
        <v>66043.48000000001</v>
      </c>
      <c r="AD1997">
        <f>SUM($F1997:R1997)</f>
        <v>67174.360000000015</v>
      </c>
    </row>
    <row r="1998" spans="1:30" x14ac:dyDescent="0.35">
      <c r="A1998" t="s">
        <v>162</v>
      </c>
      <c r="B1998" s="328" t="str">
        <f>VLOOKUP(A1998,'Web Based Remittances'!$A$2:$C$70,3,0)</f>
        <v>660k525o</v>
      </c>
      <c r="C1998" t="s">
        <v>113</v>
      </c>
      <c r="D1998" t="s">
        <v>114</v>
      </c>
      <c r="E1998">
        <v>6181400</v>
      </c>
      <c r="F1998">
        <v>0</v>
      </c>
      <c r="G1998">
        <v>0</v>
      </c>
      <c r="H1998">
        <v>0</v>
      </c>
      <c r="I1998">
        <v>0</v>
      </c>
      <c r="J1998">
        <v>0</v>
      </c>
      <c r="K1998">
        <v>0</v>
      </c>
      <c r="L1998">
        <v>0</v>
      </c>
      <c r="M1998">
        <v>0</v>
      </c>
      <c r="N1998">
        <v>0</v>
      </c>
      <c r="O1998">
        <v>0</v>
      </c>
      <c r="P1998">
        <v>0</v>
      </c>
      <c r="Q1998">
        <v>0</v>
      </c>
      <c r="R1998">
        <v>0</v>
      </c>
      <c r="S1998">
        <f t="shared" si="31"/>
        <v>0</v>
      </c>
      <c r="T1998">
        <f>SUM($F1998:H1998)</f>
        <v>0</v>
      </c>
      <c r="U1998">
        <f>SUM($F1998:I1998)</f>
        <v>0</v>
      </c>
      <c r="V1998">
        <f>SUM($F1998:J1998)</f>
        <v>0</v>
      </c>
      <c r="W1998">
        <f>SUM($F1998:K1998)</f>
        <v>0</v>
      </c>
      <c r="X1998">
        <f>SUM($F1998:L1998)</f>
        <v>0</v>
      </c>
      <c r="Y1998">
        <f>SUM($F1998:M1998)</f>
        <v>0</v>
      </c>
      <c r="Z1998">
        <f>SUM($F1998:N1998)</f>
        <v>0</v>
      </c>
      <c r="AA1998">
        <f>SUM($F1998:O1998)</f>
        <v>0</v>
      </c>
      <c r="AB1998">
        <f>SUM($F1998:P1998)</f>
        <v>0</v>
      </c>
      <c r="AC1998">
        <f>SUM($F1998:Q1998)</f>
        <v>0</v>
      </c>
      <c r="AD1998">
        <f>SUM($F1998:R1998)</f>
        <v>0</v>
      </c>
    </row>
    <row r="1999" spans="1:30" x14ac:dyDescent="0.35">
      <c r="A1999" t="s">
        <v>162</v>
      </c>
      <c r="B1999" s="328" t="str">
        <f>VLOOKUP(A1999,'Web Based Remittances'!$A$2:$C$70,3,0)</f>
        <v>660k525o</v>
      </c>
      <c r="C1999" t="s">
        <v>115</v>
      </c>
      <c r="D1999" t="s">
        <v>116</v>
      </c>
      <c r="E1999">
        <v>6181500</v>
      </c>
      <c r="F1999">
        <v>0</v>
      </c>
      <c r="G1999">
        <v>0</v>
      </c>
      <c r="H1999">
        <v>0</v>
      </c>
      <c r="I1999">
        <v>0</v>
      </c>
      <c r="J1999">
        <v>0</v>
      </c>
      <c r="K1999">
        <v>0</v>
      </c>
      <c r="L1999">
        <v>0</v>
      </c>
      <c r="M1999">
        <v>0</v>
      </c>
      <c r="N1999">
        <v>0</v>
      </c>
      <c r="O1999">
        <v>0</v>
      </c>
      <c r="P1999">
        <v>0</v>
      </c>
      <c r="Q1999">
        <v>0</v>
      </c>
      <c r="R1999">
        <v>0</v>
      </c>
      <c r="S1999">
        <f t="shared" si="31"/>
        <v>0</v>
      </c>
      <c r="T1999">
        <f>SUM($F1999:H1999)</f>
        <v>0</v>
      </c>
      <c r="U1999">
        <f>SUM($F1999:I1999)</f>
        <v>0</v>
      </c>
      <c r="V1999">
        <f>SUM($F1999:J1999)</f>
        <v>0</v>
      </c>
      <c r="W1999">
        <f>SUM($F1999:K1999)</f>
        <v>0</v>
      </c>
      <c r="X1999">
        <f>SUM($F1999:L1999)</f>
        <v>0</v>
      </c>
      <c r="Y1999">
        <f>SUM($F1999:M1999)</f>
        <v>0</v>
      </c>
      <c r="Z1999">
        <f>SUM($F1999:N1999)</f>
        <v>0</v>
      </c>
      <c r="AA1999">
        <f>SUM($F1999:O1999)</f>
        <v>0</v>
      </c>
      <c r="AB1999">
        <f>SUM($F1999:P1999)</f>
        <v>0</v>
      </c>
      <c r="AC1999">
        <f>SUM($F1999:Q1999)</f>
        <v>0</v>
      </c>
      <c r="AD1999">
        <f>SUM($F1999:R1999)</f>
        <v>0</v>
      </c>
    </row>
    <row r="2000" spans="1:30" x14ac:dyDescent="0.35">
      <c r="A2000" t="s">
        <v>162</v>
      </c>
      <c r="B2000" s="328" t="str">
        <f>VLOOKUP(A2000,'Web Based Remittances'!$A$2:$C$70,3,0)</f>
        <v>660k525o</v>
      </c>
      <c r="C2000" t="s">
        <v>117</v>
      </c>
      <c r="D2000" t="s">
        <v>118</v>
      </c>
      <c r="E2000">
        <v>6110610</v>
      </c>
      <c r="F2000">
        <v>0</v>
      </c>
      <c r="G2000">
        <v>0</v>
      </c>
      <c r="H2000">
        <v>0</v>
      </c>
      <c r="I2000">
        <v>0</v>
      </c>
      <c r="J2000">
        <v>0</v>
      </c>
      <c r="K2000">
        <v>0</v>
      </c>
      <c r="L2000">
        <v>0</v>
      </c>
      <c r="M2000">
        <v>0</v>
      </c>
      <c r="N2000">
        <v>0</v>
      </c>
      <c r="O2000">
        <v>0</v>
      </c>
      <c r="P2000">
        <v>0</v>
      </c>
      <c r="Q2000">
        <v>0</v>
      </c>
      <c r="R2000">
        <v>0</v>
      </c>
      <c r="S2000">
        <f t="shared" si="31"/>
        <v>0</v>
      </c>
      <c r="T2000">
        <f>SUM($F2000:H2000)</f>
        <v>0</v>
      </c>
      <c r="U2000">
        <f>SUM($F2000:I2000)</f>
        <v>0</v>
      </c>
      <c r="V2000">
        <f>SUM($F2000:J2000)</f>
        <v>0</v>
      </c>
      <c r="W2000">
        <f>SUM($F2000:K2000)</f>
        <v>0</v>
      </c>
      <c r="X2000">
        <f>SUM($F2000:L2000)</f>
        <v>0</v>
      </c>
      <c r="Y2000">
        <f>SUM($F2000:M2000)</f>
        <v>0</v>
      </c>
      <c r="Z2000">
        <f>SUM($F2000:N2000)</f>
        <v>0</v>
      </c>
      <c r="AA2000">
        <f>SUM($F2000:O2000)</f>
        <v>0</v>
      </c>
      <c r="AB2000">
        <f>SUM($F2000:P2000)</f>
        <v>0</v>
      </c>
      <c r="AC2000">
        <f>SUM($F2000:Q2000)</f>
        <v>0</v>
      </c>
      <c r="AD2000">
        <f>SUM($F2000:R2000)</f>
        <v>0</v>
      </c>
    </row>
    <row r="2001" spans="1:30" x14ac:dyDescent="0.35">
      <c r="A2001" t="s">
        <v>162</v>
      </c>
      <c r="B2001" s="328" t="str">
        <f>VLOOKUP(A2001,'Web Based Remittances'!$A$2:$C$70,3,0)</f>
        <v>660k525o</v>
      </c>
      <c r="C2001" t="s">
        <v>119</v>
      </c>
      <c r="D2001" t="s">
        <v>120</v>
      </c>
      <c r="E2001">
        <v>6122340</v>
      </c>
      <c r="F2001">
        <v>0</v>
      </c>
      <c r="G2001">
        <v>0</v>
      </c>
      <c r="H2001">
        <v>0</v>
      </c>
      <c r="I2001">
        <v>0</v>
      </c>
      <c r="J2001">
        <v>0</v>
      </c>
      <c r="K2001">
        <v>0</v>
      </c>
      <c r="L2001">
        <v>0</v>
      </c>
      <c r="M2001">
        <v>0</v>
      </c>
      <c r="N2001">
        <v>0</v>
      </c>
      <c r="O2001">
        <v>0</v>
      </c>
      <c r="P2001">
        <v>0</v>
      </c>
      <c r="Q2001">
        <v>0</v>
      </c>
      <c r="R2001">
        <v>0</v>
      </c>
      <c r="S2001">
        <f t="shared" si="31"/>
        <v>0</v>
      </c>
      <c r="T2001">
        <f>SUM($F2001:H2001)</f>
        <v>0</v>
      </c>
      <c r="U2001">
        <f>SUM($F2001:I2001)</f>
        <v>0</v>
      </c>
      <c r="V2001">
        <f>SUM($F2001:J2001)</f>
        <v>0</v>
      </c>
      <c r="W2001">
        <f>SUM($F2001:K2001)</f>
        <v>0</v>
      </c>
      <c r="X2001">
        <f>SUM($F2001:L2001)</f>
        <v>0</v>
      </c>
      <c r="Y2001">
        <f>SUM($F2001:M2001)</f>
        <v>0</v>
      </c>
      <c r="Z2001">
        <f>SUM($F2001:N2001)</f>
        <v>0</v>
      </c>
      <c r="AA2001">
        <f>SUM($F2001:O2001)</f>
        <v>0</v>
      </c>
      <c r="AB2001">
        <f>SUM($F2001:P2001)</f>
        <v>0</v>
      </c>
      <c r="AC2001">
        <f>SUM($F2001:Q2001)</f>
        <v>0</v>
      </c>
      <c r="AD2001">
        <f>SUM($F2001:R2001)</f>
        <v>0</v>
      </c>
    </row>
    <row r="2002" spans="1:30" x14ac:dyDescent="0.35">
      <c r="A2002" t="s">
        <v>162</v>
      </c>
      <c r="B2002" s="328" t="str">
        <f>VLOOKUP(A2002,'Web Based Remittances'!$A$2:$C$70,3,0)</f>
        <v>660k525o</v>
      </c>
      <c r="C2002" t="s">
        <v>121</v>
      </c>
      <c r="D2002" t="s">
        <v>122</v>
      </c>
      <c r="E2002">
        <v>4190170</v>
      </c>
      <c r="F2002">
        <v>-5643</v>
      </c>
      <c r="G2002">
        <v>0</v>
      </c>
      <c r="H2002">
        <v>0</v>
      </c>
      <c r="I2002">
        <v>0</v>
      </c>
      <c r="J2002">
        <v>-5643</v>
      </c>
      <c r="K2002">
        <v>0</v>
      </c>
      <c r="L2002">
        <v>0</v>
      </c>
      <c r="M2002">
        <v>0</v>
      </c>
      <c r="N2002">
        <v>0</v>
      </c>
      <c r="O2002">
        <v>0</v>
      </c>
      <c r="P2002">
        <v>0</v>
      </c>
      <c r="Q2002">
        <v>0</v>
      </c>
      <c r="R2002">
        <v>0</v>
      </c>
      <c r="S2002">
        <f t="shared" si="31"/>
        <v>0</v>
      </c>
      <c r="T2002">
        <f>SUM($F2002:H2002)</f>
        <v>-5643</v>
      </c>
      <c r="U2002">
        <f>SUM($F2002:I2002)</f>
        <v>-5643</v>
      </c>
      <c r="V2002">
        <f>SUM($F2002:J2002)</f>
        <v>-11286</v>
      </c>
      <c r="W2002">
        <f>SUM($F2002:K2002)</f>
        <v>-11286</v>
      </c>
      <c r="X2002">
        <f>SUM($F2002:L2002)</f>
        <v>-11286</v>
      </c>
      <c r="Y2002">
        <f>SUM($F2002:M2002)</f>
        <v>-11286</v>
      </c>
      <c r="Z2002">
        <f>SUM($F2002:N2002)</f>
        <v>-11286</v>
      </c>
      <c r="AA2002">
        <f>SUM($F2002:O2002)</f>
        <v>-11286</v>
      </c>
      <c r="AB2002">
        <f>SUM($F2002:P2002)</f>
        <v>-11286</v>
      </c>
      <c r="AC2002">
        <f>SUM($F2002:Q2002)</f>
        <v>-11286</v>
      </c>
      <c r="AD2002">
        <f>SUM($F2002:R2002)</f>
        <v>-11286</v>
      </c>
    </row>
    <row r="2003" spans="1:30" x14ac:dyDescent="0.35">
      <c r="A2003" t="s">
        <v>162</v>
      </c>
      <c r="B2003" s="328" t="str">
        <f>VLOOKUP(A2003,'Web Based Remittances'!$A$2:$C$70,3,0)</f>
        <v>660k525o</v>
      </c>
      <c r="C2003" t="s">
        <v>123</v>
      </c>
      <c r="D2003" t="s">
        <v>124</v>
      </c>
      <c r="E2003">
        <v>4190430</v>
      </c>
      <c r="F2003">
        <v>0</v>
      </c>
      <c r="G2003">
        <v>0</v>
      </c>
      <c r="H2003">
        <v>0</v>
      </c>
      <c r="I2003">
        <v>0</v>
      </c>
      <c r="J2003">
        <v>0</v>
      </c>
      <c r="K2003">
        <v>0</v>
      </c>
      <c r="L2003">
        <v>0</v>
      </c>
      <c r="M2003">
        <v>0</v>
      </c>
      <c r="N2003">
        <v>0</v>
      </c>
      <c r="O2003">
        <v>0</v>
      </c>
      <c r="P2003">
        <v>0</v>
      </c>
      <c r="Q2003">
        <v>0</v>
      </c>
      <c r="R2003">
        <v>0</v>
      </c>
      <c r="S2003">
        <f t="shared" si="31"/>
        <v>0</v>
      </c>
      <c r="T2003">
        <f>SUM($F2003:H2003)</f>
        <v>0</v>
      </c>
      <c r="U2003">
        <f>SUM($F2003:I2003)</f>
        <v>0</v>
      </c>
      <c r="V2003">
        <f>SUM($F2003:J2003)</f>
        <v>0</v>
      </c>
      <c r="W2003">
        <f>SUM($F2003:K2003)</f>
        <v>0</v>
      </c>
      <c r="X2003">
        <f>SUM($F2003:L2003)</f>
        <v>0</v>
      </c>
      <c r="Y2003">
        <f>SUM($F2003:M2003)</f>
        <v>0</v>
      </c>
      <c r="Z2003">
        <f>SUM($F2003:N2003)</f>
        <v>0</v>
      </c>
      <c r="AA2003">
        <f>SUM($F2003:O2003)</f>
        <v>0</v>
      </c>
      <c r="AB2003">
        <f>SUM($F2003:P2003)</f>
        <v>0</v>
      </c>
      <c r="AC2003">
        <f>SUM($F2003:Q2003)</f>
        <v>0</v>
      </c>
      <c r="AD2003">
        <f>SUM($F2003:R2003)</f>
        <v>0</v>
      </c>
    </row>
    <row r="2004" spans="1:30" x14ac:dyDescent="0.35">
      <c r="A2004" t="s">
        <v>162</v>
      </c>
      <c r="B2004" s="328" t="str">
        <f>VLOOKUP(A2004,'Web Based Remittances'!$A$2:$C$70,3,0)</f>
        <v>660k525o</v>
      </c>
      <c r="C2004" t="s">
        <v>125</v>
      </c>
      <c r="D2004" t="s">
        <v>126</v>
      </c>
      <c r="E2004">
        <v>6181510</v>
      </c>
      <c r="F2004">
        <v>0</v>
      </c>
      <c r="G2004">
        <v>0</v>
      </c>
      <c r="H2004">
        <v>0</v>
      </c>
      <c r="I2004">
        <v>0</v>
      </c>
      <c r="J2004">
        <v>0</v>
      </c>
      <c r="K2004">
        <v>0</v>
      </c>
      <c r="L2004">
        <v>0</v>
      </c>
      <c r="M2004">
        <v>0</v>
      </c>
      <c r="N2004">
        <v>0</v>
      </c>
      <c r="O2004">
        <v>0</v>
      </c>
      <c r="P2004">
        <v>0</v>
      </c>
      <c r="Q2004">
        <v>0</v>
      </c>
      <c r="R2004">
        <v>0</v>
      </c>
      <c r="S2004">
        <f t="shared" si="31"/>
        <v>0</v>
      </c>
      <c r="T2004">
        <f>SUM($F2004:H2004)</f>
        <v>0</v>
      </c>
      <c r="U2004">
        <f>SUM($F2004:I2004)</f>
        <v>0</v>
      </c>
      <c r="V2004">
        <f>SUM($F2004:J2004)</f>
        <v>0</v>
      </c>
      <c r="W2004">
        <f>SUM($F2004:K2004)</f>
        <v>0</v>
      </c>
      <c r="X2004">
        <f>SUM($F2004:L2004)</f>
        <v>0</v>
      </c>
      <c r="Y2004">
        <f>SUM($F2004:M2004)</f>
        <v>0</v>
      </c>
      <c r="Z2004">
        <f>SUM($F2004:N2004)</f>
        <v>0</v>
      </c>
      <c r="AA2004">
        <f>SUM($F2004:O2004)</f>
        <v>0</v>
      </c>
      <c r="AB2004">
        <f>SUM($F2004:P2004)</f>
        <v>0</v>
      </c>
      <c r="AC2004">
        <f>SUM($F2004:Q2004)</f>
        <v>0</v>
      </c>
      <c r="AD2004">
        <f>SUM($F2004:R2004)</f>
        <v>0</v>
      </c>
    </row>
    <row r="2005" spans="1:30" x14ac:dyDescent="0.35">
      <c r="A2005" t="s">
        <v>162</v>
      </c>
      <c r="B2005" s="328" t="str">
        <f>VLOOKUP(A2005,'Web Based Remittances'!$A$2:$C$70,3,0)</f>
        <v>660k525o</v>
      </c>
      <c r="C2005" t="s">
        <v>146</v>
      </c>
      <c r="D2005" t="s">
        <v>147</v>
      </c>
      <c r="E2005">
        <v>6180210</v>
      </c>
      <c r="F2005">
        <v>0</v>
      </c>
      <c r="G2005">
        <v>0</v>
      </c>
      <c r="H2005">
        <v>0</v>
      </c>
      <c r="I2005">
        <v>0</v>
      </c>
      <c r="J2005">
        <v>0</v>
      </c>
      <c r="K2005">
        <v>0</v>
      </c>
      <c r="L2005">
        <v>0</v>
      </c>
      <c r="M2005">
        <v>0</v>
      </c>
      <c r="N2005">
        <v>0</v>
      </c>
      <c r="O2005">
        <v>0</v>
      </c>
      <c r="P2005">
        <v>0</v>
      </c>
      <c r="Q2005">
        <v>0</v>
      </c>
      <c r="R2005">
        <v>0</v>
      </c>
      <c r="S2005">
        <f t="shared" si="31"/>
        <v>0</v>
      </c>
      <c r="T2005">
        <f>SUM($F2005:H2005)</f>
        <v>0</v>
      </c>
      <c r="U2005">
        <f>SUM($F2005:I2005)</f>
        <v>0</v>
      </c>
      <c r="V2005">
        <f>SUM($F2005:J2005)</f>
        <v>0</v>
      </c>
      <c r="W2005">
        <f>SUM($F2005:K2005)</f>
        <v>0</v>
      </c>
      <c r="X2005">
        <f>SUM($F2005:L2005)</f>
        <v>0</v>
      </c>
      <c r="Y2005">
        <f>SUM($F2005:M2005)</f>
        <v>0</v>
      </c>
      <c r="Z2005">
        <f>SUM($F2005:N2005)</f>
        <v>0</v>
      </c>
      <c r="AA2005">
        <f>SUM($F2005:O2005)</f>
        <v>0</v>
      </c>
      <c r="AB2005">
        <f>SUM($F2005:P2005)</f>
        <v>0</v>
      </c>
      <c r="AC2005">
        <f>SUM($F2005:Q2005)</f>
        <v>0</v>
      </c>
      <c r="AD2005">
        <f>SUM($F2005:R2005)</f>
        <v>0</v>
      </c>
    </row>
    <row r="2006" spans="1:30" x14ac:dyDescent="0.35">
      <c r="A2006" t="s">
        <v>162</v>
      </c>
      <c r="B2006" s="328" t="str">
        <f>VLOOKUP(A2006,'Web Based Remittances'!$A$2:$C$70,3,0)</f>
        <v>660k525o</v>
      </c>
      <c r="C2006" t="s">
        <v>127</v>
      </c>
      <c r="D2006" t="s">
        <v>128</v>
      </c>
      <c r="E2006">
        <v>6180200</v>
      </c>
      <c r="F2006">
        <v>12250</v>
      </c>
      <c r="G2006">
        <v>4600</v>
      </c>
      <c r="H2006">
        <v>2007</v>
      </c>
      <c r="I2006">
        <v>0</v>
      </c>
      <c r="J2006">
        <v>0</v>
      </c>
      <c r="K2006">
        <v>0</v>
      </c>
      <c r="L2006">
        <v>5643</v>
      </c>
      <c r="M2006">
        <v>0</v>
      </c>
      <c r="N2006">
        <v>0</v>
      </c>
      <c r="O2006">
        <v>0</v>
      </c>
      <c r="P2006">
        <v>0</v>
      </c>
      <c r="Q2006">
        <v>0</v>
      </c>
      <c r="R2006">
        <v>0</v>
      </c>
      <c r="S2006">
        <f t="shared" si="31"/>
        <v>4600</v>
      </c>
      <c r="T2006">
        <f>SUM($F2006:H2006)</f>
        <v>18857</v>
      </c>
      <c r="U2006">
        <f>SUM($F2006:I2006)</f>
        <v>18857</v>
      </c>
      <c r="V2006">
        <f>SUM($F2006:J2006)</f>
        <v>18857</v>
      </c>
      <c r="W2006">
        <f>SUM($F2006:K2006)</f>
        <v>18857</v>
      </c>
      <c r="X2006">
        <f>SUM($F2006:L2006)</f>
        <v>24500</v>
      </c>
      <c r="Y2006">
        <f>SUM($F2006:M2006)</f>
        <v>24500</v>
      </c>
      <c r="Z2006">
        <f>SUM($F2006:N2006)</f>
        <v>24500</v>
      </c>
      <c r="AA2006">
        <f>SUM($F2006:O2006)</f>
        <v>24500</v>
      </c>
      <c r="AB2006">
        <f>SUM($F2006:P2006)</f>
        <v>24500</v>
      </c>
      <c r="AC2006">
        <f>SUM($F2006:Q2006)</f>
        <v>24500</v>
      </c>
      <c r="AD2006">
        <f>SUM($F2006:R2006)</f>
        <v>24500</v>
      </c>
    </row>
    <row r="2007" spans="1:30" x14ac:dyDescent="0.35">
      <c r="A2007" t="s">
        <v>162</v>
      </c>
      <c r="B2007" s="328" t="str">
        <f>VLOOKUP(A2007,'Web Based Remittances'!$A$2:$C$70,3,0)</f>
        <v>660k525o</v>
      </c>
      <c r="C2007" t="s">
        <v>130</v>
      </c>
      <c r="D2007" t="s">
        <v>131</v>
      </c>
      <c r="E2007">
        <v>6180230</v>
      </c>
      <c r="F2007">
        <v>750</v>
      </c>
      <c r="G2007">
        <v>0</v>
      </c>
      <c r="H2007">
        <v>0</v>
      </c>
      <c r="I2007">
        <v>0</v>
      </c>
      <c r="J2007">
        <v>0</v>
      </c>
      <c r="K2007">
        <v>0</v>
      </c>
      <c r="L2007">
        <v>0</v>
      </c>
      <c r="M2007">
        <v>0</v>
      </c>
      <c r="N2007">
        <v>750</v>
      </c>
      <c r="O2007">
        <v>0</v>
      </c>
      <c r="P2007">
        <v>0</v>
      </c>
      <c r="Q2007">
        <v>0</v>
      </c>
      <c r="R2007">
        <v>0</v>
      </c>
      <c r="S2007">
        <f t="shared" si="31"/>
        <v>0</v>
      </c>
      <c r="T2007">
        <f>SUM($F2007:H2007)</f>
        <v>750</v>
      </c>
      <c r="U2007">
        <f>SUM($F2007:I2007)</f>
        <v>750</v>
      </c>
      <c r="V2007">
        <f>SUM($F2007:J2007)</f>
        <v>750</v>
      </c>
      <c r="W2007">
        <f>SUM($F2007:K2007)</f>
        <v>750</v>
      </c>
      <c r="X2007">
        <f>SUM($F2007:L2007)</f>
        <v>750</v>
      </c>
      <c r="Y2007">
        <f>SUM($F2007:M2007)</f>
        <v>750</v>
      </c>
      <c r="Z2007">
        <f>SUM($F2007:N2007)</f>
        <v>1500</v>
      </c>
      <c r="AA2007">
        <f>SUM($F2007:O2007)</f>
        <v>1500</v>
      </c>
      <c r="AB2007">
        <f>SUM($F2007:P2007)</f>
        <v>1500</v>
      </c>
      <c r="AC2007">
        <f>SUM($F2007:Q2007)</f>
        <v>1500</v>
      </c>
      <c r="AD2007">
        <f>SUM($F2007:R2007)</f>
        <v>1500</v>
      </c>
    </row>
    <row r="2008" spans="1:30" x14ac:dyDescent="0.35">
      <c r="A2008" t="s">
        <v>162</v>
      </c>
      <c r="B2008" s="328" t="str">
        <f>VLOOKUP(A2008,'Web Based Remittances'!$A$2:$C$70,3,0)</f>
        <v>660k525o</v>
      </c>
      <c r="C2008" t="s">
        <v>135</v>
      </c>
      <c r="D2008" t="s">
        <v>136</v>
      </c>
      <c r="E2008">
        <v>6180260</v>
      </c>
      <c r="F2008">
        <v>1000</v>
      </c>
      <c r="G2008">
        <v>0</v>
      </c>
      <c r="H2008">
        <v>0</v>
      </c>
      <c r="I2008">
        <v>0</v>
      </c>
      <c r="J2008">
        <v>0</v>
      </c>
      <c r="K2008">
        <v>0</v>
      </c>
      <c r="L2008">
        <v>0</v>
      </c>
      <c r="M2008">
        <v>1000</v>
      </c>
      <c r="N2008">
        <v>0</v>
      </c>
      <c r="O2008">
        <v>0</v>
      </c>
      <c r="P2008">
        <v>0</v>
      </c>
      <c r="Q2008">
        <v>0</v>
      </c>
      <c r="R2008">
        <v>0</v>
      </c>
      <c r="S2008">
        <f t="shared" si="31"/>
        <v>0</v>
      </c>
      <c r="T2008">
        <f>SUM($F2008:H2008)</f>
        <v>1000</v>
      </c>
      <c r="U2008">
        <f>SUM($F2008:I2008)</f>
        <v>1000</v>
      </c>
      <c r="V2008">
        <f>SUM($F2008:J2008)</f>
        <v>1000</v>
      </c>
      <c r="W2008">
        <f>SUM($F2008:K2008)</f>
        <v>1000</v>
      </c>
      <c r="X2008">
        <f>SUM($F2008:L2008)</f>
        <v>1000</v>
      </c>
      <c r="Y2008">
        <f>SUM($F2008:M2008)</f>
        <v>2000</v>
      </c>
      <c r="Z2008">
        <f>SUM($F2008:N2008)</f>
        <v>2000</v>
      </c>
      <c r="AA2008">
        <f>SUM($F2008:O2008)</f>
        <v>2000</v>
      </c>
      <c r="AB2008">
        <f>SUM($F2008:P2008)</f>
        <v>2000</v>
      </c>
      <c r="AC2008">
        <f>SUM($F2008:Q2008)</f>
        <v>2000</v>
      </c>
      <c r="AD2008">
        <f>SUM($F2008:R2008)</f>
        <v>2000</v>
      </c>
    </row>
    <row r="2009" spans="1:30" x14ac:dyDescent="0.35">
      <c r="A2009" t="s">
        <v>193</v>
      </c>
      <c r="B2009" s="328" t="str">
        <f>VLOOKUP(A2009,'Web Based Remittances'!$A$2:$C$70,3,0)</f>
        <v>116q376h</v>
      </c>
      <c r="C2009" t="s">
        <v>19</v>
      </c>
      <c r="D2009" t="s">
        <v>20</v>
      </c>
      <c r="E2009">
        <v>4190105</v>
      </c>
      <c r="F2009">
        <v>-234653</v>
      </c>
      <c r="G2009">
        <v>-12900</v>
      </c>
      <c r="H2009">
        <v>-51060</v>
      </c>
      <c r="I2009">
        <v>-23616</v>
      </c>
      <c r="J2009">
        <v>-12900</v>
      </c>
      <c r="K2009">
        <v>-10000</v>
      </c>
      <c r="L2009">
        <v>-63425</v>
      </c>
      <c r="M2009">
        <v>-11152</v>
      </c>
      <c r="N2009">
        <v>-10000</v>
      </c>
      <c r="O2009">
        <v>-9900</v>
      </c>
      <c r="P2009">
        <v>-9900</v>
      </c>
      <c r="Q2009">
        <v>-9900</v>
      </c>
      <c r="R2009">
        <v>-9900</v>
      </c>
      <c r="S2009">
        <f t="shared" si="31"/>
        <v>-12900</v>
      </c>
      <c r="T2009">
        <f>SUM($F2009:H2009)</f>
        <v>-298613</v>
      </c>
      <c r="U2009">
        <f>SUM($F2009:I2009)</f>
        <v>-322229</v>
      </c>
      <c r="V2009">
        <f>SUM($F2009:J2009)</f>
        <v>-335129</v>
      </c>
      <c r="W2009">
        <f>SUM($F2009:K2009)</f>
        <v>-345129</v>
      </c>
      <c r="X2009">
        <f>SUM($F2009:L2009)</f>
        <v>-408554</v>
      </c>
      <c r="Y2009">
        <f>SUM($F2009:M2009)</f>
        <v>-419706</v>
      </c>
      <c r="Z2009">
        <f>SUM($F2009:N2009)</f>
        <v>-429706</v>
      </c>
      <c r="AA2009">
        <f>SUM($F2009:O2009)</f>
        <v>-439606</v>
      </c>
      <c r="AB2009">
        <f>SUM($F2009:P2009)</f>
        <v>-449506</v>
      </c>
      <c r="AC2009">
        <f>SUM($F2009:Q2009)</f>
        <v>-459406</v>
      </c>
      <c r="AD2009">
        <f>SUM($F2009:R2009)</f>
        <v>-469306</v>
      </c>
    </row>
    <row r="2010" spans="1:30" x14ac:dyDescent="0.35">
      <c r="A2010" t="s">
        <v>193</v>
      </c>
      <c r="B2010" s="328" t="str">
        <f>VLOOKUP(A2010,'Web Based Remittances'!$A$2:$C$70,3,0)</f>
        <v>116q376h</v>
      </c>
      <c r="C2010" t="s">
        <v>21</v>
      </c>
      <c r="D2010" t="s">
        <v>22</v>
      </c>
      <c r="E2010">
        <v>4190110</v>
      </c>
      <c r="F2010">
        <v>0</v>
      </c>
      <c r="G2010">
        <v>0</v>
      </c>
      <c r="H2010">
        <v>0</v>
      </c>
      <c r="I2010">
        <v>0</v>
      </c>
      <c r="J2010">
        <v>0</v>
      </c>
      <c r="K2010">
        <v>0</v>
      </c>
      <c r="L2010">
        <v>0</v>
      </c>
      <c r="M2010">
        <v>0</v>
      </c>
      <c r="N2010">
        <v>0</v>
      </c>
      <c r="O2010">
        <v>0</v>
      </c>
      <c r="P2010">
        <v>0</v>
      </c>
      <c r="Q2010">
        <v>0</v>
      </c>
      <c r="R2010">
        <v>0</v>
      </c>
      <c r="S2010">
        <f t="shared" si="31"/>
        <v>0</v>
      </c>
      <c r="T2010">
        <f>SUM($F2010:H2010)</f>
        <v>0</v>
      </c>
      <c r="U2010">
        <f>SUM($F2010:I2010)</f>
        <v>0</v>
      </c>
      <c r="V2010">
        <f>SUM($F2010:J2010)</f>
        <v>0</v>
      </c>
      <c r="W2010">
        <f>SUM($F2010:K2010)</f>
        <v>0</v>
      </c>
      <c r="X2010">
        <f>SUM($F2010:L2010)</f>
        <v>0</v>
      </c>
      <c r="Y2010">
        <f>SUM($F2010:M2010)</f>
        <v>0</v>
      </c>
      <c r="Z2010">
        <f>SUM($F2010:N2010)</f>
        <v>0</v>
      </c>
      <c r="AA2010">
        <f>SUM($F2010:O2010)</f>
        <v>0</v>
      </c>
      <c r="AB2010">
        <f>SUM($F2010:P2010)</f>
        <v>0</v>
      </c>
      <c r="AC2010">
        <f>SUM($F2010:Q2010)</f>
        <v>0</v>
      </c>
      <c r="AD2010">
        <f>SUM($F2010:R2010)</f>
        <v>0</v>
      </c>
    </row>
    <row r="2011" spans="1:30" x14ac:dyDescent="0.35">
      <c r="A2011" t="s">
        <v>193</v>
      </c>
      <c r="B2011" s="328" t="str">
        <f>VLOOKUP(A2011,'Web Based Remittances'!$A$2:$C$70,3,0)</f>
        <v>116q376h</v>
      </c>
      <c r="C2011" t="s">
        <v>23</v>
      </c>
      <c r="D2011" t="s">
        <v>24</v>
      </c>
      <c r="E2011">
        <v>4190120</v>
      </c>
      <c r="F2011">
        <v>-14096</v>
      </c>
      <c r="G2011">
        <v>0</v>
      </c>
      <c r="H2011">
        <v>0</v>
      </c>
      <c r="I2011">
        <v>-4700</v>
      </c>
      <c r="J2011">
        <v>0</v>
      </c>
      <c r="K2011">
        <v>0</v>
      </c>
      <c r="L2011">
        <v>0</v>
      </c>
      <c r="M2011">
        <v>-4700</v>
      </c>
      <c r="N2011">
        <v>0</v>
      </c>
      <c r="O2011">
        <v>0</v>
      </c>
      <c r="P2011">
        <v>0</v>
      </c>
      <c r="Q2011">
        <v>-4696</v>
      </c>
      <c r="R2011">
        <v>0</v>
      </c>
      <c r="S2011">
        <f t="shared" si="31"/>
        <v>0</v>
      </c>
      <c r="T2011">
        <f>SUM($F2011:H2011)</f>
        <v>-14096</v>
      </c>
      <c r="U2011">
        <f>SUM($F2011:I2011)</f>
        <v>-18796</v>
      </c>
      <c r="V2011">
        <f>SUM($F2011:J2011)</f>
        <v>-18796</v>
      </c>
      <c r="W2011">
        <f>SUM($F2011:K2011)</f>
        <v>-18796</v>
      </c>
      <c r="X2011">
        <f>SUM($F2011:L2011)</f>
        <v>-18796</v>
      </c>
      <c r="Y2011">
        <f>SUM($F2011:M2011)</f>
        <v>-23496</v>
      </c>
      <c r="Z2011">
        <f>SUM($F2011:N2011)</f>
        <v>-23496</v>
      </c>
      <c r="AA2011">
        <f>SUM($F2011:O2011)</f>
        <v>-23496</v>
      </c>
      <c r="AB2011">
        <f>SUM($F2011:P2011)</f>
        <v>-23496</v>
      </c>
      <c r="AC2011">
        <f>SUM($F2011:Q2011)</f>
        <v>-28192</v>
      </c>
      <c r="AD2011">
        <f>SUM($F2011:R2011)</f>
        <v>-28192</v>
      </c>
    </row>
    <row r="2012" spans="1:30" x14ac:dyDescent="0.35">
      <c r="A2012" t="s">
        <v>193</v>
      </c>
      <c r="B2012" s="328" t="str">
        <f>VLOOKUP(A2012,'Web Based Remittances'!$A$2:$C$70,3,0)</f>
        <v>116q376h</v>
      </c>
      <c r="C2012" t="s">
        <v>25</v>
      </c>
      <c r="D2012" t="s">
        <v>26</v>
      </c>
      <c r="E2012">
        <v>4190140</v>
      </c>
      <c r="F2012">
        <v>-3000</v>
      </c>
      <c r="G2012">
        <v>0</v>
      </c>
      <c r="H2012">
        <v>0</v>
      </c>
      <c r="I2012">
        <v>-1000</v>
      </c>
      <c r="J2012">
        <v>0</v>
      </c>
      <c r="K2012">
        <v>0</v>
      </c>
      <c r="L2012">
        <v>-1000</v>
      </c>
      <c r="M2012">
        <v>0</v>
      </c>
      <c r="N2012">
        <v>0</v>
      </c>
      <c r="O2012">
        <v>-1000</v>
      </c>
      <c r="P2012">
        <v>0</v>
      </c>
      <c r="Q2012">
        <v>0</v>
      </c>
      <c r="R2012">
        <v>0</v>
      </c>
      <c r="S2012">
        <f t="shared" si="31"/>
        <v>0</v>
      </c>
      <c r="T2012">
        <f>SUM($F2012:H2012)</f>
        <v>-3000</v>
      </c>
      <c r="U2012">
        <f>SUM($F2012:I2012)</f>
        <v>-4000</v>
      </c>
      <c r="V2012">
        <f>SUM($F2012:J2012)</f>
        <v>-4000</v>
      </c>
      <c r="W2012">
        <f>SUM($F2012:K2012)</f>
        <v>-4000</v>
      </c>
      <c r="X2012">
        <f>SUM($F2012:L2012)</f>
        <v>-5000</v>
      </c>
      <c r="Y2012">
        <f>SUM($F2012:M2012)</f>
        <v>-5000</v>
      </c>
      <c r="Z2012">
        <f>SUM($F2012:N2012)</f>
        <v>-5000</v>
      </c>
      <c r="AA2012">
        <f>SUM($F2012:O2012)</f>
        <v>-6000</v>
      </c>
      <c r="AB2012">
        <f>SUM($F2012:P2012)</f>
        <v>-6000</v>
      </c>
      <c r="AC2012">
        <f>SUM($F2012:Q2012)</f>
        <v>-6000</v>
      </c>
      <c r="AD2012">
        <f>SUM($F2012:R2012)</f>
        <v>-6000</v>
      </c>
    </row>
    <row r="2013" spans="1:30" x14ac:dyDescent="0.35">
      <c r="A2013" t="s">
        <v>193</v>
      </c>
      <c r="B2013" s="328" t="str">
        <f>VLOOKUP(A2013,'Web Based Remittances'!$A$2:$C$70,3,0)</f>
        <v>116q376h</v>
      </c>
      <c r="C2013" t="s">
        <v>27</v>
      </c>
      <c r="D2013" t="s">
        <v>28</v>
      </c>
      <c r="E2013">
        <v>4190160</v>
      </c>
      <c r="F2013">
        <v>0</v>
      </c>
      <c r="G2013">
        <v>0</v>
      </c>
      <c r="H2013">
        <v>0</v>
      </c>
      <c r="I2013">
        <v>0</v>
      </c>
      <c r="J2013">
        <v>0</v>
      </c>
      <c r="K2013">
        <v>0</v>
      </c>
      <c r="L2013">
        <v>0</v>
      </c>
      <c r="M2013">
        <v>0</v>
      </c>
      <c r="N2013">
        <v>0</v>
      </c>
      <c r="O2013">
        <v>0</v>
      </c>
      <c r="P2013">
        <v>0</v>
      </c>
      <c r="Q2013">
        <v>0</v>
      </c>
      <c r="R2013">
        <v>0</v>
      </c>
      <c r="S2013">
        <f t="shared" si="31"/>
        <v>0</v>
      </c>
      <c r="T2013">
        <f>SUM($F2013:H2013)</f>
        <v>0</v>
      </c>
      <c r="U2013">
        <f>SUM($F2013:I2013)</f>
        <v>0</v>
      </c>
      <c r="V2013">
        <f>SUM($F2013:J2013)</f>
        <v>0</v>
      </c>
      <c r="W2013">
        <f>SUM($F2013:K2013)</f>
        <v>0</v>
      </c>
      <c r="X2013">
        <f>SUM($F2013:L2013)</f>
        <v>0</v>
      </c>
      <c r="Y2013">
        <f>SUM($F2013:M2013)</f>
        <v>0</v>
      </c>
      <c r="Z2013">
        <f>SUM($F2013:N2013)</f>
        <v>0</v>
      </c>
      <c r="AA2013">
        <f>SUM($F2013:O2013)</f>
        <v>0</v>
      </c>
      <c r="AB2013">
        <f>SUM($F2013:P2013)</f>
        <v>0</v>
      </c>
      <c r="AC2013">
        <f>SUM($F2013:Q2013)</f>
        <v>0</v>
      </c>
      <c r="AD2013">
        <f>SUM($F2013:R2013)</f>
        <v>0</v>
      </c>
    </row>
    <row r="2014" spans="1:30" x14ac:dyDescent="0.35">
      <c r="A2014" t="s">
        <v>193</v>
      </c>
      <c r="B2014" s="328" t="str">
        <f>VLOOKUP(A2014,'Web Based Remittances'!$A$2:$C$70,3,0)</f>
        <v>116q376h</v>
      </c>
      <c r="C2014" t="s">
        <v>29</v>
      </c>
      <c r="D2014" t="s">
        <v>30</v>
      </c>
      <c r="E2014">
        <v>4190390</v>
      </c>
      <c r="F2014">
        <v>0</v>
      </c>
      <c r="G2014">
        <v>0</v>
      </c>
      <c r="H2014">
        <v>0</v>
      </c>
      <c r="I2014">
        <v>0</v>
      </c>
      <c r="J2014">
        <v>0</v>
      </c>
      <c r="K2014">
        <v>0</v>
      </c>
      <c r="L2014">
        <v>0</v>
      </c>
      <c r="M2014">
        <v>0</v>
      </c>
      <c r="N2014">
        <v>0</v>
      </c>
      <c r="O2014">
        <v>0</v>
      </c>
      <c r="P2014">
        <v>0</v>
      </c>
      <c r="Q2014">
        <v>0</v>
      </c>
      <c r="R2014">
        <v>0</v>
      </c>
      <c r="S2014">
        <f t="shared" si="31"/>
        <v>0</v>
      </c>
      <c r="T2014">
        <f>SUM($F2014:H2014)</f>
        <v>0</v>
      </c>
      <c r="U2014">
        <f>SUM($F2014:I2014)</f>
        <v>0</v>
      </c>
      <c r="V2014">
        <f>SUM($F2014:J2014)</f>
        <v>0</v>
      </c>
      <c r="W2014">
        <f>SUM($F2014:K2014)</f>
        <v>0</v>
      </c>
      <c r="X2014">
        <f>SUM($F2014:L2014)</f>
        <v>0</v>
      </c>
      <c r="Y2014">
        <f>SUM($F2014:M2014)</f>
        <v>0</v>
      </c>
      <c r="Z2014">
        <f>SUM($F2014:N2014)</f>
        <v>0</v>
      </c>
      <c r="AA2014">
        <f>SUM($F2014:O2014)</f>
        <v>0</v>
      </c>
      <c r="AB2014">
        <f>SUM($F2014:P2014)</f>
        <v>0</v>
      </c>
      <c r="AC2014">
        <f>SUM($F2014:Q2014)</f>
        <v>0</v>
      </c>
      <c r="AD2014">
        <f>SUM($F2014:R2014)</f>
        <v>0</v>
      </c>
    </row>
    <row r="2015" spans="1:30" x14ac:dyDescent="0.35">
      <c r="A2015" t="s">
        <v>193</v>
      </c>
      <c r="B2015" s="328" t="str">
        <f>VLOOKUP(A2015,'Web Based Remittances'!$A$2:$C$70,3,0)</f>
        <v>116q376h</v>
      </c>
      <c r="C2015" t="s">
        <v>31</v>
      </c>
      <c r="D2015" t="s">
        <v>32</v>
      </c>
      <c r="E2015">
        <v>4191900</v>
      </c>
      <c r="F2015">
        <v>0</v>
      </c>
      <c r="G2015">
        <v>0</v>
      </c>
      <c r="H2015">
        <v>0</v>
      </c>
      <c r="I2015">
        <v>0</v>
      </c>
      <c r="J2015">
        <v>0</v>
      </c>
      <c r="K2015">
        <v>0</v>
      </c>
      <c r="L2015">
        <v>0</v>
      </c>
      <c r="M2015">
        <v>0</v>
      </c>
      <c r="N2015">
        <v>0</v>
      </c>
      <c r="O2015">
        <v>0</v>
      </c>
      <c r="P2015">
        <v>0</v>
      </c>
      <c r="Q2015">
        <v>0</v>
      </c>
      <c r="R2015">
        <v>0</v>
      </c>
      <c r="S2015">
        <f t="shared" si="31"/>
        <v>0</v>
      </c>
      <c r="T2015">
        <f>SUM($F2015:H2015)</f>
        <v>0</v>
      </c>
      <c r="U2015">
        <f>SUM($F2015:I2015)</f>
        <v>0</v>
      </c>
      <c r="V2015">
        <f>SUM($F2015:J2015)</f>
        <v>0</v>
      </c>
      <c r="W2015">
        <f>SUM($F2015:K2015)</f>
        <v>0</v>
      </c>
      <c r="X2015">
        <f>SUM($F2015:L2015)</f>
        <v>0</v>
      </c>
      <c r="Y2015">
        <f>SUM($F2015:M2015)</f>
        <v>0</v>
      </c>
      <c r="Z2015">
        <f>SUM($F2015:N2015)</f>
        <v>0</v>
      </c>
      <c r="AA2015">
        <f>SUM($F2015:O2015)</f>
        <v>0</v>
      </c>
      <c r="AB2015">
        <f>SUM($F2015:P2015)</f>
        <v>0</v>
      </c>
      <c r="AC2015">
        <f>SUM($F2015:Q2015)</f>
        <v>0</v>
      </c>
      <c r="AD2015">
        <f>SUM($F2015:R2015)</f>
        <v>0</v>
      </c>
    </row>
    <row r="2016" spans="1:30" x14ac:dyDescent="0.35">
      <c r="A2016" t="s">
        <v>193</v>
      </c>
      <c r="B2016" s="328" t="str">
        <f>VLOOKUP(A2016,'Web Based Remittances'!$A$2:$C$70,3,0)</f>
        <v>116q376h</v>
      </c>
      <c r="C2016" t="s">
        <v>33</v>
      </c>
      <c r="D2016" t="s">
        <v>34</v>
      </c>
      <c r="E2016">
        <v>4191100</v>
      </c>
      <c r="F2016">
        <v>-100</v>
      </c>
      <c r="G2016">
        <v>0</v>
      </c>
      <c r="H2016">
        <v>0</v>
      </c>
      <c r="I2016">
        <v>-25</v>
      </c>
      <c r="J2016">
        <v>0</v>
      </c>
      <c r="K2016">
        <v>0</v>
      </c>
      <c r="L2016">
        <v>-25</v>
      </c>
      <c r="M2016">
        <v>0</v>
      </c>
      <c r="N2016">
        <v>0</v>
      </c>
      <c r="O2016">
        <v>-25</v>
      </c>
      <c r="P2016">
        <v>0</v>
      </c>
      <c r="Q2016">
        <v>0</v>
      </c>
      <c r="R2016">
        <v>-25</v>
      </c>
      <c r="S2016">
        <f t="shared" si="31"/>
        <v>0</v>
      </c>
      <c r="T2016">
        <f>SUM($F2016:H2016)</f>
        <v>-100</v>
      </c>
      <c r="U2016">
        <f>SUM($F2016:I2016)</f>
        <v>-125</v>
      </c>
      <c r="V2016">
        <f>SUM($F2016:J2016)</f>
        <v>-125</v>
      </c>
      <c r="W2016">
        <f>SUM($F2016:K2016)</f>
        <v>-125</v>
      </c>
      <c r="X2016">
        <f>SUM($F2016:L2016)</f>
        <v>-150</v>
      </c>
      <c r="Y2016">
        <f>SUM($F2016:M2016)</f>
        <v>-150</v>
      </c>
      <c r="Z2016">
        <f>SUM($F2016:N2016)</f>
        <v>-150</v>
      </c>
      <c r="AA2016">
        <f>SUM($F2016:O2016)</f>
        <v>-175</v>
      </c>
      <c r="AB2016">
        <f>SUM($F2016:P2016)</f>
        <v>-175</v>
      </c>
      <c r="AC2016">
        <f>SUM($F2016:Q2016)</f>
        <v>-175</v>
      </c>
      <c r="AD2016">
        <f>SUM($F2016:R2016)</f>
        <v>-200</v>
      </c>
    </row>
    <row r="2017" spans="1:30" x14ac:dyDescent="0.35">
      <c r="A2017" t="s">
        <v>193</v>
      </c>
      <c r="B2017" s="328" t="str">
        <f>VLOOKUP(A2017,'Web Based Remittances'!$A$2:$C$70,3,0)</f>
        <v>116q376h</v>
      </c>
      <c r="C2017" t="s">
        <v>35</v>
      </c>
      <c r="D2017" t="s">
        <v>36</v>
      </c>
      <c r="E2017">
        <v>4191110</v>
      </c>
      <c r="F2017">
        <v>0</v>
      </c>
      <c r="G2017">
        <v>0</v>
      </c>
      <c r="H2017">
        <v>0</v>
      </c>
      <c r="I2017">
        <v>0</v>
      </c>
      <c r="J2017">
        <v>0</v>
      </c>
      <c r="K2017">
        <v>0</v>
      </c>
      <c r="L2017">
        <v>0</v>
      </c>
      <c r="M2017">
        <v>0</v>
      </c>
      <c r="N2017">
        <v>0</v>
      </c>
      <c r="O2017">
        <v>0</v>
      </c>
      <c r="P2017">
        <v>0</v>
      </c>
      <c r="Q2017">
        <v>0</v>
      </c>
      <c r="R2017">
        <v>0</v>
      </c>
      <c r="S2017">
        <f t="shared" si="31"/>
        <v>0</v>
      </c>
      <c r="T2017">
        <f>SUM($F2017:H2017)</f>
        <v>0</v>
      </c>
      <c r="U2017">
        <f>SUM($F2017:I2017)</f>
        <v>0</v>
      </c>
      <c r="V2017">
        <f>SUM($F2017:J2017)</f>
        <v>0</v>
      </c>
      <c r="W2017">
        <f>SUM($F2017:K2017)</f>
        <v>0</v>
      </c>
      <c r="X2017">
        <f>SUM($F2017:L2017)</f>
        <v>0</v>
      </c>
      <c r="Y2017">
        <f>SUM($F2017:M2017)</f>
        <v>0</v>
      </c>
      <c r="Z2017">
        <f>SUM($F2017:N2017)</f>
        <v>0</v>
      </c>
      <c r="AA2017">
        <f>SUM($F2017:O2017)</f>
        <v>0</v>
      </c>
      <c r="AB2017">
        <f>SUM($F2017:P2017)</f>
        <v>0</v>
      </c>
      <c r="AC2017">
        <f>SUM($F2017:Q2017)</f>
        <v>0</v>
      </c>
      <c r="AD2017">
        <f>SUM($F2017:R2017)</f>
        <v>0</v>
      </c>
    </row>
    <row r="2018" spans="1:30" x14ac:dyDescent="0.35">
      <c r="A2018" t="s">
        <v>193</v>
      </c>
      <c r="B2018" s="328" t="str">
        <f>VLOOKUP(A2018,'Web Based Remittances'!$A$2:$C$70,3,0)</f>
        <v>116q376h</v>
      </c>
      <c r="C2018" t="s">
        <v>37</v>
      </c>
      <c r="D2018" t="s">
        <v>38</v>
      </c>
      <c r="E2018">
        <v>4191600</v>
      </c>
      <c r="F2018">
        <v>-500</v>
      </c>
      <c r="G2018">
        <v>0</v>
      </c>
      <c r="H2018">
        <v>-500</v>
      </c>
      <c r="I2018">
        <v>0</v>
      </c>
      <c r="J2018">
        <v>0</v>
      </c>
      <c r="K2018">
        <v>0</v>
      </c>
      <c r="L2018">
        <v>0</v>
      </c>
      <c r="M2018">
        <v>0</v>
      </c>
      <c r="N2018">
        <v>0</v>
      </c>
      <c r="O2018">
        <v>0</v>
      </c>
      <c r="P2018">
        <v>0</v>
      </c>
      <c r="Q2018">
        <v>0</v>
      </c>
      <c r="R2018">
        <v>0</v>
      </c>
      <c r="S2018">
        <f t="shared" si="31"/>
        <v>0</v>
      </c>
      <c r="T2018">
        <f>SUM($F2018:H2018)</f>
        <v>-1000</v>
      </c>
      <c r="U2018">
        <f>SUM($F2018:I2018)</f>
        <v>-1000</v>
      </c>
      <c r="V2018">
        <f>SUM($F2018:J2018)</f>
        <v>-1000</v>
      </c>
      <c r="W2018">
        <f>SUM($F2018:K2018)</f>
        <v>-1000</v>
      </c>
      <c r="X2018">
        <f>SUM($F2018:L2018)</f>
        <v>-1000</v>
      </c>
      <c r="Y2018">
        <f>SUM($F2018:M2018)</f>
        <v>-1000</v>
      </c>
      <c r="Z2018">
        <f>SUM($F2018:N2018)</f>
        <v>-1000</v>
      </c>
      <c r="AA2018">
        <f>SUM($F2018:O2018)</f>
        <v>-1000</v>
      </c>
      <c r="AB2018">
        <f>SUM($F2018:P2018)</f>
        <v>-1000</v>
      </c>
      <c r="AC2018">
        <f>SUM($F2018:Q2018)</f>
        <v>-1000</v>
      </c>
      <c r="AD2018">
        <f>SUM($F2018:R2018)</f>
        <v>-1000</v>
      </c>
    </row>
    <row r="2019" spans="1:30" x14ac:dyDescent="0.35">
      <c r="A2019" t="s">
        <v>193</v>
      </c>
      <c r="B2019" s="328" t="str">
        <f>VLOOKUP(A2019,'Web Based Remittances'!$A$2:$C$70,3,0)</f>
        <v>116q376h</v>
      </c>
      <c r="C2019" t="s">
        <v>39</v>
      </c>
      <c r="D2019" t="s">
        <v>40</v>
      </c>
      <c r="E2019">
        <v>4191610</v>
      </c>
      <c r="F2019">
        <v>0</v>
      </c>
      <c r="G2019">
        <v>0</v>
      </c>
      <c r="H2019">
        <v>0</v>
      </c>
      <c r="I2019">
        <v>0</v>
      </c>
      <c r="J2019">
        <v>0</v>
      </c>
      <c r="K2019">
        <v>0</v>
      </c>
      <c r="L2019">
        <v>0</v>
      </c>
      <c r="M2019">
        <v>0</v>
      </c>
      <c r="N2019">
        <v>0</v>
      </c>
      <c r="O2019">
        <v>0</v>
      </c>
      <c r="P2019">
        <v>0</v>
      </c>
      <c r="Q2019">
        <v>0</v>
      </c>
      <c r="R2019">
        <v>0</v>
      </c>
      <c r="S2019">
        <f t="shared" si="31"/>
        <v>0</v>
      </c>
      <c r="T2019">
        <f>SUM($F2019:H2019)</f>
        <v>0</v>
      </c>
      <c r="U2019">
        <f>SUM($F2019:I2019)</f>
        <v>0</v>
      </c>
      <c r="V2019">
        <f>SUM($F2019:J2019)</f>
        <v>0</v>
      </c>
      <c r="W2019">
        <f>SUM($F2019:K2019)</f>
        <v>0</v>
      </c>
      <c r="X2019">
        <f>SUM($F2019:L2019)</f>
        <v>0</v>
      </c>
      <c r="Y2019">
        <f>SUM($F2019:M2019)</f>
        <v>0</v>
      </c>
      <c r="Z2019">
        <f>SUM($F2019:N2019)</f>
        <v>0</v>
      </c>
      <c r="AA2019">
        <f>SUM($F2019:O2019)</f>
        <v>0</v>
      </c>
      <c r="AB2019">
        <f>SUM($F2019:P2019)</f>
        <v>0</v>
      </c>
      <c r="AC2019">
        <f>SUM($F2019:Q2019)</f>
        <v>0</v>
      </c>
      <c r="AD2019">
        <f>SUM($F2019:R2019)</f>
        <v>0</v>
      </c>
    </row>
    <row r="2020" spans="1:30" x14ac:dyDescent="0.35">
      <c r="A2020" t="s">
        <v>193</v>
      </c>
      <c r="B2020" s="328" t="str">
        <f>VLOOKUP(A2020,'Web Based Remittances'!$A$2:$C$70,3,0)</f>
        <v>116q376h</v>
      </c>
      <c r="C2020" t="s">
        <v>41</v>
      </c>
      <c r="D2020" t="s">
        <v>42</v>
      </c>
      <c r="E2020">
        <v>4190410</v>
      </c>
      <c r="F2020">
        <v>0</v>
      </c>
      <c r="G2020">
        <v>0</v>
      </c>
      <c r="H2020">
        <v>0</v>
      </c>
      <c r="I2020">
        <v>0</v>
      </c>
      <c r="J2020">
        <v>0</v>
      </c>
      <c r="K2020">
        <v>0</v>
      </c>
      <c r="L2020">
        <v>0</v>
      </c>
      <c r="M2020">
        <v>0</v>
      </c>
      <c r="N2020">
        <v>0</v>
      </c>
      <c r="O2020">
        <v>0</v>
      </c>
      <c r="P2020">
        <v>0</v>
      </c>
      <c r="Q2020">
        <v>0</v>
      </c>
      <c r="R2020">
        <v>0</v>
      </c>
      <c r="S2020">
        <f t="shared" si="31"/>
        <v>0</v>
      </c>
      <c r="T2020">
        <f>SUM($F2020:H2020)</f>
        <v>0</v>
      </c>
      <c r="U2020">
        <f>SUM($F2020:I2020)</f>
        <v>0</v>
      </c>
      <c r="V2020">
        <f>SUM($F2020:J2020)</f>
        <v>0</v>
      </c>
      <c r="W2020">
        <f>SUM($F2020:K2020)</f>
        <v>0</v>
      </c>
      <c r="X2020">
        <f>SUM($F2020:L2020)</f>
        <v>0</v>
      </c>
      <c r="Y2020">
        <f>SUM($F2020:M2020)</f>
        <v>0</v>
      </c>
      <c r="Z2020">
        <f>SUM($F2020:N2020)</f>
        <v>0</v>
      </c>
      <c r="AA2020">
        <f>SUM($F2020:O2020)</f>
        <v>0</v>
      </c>
      <c r="AB2020">
        <f>SUM($F2020:P2020)</f>
        <v>0</v>
      </c>
      <c r="AC2020">
        <f>SUM($F2020:Q2020)</f>
        <v>0</v>
      </c>
      <c r="AD2020">
        <f>SUM($F2020:R2020)</f>
        <v>0</v>
      </c>
    </row>
    <row r="2021" spans="1:30" x14ac:dyDescent="0.35">
      <c r="A2021" t="s">
        <v>193</v>
      </c>
      <c r="B2021" s="328" t="str">
        <f>VLOOKUP(A2021,'Web Based Remittances'!$A$2:$C$70,3,0)</f>
        <v>116q376h</v>
      </c>
      <c r="C2021" t="s">
        <v>43</v>
      </c>
      <c r="D2021" t="s">
        <v>44</v>
      </c>
      <c r="E2021">
        <v>4190420</v>
      </c>
      <c r="F2021">
        <v>-1520</v>
      </c>
      <c r="G2021">
        <v>0</v>
      </c>
      <c r="H2021">
        <v>-120</v>
      </c>
      <c r="I2021">
        <v>-200</v>
      </c>
      <c r="J2021">
        <v>0</v>
      </c>
      <c r="K2021">
        <v>0</v>
      </c>
      <c r="L2021">
        <v>0</v>
      </c>
      <c r="M2021">
        <v>0</v>
      </c>
      <c r="N2021">
        <v>-400</v>
      </c>
      <c r="O2021">
        <v>-200</v>
      </c>
      <c r="P2021">
        <v>-400</v>
      </c>
      <c r="Q2021">
        <v>-100</v>
      </c>
      <c r="R2021">
        <v>-100</v>
      </c>
      <c r="S2021">
        <f t="shared" si="31"/>
        <v>0</v>
      </c>
      <c r="T2021">
        <f>SUM($F2021:H2021)</f>
        <v>-1640</v>
      </c>
      <c r="U2021">
        <f>SUM($F2021:I2021)</f>
        <v>-1840</v>
      </c>
      <c r="V2021">
        <f>SUM($F2021:J2021)</f>
        <v>-1840</v>
      </c>
      <c r="W2021">
        <f>SUM($F2021:K2021)</f>
        <v>-1840</v>
      </c>
      <c r="X2021">
        <f>SUM($F2021:L2021)</f>
        <v>-1840</v>
      </c>
      <c r="Y2021">
        <f>SUM($F2021:M2021)</f>
        <v>-1840</v>
      </c>
      <c r="Z2021">
        <f>SUM($F2021:N2021)</f>
        <v>-2240</v>
      </c>
      <c r="AA2021">
        <f>SUM($F2021:O2021)</f>
        <v>-2440</v>
      </c>
      <c r="AB2021">
        <f>SUM($F2021:P2021)</f>
        <v>-2840</v>
      </c>
      <c r="AC2021">
        <f>SUM($F2021:Q2021)</f>
        <v>-2940</v>
      </c>
      <c r="AD2021">
        <f>SUM($F2021:R2021)</f>
        <v>-3040</v>
      </c>
    </row>
    <row r="2022" spans="1:30" x14ac:dyDescent="0.35">
      <c r="A2022" t="s">
        <v>193</v>
      </c>
      <c r="B2022" s="328" t="str">
        <f>VLOOKUP(A2022,'Web Based Remittances'!$A$2:$C$70,3,0)</f>
        <v>116q376h</v>
      </c>
      <c r="C2022" t="s">
        <v>45</v>
      </c>
      <c r="D2022" t="s">
        <v>46</v>
      </c>
      <c r="E2022">
        <v>4190200</v>
      </c>
      <c r="F2022">
        <v>-5500</v>
      </c>
      <c r="G2022">
        <v>-500</v>
      </c>
      <c r="H2022">
        <v>-500</v>
      </c>
      <c r="I2022">
        <v>-500</v>
      </c>
      <c r="J2022">
        <v>-500</v>
      </c>
      <c r="K2022">
        <v>0</v>
      </c>
      <c r="L2022">
        <v>-500</v>
      </c>
      <c r="M2022">
        <v>-500</v>
      </c>
      <c r="N2022">
        <v>-500</v>
      </c>
      <c r="O2022">
        <v>-500</v>
      </c>
      <c r="P2022">
        <v>-500</v>
      </c>
      <c r="Q2022">
        <v>-500</v>
      </c>
      <c r="R2022">
        <v>-500</v>
      </c>
      <c r="S2022">
        <f t="shared" si="31"/>
        <v>-500</v>
      </c>
      <c r="T2022">
        <f>SUM($F2022:H2022)</f>
        <v>-6500</v>
      </c>
      <c r="U2022">
        <f>SUM($F2022:I2022)</f>
        <v>-7000</v>
      </c>
      <c r="V2022">
        <f>SUM($F2022:J2022)</f>
        <v>-7500</v>
      </c>
      <c r="W2022">
        <f>SUM($F2022:K2022)</f>
        <v>-7500</v>
      </c>
      <c r="X2022">
        <f>SUM($F2022:L2022)</f>
        <v>-8000</v>
      </c>
      <c r="Y2022">
        <f>SUM($F2022:M2022)</f>
        <v>-8500</v>
      </c>
      <c r="Z2022">
        <f>SUM($F2022:N2022)</f>
        <v>-9000</v>
      </c>
      <c r="AA2022">
        <f>SUM($F2022:O2022)</f>
        <v>-9500</v>
      </c>
      <c r="AB2022">
        <f>SUM($F2022:P2022)</f>
        <v>-10000</v>
      </c>
      <c r="AC2022">
        <f>SUM($F2022:Q2022)</f>
        <v>-10500</v>
      </c>
      <c r="AD2022">
        <f>SUM($F2022:R2022)</f>
        <v>-11000</v>
      </c>
    </row>
    <row r="2023" spans="1:30" x14ac:dyDescent="0.35">
      <c r="A2023" t="s">
        <v>193</v>
      </c>
      <c r="B2023" s="328" t="str">
        <f>VLOOKUP(A2023,'Web Based Remittances'!$A$2:$C$70,3,0)</f>
        <v>116q376h</v>
      </c>
      <c r="C2023" t="s">
        <v>47</v>
      </c>
      <c r="D2023" t="s">
        <v>48</v>
      </c>
      <c r="E2023">
        <v>4190386</v>
      </c>
      <c r="F2023">
        <v>0</v>
      </c>
      <c r="G2023">
        <v>0</v>
      </c>
      <c r="H2023">
        <v>0</v>
      </c>
      <c r="I2023">
        <v>0</v>
      </c>
      <c r="J2023">
        <v>0</v>
      </c>
      <c r="K2023">
        <v>0</v>
      </c>
      <c r="L2023">
        <v>0</v>
      </c>
      <c r="M2023">
        <v>0</v>
      </c>
      <c r="N2023">
        <v>0</v>
      </c>
      <c r="O2023">
        <v>0</v>
      </c>
      <c r="P2023">
        <v>0</v>
      </c>
      <c r="Q2023">
        <v>0</v>
      </c>
      <c r="R2023">
        <v>0</v>
      </c>
      <c r="S2023">
        <f t="shared" si="31"/>
        <v>0</v>
      </c>
      <c r="T2023">
        <f>SUM($F2023:H2023)</f>
        <v>0</v>
      </c>
      <c r="U2023">
        <f>SUM($F2023:I2023)</f>
        <v>0</v>
      </c>
      <c r="V2023">
        <f>SUM($F2023:J2023)</f>
        <v>0</v>
      </c>
      <c r="W2023">
        <f>SUM($F2023:K2023)</f>
        <v>0</v>
      </c>
      <c r="X2023">
        <f>SUM($F2023:L2023)</f>
        <v>0</v>
      </c>
      <c r="Y2023">
        <f>SUM($F2023:M2023)</f>
        <v>0</v>
      </c>
      <c r="Z2023">
        <f>SUM($F2023:N2023)</f>
        <v>0</v>
      </c>
      <c r="AA2023">
        <f>SUM($F2023:O2023)</f>
        <v>0</v>
      </c>
      <c r="AB2023">
        <f>SUM($F2023:P2023)</f>
        <v>0</v>
      </c>
      <c r="AC2023">
        <f>SUM($F2023:Q2023)</f>
        <v>0</v>
      </c>
      <c r="AD2023">
        <f>SUM($F2023:R2023)</f>
        <v>0</v>
      </c>
    </row>
    <row r="2024" spans="1:30" x14ac:dyDescent="0.35">
      <c r="A2024" t="s">
        <v>193</v>
      </c>
      <c r="B2024" s="328" t="str">
        <f>VLOOKUP(A2024,'Web Based Remittances'!$A$2:$C$70,3,0)</f>
        <v>116q376h</v>
      </c>
      <c r="C2024" t="s">
        <v>49</v>
      </c>
      <c r="D2024" t="s">
        <v>50</v>
      </c>
      <c r="E2024">
        <v>4190387</v>
      </c>
      <c r="F2024">
        <v>0</v>
      </c>
      <c r="G2024">
        <v>0</v>
      </c>
      <c r="H2024">
        <v>0</v>
      </c>
      <c r="I2024">
        <v>0</v>
      </c>
      <c r="J2024">
        <v>0</v>
      </c>
      <c r="K2024">
        <v>0</v>
      </c>
      <c r="L2024">
        <v>0</v>
      </c>
      <c r="M2024">
        <v>0</v>
      </c>
      <c r="N2024">
        <v>0</v>
      </c>
      <c r="O2024">
        <v>0</v>
      </c>
      <c r="P2024">
        <v>0</v>
      </c>
      <c r="Q2024">
        <v>0</v>
      </c>
      <c r="R2024">
        <v>0</v>
      </c>
      <c r="S2024">
        <f t="shared" si="31"/>
        <v>0</v>
      </c>
      <c r="T2024">
        <f>SUM($F2024:H2024)</f>
        <v>0</v>
      </c>
      <c r="U2024">
        <f>SUM($F2024:I2024)</f>
        <v>0</v>
      </c>
      <c r="V2024">
        <f>SUM($F2024:J2024)</f>
        <v>0</v>
      </c>
      <c r="W2024">
        <f>SUM($F2024:K2024)</f>
        <v>0</v>
      </c>
      <c r="X2024">
        <f>SUM($F2024:L2024)</f>
        <v>0</v>
      </c>
      <c r="Y2024">
        <f>SUM($F2024:M2024)</f>
        <v>0</v>
      </c>
      <c r="Z2024">
        <f>SUM($F2024:N2024)</f>
        <v>0</v>
      </c>
      <c r="AA2024">
        <f>SUM($F2024:O2024)</f>
        <v>0</v>
      </c>
      <c r="AB2024">
        <f>SUM($F2024:P2024)</f>
        <v>0</v>
      </c>
      <c r="AC2024">
        <f>SUM($F2024:Q2024)</f>
        <v>0</v>
      </c>
      <c r="AD2024">
        <f>SUM($F2024:R2024)</f>
        <v>0</v>
      </c>
    </row>
    <row r="2025" spans="1:30" x14ac:dyDescent="0.35">
      <c r="A2025" t="s">
        <v>193</v>
      </c>
      <c r="B2025" s="328" t="str">
        <f>VLOOKUP(A2025,'Web Based Remittances'!$A$2:$C$70,3,0)</f>
        <v>116q376h</v>
      </c>
      <c r="C2025" t="s">
        <v>51</v>
      </c>
      <c r="D2025" t="s">
        <v>52</v>
      </c>
      <c r="E2025">
        <v>4190388</v>
      </c>
      <c r="F2025">
        <v>0</v>
      </c>
      <c r="G2025">
        <v>0</v>
      </c>
      <c r="H2025">
        <v>0</v>
      </c>
      <c r="I2025">
        <v>0</v>
      </c>
      <c r="J2025">
        <v>0</v>
      </c>
      <c r="K2025">
        <v>0</v>
      </c>
      <c r="L2025">
        <v>0</v>
      </c>
      <c r="M2025">
        <v>0</v>
      </c>
      <c r="N2025">
        <v>0</v>
      </c>
      <c r="O2025">
        <v>0</v>
      </c>
      <c r="P2025">
        <v>0</v>
      </c>
      <c r="Q2025">
        <v>0</v>
      </c>
      <c r="R2025">
        <v>0</v>
      </c>
      <c r="S2025">
        <f t="shared" si="31"/>
        <v>0</v>
      </c>
      <c r="T2025">
        <f>SUM($F2025:H2025)</f>
        <v>0</v>
      </c>
      <c r="U2025">
        <f>SUM($F2025:I2025)</f>
        <v>0</v>
      </c>
      <c r="V2025">
        <f>SUM($F2025:J2025)</f>
        <v>0</v>
      </c>
      <c r="W2025">
        <f>SUM($F2025:K2025)</f>
        <v>0</v>
      </c>
      <c r="X2025">
        <f>SUM($F2025:L2025)</f>
        <v>0</v>
      </c>
      <c r="Y2025">
        <f>SUM($F2025:M2025)</f>
        <v>0</v>
      </c>
      <c r="Z2025">
        <f>SUM($F2025:N2025)</f>
        <v>0</v>
      </c>
      <c r="AA2025">
        <f>SUM($F2025:O2025)</f>
        <v>0</v>
      </c>
      <c r="AB2025">
        <f>SUM($F2025:P2025)</f>
        <v>0</v>
      </c>
      <c r="AC2025">
        <f>SUM($F2025:Q2025)</f>
        <v>0</v>
      </c>
      <c r="AD2025">
        <f>SUM($F2025:R2025)</f>
        <v>0</v>
      </c>
    </row>
    <row r="2026" spans="1:30" x14ac:dyDescent="0.35">
      <c r="A2026" t="s">
        <v>193</v>
      </c>
      <c r="B2026" s="328" t="str">
        <f>VLOOKUP(A2026,'Web Based Remittances'!$A$2:$C$70,3,0)</f>
        <v>116q376h</v>
      </c>
      <c r="C2026" t="s">
        <v>53</v>
      </c>
      <c r="D2026" t="s">
        <v>54</v>
      </c>
      <c r="E2026">
        <v>4190380</v>
      </c>
      <c r="F2026">
        <v>0</v>
      </c>
      <c r="G2026">
        <v>0</v>
      </c>
      <c r="H2026">
        <v>0</v>
      </c>
      <c r="I2026">
        <v>0</v>
      </c>
      <c r="J2026">
        <v>0</v>
      </c>
      <c r="K2026">
        <v>0</v>
      </c>
      <c r="L2026">
        <v>0</v>
      </c>
      <c r="M2026">
        <v>0</v>
      </c>
      <c r="N2026">
        <v>0</v>
      </c>
      <c r="O2026">
        <v>0</v>
      </c>
      <c r="P2026">
        <v>0</v>
      </c>
      <c r="Q2026">
        <v>0</v>
      </c>
      <c r="R2026">
        <v>0</v>
      </c>
      <c r="S2026">
        <f t="shared" si="31"/>
        <v>0</v>
      </c>
      <c r="T2026">
        <f>SUM($F2026:H2026)</f>
        <v>0</v>
      </c>
      <c r="U2026">
        <f>SUM($F2026:I2026)</f>
        <v>0</v>
      </c>
      <c r="V2026">
        <f>SUM($F2026:J2026)</f>
        <v>0</v>
      </c>
      <c r="W2026">
        <f>SUM($F2026:K2026)</f>
        <v>0</v>
      </c>
      <c r="X2026">
        <f>SUM($F2026:L2026)</f>
        <v>0</v>
      </c>
      <c r="Y2026">
        <f>SUM($F2026:M2026)</f>
        <v>0</v>
      </c>
      <c r="Z2026">
        <f>SUM($F2026:N2026)</f>
        <v>0</v>
      </c>
      <c r="AA2026">
        <f>SUM($F2026:O2026)</f>
        <v>0</v>
      </c>
      <c r="AB2026">
        <f>SUM($F2026:P2026)</f>
        <v>0</v>
      </c>
      <c r="AC2026">
        <f>SUM($F2026:Q2026)</f>
        <v>0</v>
      </c>
      <c r="AD2026">
        <f>SUM($F2026:R2026)</f>
        <v>0</v>
      </c>
    </row>
    <row r="2027" spans="1:30" x14ac:dyDescent="0.35">
      <c r="A2027" t="s">
        <v>193</v>
      </c>
      <c r="B2027" s="328" t="str">
        <f>VLOOKUP(A2027,'Web Based Remittances'!$A$2:$C$70,3,0)</f>
        <v>116q376h</v>
      </c>
      <c r="C2027" t="s">
        <v>156</v>
      </c>
      <c r="D2027" t="s">
        <v>157</v>
      </c>
      <c r="E2027">
        <v>4190205</v>
      </c>
      <c r="F2027">
        <v>0</v>
      </c>
      <c r="G2027">
        <v>0</v>
      </c>
      <c r="H2027">
        <v>0</v>
      </c>
      <c r="I2027">
        <v>0</v>
      </c>
      <c r="J2027">
        <v>0</v>
      </c>
      <c r="K2027">
        <v>0</v>
      </c>
      <c r="L2027">
        <v>0</v>
      </c>
      <c r="M2027">
        <v>0</v>
      </c>
      <c r="N2027">
        <v>0</v>
      </c>
      <c r="O2027">
        <v>0</v>
      </c>
      <c r="P2027">
        <v>0</v>
      </c>
      <c r="Q2027">
        <v>0</v>
      </c>
      <c r="R2027">
        <v>0</v>
      </c>
      <c r="S2027">
        <f t="shared" si="31"/>
        <v>0</v>
      </c>
      <c r="T2027">
        <f>SUM($F2027:H2027)</f>
        <v>0</v>
      </c>
      <c r="U2027">
        <f>SUM($F2027:I2027)</f>
        <v>0</v>
      </c>
      <c r="V2027">
        <f>SUM($F2027:J2027)</f>
        <v>0</v>
      </c>
      <c r="W2027">
        <f>SUM($F2027:K2027)</f>
        <v>0</v>
      </c>
      <c r="X2027">
        <f>SUM($F2027:L2027)</f>
        <v>0</v>
      </c>
      <c r="Y2027">
        <f>SUM($F2027:M2027)</f>
        <v>0</v>
      </c>
      <c r="Z2027">
        <f>SUM($F2027:N2027)</f>
        <v>0</v>
      </c>
      <c r="AA2027">
        <f>SUM($F2027:O2027)</f>
        <v>0</v>
      </c>
      <c r="AB2027">
        <f>SUM($F2027:P2027)</f>
        <v>0</v>
      </c>
      <c r="AC2027">
        <f>SUM($F2027:Q2027)</f>
        <v>0</v>
      </c>
      <c r="AD2027">
        <f>SUM($F2027:R2027)</f>
        <v>0</v>
      </c>
    </row>
    <row r="2028" spans="1:30" x14ac:dyDescent="0.35">
      <c r="A2028" t="s">
        <v>193</v>
      </c>
      <c r="B2028" s="328" t="str">
        <f>VLOOKUP(A2028,'Web Based Remittances'!$A$2:$C$70,3,0)</f>
        <v>116q376h</v>
      </c>
      <c r="C2028" t="s">
        <v>55</v>
      </c>
      <c r="D2028" t="s">
        <v>56</v>
      </c>
      <c r="E2028">
        <v>4190210</v>
      </c>
      <c r="F2028">
        <v>0</v>
      </c>
      <c r="G2028">
        <v>0</v>
      </c>
      <c r="H2028">
        <v>0</v>
      </c>
      <c r="I2028">
        <v>0</v>
      </c>
      <c r="J2028">
        <v>0</v>
      </c>
      <c r="K2028">
        <v>0</v>
      </c>
      <c r="L2028">
        <v>0</v>
      </c>
      <c r="M2028">
        <v>0</v>
      </c>
      <c r="N2028">
        <v>0</v>
      </c>
      <c r="O2028">
        <v>0</v>
      </c>
      <c r="P2028">
        <v>0</v>
      </c>
      <c r="Q2028">
        <v>0</v>
      </c>
      <c r="R2028">
        <v>0</v>
      </c>
      <c r="S2028">
        <f t="shared" si="31"/>
        <v>0</v>
      </c>
      <c r="T2028">
        <f>SUM($F2028:H2028)</f>
        <v>0</v>
      </c>
      <c r="U2028">
        <f>SUM($F2028:I2028)</f>
        <v>0</v>
      </c>
      <c r="V2028">
        <f>SUM($F2028:J2028)</f>
        <v>0</v>
      </c>
      <c r="W2028">
        <f>SUM($F2028:K2028)</f>
        <v>0</v>
      </c>
      <c r="X2028">
        <f>SUM($F2028:L2028)</f>
        <v>0</v>
      </c>
      <c r="Y2028">
        <f>SUM($F2028:M2028)</f>
        <v>0</v>
      </c>
      <c r="Z2028">
        <f>SUM($F2028:N2028)</f>
        <v>0</v>
      </c>
      <c r="AA2028">
        <f>SUM($F2028:O2028)</f>
        <v>0</v>
      </c>
      <c r="AB2028">
        <f>SUM($F2028:P2028)</f>
        <v>0</v>
      </c>
      <c r="AC2028">
        <f>SUM($F2028:Q2028)</f>
        <v>0</v>
      </c>
      <c r="AD2028">
        <f>SUM($F2028:R2028)</f>
        <v>0</v>
      </c>
    </row>
    <row r="2029" spans="1:30" x14ac:dyDescent="0.35">
      <c r="A2029" t="s">
        <v>193</v>
      </c>
      <c r="B2029" s="328" t="str">
        <f>VLOOKUP(A2029,'Web Based Remittances'!$A$2:$C$70,3,0)</f>
        <v>116q376h</v>
      </c>
      <c r="C2029" t="s">
        <v>57</v>
      </c>
      <c r="D2029" t="s">
        <v>58</v>
      </c>
      <c r="E2029">
        <v>6110000</v>
      </c>
      <c r="F2029">
        <v>121500</v>
      </c>
      <c r="G2029">
        <v>10100</v>
      </c>
      <c r="H2029">
        <v>10000</v>
      </c>
      <c r="I2029">
        <v>10000</v>
      </c>
      <c r="J2029">
        <v>10000</v>
      </c>
      <c r="K2029">
        <v>10000</v>
      </c>
      <c r="L2029">
        <v>10200</v>
      </c>
      <c r="M2029">
        <v>10200</v>
      </c>
      <c r="N2029">
        <v>10200</v>
      </c>
      <c r="O2029">
        <v>10200</v>
      </c>
      <c r="P2029">
        <v>10200</v>
      </c>
      <c r="Q2029">
        <v>10200</v>
      </c>
      <c r="R2029">
        <v>10200</v>
      </c>
      <c r="S2029">
        <f t="shared" si="31"/>
        <v>10100</v>
      </c>
      <c r="T2029">
        <f>SUM($F2029:H2029)</f>
        <v>141600</v>
      </c>
      <c r="U2029">
        <f>SUM($F2029:I2029)</f>
        <v>151600</v>
      </c>
      <c r="V2029">
        <f>SUM($F2029:J2029)</f>
        <v>161600</v>
      </c>
      <c r="W2029">
        <f>SUM($F2029:K2029)</f>
        <v>171600</v>
      </c>
      <c r="X2029">
        <f>SUM($F2029:L2029)</f>
        <v>181800</v>
      </c>
      <c r="Y2029">
        <f>SUM($F2029:M2029)</f>
        <v>192000</v>
      </c>
      <c r="Z2029">
        <f>SUM($F2029:N2029)</f>
        <v>202200</v>
      </c>
      <c r="AA2029">
        <f>SUM($F2029:O2029)</f>
        <v>212400</v>
      </c>
      <c r="AB2029">
        <f>SUM($F2029:P2029)</f>
        <v>222600</v>
      </c>
      <c r="AC2029">
        <f>SUM($F2029:Q2029)</f>
        <v>232800</v>
      </c>
      <c r="AD2029">
        <f>SUM($F2029:R2029)</f>
        <v>243000</v>
      </c>
    </row>
    <row r="2030" spans="1:30" x14ac:dyDescent="0.35">
      <c r="A2030" t="s">
        <v>193</v>
      </c>
      <c r="B2030" s="328" t="str">
        <f>VLOOKUP(A2030,'Web Based Remittances'!$A$2:$C$70,3,0)</f>
        <v>116q376h</v>
      </c>
      <c r="C2030" t="s">
        <v>59</v>
      </c>
      <c r="D2030" t="s">
        <v>60</v>
      </c>
      <c r="E2030">
        <v>6110020</v>
      </c>
      <c r="F2030">
        <v>0</v>
      </c>
      <c r="G2030">
        <v>0</v>
      </c>
      <c r="H2030">
        <v>0</v>
      </c>
      <c r="I2030">
        <v>0</v>
      </c>
      <c r="J2030">
        <v>0</v>
      </c>
      <c r="K2030">
        <v>0</v>
      </c>
      <c r="L2030">
        <v>0</v>
      </c>
      <c r="M2030">
        <v>0</v>
      </c>
      <c r="N2030">
        <v>0</v>
      </c>
      <c r="O2030">
        <v>0</v>
      </c>
      <c r="P2030">
        <v>0</v>
      </c>
      <c r="Q2030">
        <v>0</v>
      </c>
      <c r="R2030">
        <v>0</v>
      </c>
      <c r="S2030">
        <f t="shared" si="31"/>
        <v>0</v>
      </c>
      <c r="T2030">
        <f>SUM($F2030:H2030)</f>
        <v>0</v>
      </c>
      <c r="U2030">
        <f>SUM($F2030:I2030)</f>
        <v>0</v>
      </c>
      <c r="V2030">
        <f>SUM($F2030:J2030)</f>
        <v>0</v>
      </c>
      <c r="W2030">
        <f>SUM($F2030:K2030)</f>
        <v>0</v>
      </c>
      <c r="X2030">
        <f>SUM($F2030:L2030)</f>
        <v>0</v>
      </c>
      <c r="Y2030">
        <f>SUM($F2030:M2030)</f>
        <v>0</v>
      </c>
      <c r="Z2030">
        <f>SUM($F2030:N2030)</f>
        <v>0</v>
      </c>
      <c r="AA2030">
        <f>SUM($F2030:O2030)</f>
        <v>0</v>
      </c>
      <c r="AB2030">
        <f>SUM($F2030:P2030)</f>
        <v>0</v>
      </c>
      <c r="AC2030">
        <f>SUM($F2030:Q2030)</f>
        <v>0</v>
      </c>
      <c r="AD2030">
        <f>SUM($F2030:R2030)</f>
        <v>0</v>
      </c>
    </row>
    <row r="2031" spans="1:30" x14ac:dyDescent="0.35">
      <c r="A2031" t="s">
        <v>193</v>
      </c>
      <c r="B2031" s="328" t="str">
        <f>VLOOKUP(A2031,'Web Based Remittances'!$A$2:$C$70,3,0)</f>
        <v>116q376h</v>
      </c>
      <c r="C2031" t="s">
        <v>61</v>
      </c>
      <c r="D2031" t="s">
        <v>62</v>
      </c>
      <c r="E2031">
        <v>6110600</v>
      </c>
      <c r="F2031">
        <v>90000</v>
      </c>
      <c r="G2031">
        <v>7500</v>
      </c>
      <c r="H2031">
        <v>7500</v>
      </c>
      <c r="I2031">
        <v>7500</v>
      </c>
      <c r="J2031">
        <v>7500</v>
      </c>
      <c r="K2031">
        <v>7500</v>
      </c>
      <c r="L2031">
        <v>7500</v>
      </c>
      <c r="M2031">
        <v>7500</v>
      </c>
      <c r="N2031">
        <v>7500</v>
      </c>
      <c r="O2031">
        <v>7500</v>
      </c>
      <c r="P2031">
        <v>7500</v>
      </c>
      <c r="Q2031">
        <v>7500</v>
      </c>
      <c r="R2031">
        <v>7500</v>
      </c>
      <c r="S2031">
        <f t="shared" si="31"/>
        <v>7500</v>
      </c>
      <c r="T2031">
        <f>SUM($F2031:H2031)</f>
        <v>105000</v>
      </c>
      <c r="U2031">
        <f>SUM($F2031:I2031)</f>
        <v>112500</v>
      </c>
      <c r="V2031">
        <f>SUM($F2031:J2031)</f>
        <v>120000</v>
      </c>
      <c r="W2031">
        <f>SUM($F2031:K2031)</f>
        <v>127500</v>
      </c>
      <c r="X2031">
        <f>SUM($F2031:L2031)</f>
        <v>135000</v>
      </c>
      <c r="Y2031">
        <f>SUM($F2031:M2031)</f>
        <v>142500</v>
      </c>
      <c r="Z2031">
        <f>SUM($F2031:N2031)</f>
        <v>150000</v>
      </c>
      <c r="AA2031">
        <f>SUM($F2031:O2031)</f>
        <v>157500</v>
      </c>
      <c r="AB2031">
        <f>SUM($F2031:P2031)</f>
        <v>165000</v>
      </c>
      <c r="AC2031">
        <f>SUM($F2031:Q2031)</f>
        <v>172500</v>
      </c>
      <c r="AD2031">
        <f>SUM($F2031:R2031)</f>
        <v>180000</v>
      </c>
    </row>
    <row r="2032" spans="1:30" x14ac:dyDescent="0.35">
      <c r="A2032" t="s">
        <v>193</v>
      </c>
      <c r="B2032" s="328" t="str">
        <f>VLOOKUP(A2032,'Web Based Remittances'!$A$2:$C$70,3,0)</f>
        <v>116q376h</v>
      </c>
      <c r="C2032" t="s">
        <v>63</v>
      </c>
      <c r="D2032" t="s">
        <v>64</v>
      </c>
      <c r="E2032">
        <v>6110720</v>
      </c>
      <c r="F2032">
        <v>0</v>
      </c>
      <c r="G2032">
        <v>0</v>
      </c>
      <c r="H2032">
        <v>0</v>
      </c>
      <c r="I2032">
        <v>0</v>
      </c>
      <c r="J2032">
        <v>0</v>
      </c>
      <c r="K2032">
        <v>0</v>
      </c>
      <c r="L2032">
        <v>0</v>
      </c>
      <c r="M2032">
        <v>0</v>
      </c>
      <c r="N2032">
        <v>0</v>
      </c>
      <c r="O2032">
        <v>0</v>
      </c>
      <c r="P2032">
        <v>0</v>
      </c>
      <c r="Q2032">
        <v>0</v>
      </c>
      <c r="R2032">
        <v>0</v>
      </c>
      <c r="S2032">
        <f t="shared" si="31"/>
        <v>0</v>
      </c>
      <c r="T2032">
        <f>SUM($F2032:H2032)</f>
        <v>0</v>
      </c>
      <c r="U2032">
        <f>SUM($F2032:I2032)</f>
        <v>0</v>
      </c>
      <c r="V2032">
        <f>SUM($F2032:J2032)</f>
        <v>0</v>
      </c>
      <c r="W2032">
        <f>SUM($F2032:K2032)</f>
        <v>0</v>
      </c>
      <c r="X2032">
        <f>SUM($F2032:L2032)</f>
        <v>0</v>
      </c>
      <c r="Y2032">
        <f>SUM($F2032:M2032)</f>
        <v>0</v>
      </c>
      <c r="Z2032">
        <f>SUM($F2032:N2032)</f>
        <v>0</v>
      </c>
      <c r="AA2032">
        <f>SUM($F2032:O2032)</f>
        <v>0</v>
      </c>
      <c r="AB2032">
        <f>SUM($F2032:P2032)</f>
        <v>0</v>
      </c>
      <c r="AC2032">
        <f>SUM($F2032:Q2032)</f>
        <v>0</v>
      </c>
      <c r="AD2032">
        <f>SUM($F2032:R2032)</f>
        <v>0</v>
      </c>
    </row>
    <row r="2033" spans="1:30" x14ac:dyDescent="0.35">
      <c r="A2033" t="s">
        <v>193</v>
      </c>
      <c r="B2033" s="328" t="str">
        <f>VLOOKUP(A2033,'Web Based Remittances'!$A$2:$C$70,3,0)</f>
        <v>116q376h</v>
      </c>
      <c r="C2033" t="s">
        <v>65</v>
      </c>
      <c r="D2033" t="s">
        <v>66</v>
      </c>
      <c r="E2033">
        <v>6110860</v>
      </c>
      <c r="F2033">
        <v>15000</v>
      </c>
      <c r="G2033">
        <v>1250</v>
      </c>
      <c r="H2033">
        <v>1250</v>
      </c>
      <c r="I2033">
        <v>1250</v>
      </c>
      <c r="J2033">
        <v>1250</v>
      </c>
      <c r="K2033">
        <v>1250</v>
      </c>
      <c r="L2033">
        <v>1250</v>
      </c>
      <c r="M2033">
        <v>1250</v>
      </c>
      <c r="N2033">
        <v>1250</v>
      </c>
      <c r="O2033">
        <v>1250</v>
      </c>
      <c r="P2033">
        <v>1250</v>
      </c>
      <c r="Q2033">
        <v>1250</v>
      </c>
      <c r="R2033">
        <v>1250</v>
      </c>
      <c r="S2033">
        <f t="shared" si="31"/>
        <v>1250</v>
      </c>
      <c r="T2033">
        <f>SUM($F2033:H2033)</f>
        <v>17500</v>
      </c>
      <c r="U2033">
        <f>SUM($F2033:I2033)</f>
        <v>18750</v>
      </c>
      <c r="V2033">
        <f>SUM($F2033:J2033)</f>
        <v>20000</v>
      </c>
      <c r="W2033">
        <f>SUM($F2033:K2033)</f>
        <v>21250</v>
      </c>
      <c r="X2033">
        <f>SUM($F2033:L2033)</f>
        <v>22500</v>
      </c>
      <c r="Y2033">
        <f>SUM($F2033:M2033)</f>
        <v>23750</v>
      </c>
      <c r="Z2033">
        <f>SUM($F2033:N2033)</f>
        <v>25000</v>
      </c>
      <c r="AA2033">
        <f>SUM($F2033:O2033)</f>
        <v>26250</v>
      </c>
      <c r="AB2033">
        <f>SUM($F2033:P2033)</f>
        <v>27500</v>
      </c>
      <c r="AC2033">
        <f>SUM($F2033:Q2033)</f>
        <v>28750</v>
      </c>
      <c r="AD2033">
        <f>SUM($F2033:R2033)</f>
        <v>30000</v>
      </c>
    </row>
    <row r="2034" spans="1:30" x14ac:dyDescent="0.35">
      <c r="A2034" t="s">
        <v>193</v>
      </c>
      <c r="B2034" s="328" t="str">
        <f>VLOOKUP(A2034,'Web Based Remittances'!$A$2:$C$70,3,0)</f>
        <v>116q376h</v>
      </c>
      <c r="C2034" t="s">
        <v>67</v>
      </c>
      <c r="D2034" t="s">
        <v>68</v>
      </c>
      <c r="E2034">
        <v>6110800</v>
      </c>
      <c r="F2034">
        <v>0</v>
      </c>
      <c r="G2034">
        <v>0</v>
      </c>
      <c r="H2034">
        <v>0</v>
      </c>
      <c r="I2034">
        <v>0</v>
      </c>
      <c r="J2034">
        <v>0</v>
      </c>
      <c r="K2034">
        <v>0</v>
      </c>
      <c r="L2034">
        <v>0</v>
      </c>
      <c r="M2034">
        <v>0</v>
      </c>
      <c r="N2034">
        <v>0</v>
      </c>
      <c r="O2034">
        <v>0</v>
      </c>
      <c r="P2034">
        <v>0</v>
      </c>
      <c r="Q2034">
        <v>0</v>
      </c>
      <c r="R2034">
        <v>0</v>
      </c>
      <c r="S2034">
        <f t="shared" si="31"/>
        <v>0</v>
      </c>
      <c r="T2034">
        <f>SUM($F2034:H2034)</f>
        <v>0</v>
      </c>
      <c r="U2034">
        <f>SUM($F2034:I2034)</f>
        <v>0</v>
      </c>
      <c r="V2034">
        <f>SUM($F2034:J2034)</f>
        <v>0</v>
      </c>
      <c r="W2034">
        <f>SUM($F2034:K2034)</f>
        <v>0</v>
      </c>
      <c r="X2034">
        <f>SUM($F2034:L2034)</f>
        <v>0</v>
      </c>
      <c r="Y2034">
        <f>SUM($F2034:M2034)</f>
        <v>0</v>
      </c>
      <c r="Z2034">
        <f>SUM($F2034:N2034)</f>
        <v>0</v>
      </c>
      <c r="AA2034">
        <f>SUM($F2034:O2034)</f>
        <v>0</v>
      </c>
      <c r="AB2034">
        <f>SUM($F2034:P2034)</f>
        <v>0</v>
      </c>
      <c r="AC2034">
        <f>SUM($F2034:Q2034)</f>
        <v>0</v>
      </c>
      <c r="AD2034">
        <f>SUM($F2034:R2034)</f>
        <v>0</v>
      </c>
    </row>
    <row r="2035" spans="1:30" x14ac:dyDescent="0.35">
      <c r="A2035" t="s">
        <v>193</v>
      </c>
      <c r="B2035" s="328" t="str">
        <f>VLOOKUP(A2035,'Web Based Remittances'!$A$2:$C$70,3,0)</f>
        <v>116q376h</v>
      </c>
      <c r="C2035" t="s">
        <v>69</v>
      </c>
      <c r="D2035" t="s">
        <v>70</v>
      </c>
      <c r="E2035">
        <v>6110640</v>
      </c>
      <c r="F2035">
        <v>0</v>
      </c>
      <c r="G2035">
        <v>0</v>
      </c>
      <c r="H2035">
        <v>0</v>
      </c>
      <c r="I2035">
        <v>0</v>
      </c>
      <c r="J2035">
        <v>0</v>
      </c>
      <c r="K2035">
        <v>0</v>
      </c>
      <c r="L2035">
        <v>0</v>
      </c>
      <c r="M2035">
        <v>0</v>
      </c>
      <c r="N2035">
        <v>0</v>
      </c>
      <c r="O2035">
        <v>0</v>
      </c>
      <c r="P2035">
        <v>0</v>
      </c>
      <c r="Q2035">
        <v>0</v>
      </c>
      <c r="R2035">
        <v>0</v>
      </c>
      <c r="S2035">
        <f t="shared" si="31"/>
        <v>0</v>
      </c>
      <c r="T2035">
        <f>SUM($F2035:H2035)</f>
        <v>0</v>
      </c>
      <c r="U2035">
        <f>SUM($F2035:I2035)</f>
        <v>0</v>
      </c>
      <c r="V2035">
        <f>SUM($F2035:J2035)</f>
        <v>0</v>
      </c>
      <c r="W2035">
        <f>SUM($F2035:K2035)</f>
        <v>0</v>
      </c>
      <c r="X2035">
        <f>SUM($F2035:L2035)</f>
        <v>0</v>
      </c>
      <c r="Y2035">
        <f>SUM($F2035:M2035)</f>
        <v>0</v>
      </c>
      <c r="Z2035">
        <f>SUM($F2035:N2035)</f>
        <v>0</v>
      </c>
      <c r="AA2035">
        <f>SUM($F2035:O2035)</f>
        <v>0</v>
      </c>
      <c r="AB2035">
        <f>SUM($F2035:P2035)</f>
        <v>0</v>
      </c>
      <c r="AC2035">
        <f>SUM($F2035:Q2035)</f>
        <v>0</v>
      </c>
      <c r="AD2035">
        <f>SUM($F2035:R2035)</f>
        <v>0</v>
      </c>
    </row>
    <row r="2036" spans="1:30" x14ac:dyDescent="0.35">
      <c r="A2036" t="s">
        <v>193</v>
      </c>
      <c r="B2036" s="328" t="str">
        <f>VLOOKUP(A2036,'Web Based Remittances'!$A$2:$C$70,3,0)</f>
        <v>116q376h</v>
      </c>
      <c r="C2036" t="s">
        <v>71</v>
      </c>
      <c r="D2036" t="s">
        <v>72</v>
      </c>
      <c r="E2036">
        <v>6116300</v>
      </c>
      <c r="F2036">
        <v>400</v>
      </c>
      <c r="G2036">
        <v>100</v>
      </c>
      <c r="H2036">
        <v>0</v>
      </c>
      <c r="I2036">
        <v>0</v>
      </c>
      <c r="J2036">
        <v>100</v>
      </c>
      <c r="K2036">
        <v>0</v>
      </c>
      <c r="L2036">
        <v>0</v>
      </c>
      <c r="M2036">
        <v>0</v>
      </c>
      <c r="N2036">
        <v>100</v>
      </c>
      <c r="O2036">
        <v>0</v>
      </c>
      <c r="P2036">
        <v>0</v>
      </c>
      <c r="Q2036">
        <v>0</v>
      </c>
      <c r="R2036">
        <v>100</v>
      </c>
      <c r="S2036">
        <f t="shared" si="31"/>
        <v>100</v>
      </c>
      <c r="T2036">
        <f>SUM($F2036:H2036)</f>
        <v>500</v>
      </c>
      <c r="U2036">
        <f>SUM($F2036:I2036)</f>
        <v>500</v>
      </c>
      <c r="V2036">
        <f>SUM($F2036:J2036)</f>
        <v>600</v>
      </c>
      <c r="W2036">
        <f>SUM($F2036:K2036)</f>
        <v>600</v>
      </c>
      <c r="X2036">
        <f>SUM($F2036:L2036)</f>
        <v>600</v>
      </c>
      <c r="Y2036">
        <f>SUM($F2036:M2036)</f>
        <v>600</v>
      </c>
      <c r="Z2036">
        <f>SUM($F2036:N2036)</f>
        <v>700</v>
      </c>
      <c r="AA2036">
        <f>SUM($F2036:O2036)</f>
        <v>700</v>
      </c>
      <c r="AB2036">
        <f>SUM($F2036:P2036)</f>
        <v>700</v>
      </c>
      <c r="AC2036">
        <f>SUM($F2036:Q2036)</f>
        <v>700</v>
      </c>
      <c r="AD2036">
        <f>SUM($F2036:R2036)</f>
        <v>800</v>
      </c>
    </row>
    <row r="2037" spans="1:30" x14ac:dyDescent="0.35">
      <c r="A2037" t="s">
        <v>193</v>
      </c>
      <c r="B2037" s="328" t="str">
        <f>VLOOKUP(A2037,'Web Based Remittances'!$A$2:$C$70,3,0)</f>
        <v>116q376h</v>
      </c>
      <c r="C2037" t="s">
        <v>73</v>
      </c>
      <c r="D2037" t="s">
        <v>74</v>
      </c>
      <c r="E2037">
        <v>6116200</v>
      </c>
      <c r="F2037">
        <v>500</v>
      </c>
      <c r="G2037">
        <v>0</v>
      </c>
      <c r="H2037">
        <v>0</v>
      </c>
      <c r="I2037">
        <v>100</v>
      </c>
      <c r="J2037">
        <v>0</v>
      </c>
      <c r="K2037">
        <v>0</v>
      </c>
      <c r="L2037">
        <v>200</v>
      </c>
      <c r="M2037">
        <v>0</v>
      </c>
      <c r="N2037">
        <v>0</v>
      </c>
      <c r="O2037">
        <v>200</v>
      </c>
      <c r="P2037">
        <v>0</v>
      </c>
      <c r="Q2037">
        <v>0</v>
      </c>
      <c r="R2037">
        <v>0</v>
      </c>
      <c r="S2037">
        <f t="shared" si="31"/>
        <v>0</v>
      </c>
      <c r="T2037">
        <f>SUM($F2037:H2037)</f>
        <v>500</v>
      </c>
      <c r="U2037">
        <f>SUM($F2037:I2037)</f>
        <v>600</v>
      </c>
      <c r="V2037">
        <f>SUM($F2037:J2037)</f>
        <v>600</v>
      </c>
      <c r="W2037">
        <f>SUM($F2037:K2037)</f>
        <v>600</v>
      </c>
      <c r="X2037">
        <f>SUM($F2037:L2037)</f>
        <v>800</v>
      </c>
      <c r="Y2037">
        <f>SUM($F2037:M2037)</f>
        <v>800</v>
      </c>
      <c r="Z2037">
        <f>SUM($F2037:N2037)</f>
        <v>800</v>
      </c>
      <c r="AA2037">
        <f>SUM($F2037:O2037)</f>
        <v>1000</v>
      </c>
      <c r="AB2037">
        <f>SUM($F2037:P2037)</f>
        <v>1000</v>
      </c>
      <c r="AC2037">
        <f>SUM($F2037:Q2037)</f>
        <v>1000</v>
      </c>
      <c r="AD2037">
        <f>SUM($F2037:R2037)</f>
        <v>1000</v>
      </c>
    </row>
    <row r="2038" spans="1:30" x14ac:dyDescent="0.35">
      <c r="A2038" t="s">
        <v>193</v>
      </c>
      <c r="B2038" s="328" t="str">
        <f>VLOOKUP(A2038,'Web Based Remittances'!$A$2:$C$70,3,0)</f>
        <v>116q376h</v>
      </c>
      <c r="C2038" t="s">
        <v>75</v>
      </c>
      <c r="D2038" t="s">
        <v>76</v>
      </c>
      <c r="E2038">
        <v>6116610</v>
      </c>
      <c r="F2038">
        <v>0</v>
      </c>
      <c r="G2038">
        <v>0</v>
      </c>
      <c r="H2038">
        <v>0</v>
      </c>
      <c r="I2038">
        <v>0</v>
      </c>
      <c r="J2038">
        <v>0</v>
      </c>
      <c r="K2038">
        <v>0</v>
      </c>
      <c r="L2038">
        <v>0</v>
      </c>
      <c r="M2038">
        <v>0</v>
      </c>
      <c r="N2038">
        <v>0</v>
      </c>
      <c r="O2038">
        <v>0</v>
      </c>
      <c r="P2038">
        <v>0</v>
      </c>
      <c r="Q2038">
        <v>0</v>
      </c>
      <c r="R2038">
        <v>0</v>
      </c>
      <c r="S2038">
        <f t="shared" si="31"/>
        <v>0</v>
      </c>
      <c r="T2038">
        <f>SUM($F2038:H2038)</f>
        <v>0</v>
      </c>
      <c r="U2038">
        <f>SUM($F2038:I2038)</f>
        <v>0</v>
      </c>
      <c r="V2038">
        <f>SUM($F2038:J2038)</f>
        <v>0</v>
      </c>
      <c r="W2038">
        <f>SUM($F2038:K2038)</f>
        <v>0</v>
      </c>
      <c r="X2038">
        <f>SUM($F2038:L2038)</f>
        <v>0</v>
      </c>
      <c r="Y2038">
        <f>SUM($F2038:M2038)</f>
        <v>0</v>
      </c>
      <c r="Z2038">
        <f>SUM($F2038:N2038)</f>
        <v>0</v>
      </c>
      <c r="AA2038">
        <f>SUM($F2038:O2038)</f>
        <v>0</v>
      </c>
      <c r="AB2038">
        <f>SUM($F2038:P2038)</f>
        <v>0</v>
      </c>
      <c r="AC2038">
        <f>SUM($F2038:Q2038)</f>
        <v>0</v>
      </c>
      <c r="AD2038">
        <f>SUM($F2038:R2038)</f>
        <v>0</v>
      </c>
    </row>
    <row r="2039" spans="1:30" x14ac:dyDescent="0.35">
      <c r="A2039" t="s">
        <v>193</v>
      </c>
      <c r="B2039" s="328" t="str">
        <f>VLOOKUP(A2039,'Web Based Remittances'!$A$2:$C$70,3,0)</f>
        <v>116q376h</v>
      </c>
      <c r="C2039" t="s">
        <v>77</v>
      </c>
      <c r="D2039" t="s">
        <v>78</v>
      </c>
      <c r="E2039">
        <v>6116600</v>
      </c>
      <c r="F2039">
        <v>3007</v>
      </c>
      <c r="G2039">
        <v>3007</v>
      </c>
      <c r="H2039">
        <v>0</v>
      </c>
      <c r="I2039">
        <v>0</v>
      </c>
      <c r="J2039">
        <v>0</v>
      </c>
      <c r="K2039">
        <v>0</v>
      </c>
      <c r="L2039">
        <v>0</v>
      </c>
      <c r="M2039">
        <v>0</v>
      </c>
      <c r="N2039">
        <v>0</v>
      </c>
      <c r="O2039">
        <v>0</v>
      </c>
      <c r="P2039">
        <v>0</v>
      </c>
      <c r="Q2039">
        <v>0</v>
      </c>
      <c r="R2039">
        <v>0</v>
      </c>
      <c r="S2039">
        <f t="shared" si="31"/>
        <v>3007</v>
      </c>
      <c r="T2039">
        <f>SUM($F2039:H2039)</f>
        <v>6014</v>
      </c>
      <c r="U2039">
        <f>SUM($F2039:I2039)</f>
        <v>6014</v>
      </c>
      <c r="V2039">
        <f>SUM($F2039:J2039)</f>
        <v>6014</v>
      </c>
      <c r="W2039">
        <f>SUM($F2039:K2039)</f>
        <v>6014</v>
      </c>
      <c r="X2039">
        <f>SUM($F2039:L2039)</f>
        <v>6014</v>
      </c>
      <c r="Y2039">
        <f>SUM($F2039:M2039)</f>
        <v>6014</v>
      </c>
      <c r="Z2039">
        <f>SUM($F2039:N2039)</f>
        <v>6014</v>
      </c>
      <c r="AA2039">
        <f>SUM($F2039:O2039)</f>
        <v>6014</v>
      </c>
      <c r="AB2039">
        <f>SUM($F2039:P2039)</f>
        <v>6014</v>
      </c>
      <c r="AC2039">
        <f>SUM($F2039:Q2039)</f>
        <v>6014</v>
      </c>
      <c r="AD2039">
        <f>SUM($F2039:R2039)</f>
        <v>6014</v>
      </c>
    </row>
    <row r="2040" spans="1:30" x14ac:dyDescent="0.35">
      <c r="A2040" t="s">
        <v>193</v>
      </c>
      <c r="B2040" s="328" t="str">
        <f>VLOOKUP(A2040,'Web Based Remittances'!$A$2:$C$70,3,0)</f>
        <v>116q376h</v>
      </c>
      <c r="C2040" t="s">
        <v>79</v>
      </c>
      <c r="D2040" t="s">
        <v>80</v>
      </c>
      <c r="E2040">
        <v>6121000</v>
      </c>
      <c r="F2040">
        <v>500</v>
      </c>
      <c r="G2040">
        <v>0</v>
      </c>
      <c r="H2040">
        <v>0</v>
      </c>
      <c r="I2040">
        <v>0</v>
      </c>
      <c r="J2040">
        <v>0</v>
      </c>
      <c r="K2040">
        <v>0</v>
      </c>
      <c r="L2040">
        <v>500</v>
      </c>
      <c r="M2040">
        <v>0</v>
      </c>
      <c r="N2040">
        <v>0</v>
      </c>
      <c r="O2040">
        <v>0</v>
      </c>
      <c r="P2040">
        <v>0</v>
      </c>
      <c r="Q2040">
        <v>0</v>
      </c>
      <c r="R2040">
        <v>0</v>
      </c>
      <c r="S2040">
        <f t="shared" si="31"/>
        <v>0</v>
      </c>
      <c r="T2040">
        <f>SUM($F2040:H2040)</f>
        <v>500</v>
      </c>
      <c r="U2040">
        <f>SUM($F2040:I2040)</f>
        <v>500</v>
      </c>
      <c r="V2040">
        <f>SUM($F2040:J2040)</f>
        <v>500</v>
      </c>
      <c r="W2040">
        <f>SUM($F2040:K2040)</f>
        <v>500</v>
      </c>
      <c r="X2040">
        <f>SUM($F2040:L2040)</f>
        <v>1000</v>
      </c>
      <c r="Y2040">
        <f>SUM($F2040:M2040)</f>
        <v>1000</v>
      </c>
      <c r="Z2040">
        <f>SUM($F2040:N2040)</f>
        <v>1000</v>
      </c>
      <c r="AA2040">
        <f>SUM($F2040:O2040)</f>
        <v>1000</v>
      </c>
      <c r="AB2040">
        <f>SUM($F2040:P2040)</f>
        <v>1000</v>
      </c>
      <c r="AC2040">
        <f>SUM($F2040:Q2040)</f>
        <v>1000</v>
      </c>
      <c r="AD2040">
        <f>SUM($F2040:R2040)</f>
        <v>1000</v>
      </c>
    </row>
    <row r="2041" spans="1:30" x14ac:dyDescent="0.35">
      <c r="A2041" t="s">
        <v>193</v>
      </c>
      <c r="B2041" s="328" t="str">
        <f>VLOOKUP(A2041,'Web Based Remittances'!$A$2:$C$70,3,0)</f>
        <v>116q376h</v>
      </c>
      <c r="C2041" t="s">
        <v>81</v>
      </c>
      <c r="D2041" t="s">
        <v>82</v>
      </c>
      <c r="E2041">
        <v>6122310</v>
      </c>
      <c r="F2041">
        <v>0</v>
      </c>
      <c r="G2041">
        <v>0</v>
      </c>
      <c r="H2041">
        <v>0</v>
      </c>
      <c r="I2041">
        <v>0</v>
      </c>
      <c r="J2041">
        <v>0</v>
      </c>
      <c r="K2041">
        <v>0</v>
      </c>
      <c r="L2041">
        <v>0</v>
      </c>
      <c r="M2041">
        <v>0</v>
      </c>
      <c r="N2041">
        <v>0</v>
      </c>
      <c r="O2041">
        <v>0</v>
      </c>
      <c r="P2041">
        <v>0</v>
      </c>
      <c r="Q2041">
        <v>0</v>
      </c>
      <c r="R2041">
        <v>0</v>
      </c>
      <c r="S2041">
        <f t="shared" si="31"/>
        <v>0</v>
      </c>
      <c r="T2041">
        <f>SUM($F2041:H2041)</f>
        <v>0</v>
      </c>
      <c r="U2041">
        <f>SUM($F2041:I2041)</f>
        <v>0</v>
      </c>
      <c r="V2041">
        <f>SUM($F2041:J2041)</f>
        <v>0</v>
      </c>
      <c r="W2041">
        <f>SUM($F2041:K2041)</f>
        <v>0</v>
      </c>
      <c r="X2041">
        <f>SUM($F2041:L2041)</f>
        <v>0</v>
      </c>
      <c r="Y2041">
        <f>SUM($F2041:M2041)</f>
        <v>0</v>
      </c>
      <c r="Z2041">
        <f>SUM($F2041:N2041)</f>
        <v>0</v>
      </c>
      <c r="AA2041">
        <f>SUM($F2041:O2041)</f>
        <v>0</v>
      </c>
      <c r="AB2041">
        <f>SUM($F2041:P2041)</f>
        <v>0</v>
      </c>
      <c r="AC2041">
        <f>SUM($F2041:Q2041)</f>
        <v>0</v>
      </c>
      <c r="AD2041">
        <f>SUM($F2041:R2041)</f>
        <v>0</v>
      </c>
    </row>
    <row r="2042" spans="1:30" x14ac:dyDescent="0.35">
      <c r="A2042" t="s">
        <v>193</v>
      </c>
      <c r="B2042" s="328" t="str">
        <f>VLOOKUP(A2042,'Web Based Remittances'!$A$2:$C$70,3,0)</f>
        <v>116q376h</v>
      </c>
      <c r="C2042" t="s">
        <v>83</v>
      </c>
      <c r="D2042" t="s">
        <v>84</v>
      </c>
      <c r="E2042">
        <v>6122110</v>
      </c>
      <c r="F2042">
        <v>4800</v>
      </c>
      <c r="G2042">
        <v>400</v>
      </c>
      <c r="H2042">
        <v>400</v>
      </c>
      <c r="I2042">
        <v>400</v>
      </c>
      <c r="J2042">
        <v>400</v>
      </c>
      <c r="K2042">
        <v>400</v>
      </c>
      <c r="L2042">
        <v>400</v>
      </c>
      <c r="M2042">
        <v>400</v>
      </c>
      <c r="N2042">
        <v>400</v>
      </c>
      <c r="O2042">
        <v>400</v>
      </c>
      <c r="P2042">
        <v>400</v>
      </c>
      <c r="Q2042">
        <v>400</v>
      </c>
      <c r="R2042">
        <v>400</v>
      </c>
      <c r="S2042">
        <f t="shared" si="31"/>
        <v>400</v>
      </c>
      <c r="T2042">
        <f>SUM($F2042:H2042)</f>
        <v>5600</v>
      </c>
      <c r="U2042">
        <f>SUM($F2042:I2042)</f>
        <v>6000</v>
      </c>
      <c r="V2042">
        <f>SUM($F2042:J2042)</f>
        <v>6400</v>
      </c>
      <c r="W2042">
        <f>SUM($F2042:K2042)</f>
        <v>6800</v>
      </c>
      <c r="X2042">
        <f>SUM($F2042:L2042)</f>
        <v>7200</v>
      </c>
      <c r="Y2042">
        <f>SUM($F2042:M2042)</f>
        <v>7600</v>
      </c>
      <c r="Z2042">
        <f>SUM($F2042:N2042)</f>
        <v>8000</v>
      </c>
      <c r="AA2042">
        <f>SUM($F2042:O2042)</f>
        <v>8400</v>
      </c>
      <c r="AB2042">
        <f>SUM($F2042:P2042)</f>
        <v>8800</v>
      </c>
      <c r="AC2042">
        <f>SUM($F2042:Q2042)</f>
        <v>9200</v>
      </c>
      <c r="AD2042">
        <f>SUM($F2042:R2042)</f>
        <v>9600</v>
      </c>
    </row>
    <row r="2043" spans="1:30" x14ac:dyDescent="0.35">
      <c r="A2043" t="s">
        <v>193</v>
      </c>
      <c r="B2043" s="328" t="str">
        <f>VLOOKUP(A2043,'Web Based Remittances'!$A$2:$C$70,3,0)</f>
        <v>116q376h</v>
      </c>
      <c r="C2043" t="s">
        <v>85</v>
      </c>
      <c r="D2043" t="s">
        <v>86</v>
      </c>
      <c r="E2043">
        <v>6120800</v>
      </c>
      <c r="F2043">
        <v>420</v>
      </c>
      <c r="G2043">
        <v>0</v>
      </c>
      <c r="H2043">
        <v>0</v>
      </c>
      <c r="I2043">
        <v>0</v>
      </c>
      <c r="J2043">
        <v>0</v>
      </c>
      <c r="K2043">
        <v>0</v>
      </c>
      <c r="L2043">
        <v>0</v>
      </c>
      <c r="M2043">
        <v>0</v>
      </c>
      <c r="N2043">
        <v>0</v>
      </c>
      <c r="O2043">
        <v>0</v>
      </c>
      <c r="P2043">
        <v>0</v>
      </c>
      <c r="Q2043">
        <v>0</v>
      </c>
      <c r="R2043">
        <v>420</v>
      </c>
      <c r="S2043">
        <f t="shared" si="31"/>
        <v>0</v>
      </c>
      <c r="T2043">
        <f>SUM($F2043:H2043)</f>
        <v>420</v>
      </c>
      <c r="U2043">
        <f>SUM($F2043:I2043)</f>
        <v>420</v>
      </c>
      <c r="V2043">
        <f>SUM($F2043:J2043)</f>
        <v>420</v>
      </c>
      <c r="W2043">
        <f>SUM($F2043:K2043)</f>
        <v>420</v>
      </c>
      <c r="X2043">
        <f>SUM($F2043:L2043)</f>
        <v>420</v>
      </c>
      <c r="Y2043">
        <f>SUM($F2043:M2043)</f>
        <v>420</v>
      </c>
      <c r="Z2043">
        <f>SUM($F2043:N2043)</f>
        <v>420</v>
      </c>
      <c r="AA2043">
        <f>SUM($F2043:O2043)</f>
        <v>420</v>
      </c>
      <c r="AB2043">
        <f>SUM($F2043:P2043)</f>
        <v>420</v>
      </c>
      <c r="AC2043">
        <f>SUM($F2043:Q2043)</f>
        <v>420</v>
      </c>
      <c r="AD2043">
        <f>SUM($F2043:R2043)</f>
        <v>840</v>
      </c>
    </row>
    <row r="2044" spans="1:30" x14ac:dyDescent="0.35">
      <c r="A2044" t="s">
        <v>193</v>
      </c>
      <c r="B2044" s="328" t="str">
        <f>VLOOKUP(A2044,'Web Based Remittances'!$A$2:$C$70,3,0)</f>
        <v>116q376h</v>
      </c>
      <c r="C2044" t="s">
        <v>87</v>
      </c>
      <c r="D2044" t="s">
        <v>88</v>
      </c>
      <c r="E2044">
        <v>6120220</v>
      </c>
      <c r="F2044">
        <v>8110</v>
      </c>
      <c r="G2044">
        <v>0</v>
      </c>
      <c r="H2044">
        <v>0</v>
      </c>
      <c r="I2044">
        <v>0</v>
      </c>
      <c r="J2044">
        <v>0</v>
      </c>
      <c r="K2044">
        <v>0</v>
      </c>
      <c r="L2044">
        <v>0</v>
      </c>
      <c r="M2044">
        <v>0</v>
      </c>
      <c r="N2044">
        <v>0</v>
      </c>
      <c r="O2044">
        <v>0</v>
      </c>
      <c r="P2044">
        <v>0</v>
      </c>
      <c r="Q2044">
        <v>0</v>
      </c>
      <c r="R2044">
        <v>8110</v>
      </c>
      <c r="S2044">
        <f t="shared" si="31"/>
        <v>0</v>
      </c>
      <c r="T2044">
        <f>SUM($F2044:H2044)</f>
        <v>8110</v>
      </c>
      <c r="U2044">
        <f>SUM($F2044:I2044)</f>
        <v>8110</v>
      </c>
      <c r="V2044">
        <f>SUM($F2044:J2044)</f>
        <v>8110</v>
      </c>
      <c r="W2044">
        <f>SUM($F2044:K2044)</f>
        <v>8110</v>
      </c>
      <c r="X2044">
        <f>SUM($F2044:L2044)</f>
        <v>8110</v>
      </c>
      <c r="Y2044">
        <f>SUM($F2044:M2044)</f>
        <v>8110</v>
      </c>
      <c r="Z2044">
        <f>SUM($F2044:N2044)</f>
        <v>8110</v>
      </c>
      <c r="AA2044">
        <f>SUM($F2044:O2044)</f>
        <v>8110</v>
      </c>
      <c r="AB2044">
        <f>SUM($F2044:P2044)</f>
        <v>8110</v>
      </c>
      <c r="AC2044">
        <f>SUM($F2044:Q2044)</f>
        <v>8110</v>
      </c>
      <c r="AD2044">
        <f>SUM($F2044:R2044)</f>
        <v>16220</v>
      </c>
    </row>
    <row r="2045" spans="1:30" x14ac:dyDescent="0.35">
      <c r="A2045" t="s">
        <v>193</v>
      </c>
      <c r="B2045" s="328" t="str">
        <f>VLOOKUP(A2045,'Web Based Remittances'!$A$2:$C$70,3,0)</f>
        <v>116q376h</v>
      </c>
      <c r="C2045" t="s">
        <v>89</v>
      </c>
      <c r="D2045" t="s">
        <v>90</v>
      </c>
      <c r="E2045">
        <v>6120600</v>
      </c>
      <c r="F2045">
        <v>0</v>
      </c>
      <c r="G2045">
        <v>0</v>
      </c>
      <c r="H2045">
        <v>0</v>
      </c>
      <c r="I2045">
        <v>0</v>
      </c>
      <c r="J2045">
        <v>0</v>
      </c>
      <c r="K2045">
        <v>0</v>
      </c>
      <c r="L2045">
        <v>0</v>
      </c>
      <c r="M2045">
        <v>0</v>
      </c>
      <c r="N2045">
        <v>0</v>
      </c>
      <c r="O2045">
        <v>0</v>
      </c>
      <c r="P2045">
        <v>0</v>
      </c>
      <c r="Q2045">
        <v>0</v>
      </c>
      <c r="R2045">
        <v>0</v>
      </c>
      <c r="S2045">
        <f t="shared" si="31"/>
        <v>0</v>
      </c>
      <c r="T2045">
        <f>SUM($F2045:H2045)</f>
        <v>0</v>
      </c>
      <c r="U2045">
        <f>SUM($F2045:I2045)</f>
        <v>0</v>
      </c>
      <c r="V2045">
        <f>SUM($F2045:J2045)</f>
        <v>0</v>
      </c>
      <c r="W2045">
        <f>SUM($F2045:K2045)</f>
        <v>0</v>
      </c>
      <c r="X2045">
        <f>SUM($F2045:L2045)</f>
        <v>0</v>
      </c>
      <c r="Y2045">
        <f>SUM($F2045:M2045)</f>
        <v>0</v>
      </c>
      <c r="Z2045">
        <f>SUM($F2045:N2045)</f>
        <v>0</v>
      </c>
      <c r="AA2045">
        <f>SUM($F2045:O2045)</f>
        <v>0</v>
      </c>
      <c r="AB2045">
        <f>SUM($F2045:P2045)</f>
        <v>0</v>
      </c>
      <c r="AC2045">
        <f>SUM($F2045:Q2045)</f>
        <v>0</v>
      </c>
      <c r="AD2045">
        <f>SUM($F2045:R2045)</f>
        <v>0</v>
      </c>
    </row>
    <row r="2046" spans="1:30" x14ac:dyDescent="0.35">
      <c r="A2046" t="s">
        <v>193</v>
      </c>
      <c r="B2046" s="328" t="str">
        <f>VLOOKUP(A2046,'Web Based Remittances'!$A$2:$C$70,3,0)</f>
        <v>116q376h</v>
      </c>
      <c r="C2046" t="s">
        <v>91</v>
      </c>
      <c r="D2046" t="s">
        <v>92</v>
      </c>
      <c r="E2046">
        <v>6120400</v>
      </c>
      <c r="F2046">
        <v>210</v>
      </c>
      <c r="G2046">
        <v>0</v>
      </c>
      <c r="H2046">
        <v>0</v>
      </c>
      <c r="I2046">
        <v>0</v>
      </c>
      <c r="J2046">
        <v>0</v>
      </c>
      <c r="K2046">
        <v>0</v>
      </c>
      <c r="L2046">
        <v>0</v>
      </c>
      <c r="M2046">
        <v>0</v>
      </c>
      <c r="N2046">
        <v>0</v>
      </c>
      <c r="O2046">
        <v>0</v>
      </c>
      <c r="P2046">
        <v>0</v>
      </c>
      <c r="Q2046">
        <v>0</v>
      </c>
      <c r="R2046">
        <v>210</v>
      </c>
      <c r="S2046">
        <f t="shared" si="31"/>
        <v>0</v>
      </c>
      <c r="T2046">
        <f>SUM($F2046:H2046)</f>
        <v>210</v>
      </c>
      <c r="U2046">
        <f>SUM($F2046:I2046)</f>
        <v>210</v>
      </c>
      <c r="V2046">
        <f>SUM($F2046:J2046)</f>
        <v>210</v>
      </c>
      <c r="W2046">
        <f>SUM($F2046:K2046)</f>
        <v>210</v>
      </c>
      <c r="X2046">
        <f>SUM($F2046:L2046)</f>
        <v>210</v>
      </c>
      <c r="Y2046">
        <f>SUM($F2046:M2046)</f>
        <v>210</v>
      </c>
      <c r="Z2046">
        <f>SUM($F2046:N2046)</f>
        <v>210</v>
      </c>
      <c r="AA2046">
        <f>SUM($F2046:O2046)</f>
        <v>210</v>
      </c>
      <c r="AB2046">
        <f>SUM($F2046:P2046)</f>
        <v>210</v>
      </c>
      <c r="AC2046">
        <f>SUM($F2046:Q2046)</f>
        <v>210</v>
      </c>
      <c r="AD2046">
        <f>SUM($F2046:R2046)</f>
        <v>420</v>
      </c>
    </row>
    <row r="2047" spans="1:30" x14ac:dyDescent="0.35">
      <c r="A2047" t="s">
        <v>193</v>
      </c>
      <c r="B2047" s="328" t="str">
        <f>VLOOKUP(A2047,'Web Based Remittances'!$A$2:$C$70,3,0)</f>
        <v>116q376h</v>
      </c>
      <c r="C2047" t="s">
        <v>93</v>
      </c>
      <c r="D2047" t="s">
        <v>94</v>
      </c>
      <c r="E2047">
        <v>6140130</v>
      </c>
      <c r="F2047">
        <v>1000</v>
      </c>
      <c r="G2047">
        <v>100</v>
      </c>
      <c r="H2047">
        <v>100</v>
      </c>
      <c r="I2047">
        <v>100</v>
      </c>
      <c r="J2047">
        <v>100</v>
      </c>
      <c r="K2047">
        <v>0</v>
      </c>
      <c r="L2047">
        <v>100</v>
      </c>
      <c r="M2047">
        <v>100</v>
      </c>
      <c r="N2047">
        <v>100</v>
      </c>
      <c r="O2047">
        <v>100</v>
      </c>
      <c r="P2047">
        <v>100</v>
      </c>
      <c r="Q2047">
        <v>100</v>
      </c>
      <c r="R2047">
        <v>0</v>
      </c>
      <c r="S2047">
        <f t="shared" si="31"/>
        <v>100</v>
      </c>
      <c r="T2047">
        <f>SUM($F2047:H2047)</f>
        <v>1200</v>
      </c>
      <c r="U2047">
        <f>SUM($F2047:I2047)</f>
        <v>1300</v>
      </c>
      <c r="V2047">
        <f>SUM($F2047:J2047)</f>
        <v>1400</v>
      </c>
      <c r="W2047">
        <f>SUM($F2047:K2047)</f>
        <v>1400</v>
      </c>
      <c r="X2047">
        <f>SUM($F2047:L2047)</f>
        <v>1500</v>
      </c>
      <c r="Y2047">
        <f>SUM($F2047:M2047)</f>
        <v>1600</v>
      </c>
      <c r="Z2047">
        <f>SUM($F2047:N2047)</f>
        <v>1700</v>
      </c>
      <c r="AA2047">
        <f>SUM($F2047:O2047)</f>
        <v>1800</v>
      </c>
      <c r="AB2047">
        <f>SUM($F2047:P2047)</f>
        <v>1900</v>
      </c>
      <c r="AC2047">
        <f>SUM($F2047:Q2047)</f>
        <v>2000</v>
      </c>
      <c r="AD2047">
        <f>SUM($F2047:R2047)</f>
        <v>2000</v>
      </c>
    </row>
    <row r="2048" spans="1:30" x14ac:dyDescent="0.35">
      <c r="A2048" t="s">
        <v>193</v>
      </c>
      <c r="B2048" s="328" t="str">
        <f>VLOOKUP(A2048,'Web Based Remittances'!$A$2:$C$70,3,0)</f>
        <v>116q376h</v>
      </c>
      <c r="C2048" t="s">
        <v>95</v>
      </c>
      <c r="D2048" t="s">
        <v>96</v>
      </c>
      <c r="E2048">
        <v>6142430</v>
      </c>
      <c r="F2048">
        <v>600</v>
      </c>
      <c r="G2048">
        <v>0</v>
      </c>
      <c r="H2048">
        <v>300</v>
      </c>
      <c r="I2048">
        <v>0</v>
      </c>
      <c r="J2048">
        <v>0</v>
      </c>
      <c r="K2048">
        <v>0</v>
      </c>
      <c r="L2048">
        <v>300</v>
      </c>
      <c r="M2048">
        <v>0</v>
      </c>
      <c r="N2048">
        <v>0</v>
      </c>
      <c r="O2048">
        <v>0</v>
      </c>
      <c r="P2048">
        <v>0</v>
      </c>
      <c r="Q2048">
        <v>0</v>
      </c>
      <c r="R2048">
        <v>0</v>
      </c>
      <c r="S2048">
        <f t="shared" si="31"/>
        <v>0</v>
      </c>
      <c r="T2048">
        <f>SUM($F2048:H2048)</f>
        <v>900</v>
      </c>
      <c r="U2048">
        <f>SUM($F2048:I2048)</f>
        <v>900</v>
      </c>
      <c r="V2048">
        <f>SUM($F2048:J2048)</f>
        <v>900</v>
      </c>
      <c r="W2048">
        <f>SUM($F2048:K2048)</f>
        <v>900</v>
      </c>
      <c r="X2048">
        <f>SUM($F2048:L2048)</f>
        <v>1200</v>
      </c>
      <c r="Y2048">
        <f>SUM($F2048:M2048)</f>
        <v>1200</v>
      </c>
      <c r="Z2048">
        <f>SUM($F2048:N2048)</f>
        <v>1200</v>
      </c>
      <c r="AA2048">
        <f>SUM($F2048:O2048)</f>
        <v>1200</v>
      </c>
      <c r="AB2048">
        <f>SUM($F2048:P2048)</f>
        <v>1200</v>
      </c>
      <c r="AC2048">
        <f>SUM($F2048:Q2048)</f>
        <v>1200</v>
      </c>
      <c r="AD2048">
        <f>SUM($F2048:R2048)</f>
        <v>1200</v>
      </c>
    </row>
    <row r="2049" spans="1:30" x14ac:dyDescent="0.35">
      <c r="A2049" t="s">
        <v>193</v>
      </c>
      <c r="B2049" s="328" t="str">
        <f>VLOOKUP(A2049,'Web Based Remittances'!$A$2:$C$70,3,0)</f>
        <v>116q376h</v>
      </c>
      <c r="C2049" t="s">
        <v>97</v>
      </c>
      <c r="D2049" t="s">
        <v>98</v>
      </c>
      <c r="E2049">
        <v>6146100</v>
      </c>
      <c r="F2049">
        <v>0</v>
      </c>
      <c r="G2049">
        <v>0</v>
      </c>
      <c r="H2049">
        <v>0</v>
      </c>
      <c r="I2049">
        <v>0</v>
      </c>
      <c r="J2049">
        <v>0</v>
      </c>
      <c r="K2049">
        <v>0</v>
      </c>
      <c r="L2049">
        <v>0</v>
      </c>
      <c r="M2049">
        <v>0</v>
      </c>
      <c r="N2049">
        <v>0</v>
      </c>
      <c r="O2049">
        <v>0</v>
      </c>
      <c r="P2049">
        <v>0</v>
      </c>
      <c r="Q2049">
        <v>0</v>
      </c>
      <c r="R2049">
        <v>0</v>
      </c>
      <c r="S2049">
        <f t="shared" si="31"/>
        <v>0</v>
      </c>
      <c r="T2049">
        <f>SUM($F2049:H2049)</f>
        <v>0</v>
      </c>
      <c r="U2049">
        <f>SUM($F2049:I2049)</f>
        <v>0</v>
      </c>
      <c r="V2049">
        <f>SUM($F2049:J2049)</f>
        <v>0</v>
      </c>
      <c r="W2049">
        <f>SUM($F2049:K2049)</f>
        <v>0</v>
      </c>
      <c r="X2049">
        <f>SUM($F2049:L2049)</f>
        <v>0</v>
      </c>
      <c r="Y2049">
        <f>SUM($F2049:M2049)</f>
        <v>0</v>
      </c>
      <c r="Z2049">
        <f>SUM($F2049:N2049)</f>
        <v>0</v>
      </c>
      <c r="AA2049">
        <f>SUM($F2049:O2049)</f>
        <v>0</v>
      </c>
      <c r="AB2049">
        <f>SUM($F2049:P2049)</f>
        <v>0</v>
      </c>
      <c r="AC2049">
        <f>SUM($F2049:Q2049)</f>
        <v>0</v>
      </c>
      <c r="AD2049">
        <f>SUM($F2049:R2049)</f>
        <v>0</v>
      </c>
    </row>
    <row r="2050" spans="1:30" x14ac:dyDescent="0.35">
      <c r="A2050" t="s">
        <v>193</v>
      </c>
      <c r="B2050" s="328" t="str">
        <f>VLOOKUP(A2050,'Web Based Remittances'!$A$2:$C$70,3,0)</f>
        <v>116q376h</v>
      </c>
      <c r="C2050" t="s">
        <v>99</v>
      </c>
      <c r="D2050" t="s">
        <v>100</v>
      </c>
      <c r="E2050">
        <v>6140000</v>
      </c>
      <c r="F2050">
        <v>1400</v>
      </c>
      <c r="G2050">
        <v>55</v>
      </c>
      <c r="H2050">
        <v>55</v>
      </c>
      <c r="I2050">
        <v>55</v>
      </c>
      <c r="J2050">
        <v>55</v>
      </c>
      <c r="K2050">
        <v>0</v>
      </c>
      <c r="L2050">
        <v>55</v>
      </c>
      <c r="M2050">
        <v>55</v>
      </c>
      <c r="N2050">
        <v>55</v>
      </c>
      <c r="O2050">
        <v>55</v>
      </c>
      <c r="P2050">
        <v>55</v>
      </c>
      <c r="Q2050">
        <v>55</v>
      </c>
      <c r="R2050">
        <v>850</v>
      </c>
      <c r="S2050">
        <f t="shared" si="31"/>
        <v>55</v>
      </c>
      <c r="T2050">
        <f>SUM($F2050:H2050)</f>
        <v>1510</v>
      </c>
      <c r="U2050">
        <f>SUM($F2050:I2050)</f>
        <v>1565</v>
      </c>
      <c r="V2050">
        <f>SUM($F2050:J2050)</f>
        <v>1620</v>
      </c>
      <c r="W2050">
        <f>SUM($F2050:K2050)</f>
        <v>1620</v>
      </c>
      <c r="X2050">
        <f>SUM($F2050:L2050)</f>
        <v>1675</v>
      </c>
      <c r="Y2050">
        <f>SUM($F2050:M2050)</f>
        <v>1730</v>
      </c>
      <c r="Z2050">
        <f>SUM($F2050:N2050)</f>
        <v>1785</v>
      </c>
      <c r="AA2050">
        <f>SUM($F2050:O2050)</f>
        <v>1840</v>
      </c>
      <c r="AB2050">
        <f>SUM($F2050:P2050)</f>
        <v>1895</v>
      </c>
      <c r="AC2050">
        <f>SUM($F2050:Q2050)</f>
        <v>1950</v>
      </c>
      <c r="AD2050">
        <f>SUM($F2050:R2050)</f>
        <v>2800</v>
      </c>
    </row>
    <row r="2051" spans="1:30" x14ac:dyDescent="0.35">
      <c r="A2051" t="s">
        <v>193</v>
      </c>
      <c r="B2051" s="328" t="str">
        <f>VLOOKUP(A2051,'Web Based Remittances'!$A$2:$C$70,3,0)</f>
        <v>116q376h</v>
      </c>
      <c r="C2051" t="s">
        <v>101</v>
      </c>
      <c r="D2051" t="s">
        <v>102</v>
      </c>
      <c r="E2051">
        <v>6121600</v>
      </c>
      <c r="F2051">
        <v>1150</v>
      </c>
      <c r="G2051">
        <v>0</v>
      </c>
      <c r="H2051">
        <v>0</v>
      </c>
      <c r="I2051">
        <v>0</v>
      </c>
      <c r="J2051">
        <v>0</v>
      </c>
      <c r="K2051">
        <v>0</v>
      </c>
      <c r="L2051">
        <v>0</v>
      </c>
      <c r="M2051">
        <v>0</v>
      </c>
      <c r="N2051">
        <v>0</v>
      </c>
      <c r="O2051">
        <v>0</v>
      </c>
      <c r="P2051">
        <v>0</v>
      </c>
      <c r="Q2051">
        <v>0</v>
      </c>
      <c r="R2051">
        <v>1150</v>
      </c>
      <c r="S2051">
        <f t="shared" si="31"/>
        <v>0</v>
      </c>
      <c r="T2051">
        <f>SUM($F2051:H2051)</f>
        <v>1150</v>
      </c>
      <c r="U2051">
        <f>SUM($F2051:I2051)</f>
        <v>1150</v>
      </c>
      <c r="V2051">
        <f>SUM($F2051:J2051)</f>
        <v>1150</v>
      </c>
      <c r="W2051">
        <f>SUM($F2051:K2051)</f>
        <v>1150</v>
      </c>
      <c r="X2051">
        <f>SUM($F2051:L2051)</f>
        <v>1150</v>
      </c>
      <c r="Y2051">
        <f>SUM($F2051:M2051)</f>
        <v>1150</v>
      </c>
      <c r="Z2051">
        <f>SUM($F2051:N2051)</f>
        <v>1150</v>
      </c>
      <c r="AA2051">
        <f>SUM($F2051:O2051)</f>
        <v>1150</v>
      </c>
      <c r="AB2051">
        <f>SUM($F2051:P2051)</f>
        <v>1150</v>
      </c>
      <c r="AC2051">
        <f>SUM($F2051:Q2051)</f>
        <v>1150</v>
      </c>
      <c r="AD2051">
        <f>SUM($F2051:R2051)</f>
        <v>2300</v>
      </c>
    </row>
    <row r="2052" spans="1:30" x14ac:dyDescent="0.35">
      <c r="A2052" t="s">
        <v>193</v>
      </c>
      <c r="B2052" s="328" t="str">
        <f>VLOOKUP(A2052,'Web Based Remittances'!$A$2:$C$70,3,0)</f>
        <v>116q376h</v>
      </c>
      <c r="C2052" t="s">
        <v>103</v>
      </c>
      <c r="D2052" t="s">
        <v>104</v>
      </c>
      <c r="E2052">
        <v>6151110</v>
      </c>
      <c r="F2052">
        <v>0</v>
      </c>
      <c r="G2052">
        <v>0</v>
      </c>
      <c r="H2052">
        <v>0</v>
      </c>
      <c r="I2052">
        <v>0</v>
      </c>
      <c r="J2052">
        <v>0</v>
      </c>
      <c r="K2052">
        <v>0</v>
      </c>
      <c r="L2052">
        <v>0</v>
      </c>
      <c r="M2052">
        <v>0</v>
      </c>
      <c r="N2052">
        <v>0</v>
      </c>
      <c r="O2052">
        <v>0</v>
      </c>
      <c r="P2052">
        <v>0</v>
      </c>
      <c r="Q2052">
        <v>0</v>
      </c>
      <c r="R2052">
        <v>0</v>
      </c>
      <c r="S2052">
        <f t="shared" ref="S2052:S2115" si="32">G2052</f>
        <v>0</v>
      </c>
      <c r="T2052">
        <f>SUM($F2052:H2052)</f>
        <v>0</v>
      </c>
      <c r="U2052">
        <f>SUM($F2052:I2052)</f>
        <v>0</v>
      </c>
      <c r="V2052">
        <f>SUM($F2052:J2052)</f>
        <v>0</v>
      </c>
      <c r="W2052">
        <f>SUM($F2052:K2052)</f>
        <v>0</v>
      </c>
      <c r="X2052">
        <f>SUM($F2052:L2052)</f>
        <v>0</v>
      </c>
      <c r="Y2052">
        <f>SUM($F2052:M2052)</f>
        <v>0</v>
      </c>
      <c r="Z2052">
        <f>SUM($F2052:N2052)</f>
        <v>0</v>
      </c>
      <c r="AA2052">
        <f>SUM($F2052:O2052)</f>
        <v>0</v>
      </c>
      <c r="AB2052">
        <f>SUM($F2052:P2052)</f>
        <v>0</v>
      </c>
      <c r="AC2052">
        <f>SUM($F2052:Q2052)</f>
        <v>0</v>
      </c>
      <c r="AD2052">
        <f>SUM($F2052:R2052)</f>
        <v>0</v>
      </c>
    </row>
    <row r="2053" spans="1:30" x14ac:dyDescent="0.35">
      <c r="A2053" t="s">
        <v>193</v>
      </c>
      <c r="B2053" s="328" t="str">
        <f>VLOOKUP(A2053,'Web Based Remittances'!$A$2:$C$70,3,0)</f>
        <v>116q376h</v>
      </c>
      <c r="C2053" t="s">
        <v>105</v>
      </c>
      <c r="D2053" t="s">
        <v>106</v>
      </c>
      <c r="E2053">
        <v>6140200</v>
      </c>
      <c r="F2053">
        <v>300</v>
      </c>
      <c r="G2053">
        <v>30</v>
      </c>
      <c r="H2053">
        <v>30</v>
      </c>
      <c r="I2053">
        <v>30</v>
      </c>
      <c r="J2053">
        <v>30</v>
      </c>
      <c r="K2053">
        <v>0</v>
      </c>
      <c r="L2053">
        <v>30</v>
      </c>
      <c r="M2053">
        <v>30</v>
      </c>
      <c r="N2053">
        <v>30</v>
      </c>
      <c r="O2053">
        <v>30</v>
      </c>
      <c r="P2053">
        <v>30</v>
      </c>
      <c r="Q2053">
        <v>30</v>
      </c>
      <c r="R2053">
        <v>0</v>
      </c>
      <c r="S2053">
        <f t="shared" si="32"/>
        <v>30</v>
      </c>
      <c r="T2053">
        <f>SUM($F2053:H2053)</f>
        <v>360</v>
      </c>
      <c r="U2053">
        <f>SUM($F2053:I2053)</f>
        <v>390</v>
      </c>
      <c r="V2053">
        <f>SUM($F2053:J2053)</f>
        <v>420</v>
      </c>
      <c r="W2053">
        <f>SUM($F2053:K2053)</f>
        <v>420</v>
      </c>
      <c r="X2053">
        <f>SUM($F2053:L2053)</f>
        <v>450</v>
      </c>
      <c r="Y2053">
        <f>SUM($F2053:M2053)</f>
        <v>480</v>
      </c>
      <c r="Z2053">
        <f>SUM($F2053:N2053)</f>
        <v>510</v>
      </c>
      <c r="AA2053">
        <f>SUM($F2053:O2053)</f>
        <v>540</v>
      </c>
      <c r="AB2053">
        <f>SUM($F2053:P2053)</f>
        <v>570</v>
      </c>
      <c r="AC2053">
        <f>SUM($F2053:Q2053)</f>
        <v>600</v>
      </c>
      <c r="AD2053">
        <f>SUM($F2053:R2053)</f>
        <v>600</v>
      </c>
    </row>
    <row r="2054" spans="1:30" x14ac:dyDescent="0.35">
      <c r="A2054" t="s">
        <v>193</v>
      </c>
      <c r="B2054" s="328" t="str">
        <f>VLOOKUP(A2054,'Web Based Remittances'!$A$2:$C$70,3,0)</f>
        <v>116q376h</v>
      </c>
      <c r="C2054" t="s">
        <v>107</v>
      </c>
      <c r="D2054" t="s">
        <v>108</v>
      </c>
      <c r="E2054">
        <v>6111000</v>
      </c>
      <c r="F2054">
        <v>2500</v>
      </c>
      <c r="G2054">
        <v>125</v>
      </c>
      <c r="H2054">
        <v>250</v>
      </c>
      <c r="I2054">
        <v>250</v>
      </c>
      <c r="J2054">
        <v>250</v>
      </c>
      <c r="K2054">
        <v>0</v>
      </c>
      <c r="L2054">
        <v>250</v>
      </c>
      <c r="M2054">
        <v>250</v>
      </c>
      <c r="N2054">
        <v>250</v>
      </c>
      <c r="O2054">
        <v>250</v>
      </c>
      <c r="P2054">
        <v>250</v>
      </c>
      <c r="Q2054">
        <v>250</v>
      </c>
      <c r="R2054">
        <v>125</v>
      </c>
      <c r="S2054">
        <f t="shared" si="32"/>
        <v>125</v>
      </c>
      <c r="T2054">
        <f>SUM($F2054:H2054)</f>
        <v>2875</v>
      </c>
      <c r="U2054">
        <f>SUM($F2054:I2054)</f>
        <v>3125</v>
      </c>
      <c r="V2054">
        <f>SUM($F2054:J2054)</f>
        <v>3375</v>
      </c>
      <c r="W2054">
        <f>SUM($F2054:K2054)</f>
        <v>3375</v>
      </c>
      <c r="X2054">
        <f>SUM($F2054:L2054)</f>
        <v>3625</v>
      </c>
      <c r="Y2054">
        <f>SUM($F2054:M2054)</f>
        <v>3875</v>
      </c>
      <c r="Z2054">
        <f>SUM($F2054:N2054)</f>
        <v>4125</v>
      </c>
      <c r="AA2054">
        <f>SUM($F2054:O2054)</f>
        <v>4375</v>
      </c>
      <c r="AB2054">
        <f>SUM($F2054:P2054)</f>
        <v>4625</v>
      </c>
      <c r="AC2054">
        <f>SUM($F2054:Q2054)</f>
        <v>4875</v>
      </c>
      <c r="AD2054">
        <f>SUM($F2054:R2054)</f>
        <v>5000</v>
      </c>
    </row>
    <row r="2055" spans="1:30" x14ac:dyDescent="0.35">
      <c r="A2055" t="s">
        <v>193</v>
      </c>
      <c r="B2055" s="328" t="str">
        <f>VLOOKUP(A2055,'Web Based Remittances'!$A$2:$C$70,3,0)</f>
        <v>116q376h</v>
      </c>
      <c r="C2055" t="s">
        <v>109</v>
      </c>
      <c r="D2055" t="s">
        <v>110</v>
      </c>
      <c r="E2055">
        <v>6170100</v>
      </c>
      <c r="F2055">
        <v>0</v>
      </c>
      <c r="G2055">
        <v>0</v>
      </c>
      <c r="H2055">
        <v>0</v>
      </c>
      <c r="I2055">
        <v>0</v>
      </c>
      <c r="J2055">
        <v>0</v>
      </c>
      <c r="K2055">
        <v>0</v>
      </c>
      <c r="L2055">
        <v>0</v>
      </c>
      <c r="M2055">
        <v>0</v>
      </c>
      <c r="N2055">
        <v>0</v>
      </c>
      <c r="O2055">
        <v>0</v>
      </c>
      <c r="P2055">
        <v>0</v>
      </c>
      <c r="Q2055">
        <v>0</v>
      </c>
      <c r="R2055">
        <v>0</v>
      </c>
      <c r="S2055">
        <f t="shared" si="32"/>
        <v>0</v>
      </c>
      <c r="T2055">
        <f>SUM($F2055:H2055)</f>
        <v>0</v>
      </c>
      <c r="U2055">
        <f>SUM($F2055:I2055)</f>
        <v>0</v>
      </c>
      <c r="V2055">
        <f>SUM($F2055:J2055)</f>
        <v>0</v>
      </c>
      <c r="W2055">
        <f>SUM($F2055:K2055)</f>
        <v>0</v>
      </c>
      <c r="X2055">
        <f>SUM($F2055:L2055)</f>
        <v>0</v>
      </c>
      <c r="Y2055">
        <f>SUM($F2055:M2055)</f>
        <v>0</v>
      </c>
      <c r="Z2055">
        <f>SUM($F2055:N2055)</f>
        <v>0</v>
      </c>
      <c r="AA2055">
        <f>SUM($F2055:O2055)</f>
        <v>0</v>
      </c>
      <c r="AB2055">
        <f>SUM($F2055:P2055)</f>
        <v>0</v>
      </c>
      <c r="AC2055">
        <f>SUM($F2055:Q2055)</f>
        <v>0</v>
      </c>
      <c r="AD2055">
        <f>SUM($F2055:R2055)</f>
        <v>0</v>
      </c>
    </row>
    <row r="2056" spans="1:30" x14ac:dyDescent="0.35">
      <c r="A2056" t="s">
        <v>193</v>
      </c>
      <c r="B2056" s="328" t="str">
        <f>VLOOKUP(A2056,'Web Based Remittances'!$A$2:$C$70,3,0)</f>
        <v>116q376h</v>
      </c>
      <c r="C2056" t="s">
        <v>111</v>
      </c>
      <c r="D2056" t="s">
        <v>112</v>
      </c>
      <c r="E2056">
        <v>6170110</v>
      </c>
      <c r="F2056">
        <v>14600</v>
      </c>
      <c r="G2056">
        <v>0</v>
      </c>
      <c r="H2056">
        <v>5500</v>
      </c>
      <c r="I2056">
        <v>2000</v>
      </c>
      <c r="J2056">
        <v>1500</v>
      </c>
      <c r="K2056">
        <v>500</v>
      </c>
      <c r="L2056">
        <v>1000</v>
      </c>
      <c r="M2056">
        <v>100</v>
      </c>
      <c r="N2056">
        <v>500</v>
      </c>
      <c r="O2056">
        <v>500</v>
      </c>
      <c r="P2056">
        <v>500</v>
      </c>
      <c r="Q2056">
        <v>1000</v>
      </c>
      <c r="R2056">
        <v>1500</v>
      </c>
      <c r="S2056">
        <f t="shared" si="32"/>
        <v>0</v>
      </c>
      <c r="T2056">
        <f>SUM($F2056:H2056)</f>
        <v>20100</v>
      </c>
      <c r="U2056">
        <f>SUM($F2056:I2056)</f>
        <v>22100</v>
      </c>
      <c r="V2056">
        <f>SUM($F2056:J2056)</f>
        <v>23600</v>
      </c>
      <c r="W2056">
        <f>SUM($F2056:K2056)</f>
        <v>24100</v>
      </c>
      <c r="X2056">
        <f>SUM($F2056:L2056)</f>
        <v>25100</v>
      </c>
      <c r="Y2056">
        <f>SUM($F2056:M2056)</f>
        <v>25200</v>
      </c>
      <c r="Z2056">
        <f>SUM($F2056:N2056)</f>
        <v>25700</v>
      </c>
      <c r="AA2056">
        <f>SUM($F2056:O2056)</f>
        <v>26200</v>
      </c>
      <c r="AB2056">
        <f>SUM($F2056:P2056)</f>
        <v>26700</v>
      </c>
      <c r="AC2056">
        <f>SUM($F2056:Q2056)</f>
        <v>27700</v>
      </c>
      <c r="AD2056">
        <f>SUM($F2056:R2056)</f>
        <v>29200</v>
      </c>
    </row>
    <row r="2057" spans="1:30" x14ac:dyDescent="0.35">
      <c r="A2057" t="s">
        <v>193</v>
      </c>
      <c r="B2057" s="328" t="str">
        <f>VLOOKUP(A2057,'Web Based Remittances'!$A$2:$C$70,3,0)</f>
        <v>116q376h</v>
      </c>
      <c r="C2057" t="s">
        <v>113</v>
      </c>
      <c r="D2057" t="s">
        <v>114</v>
      </c>
      <c r="E2057">
        <v>6181400</v>
      </c>
      <c r="F2057">
        <v>0</v>
      </c>
      <c r="G2057">
        <v>0</v>
      </c>
      <c r="H2057">
        <v>0</v>
      </c>
      <c r="I2057">
        <v>0</v>
      </c>
      <c r="J2057">
        <v>0</v>
      </c>
      <c r="K2057">
        <v>0</v>
      </c>
      <c r="L2057">
        <v>0</v>
      </c>
      <c r="M2057">
        <v>0</v>
      </c>
      <c r="N2057">
        <v>0</v>
      </c>
      <c r="O2057">
        <v>0</v>
      </c>
      <c r="P2057">
        <v>0</v>
      </c>
      <c r="Q2057">
        <v>0</v>
      </c>
      <c r="R2057">
        <v>0</v>
      </c>
      <c r="S2057">
        <f t="shared" si="32"/>
        <v>0</v>
      </c>
      <c r="T2057">
        <f>SUM($F2057:H2057)</f>
        <v>0</v>
      </c>
      <c r="U2057">
        <f>SUM($F2057:I2057)</f>
        <v>0</v>
      </c>
      <c r="V2057">
        <f>SUM($F2057:J2057)</f>
        <v>0</v>
      </c>
      <c r="W2057">
        <f>SUM($F2057:K2057)</f>
        <v>0</v>
      </c>
      <c r="X2057">
        <f>SUM($F2057:L2057)</f>
        <v>0</v>
      </c>
      <c r="Y2057">
        <f>SUM($F2057:M2057)</f>
        <v>0</v>
      </c>
      <c r="Z2057">
        <f>SUM($F2057:N2057)</f>
        <v>0</v>
      </c>
      <c r="AA2057">
        <f>SUM($F2057:O2057)</f>
        <v>0</v>
      </c>
      <c r="AB2057">
        <f>SUM($F2057:P2057)</f>
        <v>0</v>
      </c>
      <c r="AC2057">
        <f>SUM($F2057:Q2057)</f>
        <v>0</v>
      </c>
      <c r="AD2057">
        <f>SUM($F2057:R2057)</f>
        <v>0</v>
      </c>
    </row>
    <row r="2058" spans="1:30" x14ac:dyDescent="0.35">
      <c r="A2058" t="s">
        <v>193</v>
      </c>
      <c r="B2058" s="328" t="str">
        <f>VLOOKUP(A2058,'Web Based Remittances'!$A$2:$C$70,3,0)</f>
        <v>116q376h</v>
      </c>
      <c r="C2058" t="s">
        <v>115</v>
      </c>
      <c r="D2058" t="s">
        <v>116</v>
      </c>
      <c r="E2058">
        <v>6181500</v>
      </c>
      <c r="F2058">
        <v>0</v>
      </c>
      <c r="G2058">
        <v>0</v>
      </c>
      <c r="H2058">
        <v>0</v>
      </c>
      <c r="I2058">
        <v>0</v>
      </c>
      <c r="J2058">
        <v>0</v>
      </c>
      <c r="K2058">
        <v>0</v>
      </c>
      <c r="L2058">
        <v>0</v>
      </c>
      <c r="M2058">
        <v>0</v>
      </c>
      <c r="N2058">
        <v>0</v>
      </c>
      <c r="O2058">
        <v>0</v>
      </c>
      <c r="P2058">
        <v>0</v>
      </c>
      <c r="Q2058">
        <v>0</v>
      </c>
      <c r="R2058">
        <v>0</v>
      </c>
      <c r="S2058">
        <f t="shared" si="32"/>
        <v>0</v>
      </c>
      <c r="T2058">
        <f>SUM($F2058:H2058)</f>
        <v>0</v>
      </c>
      <c r="U2058">
        <f>SUM($F2058:I2058)</f>
        <v>0</v>
      </c>
      <c r="V2058">
        <f>SUM($F2058:J2058)</f>
        <v>0</v>
      </c>
      <c r="W2058">
        <f>SUM($F2058:K2058)</f>
        <v>0</v>
      </c>
      <c r="X2058">
        <f>SUM($F2058:L2058)</f>
        <v>0</v>
      </c>
      <c r="Y2058">
        <f>SUM($F2058:M2058)</f>
        <v>0</v>
      </c>
      <c r="Z2058">
        <f>SUM($F2058:N2058)</f>
        <v>0</v>
      </c>
      <c r="AA2058">
        <f>SUM($F2058:O2058)</f>
        <v>0</v>
      </c>
      <c r="AB2058">
        <f>SUM($F2058:P2058)</f>
        <v>0</v>
      </c>
      <c r="AC2058">
        <f>SUM($F2058:Q2058)</f>
        <v>0</v>
      </c>
      <c r="AD2058">
        <f>SUM($F2058:R2058)</f>
        <v>0</v>
      </c>
    </row>
    <row r="2059" spans="1:30" x14ac:dyDescent="0.35">
      <c r="A2059" t="s">
        <v>193</v>
      </c>
      <c r="B2059" s="328" t="str">
        <f>VLOOKUP(A2059,'Web Based Remittances'!$A$2:$C$70,3,0)</f>
        <v>116q376h</v>
      </c>
      <c r="C2059" t="s">
        <v>117</v>
      </c>
      <c r="D2059" t="s">
        <v>118</v>
      </c>
      <c r="E2059">
        <v>6110610</v>
      </c>
      <c r="F2059">
        <v>0</v>
      </c>
      <c r="G2059">
        <v>0</v>
      </c>
      <c r="H2059">
        <v>0</v>
      </c>
      <c r="I2059">
        <v>0</v>
      </c>
      <c r="J2059">
        <v>0</v>
      </c>
      <c r="K2059">
        <v>0</v>
      </c>
      <c r="L2059">
        <v>0</v>
      </c>
      <c r="M2059">
        <v>0</v>
      </c>
      <c r="N2059">
        <v>0</v>
      </c>
      <c r="O2059">
        <v>0</v>
      </c>
      <c r="P2059">
        <v>0</v>
      </c>
      <c r="Q2059">
        <v>0</v>
      </c>
      <c r="R2059">
        <v>0</v>
      </c>
      <c r="S2059">
        <f t="shared" si="32"/>
        <v>0</v>
      </c>
      <c r="T2059">
        <f>SUM($F2059:H2059)</f>
        <v>0</v>
      </c>
      <c r="U2059">
        <f>SUM($F2059:I2059)</f>
        <v>0</v>
      </c>
      <c r="V2059">
        <f>SUM($F2059:J2059)</f>
        <v>0</v>
      </c>
      <c r="W2059">
        <f>SUM($F2059:K2059)</f>
        <v>0</v>
      </c>
      <c r="X2059">
        <f>SUM($F2059:L2059)</f>
        <v>0</v>
      </c>
      <c r="Y2059">
        <f>SUM($F2059:M2059)</f>
        <v>0</v>
      </c>
      <c r="Z2059">
        <f>SUM($F2059:N2059)</f>
        <v>0</v>
      </c>
      <c r="AA2059">
        <f>SUM($F2059:O2059)</f>
        <v>0</v>
      </c>
      <c r="AB2059">
        <f>SUM($F2059:P2059)</f>
        <v>0</v>
      </c>
      <c r="AC2059">
        <f>SUM($F2059:Q2059)</f>
        <v>0</v>
      </c>
      <c r="AD2059">
        <f>SUM($F2059:R2059)</f>
        <v>0</v>
      </c>
    </row>
    <row r="2060" spans="1:30" x14ac:dyDescent="0.35">
      <c r="A2060" t="s">
        <v>193</v>
      </c>
      <c r="B2060" s="328" t="str">
        <f>VLOOKUP(A2060,'Web Based Remittances'!$A$2:$C$70,3,0)</f>
        <v>116q376h</v>
      </c>
      <c r="C2060" t="s">
        <v>119</v>
      </c>
      <c r="D2060" t="s">
        <v>120</v>
      </c>
      <c r="E2060">
        <v>6122340</v>
      </c>
      <c r="F2060">
        <v>0</v>
      </c>
      <c r="G2060">
        <v>0</v>
      </c>
      <c r="H2060">
        <v>0</v>
      </c>
      <c r="I2060">
        <v>0</v>
      </c>
      <c r="J2060">
        <v>0</v>
      </c>
      <c r="K2060">
        <v>0</v>
      </c>
      <c r="L2060">
        <v>0</v>
      </c>
      <c r="M2060">
        <v>0</v>
      </c>
      <c r="N2060">
        <v>0</v>
      </c>
      <c r="O2060">
        <v>0</v>
      </c>
      <c r="P2060">
        <v>0</v>
      </c>
      <c r="Q2060">
        <v>0</v>
      </c>
      <c r="R2060">
        <v>0</v>
      </c>
      <c r="S2060">
        <f t="shared" si="32"/>
        <v>0</v>
      </c>
      <c r="T2060">
        <f>SUM($F2060:H2060)</f>
        <v>0</v>
      </c>
      <c r="U2060">
        <f>SUM($F2060:I2060)</f>
        <v>0</v>
      </c>
      <c r="V2060">
        <f>SUM($F2060:J2060)</f>
        <v>0</v>
      </c>
      <c r="W2060">
        <f>SUM($F2060:K2060)</f>
        <v>0</v>
      </c>
      <c r="X2060">
        <f>SUM($F2060:L2060)</f>
        <v>0</v>
      </c>
      <c r="Y2060">
        <f>SUM($F2060:M2060)</f>
        <v>0</v>
      </c>
      <c r="Z2060">
        <f>SUM($F2060:N2060)</f>
        <v>0</v>
      </c>
      <c r="AA2060">
        <f>SUM($F2060:O2060)</f>
        <v>0</v>
      </c>
      <c r="AB2060">
        <f>SUM($F2060:P2060)</f>
        <v>0</v>
      </c>
      <c r="AC2060">
        <f>SUM($F2060:Q2060)</f>
        <v>0</v>
      </c>
      <c r="AD2060">
        <f>SUM($F2060:R2060)</f>
        <v>0</v>
      </c>
    </row>
    <row r="2061" spans="1:30" x14ac:dyDescent="0.35">
      <c r="A2061" t="s">
        <v>193</v>
      </c>
      <c r="B2061" s="328" t="str">
        <f>VLOOKUP(A2061,'Web Based Remittances'!$A$2:$C$70,3,0)</f>
        <v>116q376h</v>
      </c>
      <c r="C2061" t="s">
        <v>121</v>
      </c>
      <c r="D2061" t="s">
        <v>122</v>
      </c>
      <c r="E2061">
        <v>4190170</v>
      </c>
      <c r="F2061">
        <v>-4324</v>
      </c>
      <c r="G2061">
        <v>0</v>
      </c>
      <c r="H2061">
        <v>0</v>
      </c>
      <c r="I2061">
        <v>0</v>
      </c>
      <c r="J2061">
        <v>-4324</v>
      </c>
      <c r="K2061">
        <v>0</v>
      </c>
      <c r="L2061">
        <v>0</v>
      </c>
      <c r="M2061">
        <v>0</v>
      </c>
      <c r="N2061">
        <v>0</v>
      </c>
      <c r="O2061">
        <v>0</v>
      </c>
      <c r="P2061">
        <v>0</v>
      </c>
      <c r="Q2061">
        <v>0</v>
      </c>
      <c r="R2061">
        <v>0</v>
      </c>
      <c r="S2061">
        <f t="shared" si="32"/>
        <v>0</v>
      </c>
      <c r="T2061">
        <f>SUM($F2061:H2061)</f>
        <v>-4324</v>
      </c>
      <c r="U2061">
        <f>SUM($F2061:I2061)</f>
        <v>-4324</v>
      </c>
      <c r="V2061">
        <f>SUM($F2061:J2061)</f>
        <v>-8648</v>
      </c>
      <c r="W2061">
        <f>SUM($F2061:K2061)</f>
        <v>-8648</v>
      </c>
      <c r="X2061">
        <f>SUM($F2061:L2061)</f>
        <v>-8648</v>
      </c>
      <c r="Y2061">
        <f>SUM($F2061:M2061)</f>
        <v>-8648</v>
      </c>
      <c r="Z2061">
        <f>SUM($F2061:N2061)</f>
        <v>-8648</v>
      </c>
      <c r="AA2061">
        <f>SUM($F2061:O2061)</f>
        <v>-8648</v>
      </c>
      <c r="AB2061">
        <f>SUM($F2061:P2061)</f>
        <v>-8648</v>
      </c>
      <c r="AC2061">
        <f>SUM($F2061:Q2061)</f>
        <v>-8648</v>
      </c>
      <c r="AD2061">
        <f>SUM($F2061:R2061)</f>
        <v>-8648</v>
      </c>
    </row>
    <row r="2062" spans="1:30" x14ac:dyDescent="0.35">
      <c r="A2062" t="s">
        <v>193</v>
      </c>
      <c r="B2062" s="328" t="str">
        <f>VLOOKUP(A2062,'Web Based Remittances'!$A$2:$C$70,3,0)</f>
        <v>116q376h</v>
      </c>
      <c r="C2062" t="s">
        <v>123</v>
      </c>
      <c r="D2062" t="s">
        <v>124</v>
      </c>
      <c r="E2062">
        <v>4190430</v>
      </c>
      <c r="F2062">
        <v>0</v>
      </c>
      <c r="G2062">
        <v>0</v>
      </c>
      <c r="H2062">
        <v>0</v>
      </c>
      <c r="I2062">
        <v>0</v>
      </c>
      <c r="J2062">
        <v>0</v>
      </c>
      <c r="K2062">
        <v>0</v>
      </c>
      <c r="L2062">
        <v>0</v>
      </c>
      <c r="M2062">
        <v>0</v>
      </c>
      <c r="N2062">
        <v>0</v>
      </c>
      <c r="O2062">
        <v>0</v>
      </c>
      <c r="P2062">
        <v>0</v>
      </c>
      <c r="Q2062">
        <v>0</v>
      </c>
      <c r="R2062">
        <v>0</v>
      </c>
      <c r="S2062">
        <f t="shared" si="32"/>
        <v>0</v>
      </c>
      <c r="T2062">
        <f>SUM($F2062:H2062)</f>
        <v>0</v>
      </c>
      <c r="U2062">
        <f>SUM($F2062:I2062)</f>
        <v>0</v>
      </c>
      <c r="V2062">
        <f>SUM($F2062:J2062)</f>
        <v>0</v>
      </c>
      <c r="W2062">
        <f>SUM($F2062:K2062)</f>
        <v>0</v>
      </c>
      <c r="X2062">
        <f>SUM($F2062:L2062)</f>
        <v>0</v>
      </c>
      <c r="Y2062">
        <f>SUM($F2062:M2062)</f>
        <v>0</v>
      </c>
      <c r="Z2062">
        <f>SUM($F2062:N2062)</f>
        <v>0</v>
      </c>
      <c r="AA2062">
        <f>SUM($F2062:O2062)</f>
        <v>0</v>
      </c>
      <c r="AB2062">
        <f>SUM($F2062:P2062)</f>
        <v>0</v>
      </c>
      <c r="AC2062">
        <f>SUM($F2062:Q2062)</f>
        <v>0</v>
      </c>
      <c r="AD2062">
        <f>SUM($F2062:R2062)</f>
        <v>0</v>
      </c>
    </row>
    <row r="2063" spans="1:30" x14ac:dyDescent="0.35">
      <c r="A2063" t="s">
        <v>193</v>
      </c>
      <c r="B2063" s="328" t="str">
        <f>VLOOKUP(A2063,'Web Based Remittances'!$A$2:$C$70,3,0)</f>
        <v>116q376h</v>
      </c>
      <c r="C2063" t="s">
        <v>125</v>
      </c>
      <c r="D2063" t="s">
        <v>126</v>
      </c>
      <c r="E2063">
        <v>6181510</v>
      </c>
      <c r="F2063">
        <v>0</v>
      </c>
      <c r="G2063">
        <v>0</v>
      </c>
      <c r="H2063">
        <v>0</v>
      </c>
      <c r="I2063">
        <v>0</v>
      </c>
      <c r="J2063">
        <v>0</v>
      </c>
      <c r="K2063">
        <v>0</v>
      </c>
      <c r="L2063">
        <v>0</v>
      </c>
      <c r="M2063">
        <v>0</v>
      </c>
      <c r="N2063">
        <v>0</v>
      </c>
      <c r="O2063">
        <v>0</v>
      </c>
      <c r="P2063">
        <v>0</v>
      </c>
      <c r="Q2063">
        <v>0</v>
      </c>
      <c r="R2063">
        <v>0</v>
      </c>
      <c r="S2063">
        <f t="shared" si="32"/>
        <v>0</v>
      </c>
      <c r="T2063">
        <f>SUM($F2063:H2063)</f>
        <v>0</v>
      </c>
      <c r="U2063">
        <f>SUM($F2063:I2063)</f>
        <v>0</v>
      </c>
      <c r="V2063">
        <f>SUM($F2063:J2063)</f>
        <v>0</v>
      </c>
      <c r="W2063">
        <f>SUM($F2063:K2063)</f>
        <v>0</v>
      </c>
      <c r="X2063">
        <f>SUM($F2063:L2063)</f>
        <v>0</v>
      </c>
      <c r="Y2063">
        <f>SUM($F2063:M2063)</f>
        <v>0</v>
      </c>
      <c r="Z2063">
        <f>SUM($F2063:N2063)</f>
        <v>0</v>
      </c>
      <c r="AA2063">
        <f>SUM($F2063:O2063)</f>
        <v>0</v>
      </c>
      <c r="AB2063">
        <f>SUM($F2063:P2063)</f>
        <v>0</v>
      </c>
      <c r="AC2063">
        <f>SUM($F2063:Q2063)</f>
        <v>0</v>
      </c>
      <c r="AD2063">
        <f>SUM($F2063:R2063)</f>
        <v>0</v>
      </c>
    </row>
    <row r="2064" spans="1:30" x14ac:dyDescent="0.35">
      <c r="A2064" t="s">
        <v>193</v>
      </c>
      <c r="B2064" s="328" t="str">
        <f>VLOOKUP(A2064,'Web Based Remittances'!$A$2:$C$70,3,0)</f>
        <v>116q376h</v>
      </c>
      <c r="C2064" t="s">
        <v>146</v>
      </c>
      <c r="D2064" t="s">
        <v>147</v>
      </c>
      <c r="E2064">
        <v>6180210</v>
      </c>
      <c r="F2064">
        <v>0</v>
      </c>
      <c r="G2064">
        <v>0</v>
      </c>
      <c r="H2064">
        <v>0</v>
      </c>
      <c r="I2064">
        <v>0</v>
      </c>
      <c r="J2064">
        <v>0</v>
      </c>
      <c r="K2064">
        <v>0</v>
      </c>
      <c r="L2064">
        <v>0</v>
      </c>
      <c r="M2064">
        <v>0</v>
      </c>
      <c r="N2064">
        <v>0</v>
      </c>
      <c r="O2064">
        <v>0</v>
      </c>
      <c r="P2064">
        <v>0</v>
      </c>
      <c r="Q2064">
        <v>0</v>
      </c>
      <c r="R2064">
        <v>0</v>
      </c>
      <c r="S2064">
        <f t="shared" si="32"/>
        <v>0</v>
      </c>
      <c r="T2064">
        <f>SUM($F2064:H2064)</f>
        <v>0</v>
      </c>
      <c r="U2064">
        <f>SUM($F2064:I2064)</f>
        <v>0</v>
      </c>
      <c r="V2064">
        <f>SUM($F2064:J2064)</f>
        <v>0</v>
      </c>
      <c r="W2064">
        <f>SUM($F2064:K2064)</f>
        <v>0</v>
      </c>
      <c r="X2064">
        <f>SUM($F2064:L2064)</f>
        <v>0</v>
      </c>
      <c r="Y2064">
        <f>SUM($F2064:M2064)</f>
        <v>0</v>
      </c>
      <c r="Z2064">
        <f>SUM($F2064:N2064)</f>
        <v>0</v>
      </c>
      <c r="AA2064">
        <f>SUM($F2064:O2064)</f>
        <v>0</v>
      </c>
      <c r="AB2064">
        <f>SUM($F2064:P2064)</f>
        <v>0</v>
      </c>
      <c r="AC2064">
        <f>SUM($F2064:Q2064)</f>
        <v>0</v>
      </c>
      <c r="AD2064">
        <f>SUM($F2064:R2064)</f>
        <v>0</v>
      </c>
    </row>
    <row r="2065" spans="1:30" x14ac:dyDescent="0.35">
      <c r="A2065" t="s">
        <v>193</v>
      </c>
      <c r="B2065" s="328" t="str">
        <f>VLOOKUP(A2065,'Web Based Remittances'!$A$2:$C$70,3,0)</f>
        <v>116q376h</v>
      </c>
      <c r="C2065" t="s">
        <v>127</v>
      </c>
      <c r="D2065" t="s">
        <v>128</v>
      </c>
      <c r="E2065">
        <v>6180200</v>
      </c>
      <c r="F2065">
        <v>12318.12</v>
      </c>
      <c r="G2065">
        <v>0</v>
      </c>
      <c r="H2065">
        <v>0</v>
      </c>
      <c r="I2065">
        <v>0</v>
      </c>
      <c r="J2065">
        <v>0</v>
      </c>
      <c r="K2065">
        <v>0</v>
      </c>
      <c r="L2065">
        <v>12318.12</v>
      </c>
      <c r="M2065">
        <v>0</v>
      </c>
      <c r="N2065">
        <v>0</v>
      </c>
      <c r="O2065">
        <v>0</v>
      </c>
      <c r="P2065">
        <v>0</v>
      </c>
      <c r="Q2065">
        <v>0</v>
      </c>
      <c r="R2065">
        <v>0</v>
      </c>
      <c r="S2065">
        <f t="shared" si="32"/>
        <v>0</v>
      </c>
      <c r="T2065">
        <f>SUM($F2065:H2065)</f>
        <v>12318.12</v>
      </c>
      <c r="U2065">
        <f>SUM($F2065:I2065)</f>
        <v>12318.12</v>
      </c>
      <c r="V2065">
        <f>SUM($F2065:J2065)</f>
        <v>12318.12</v>
      </c>
      <c r="W2065">
        <f>SUM($F2065:K2065)</f>
        <v>12318.12</v>
      </c>
      <c r="X2065">
        <f>SUM($F2065:L2065)</f>
        <v>24636.240000000002</v>
      </c>
      <c r="Y2065">
        <f>SUM($F2065:M2065)</f>
        <v>24636.240000000002</v>
      </c>
      <c r="Z2065">
        <f>SUM($F2065:N2065)</f>
        <v>24636.240000000002</v>
      </c>
      <c r="AA2065">
        <f>SUM($F2065:O2065)</f>
        <v>24636.240000000002</v>
      </c>
      <c r="AB2065">
        <f>SUM($F2065:P2065)</f>
        <v>24636.240000000002</v>
      </c>
      <c r="AC2065">
        <f>SUM($F2065:Q2065)</f>
        <v>24636.240000000002</v>
      </c>
      <c r="AD2065">
        <f>SUM($F2065:R2065)</f>
        <v>24636.240000000002</v>
      </c>
    </row>
    <row r="2066" spans="1:30" x14ac:dyDescent="0.35">
      <c r="A2066" t="s">
        <v>193</v>
      </c>
      <c r="B2066" s="328" t="str">
        <f>VLOOKUP(A2066,'Web Based Remittances'!$A$2:$C$70,3,0)</f>
        <v>116q376h</v>
      </c>
      <c r="C2066" t="s">
        <v>130</v>
      </c>
      <c r="D2066" t="s">
        <v>131</v>
      </c>
      <c r="E2066">
        <v>6180230</v>
      </c>
      <c r="F2066">
        <v>0</v>
      </c>
      <c r="G2066">
        <v>0</v>
      </c>
      <c r="H2066">
        <v>0</v>
      </c>
      <c r="I2066">
        <v>0</v>
      </c>
      <c r="J2066">
        <v>0</v>
      </c>
      <c r="K2066">
        <v>0</v>
      </c>
      <c r="L2066">
        <v>0</v>
      </c>
      <c r="M2066">
        <v>0</v>
      </c>
      <c r="N2066">
        <v>0</v>
      </c>
      <c r="O2066">
        <v>0</v>
      </c>
      <c r="P2066">
        <v>0</v>
      </c>
      <c r="Q2066">
        <v>0</v>
      </c>
      <c r="R2066">
        <v>0</v>
      </c>
      <c r="S2066">
        <f t="shared" si="32"/>
        <v>0</v>
      </c>
      <c r="T2066">
        <f>SUM($F2066:H2066)</f>
        <v>0</v>
      </c>
      <c r="U2066">
        <f>SUM($F2066:I2066)</f>
        <v>0</v>
      </c>
      <c r="V2066">
        <f>SUM($F2066:J2066)</f>
        <v>0</v>
      </c>
      <c r="W2066">
        <f>SUM($F2066:K2066)</f>
        <v>0</v>
      </c>
      <c r="X2066">
        <f>SUM($F2066:L2066)</f>
        <v>0</v>
      </c>
      <c r="Y2066">
        <f>SUM($F2066:M2066)</f>
        <v>0</v>
      </c>
      <c r="Z2066">
        <f>SUM($F2066:N2066)</f>
        <v>0</v>
      </c>
      <c r="AA2066">
        <f>SUM($F2066:O2066)</f>
        <v>0</v>
      </c>
      <c r="AB2066">
        <f>SUM($F2066:P2066)</f>
        <v>0</v>
      </c>
      <c r="AC2066">
        <f>SUM($F2066:Q2066)</f>
        <v>0</v>
      </c>
      <c r="AD2066">
        <f>SUM($F2066:R2066)</f>
        <v>0</v>
      </c>
    </row>
    <row r="2067" spans="1:30" x14ac:dyDescent="0.35">
      <c r="A2067" t="s">
        <v>193</v>
      </c>
      <c r="B2067" s="328" t="str">
        <f>VLOOKUP(A2067,'Web Based Remittances'!$A$2:$C$70,3,0)</f>
        <v>116q376h</v>
      </c>
      <c r="C2067" t="s">
        <v>135</v>
      </c>
      <c r="D2067" t="s">
        <v>136</v>
      </c>
      <c r="E2067">
        <v>6180260</v>
      </c>
      <c r="F2067">
        <v>4200</v>
      </c>
      <c r="G2067">
        <v>0</v>
      </c>
      <c r="H2067">
        <v>0</v>
      </c>
      <c r="I2067">
        <v>0</v>
      </c>
      <c r="J2067">
        <v>0</v>
      </c>
      <c r="K2067">
        <v>0</v>
      </c>
      <c r="L2067">
        <v>4200</v>
      </c>
      <c r="M2067">
        <v>0</v>
      </c>
      <c r="N2067">
        <v>0</v>
      </c>
      <c r="O2067">
        <v>0</v>
      </c>
      <c r="P2067">
        <v>0</v>
      </c>
      <c r="Q2067">
        <v>0</v>
      </c>
      <c r="R2067">
        <v>0</v>
      </c>
      <c r="S2067">
        <f t="shared" si="32"/>
        <v>0</v>
      </c>
      <c r="T2067">
        <f>SUM($F2067:H2067)</f>
        <v>4200</v>
      </c>
      <c r="U2067">
        <f>SUM($F2067:I2067)</f>
        <v>4200</v>
      </c>
      <c r="V2067">
        <f>SUM($F2067:J2067)</f>
        <v>4200</v>
      </c>
      <c r="W2067">
        <f>SUM($F2067:K2067)</f>
        <v>4200</v>
      </c>
      <c r="X2067">
        <f>SUM($F2067:L2067)</f>
        <v>8400</v>
      </c>
      <c r="Y2067">
        <f>SUM($F2067:M2067)</f>
        <v>8400</v>
      </c>
      <c r="Z2067">
        <f>SUM($F2067:N2067)</f>
        <v>8400</v>
      </c>
      <c r="AA2067">
        <f>SUM($F2067:O2067)</f>
        <v>8400</v>
      </c>
      <c r="AB2067">
        <f>SUM($F2067:P2067)</f>
        <v>8400</v>
      </c>
      <c r="AC2067">
        <f>SUM($F2067:Q2067)</f>
        <v>8400</v>
      </c>
      <c r="AD2067">
        <f>SUM($F2067:R2067)</f>
        <v>8400</v>
      </c>
    </row>
    <row r="2068" spans="1:30" x14ac:dyDescent="0.35">
      <c r="A2068" t="s">
        <v>599</v>
      </c>
      <c r="B2068" s="328" t="str">
        <f>VLOOKUP(A2068,'Web Based Remittances'!$A$2:$C$70,3,0)</f>
        <v>92q49d</v>
      </c>
      <c r="C2068" t="s">
        <v>19</v>
      </c>
      <c r="D2068" t="s">
        <v>20</v>
      </c>
      <c r="E2068">
        <v>4190105</v>
      </c>
      <c r="F2068">
        <v>-262184</v>
      </c>
      <c r="S2068">
        <f t="shared" si="32"/>
        <v>0</v>
      </c>
      <c r="T2068">
        <f>SUM($F2068:H2068)</f>
        <v>-262184</v>
      </c>
      <c r="U2068">
        <f>SUM($F2068:I2068)</f>
        <v>-262184</v>
      </c>
      <c r="V2068">
        <f>SUM($F2068:J2068)</f>
        <v>-262184</v>
      </c>
      <c r="W2068">
        <f>SUM($F2068:K2068)</f>
        <v>-262184</v>
      </c>
      <c r="X2068">
        <f>SUM($F2068:L2068)</f>
        <v>-262184</v>
      </c>
      <c r="Y2068">
        <f>SUM($F2068:M2068)</f>
        <v>-262184</v>
      </c>
      <c r="Z2068">
        <f>SUM($F2068:N2068)</f>
        <v>-262184</v>
      </c>
      <c r="AA2068">
        <f>SUM($F2068:O2068)</f>
        <v>-262184</v>
      </c>
      <c r="AB2068">
        <f>SUM($F2068:P2068)</f>
        <v>-262184</v>
      </c>
      <c r="AC2068">
        <f>SUM($F2068:Q2068)</f>
        <v>-262184</v>
      </c>
      <c r="AD2068">
        <f>SUM($F2068:R2068)</f>
        <v>-262184</v>
      </c>
    </row>
    <row r="2069" spans="1:30" x14ac:dyDescent="0.35">
      <c r="A2069" t="s">
        <v>599</v>
      </c>
      <c r="B2069" s="328" t="str">
        <f>VLOOKUP(A2069,'Web Based Remittances'!$A$2:$C$70,3,0)</f>
        <v>92q49d</v>
      </c>
      <c r="C2069" t="s">
        <v>21</v>
      </c>
      <c r="D2069" t="s">
        <v>22</v>
      </c>
      <c r="E2069">
        <v>4190110</v>
      </c>
      <c r="S2069">
        <f t="shared" si="32"/>
        <v>0</v>
      </c>
      <c r="T2069">
        <f>SUM($F2069:H2069)</f>
        <v>0</v>
      </c>
      <c r="U2069">
        <f>SUM($F2069:I2069)</f>
        <v>0</v>
      </c>
      <c r="V2069">
        <f>SUM($F2069:J2069)</f>
        <v>0</v>
      </c>
      <c r="W2069">
        <f>SUM($F2069:K2069)</f>
        <v>0</v>
      </c>
      <c r="X2069">
        <f>SUM($F2069:L2069)</f>
        <v>0</v>
      </c>
      <c r="Y2069">
        <f>SUM($F2069:M2069)</f>
        <v>0</v>
      </c>
      <c r="Z2069">
        <f>SUM($F2069:N2069)</f>
        <v>0</v>
      </c>
      <c r="AA2069">
        <f>SUM($F2069:O2069)</f>
        <v>0</v>
      </c>
      <c r="AB2069">
        <f>SUM($F2069:P2069)</f>
        <v>0</v>
      </c>
      <c r="AC2069">
        <f>SUM($F2069:Q2069)</f>
        <v>0</v>
      </c>
      <c r="AD2069">
        <f>SUM($F2069:R2069)</f>
        <v>0</v>
      </c>
    </row>
    <row r="2070" spans="1:30" x14ac:dyDescent="0.35">
      <c r="A2070" t="s">
        <v>599</v>
      </c>
      <c r="B2070" s="328" t="str">
        <f>VLOOKUP(A2070,'Web Based Remittances'!$A$2:$C$70,3,0)</f>
        <v>92q49d</v>
      </c>
      <c r="C2070" t="s">
        <v>23</v>
      </c>
      <c r="D2070" t="s">
        <v>24</v>
      </c>
      <c r="E2070">
        <v>4190120</v>
      </c>
      <c r="F2070">
        <v>-8134.33</v>
      </c>
      <c r="S2070">
        <f t="shared" si="32"/>
        <v>0</v>
      </c>
      <c r="T2070">
        <f>SUM($F2070:H2070)</f>
        <v>-8134.33</v>
      </c>
      <c r="U2070">
        <f>SUM($F2070:I2070)</f>
        <v>-8134.33</v>
      </c>
      <c r="V2070">
        <f>SUM($F2070:J2070)</f>
        <v>-8134.33</v>
      </c>
      <c r="W2070">
        <f>SUM($F2070:K2070)</f>
        <v>-8134.33</v>
      </c>
      <c r="X2070">
        <f>SUM($F2070:L2070)</f>
        <v>-8134.33</v>
      </c>
      <c r="Y2070">
        <f>SUM($F2070:M2070)</f>
        <v>-8134.33</v>
      </c>
      <c r="Z2070">
        <f>SUM($F2070:N2070)</f>
        <v>-8134.33</v>
      </c>
      <c r="AA2070">
        <f>SUM($F2070:O2070)</f>
        <v>-8134.33</v>
      </c>
      <c r="AB2070">
        <f>SUM($F2070:P2070)</f>
        <v>-8134.33</v>
      </c>
      <c r="AC2070">
        <f>SUM($F2070:Q2070)</f>
        <v>-8134.33</v>
      </c>
      <c r="AD2070">
        <f>SUM($F2070:R2070)</f>
        <v>-8134.33</v>
      </c>
    </row>
    <row r="2071" spans="1:30" x14ac:dyDescent="0.35">
      <c r="A2071" t="s">
        <v>599</v>
      </c>
      <c r="B2071" s="328" t="str">
        <f>VLOOKUP(A2071,'Web Based Remittances'!$A$2:$C$70,3,0)</f>
        <v>92q49d</v>
      </c>
      <c r="C2071" t="s">
        <v>25</v>
      </c>
      <c r="D2071" t="s">
        <v>26</v>
      </c>
      <c r="E2071">
        <v>4190140</v>
      </c>
      <c r="F2071">
        <v>-2910</v>
      </c>
      <c r="S2071">
        <f t="shared" si="32"/>
        <v>0</v>
      </c>
      <c r="T2071">
        <f>SUM($F2071:H2071)</f>
        <v>-2910</v>
      </c>
      <c r="U2071">
        <f>SUM($F2071:I2071)</f>
        <v>-2910</v>
      </c>
      <c r="V2071">
        <f>SUM($F2071:J2071)</f>
        <v>-2910</v>
      </c>
      <c r="W2071">
        <f>SUM($F2071:K2071)</f>
        <v>-2910</v>
      </c>
      <c r="X2071">
        <f>SUM($F2071:L2071)</f>
        <v>-2910</v>
      </c>
      <c r="Y2071">
        <f>SUM($F2071:M2071)</f>
        <v>-2910</v>
      </c>
      <c r="Z2071">
        <f>SUM($F2071:N2071)</f>
        <v>-2910</v>
      </c>
      <c r="AA2071">
        <f>SUM($F2071:O2071)</f>
        <v>-2910</v>
      </c>
      <c r="AB2071">
        <f>SUM($F2071:P2071)</f>
        <v>-2910</v>
      </c>
      <c r="AC2071">
        <f>SUM($F2071:Q2071)</f>
        <v>-2910</v>
      </c>
      <c r="AD2071">
        <f>SUM($F2071:R2071)</f>
        <v>-2910</v>
      </c>
    </row>
    <row r="2072" spans="1:30" x14ac:dyDescent="0.35">
      <c r="A2072" t="s">
        <v>599</v>
      </c>
      <c r="B2072" s="328" t="str">
        <f>VLOOKUP(A2072,'Web Based Remittances'!$A$2:$C$70,3,0)</f>
        <v>92q49d</v>
      </c>
      <c r="C2072" t="s">
        <v>27</v>
      </c>
      <c r="D2072" t="s">
        <v>28</v>
      </c>
      <c r="E2072">
        <v>4190160</v>
      </c>
      <c r="S2072">
        <f t="shared" si="32"/>
        <v>0</v>
      </c>
      <c r="T2072">
        <f>SUM($F2072:H2072)</f>
        <v>0</v>
      </c>
      <c r="U2072">
        <f>SUM($F2072:I2072)</f>
        <v>0</v>
      </c>
      <c r="V2072">
        <f>SUM($F2072:J2072)</f>
        <v>0</v>
      </c>
      <c r="W2072">
        <f>SUM($F2072:K2072)</f>
        <v>0</v>
      </c>
      <c r="X2072">
        <f>SUM($F2072:L2072)</f>
        <v>0</v>
      </c>
      <c r="Y2072">
        <f>SUM($F2072:M2072)</f>
        <v>0</v>
      </c>
      <c r="Z2072">
        <f>SUM($F2072:N2072)</f>
        <v>0</v>
      </c>
      <c r="AA2072">
        <f>SUM($F2072:O2072)</f>
        <v>0</v>
      </c>
      <c r="AB2072">
        <f>SUM($F2072:P2072)</f>
        <v>0</v>
      </c>
      <c r="AC2072">
        <f>SUM($F2072:Q2072)</f>
        <v>0</v>
      </c>
      <c r="AD2072">
        <f>SUM($F2072:R2072)</f>
        <v>0</v>
      </c>
    </row>
    <row r="2073" spans="1:30" x14ac:dyDescent="0.35">
      <c r="A2073" t="s">
        <v>599</v>
      </c>
      <c r="B2073" s="328" t="str">
        <f>VLOOKUP(A2073,'Web Based Remittances'!$A$2:$C$70,3,0)</f>
        <v>92q49d</v>
      </c>
      <c r="C2073" t="s">
        <v>29</v>
      </c>
      <c r="D2073" t="s">
        <v>30</v>
      </c>
      <c r="E2073">
        <v>4190390</v>
      </c>
      <c r="S2073">
        <f t="shared" si="32"/>
        <v>0</v>
      </c>
      <c r="T2073">
        <f>SUM($F2073:H2073)</f>
        <v>0</v>
      </c>
      <c r="U2073">
        <f>SUM($F2073:I2073)</f>
        <v>0</v>
      </c>
      <c r="V2073">
        <f>SUM($F2073:J2073)</f>
        <v>0</v>
      </c>
      <c r="W2073">
        <f>SUM($F2073:K2073)</f>
        <v>0</v>
      </c>
      <c r="X2073">
        <f>SUM($F2073:L2073)</f>
        <v>0</v>
      </c>
      <c r="Y2073">
        <f>SUM($F2073:M2073)</f>
        <v>0</v>
      </c>
      <c r="Z2073">
        <f>SUM($F2073:N2073)</f>
        <v>0</v>
      </c>
      <c r="AA2073">
        <f>SUM($F2073:O2073)</f>
        <v>0</v>
      </c>
      <c r="AB2073">
        <f>SUM($F2073:P2073)</f>
        <v>0</v>
      </c>
      <c r="AC2073">
        <f>SUM($F2073:Q2073)</f>
        <v>0</v>
      </c>
      <c r="AD2073">
        <f>SUM($F2073:R2073)</f>
        <v>0</v>
      </c>
    </row>
    <row r="2074" spans="1:30" x14ac:dyDescent="0.35">
      <c r="A2074" t="s">
        <v>599</v>
      </c>
      <c r="B2074" s="328" t="str">
        <f>VLOOKUP(A2074,'Web Based Remittances'!$A$2:$C$70,3,0)</f>
        <v>92q49d</v>
      </c>
      <c r="C2074" t="s">
        <v>31</v>
      </c>
      <c r="D2074" t="s">
        <v>32</v>
      </c>
      <c r="E2074">
        <v>4191900</v>
      </c>
      <c r="S2074">
        <f t="shared" si="32"/>
        <v>0</v>
      </c>
      <c r="T2074">
        <f>SUM($F2074:H2074)</f>
        <v>0</v>
      </c>
      <c r="U2074">
        <f>SUM($F2074:I2074)</f>
        <v>0</v>
      </c>
      <c r="V2074">
        <f>SUM($F2074:J2074)</f>
        <v>0</v>
      </c>
      <c r="W2074">
        <f>SUM($F2074:K2074)</f>
        <v>0</v>
      </c>
      <c r="X2074">
        <f>SUM($F2074:L2074)</f>
        <v>0</v>
      </c>
      <c r="Y2074">
        <f>SUM($F2074:M2074)</f>
        <v>0</v>
      </c>
      <c r="Z2074">
        <f>SUM($F2074:N2074)</f>
        <v>0</v>
      </c>
      <c r="AA2074">
        <f>SUM($F2074:O2074)</f>
        <v>0</v>
      </c>
      <c r="AB2074">
        <f>SUM($F2074:P2074)</f>
        <v>0</v>
      </c>
      <c r="AC2074">
        <f>SUM($F2074:Q2074)</f>
        <v>0</v>
      </c>
      <c r="AD2074">
        <f>SUM($F2074:R2074)</f>
        <v>0</v>
      </c>
    </row>
    <row r="2075" spans="1:30" x14ac:dyDescent="0.35">
      <c r="A2075" t="s">
        <v>599</v>
      </c>
      <c r="B2075" s="328" t="str">
        <f>VLOOKUP(A2075,'Web Based Remittances'!$A$2:$C$70,3,0)</f>
        <v>92q49d</v>
      </c>
      <c r="C2075" t="s">
        <v>33</v>
      </c>
      <c r="D2075" t="s">
        <v>34</v>
      </c>
      <c r="E2075">
        <v>4191100</v>
      </c>
      <c r="S2075">
        <f t="shared" si="32"/>
        <v>0</v>
      </c>
      <c r="T2075">
        <f>SUM($F2075:H2075)</f>
        <v>0</v>
      </c>
      <c r="U2075">
        <f>SUM($F2075:I2075)</f>
        <v>0</v>
      </c>
      <c r="V2075">
        <f>SUM($F2075:J2075)</f>
        <v>0</v>
      </c>
      <c r="W2075">
        <f>SUM($F2075:K2075)</f>
        <v>0</v>
      </c>
      <c r="X2075">
        <f>SUM($F2075:L2075)</f>
        <v>0</v>
      </c>
      <c r="Y2075">
        <f>SUM($F2075:M2075)</f>
        <v>0</v>
      </c>
      <c r="Z2075">
        <f>SUM($F2075:N2075)</f>
        <v>0</v>
      </c>
      <c r="AA2075">
        <f>SUM($F2075:O2075)</f>
        <v>0</v>
      </c>
      <c r="AB2075">
        <f>SUM($F2075:P2075)</f>
        <v>0</v>
      </c>
      <c r="AC2075">
        <f>SUM($F2075:Q2075)</f>
        <v>0</v>
      </c>
      <c r="AD2075">
        <f>SUM($F2075:R2075)</f>
        <v>0</v>
      </c>
    </row>
    <row r="2076" spans="1:30" x14ac:dyDescent="0.35">
      <c r="A2076" t="s">
        <v>599</v>
      </c>
      <c r="B2076" s="328" t="str">
        <f>VLOOKUP(A2076,'Web Based Remittances'!$A$2:$C$70,3,0)</f>
        <v>92q49d</v>
      </c>
      <c r="C2076" t="s">
        <v>35</v>
      </c>
      <c r="D2076" t="s">
        <v>36</v>
      </c>
      <c r="E2076">
        <v>4191110</v>
      </c>
      <c r="S2076">
        <f t="shared" si="32"/>
        <v>0</v>
      </c>
      <c r="T2076">
        <f>SUM($F2076:H2076)</f>
        <v>0</v>
      </c>
      <c r="U2076">
        <f>SUM($F2076:I2076)</f>
        <v>0</v>
      </c>
      <c r="V2076">
        <f>SUM($F2076:J2076)</f>
        <v>0</v>
      </c>
      <c r="W2076">
        <f>SUM($F2076:K2076)</f>
        <v>0</v>
      </c>
      <c r="X2076">
        <f>SUM($F2076:L2076)</f>
        <v>0</v>
      </c>
      <c r="Y2076">
        <f>SUM($F2076:M2076)</f>
        <v>0</v>
      </c>
      <c r="Z2076">
        <f>SUM($F2076:N2076)</f>
        <v>0</v>
      </c>
      <c r="AA2076">
        <f>SUM($F2076:O2076)</f>
        <v>0</v>
      </c>
      <c r="AB2076">
        <f>SUM($F2076:P2076)</f>
        <v>0</v>
      </c>
      <c r="AC2076">
        <f>SUM($F2076:Q2076)</f>
        <v>0</v>
      </c>
      <c r="AD2076">
        <f>SUM($F2076:R2076)</f>
        <v>0</v>
      </c>
    </row>
    <row r="2077" spans="1:30" x14ac:dyDescent="0.35">
      <c r="A2077" t="s">
        <v>599</v>
      </c>
      <c r="B2077" s="328" t="str">
        <f>VLOOKUP(A2077,'Web Based Remittances'!$A$2:$C$70,3,0)</f>
        <v>92q49d</v>
      </c>
      <c r="C2077" t="s">
        <v>37</v>
      </c>
      <c r="D2077" t="s">
        <v>38</v>
      </c>
      <c r="E2077">
        <v>4191600</v>
      </c>
      <c r="S2077">
        <f t="shared" si="32"/>
        <v>0</v>
      </c>
      <c r="T2077">
        <f>SUM($F2077:H2077)</f>
        <v>0</v>
      </c>
      <c r="U2077">
        <f>SUM($F2077:I2077)</f>
        <v>0</v>
      </c>
      <c r="V2077">
        <f>SUM($F2077:J2077)</f>
        <v>0</v>
      </c>
      <c r="W2077">
        <f>SUM($F2077:K2077)</f>
        <v>0</v>
      </c>
      <c r="X2077">
        <f>SUM($F2077:L2077)</f>
        <v>0</v>
      </c>
      <c r="Y2077">
        <f>SUM($F2077:M2077)</f>
        <v>0</v>
      </c>
      <c r="Z2077">
        <f>SUM($F2077:N2077)</f>
        <v>0</v>
      </c>
      <c r="AA2077">
        <f>SUM($F2077:O2077)</f>
        <v>0</v>
      </c>
      <c r="AB2077">
        <f>SUM($F2077:P2077)</f>
        <v>0</v>
      </c>
      <c r="AC2077">
        <f>SUM($F2077:Q2077)</f>
        <v>0</v>
      </c>
      <c r="AD2077">
        <f>SUM($F2077:R2077)</f>
        <v>0</v>
      </c>
    </row>
    <row r="2078" spans="1:30" x14ac:dyDescent="0.35">
      <c r="A2078" t="s">
        <v>599</v>
      </c>
      <c r="B2078" s="328" t="str">
        <f>VLOOKUP(A2078,'Web Based Remittances'!$A$2:$C$70,3,0)</f>
        <v>92q49d</v>
      </c>
      <c r="C2078" t="s">
        <v>39</v>
      </c>
      <c r="D2078" t="s">
        <v>40</v>
      </c>
      <c r="E2078">
        <v>4191610</v>
      </c>
      <c r="S2078">
        <f t="shared" si="32"/>
        <v>0</v>
      </c>
      <c r="T2078">
        <f>SUM($F2078:H2078)</f>
        <v>0</v>
      </c>
      <c r="U2078">
        <f>SUM($F2078:I2078)</f>
        <v>0</v>
      </c>
      <c r="V2078">
        <f>SUM($F2078:J2078)</f>
        <v>0</v>
      </c>
      <c r="W2078">
        <f>SUM($F2078:K2078)</f>
        <v>0</v>
      </c>
      <c r="X2078">
        <f>SUM($F2078:L2078)</f>
        <v>0</v>
      </c>
      <c r="Y2078">
        <f>SUM($F2078:M2078)</f>
        <v>0</v>
      </c>
      <c r="Z2078">
        <f>SUM($F2078:N2078)</f>
        <v>0</v>
      </c>
      <c r="AA2078">
        <f>SUM($F2078:O2078)</f>
        <v>0</v>
      </c>
      <c r="AB2078">
        <f>SUM($F2078:P2078)</f>
        <v>0</v>
      </c>
      <c r="AC2078">
        <f>SUM($F2078:Q2078)</f>
        <v>0</v>
      </c>
      <c r="AD2078">
        <f>SUM($F2078:R2078)</f>
        <v>0</v>
      </c>
    </row>
    <row r="2079" spans="1:30" x14ac:dyDescent="0.35">
      <c r="A2079" t="s">
        <v>599</v>
      </c>
      <c r="B2079" s="328" t="str">
        <f>VLOOKUP(A2079,'Web Based Remittances'!$A$2:$C$70,3,0)</f>
        <v>92q49d</v>
      </c>
      <c r="C2079" t="s">
        <v>41</v>
      </c>
      <c r="D2079" t="s">
        <v>42</v>
      </c>
      <c r="E2079">
        <v>4190410</v>
      </c>
      <c r="S2079">
        <f t="shared" si="32"/>
        <v>0</v>
      </c>
      <c r="T2079">
        <f>SUM($F2079:H2079)</f>
        <v>0</v>
      </c>
      <c r="U2079">
        <f>SUM($F2079:I2079)</f>
        <v>0</v>
      </c>
      <c r="V2079">
        <f>SUM($F2079:J2079)</f>
        <v>0</v>
      </c>
      <c r="W2079">
        <f>SUM($F2079:K2079)</f>
        <v>0</v>
      </c>
      <c r="X2079">
        <f>SUM($F2079:L2079)</f>
        <v>0</v>
      </c>
      <c r="Y2079">
        <f>SUM($F2079:M2079)</f>
        <v>0</v>
      </c>
      <c r="Z2079">
        <f>SUM($F2079:N2079)</f>
        <v>0</v>
      </c>
      <c r="AA2079">
        <f>SUM($F2079:O2079)</f>
        <v>0</v>
      </c>
      <c r="AB2079">
        <f>SUM($F2079:P2079)</f>
        <v>0</v>
      </c>
      <c r="AC2079">
        <f>SUM($F2079:Q2079)</f>
        <v>0</v>
      </c>
      <c r="AD2079">
        <f>SUM($F2079:R2079)</f>
        <v>0</v>
      </c>
    </row>
    <row r="2080" spans="1:30" x14ac:dyDescent="0.35">
      <c r="A2080" t="s">
        <v>599</v>
      </c>
      <c r="B2080" s="328" t="str">
        <f>VLOOKUP(A2080,'Web Based Remittances'!$A$2:$C$70,3,0)</f>
        <v>92q49d</v>
      </c>
      <c r="C2080" t="s">
        <v>43</v>
      </c>
      <c r="D2080" t="s">
        <v>44</v>
      </c>
      <c r="E2080">
        <v>4190420</v>
      </c>
      <c r="S2080">
        <f t="shared" si="32"/>
        <v>0</v>
      </c>
      <c r="T2080">
        <f>SUM($F2080:H2080)</f>
        <v>0</v>
      </c>
      <c r="U2080">
        <f>SUM($F2080:I2080)</f>
        <v>0</v>
      </c>
      <c r="V2080">
        <f>SUM($F2080:J2080)</f>
        <v>0</v>
      </c>
      <c r="W2080">
        <f>SUM($F2080:K2080)</f>
        <v>0</v>
      </c>
      <c r="X2080">
        <f>SUM($F2080:L2080)</f>
        <v>0</v>
      </c>
      <c r="Y2080">
        <f>SUM($F2080:M2080)</f>
        <v>0</v>
      </c>
      <c r="Z2080">
        <f>SUM($F2080:N2080)</f>
        <v>0</v>
      </c>
      <c r="AA2080">
        <f>SUM($F2080:O2080)</f>
        <v>0</v>
      </c>
      <c r="AB2080">
        <f>SUM($F2080:P2080)</f>
        <v>0</v>
      </c>
      <c r="AC2080">
        <f>SUM($F2080:Q2080)</f>
        <v>0</v>
      </c>
      <c r="AD2080">
        <f>SUM($F2080:R2080)</f>
        <v>0</v>
      </c>
    </row>
    <row r="2081" spans="1:30" x14ac:dyDescent="0.35">
      <c r="A2081" t="s">
        <v>599</v>
      </c>
      <c r="B2081" s="328" t="str">
        <f>VLOOKUP(A2081,'Web Based Remittances'!$A$2:$C$70,3,0)</f>
        <v>92q49d</v>
      </c>
      <c r="C2081" t="s">
        <v>45</v>
      </c>
      <c r="D2081" t="s">
        <v>46</v>
      </c>
      <c r="E2081">
        <v>4190200</v>
      </c>
      <c r="S2081">
        <f t="shared" si="32"/>
        <v>0</v>
      </c>
      <c r="T2081">
        <f>SUM($F2081:H2081)</f>
        <v>0</v>
      </c>
      <c r="U2081">
        <f>SUM($F2081:I2081)</f>
        <v>0</v>
      </c>
      <c r="V2081">
        <f>SUM($F2081:J2081)</f>
        <v>0</v>
      </c>
      <c r="W2081">
        <f>SUM($F2081:K2081)</f>
        <v>0</v>
      </c>
      <c r="X2081">
        <f>SUM($F2081:L2081)</f>
        <v>0</v>
      </c>
      <c r="Y2081">
        <f>SUM($F2081:M2081)</f>
        <v>0</v>
      </c>
      <c r="Z2081">
        <f>SUM($F2081:N2081)</f>
        <v>0</v>
      </c>
      <c r="AA2081">
        <f>SUM($F2081:O2081)</f>
        <v>0</v>
      </c>
      <c r="AB2081">
        <f>SUM($F2081:P2081)</f>
        <v>0</v>
      </c>
      <c r="AC2081">
        <f>SUM($F2081:Q2081)</f>
        <v>0</v>
      </c>
      <c r="AD2081">
        <f>SUM($F2081:R2081)</f>
        <v>0</v>
      </c>
    </row>
    <row r="2082" spans="1:30" x14ac:dyDescent="0.35">
      <c r="A2082" t="s">
        <v>599</v>
      </c>
      <c r="B2082" s="328" t="str">
        <f>VLOOKUP(A2082,'Web Based Remittances'!$A$2:$C$70,3,0)</f>
        <v>92q49d</v>
      </c>
      <c r="C2082" t="s">
        <v>47</v>
      </c>
      <c r="D2082" t="s">
        <v>48</v>
      </c>
      <c r="E2082">
        <v>4190386</v>
      </c>
      <c r="S2082">
        <f t="shared" si="32"/>
        <v>0</v>
      </c>
      <c r="T2082">
        <f>SUM($F2082:H2082)</f>
        <v>0</v>
      </c>
      <c r="U2082">
        <f>SUM($F2082:I2082)</f>
        <v>0</v>
      </c>
      <c r="V2082">
        <f>SUM($F2082:J2082)</f>
        <v>0</v>
      </c>
      <c r="W2082">
        <f>SUM($F2082:K2082)</f>
        <v>0</v>
      </c>
      <c r="X2082">
        <f>SUM($F2082:L2082)</f>
        <v>0</v>
      </c>
      <c r="Y2082">
        <f>SUM($F2082:M2082)</f>
        <v>0</v>
      </c>
      <c r="Z2082">
        <f>SUM($F2082:N2082)</f>
        <v>0</v>
      </c>
      <c r="AA2082">
        <f>SUM($F2082:O2082)</f>
        <v>0</v>
      </c>
      <c r="AB2082">
        <f>SUM($F2082:P2082)</f>
        <v>0</v>
      </c>
      <c r="AC2082">
        <f>SUM($F2082:Q2082)</f>
        <v>0</v>
      </c>
      <c r="AD2082">
        <f>SUM($F2082:R2082)</f>
        <v>0</v>
      </c>
    </row>
    <row r="2083" spans="1:30" x14ac:dyDescent="0.35">
      <c r="A2083" t="s">
        <v>599</v>
      </c>
      <c r="B2083" s="328" t="str">
        <f>VLOOKUP(A2083,'Web Based Remittances'!$A$2:$C$70,3,0)</f>
        <v>92q49d</v>
      </c>
      <c r="C2083" t="s">
        <v>49</v>
      </c>
      <c r="D2083" t="s">
        <v>50</v>
      </c>
      <c r="E2083">
        <v>4190387</v>
      </c>
      <c r="S2083">
        <f t="shared" si="32"/>
        <v>0</v>
      </c>
      <c r="T2083">
        <f>SUM($F2083:H2083)</f>
        <v>0</v>
      </c>
      <c r="U2083">
        <f>SUM($F2083:I2083)</f>
        <v>0</v>
      </c>
      <c r="V2083">
        <f>SUM($F2083:J2083)</f>
        <v>0</v>
      </c>
      <c r="W2083">
        <f>SUM($F2083:K2083)</f>
        <v>0</v>
      </c>
      <c r="X2083">
        <f>SUM($F2083:L2083)</f>
        <v>0</v>
      </c>
      <c r="Y2083">
        <f>SUM($F2083:M2083)</f>
        <v>0</v>
      </c>
      <c r="Z2083">
        <f>SUM($F2083:N2083)</f>
        <v>0</v>
      </c>
      <c r="AA2083">
        <f>SUM($F2083:O2083)</f>
        <v>0</v>
      </c>
      <c r="AB2083">
        <f>SUM($F2083:P2083)</f>
        <v>0</v>
      </c>
      <c r="AC2083">
        <f>SUM($F2083:Q2083)</f>
        <v>0</v>
      </c>
      <c r="AD2083">
        <f>SUM($F2083:R2083)</f>
        <v>0</v>
      </c>
    </row>
    <row r="2084" spans="1:30" x14ac:dyDescent="0.35">
      <c r="A2084" t="s">
        <v>599</v>
      </c>
      <c r="B2084" s="328" t="str">
        <f>VLOOKUP(A2084,'Web Based Remittances'!$A$2:$C$70,3,0)</f>
        <v>92q49d</v>
      </c>
      <c r="C2084" t="s">
        <v>51</v>
      </c>
      <c r="D2084" t="s">
        <v>52</v>
      </c>
      <c r="E2084">
        <v>4190388</v>
      </c>
      <c r="F2084">
        <v>-290</v>
      </c>
      <c r="S2084">
        <f t="shared" si="32"/>
        <v>0</v>
      </c>
      <c r="T2084">
        <f>SUM($F2084:H2084)</f>
        <v>-290</v>
      </c>
      <c r="U2084">
        <f>SUM($F2084:I2084)</f>
        <v>-290</v>
      </c>
      <c r="V2084">
        <f>SUM($F2084:J2084)</f>
        <v>-290</v>
      </c>
      <c r="W2084">
        <f>SUM($F2084:K2084)</f>
        <v>-290</v>
      </c>
      <c r="X2084">
        <f>SUM($F2084:L2084)</f>
        <v>-290</v>
      </c>
      <c r="Y2084">
        <f>SUM($F2084:M2084)</f>
        <v>-290</v>
      </c>
      <c r="Z2084">
        <f>SUM($F2084:N2084)</f>
        <v>-290</v>
      </c>
      <c r="AA2084">
        <f>SUM($F2084:O2084)</f>
        <v>-290</v>
      </c>
      <c r="AB2084">
        <f>SUM($F2084:P2084)</f>
        <v>-290</v>
      </c>
      <c r="AC2084">
        <f>SUM($F2084:Q2084)</f>
        <v>-290</v>
      </c>
      <c r="AD2084">
        <f>SUM($F2084:R2084)</f>
        <v>-290</v>
      </c>
    </row>
    <row r="2085" spans="1:30" x14ac:dyDescent="0.35">
      <c r="A2085" t="s">
        <v>599</v>
      </c>
      <c r="B2085" s="328" t="str">
        <f>VLOOKUP(A2085,'Web Based Remittances'!$A$2:$C$70,3,0)</f>
        <v>92q49d</v>
      </c>
      <c r="C2085" t="s">
        <v>53</v>
      </c>
      <c r="D2085" t="s">
        <v>54</v>
      </c>
      <c r="E2085">
        <v>4190380</v>
      </c>
      <c r="F2085">
        <v>-20929.05</v>
      </c>
      <c r="S2085">
        <f t="shared" si="32"/>
        <v>0</v>
      </c>
      <c r="T2085">
        <f>SUM($F2085:H2085)</f>
        <v>-20929.05</v>
      </c>
      <c r="U2085">
        <f>SUM($F2085:I2085)</f>
        <v>-20929.05</v>
      </c>
      <c r="V2085">
        <f>SUM($F2085:J2085)</f>
        <v>-20929.05</v>
      </c>
      <c r="W2085">
        <f>SUM($F2085:K2085)</f>
        <v>-20929.05</v>
      </c>
      <c r="X2085">
        <f>SUM($F2085:L2085)</f>
        <v>-20929.05</v>
      </c>
      <c r="Y2085">
        <f>SUM($F2085:M2085)</f>
        <v>-20929.05</v>
      </c>
      <c r="Z2085">
        <f>SUM($F2085:N2085)</f>
        <v>-20929.05</v>
      </c>
      <c r="AA2085">
        <f>SUM($F2085:O2085)</f>
        <v>-20929.05</v>
      </c>
      <c r="AB2085">
        <f>SUM($F2085:P2085)</f>
        <v>-20929.05</v>
      </c>
      <c r="AC2085">
        <f>SUM($F2085:Q2085)</f>
        <v>-20929.05</v>
      </c>
      <c r="AD2085">
        <f>SUM($F2085:R2085)</f>
        <v>-20929.05</v>
      </c>
    </row>
    <row r="2086" spans="1:30" x14ac:dyDescent="0.35">
      <c r="A2086" t="s">
        <v>599</v>
      </c>
      <c r="B2086" s="328" t="str">
        <f>VLOOKUP(A2086,'Web Based Remittances'!$A$2:$C$70,3,0)</f>
        <v>92q49d</v>
      </c>
      <c r="C2086" t="s">
        <v>156</v>
      </c>
      <c r="D2086" t="s">
        <v>157</v>
      </c>
      <c r="E2086">
        <v>4190205</v>
      </c>
      <c r="S2086">
        <f t="shared" si="32"/>
        <v>0</v>
      </c>
      <c r="T2086">
        <f>SUM($F2086:H2086)</f>
        <v>0</v>
      </c>
      <c r="U2086">
        <f>SUM($F2086:I2086)</f>
        <v>0</v>
      </c>
      <c r="V2086">
        <f>SUM($F2086:J2086)</f>
        <v>0</v>
      </c>
      <c r="W2086">
        <f>SUM($F2086:K2086)</f>
        <v>0</v>
      </c>
      <c r="X2086">
        <f>SUM($F2086:L2086)</f>
        <v>0</v>
      </c>
      <c r="Y2086">
        <f>SUM($F2086:M2086)</f>
        <v>0</v>
      </c>
      <c r="Z2086">
        <f>SUM($F2086:N2086)</f>
        <v>0</v>
      </c>
      <c r="AA2086">
        <f>SUM($F2086:O2086)</f>
        <v>0</v>
      </c>
      <c r="AB2086">
        <f>SUM($F2086:P2086)</f>
        <v>0</v>
      </c>
      <c r="AC2086">
        <f>SUM($F2086:Q2086)</f>
        <v>0</v>
      </c>
      <c r="AD2086">
        <f>SUM($F2086:R2086)</f>
        <v>0</v>
      </c>
    </row>
    <row r="2087" spans="1:30" x14ac:dyDescent="0.35">
      <c r="A2087" t="s">
        <v>599</v>
      </c>
      <c r="B2087" s="328" t="str">
        <f>VLOOKUP(A2087,'Web Based Remittances'!$A$2:$C$70,3,0)</f>
        <v>92q49d</v>
      </c>
      <c r="C2087" t="s">
        <v>55</v>
      </c>
      <c r="D2087" t="s">
        <v>56</v>
      </c>
      <c r="E2087">
        <v>4190210</v>
      </c>
      <c r="S2087">
        <f t="shared" si="32"/>
        <v>0</v>
      </c>
      <c r="T2087">
        <f>SUM($F2087:H2087)</f>
        <v>0</v>
      </c>
      <c r="U2087">
        <f>SUM($F2087:I2087)</f>
        <v>0</v>
      </c>
      <c r="V2087">
        <f>SUM($F2087:J2087)</f>
        <v>0</v>
      </c>
      <c r="W2087">
        <f>SUM($F2087:K2087)</f>
        <v>0</v>
      </c>
      <c r="X2087">
        <f>SUM($F2087:L2087)</f>
        <v>0</v>
      </c>
      <c r="Y2087">
        <f>SUM($F2087:M2087)</f>
        <v>0</v>
      </c>
      <c r="Z2087">
        <f>SUM($F2087:N2087)</f>
        <v>0</v>
      </c>
      <c r="AA2087">
        <f>SUM($F2087:O2087)</f>
        <v>0</v>
      </c>
      <c r="AB2087">
        <f>SUM($F2087:P2087)</f>
        <v>0</v>
      </c>
      <c r="AC2087">
        <f>SUM($F2087:Q2087)</f>
        <v>0</v>
      </c>
      <c r="AD2087">
        <f>SUM($F2087:R2087)</f>
        <v>0</v>
      </c>
    </row>
    <row r="2088" spans="1:30" x14ac:dyDescent="0.35">
      <c r="A2088" t="s">
        <v>599</v>
      </c>
      <c r="B2088" s="328" t="str">
        <f>VLOOKUP(A2088,'Web Based Remittances'!$A$2:$C$70,3,0)</f>
        <v>92q49d</v>
      </c>
      <c r="C2088" t="s">
        <v>57</v>
      </c>
      <c r="D2088" t="s">
        <v>58</v>
      </c>
      <c r="E2088">
        <v>6110000</v>
      </c>
      <c r="F2088">
        <v>125936.984</v>
      </c>
      <c r="S2088">
        <f t="shared" si="32"/>
        <v>0</v>
      </c>
      <c r="T2088">
        <f>SUM($F2088:H2088)</f>
        <v>125936.984</v>
      </c>
      <c r="U2088">
        <f>SUM($F2088:I2088)</f>
        <v>125936.984</v>
      </c>
      <c r="V2088">
        <f>SUM($F2088:J2088)</f>
        <v>125936.984</v>
      </c>
      <c r="W2088">
        <f>SUM($F2088:K2088)</f>
        <v>125936.984</v>
      </c>
      <c r="X2088">
        <f>SUM($F2088:L2088)</f>
        <v>125936.984</v>
      </c>
      <c r="Y2088">
        <f>SUM($F2088:M2088)</f>
        <v>125936.984</v>
      </c>
      <c r="Z2088">
        <f>SUM($F2088:N2088)</f>
        <v>125936.984</v>
      </c>
      <c r="AA2088">
        <f>SUM($F2088:O2088)</f>
        <v>125936.984</v>
      </c>
      <c r="AB2088">
        <f>SUM($F2088:P2088)</f>
        <v>125936.984</v>
      </c>
      <c r="AC2088">
        <f>SUM($F2088:Q2088)</f>
        <v>125936.984</v>
      </c>
      <c r="AD2088">
        <f>SUM($F2088:R2088)</f>
        <v>125936.984</v>
      </c>
    </row>
    <row r="2089" spans="1:30" x14ac:dyDescent="0.35">
      <c r="A2089" t="s">
        <v>599</v>
      </c>
      <c r="B2089" s="328" t="str">
        <f>VLOOKUP(A2089,'Web Based Remittances'!$A$2:$C$70,3,0)</f>
        <v>92q49d</v>
      </c>
      <c r="C2089" t="s">
        <v>59</v>
      </c>
      <c r="D2089" t="s">
        <v>60</v>
      </c>
      <c r="E2089">
        <v>6110020</v>
      </c>
      <c r="F2089">
        <v>1000</v>
      </c>
      <c r="S2089">
        <f t="shared" si="32"/>
        <v>0</v>
      </c>
      <c r="T2089">
        <f>SUM($F2089:H2089)</f>
        <v>1000</v>
      </c>
      <c r="U2089">
        <f>SUM($F2089:I2089)</f>
        <v>1000</v>
      </c>
      <c r="V2089">
        <f>SUM($F2089:J2089)</f>
        <v>1000</v>
      </c>
      <c r="W2089">
        <f>SUM($F2089:K2089)</f>
        <v>1000</v>
      </c>
      <c r="X2089">
        <f>SUM($F2089:L2089)</f>
        <v>1000</v>
      </c>
      <c r="Y2089">
        <f>SUM($F2089:M2089)</f>
        <v>1000</v>
      </c>
      <c r="Z2089">
        <f>SUM($F2089:N2089)</f>
        <v>1000</v>
      </c>
      <c r="AA2089">
        <f>SUM($F2089:O2089)</f>
        <v>1000</v>
      </c>
      <c r="AB2089">
        <f>SUM($F2089:P2089)</f>
        <v>1000</v>
      </c>
      <c r="AC2089">
        <f>SUM($F2089:Q2089)</f>
        <v>1000</v>
      </c>
      <c r="AD2089">
        <f>SUM($F2089:R2089)</f>
        <v>1000</v>
      </c>
    </row>
    <row r="2090" spans="1:30" x14ac:dyDescent="0.35">
      <c r="A2090" t="s">
        <v>599</v>
      </c>
      <c r="B2090" s="328" t="str">
        <f>VLOOKUP(A2090,'Web Based Remittances'!$A$2:$C$70,3,0)</f>
        <v>92q49d</v>
      </c>
      <c r="C2090" t="s">
        <v>61</v>
      </c>
      <c r="D2090" t="s">
        <v>62</v>
      </c>
      <c r="E2090">
        <v>6110600</v>
      </c>
      <c r="F2090">
        <v>45186.703999999998</v>
      </c>
      <c r="S2090">
        <f t="shared" si="32"/>
        <v>0</v>
      </c>
      <c r="T2090">
        <f>SUM($F2090:H2090)</f>
        <v>45186.703999999998</v>
      </c>
      <c r="U2090">
        <f>SUM($F2090:I2090)</f>
        <v>45186.703999999998</v>
      </c>
      <c r="V2090">
        <f>SUM($F2090:J2090)</f>
        <v>45186.703999999998</v>
      </c>
      <c r="W2090">
        <f>SUM($F2090:K2090)</f>
        <v>45186.703999999998</v>
      </c>
      <c r="X2090">
        <f>SUM($F2090:L2090)</f>
        <v>45186.703999999998</v>
      </c>
      <c r="Y2090">
        <f>SUM($F2090:M2090)</f>
        <v>45186.703999999998</v>
      </c>
      <c r="Z2090">
        <f>SUM($F2090:N2090)</f>
        <v>45186.703999999998</v>
      </c>
      <c r="AA2090">
        <f>SUM($F2090:O2090)</f>
        <v>45186.703999999998</v>
      </c>
      <c r="AB2090">
        <f>SUM($F2090:P2090)</f>
        <v>45186.703999999998</v>
      </c>
      <c r="AC2090">
        <f>SUM($F2090:Q2090)</f>
        <v>45186.703999999998</v>
      </c>
      <c r="AD2090">
        <f>SUM($F2090:R2090)</f>
        <v>45186.703999999998</v>
      </c>
    </row>
    <row r="2091" spans="1:30" x14ac:dyDescent="0.35">
      <c r="A2091" t="s">
        <v>599</v>
      </c>
      <c r="B2091" s="328" t="str">
        <f>VLOOKUP(A2091,'Web Based Remittances'!$A$2:$C$70,3,0)</f>
        <v>92q49d</v>
      </c>
      <c r="C2091" t="s">
        <v>63</v>
      </c>
      <c r="D2091" t="s">
        <v>64</v>
      </c>
      <c r="E2091">
        <v>6110720</v>
      </c>
      <c r="F2091">
        <v>0</v>
      </c>
      <c r="S2091">
        <f t="shared" si="32"/>
        <v>0</v>
      </c>
      <c r="T2091">
        <f>SUM($F2091:H2091)</f>
        <v>0</v>
      </c>
      <c r="U2091">
        <f>SUM($F2091:I2091)</f>
        <v>0</v>
      </c>
      <c r="V2091">
        <f>SUM($F2091:J2091)</f>
        <v>0</v>
      </c>
      <c r="W2091">
        <f>SUM($F2091:K2091)</f>
        <v>0</v>
      </c>
      <c r="X2091">
        <f>SUM($F2091:L2091)</f>
        <v>0</v>
      </c>
      <c r="Y2091">
        <f>SUM($F2091:M2091)</f>
        <v>0</v>
      </c>
      <c r="Z2091">
        <f>SUM($F2091:N2091)</f>
        <v>0</v>
      </c>
      <c r="AA2091">
        <f>SUM($F2091:O2091)</f>
        <v>0</v>
      </c>
      <c r="AB2091">
        <f>SUM($F2091:P2091)</f>
        <v>0</v>
      </c>
      <c r="AC2091">
        <f>SUM($F2091:Q2091)</f>
        <v>0</v>
      </c>
      <c r="AD2091">
        <f>SUM($F2091:R2091)</f>
        <v>0</v>
      </c>
    </row>
    <row r="2092" spans="1:30" x14ac:dyDescent="0.35">
      <c r="A2092" t="s">
        <v>599</v>
      </c>
      <c r="B2092" s="328" t="str">
        <f>VLOOKUP(A2092,'Web Based Remittances'!$A$2:$C$70,3,0)</f>
        <v>92q49d</v>
      </c>
      <c r="C2092" t="s">
        <v>65</v>
      </c>
      <c r="D2092" t="s">
        <v>66</v>
      </c>
      <c r="E2092">
        <v>6110860</v>
      </c>
      <c r="F2092">
        <v>27780.18</v>
      </c>
      <c r="S2092">
        <f t="shared" si="32"/>
        <v>0</v>
      </c>
      <c r="T2092">
        <f>SUM($F2092:H2092)</f>
        <v>27780.18</v>
      </c>
      <c r="U2092">
        <f>SUM($F2092:I2092)</f>
        <v>27780.18</v>
      </c>
      <c r="V2092">
        <f>SUM($F2092:J2092)</f>
        <v>27780.18</v>
      </c>
      <c r="W2092">
        <f>SUM($F2092:K2092)</f>
        <v>27780.18</v>
      </c>
      <c r="X2092">
        <f>SUM($F2092:L2092)</f>
        <v>27780.18</v>
      </c>
      <c r="Y2092">
        <f>SUM($F2092:M2092)</f>
        <v>27780.18</v>
      </c>
      <c r="Z2092">
        <f>SUM($F2092:N2092)</f>
        <v>27780.18</v>
      </c>
      <c r="AA2092">
        <f>SUM($F2092:O2092)</f>
        <v>27780.18</v>
      </c>
      <c r="AB2092">
        <f>SUM($F2092:P2092)</f>
        <v>27780.18</v>
      </c>
      <c r="AC2092">
        <f>SUM($F2092:Q2092)</f>
        <v>27780.18</v>
      </c>
      <c r="AD2092">
        <f>SUM($F2092:R2092)</f>
        <v>27780.18</v>
      </c>
    </row>
    <row r="2093" spans="1:30" x14ac:dyDescent="0.35">
      <c r="A2093" t="s">
        <v>599</v>
      </c>
      <c r="B2093" s="328" t="str">
        <f>VLOOKUP(A2093,'Web Based Remittances'!$A$2:$C$70,3,0)</f>
        <v>92q49d</v>
      </c>
      <c r="C2093" t="s">
        <v>67</v>
      </c>
      <c r="D2093" t="s">
        <v>68</v>
      </c>
      <c r="E2093">
        <v>6110800</v>
      </c>
      <c r="F2093">
        <v>0</v>
      </c>
      <c r="S2093">
        <f t="shared" si="32"/>
        <v>0</v>
      </c>
      <c r="T2093">
        <f>SUM($F2093:H2093)</f>
        <v>0</v>
      </c>
      <c r="U2093">
        <f>SUM($F2093:I2093)</f>
        <v>0</v>
      </c>
      <c r="V2093">
        <f>SUM($F2093:J2093)</f>
        <v>0</v>
      </c>
      <c r="W2093">
        <f>SUM($F2093:K2093)</f>
        <v>0</v>
      </c>
      <c r="X2093">
        <f>SUM($F2093:L2093)</f>
        <v>0</v>
      </c>
      <c r="Y2093">
        <f>SUM($F2093:M2093)</f>
        <v>0</v>
      </c>
      <c r="Z2093">
        <f>SUM($F2093:N2093)</f>
        <v>0</v>
      </c>
      <c r="AA2093">
        <f>SUM($F2093:O2093)</f>
        <v>0</v>
      </c>
      <c r="AB2093">
        <f>SUM($F2093:P2093)</f>
        <v>0</v>
      </c>
      <c r="AC2093">
        <f>SUM($F2093:Q2093)</f>
        <v>0</v>
      </c>
      <c r="AD2093">
        <f>SUM($F2093:R2093)</f>
        <v>0</v>
      </c>
    </row>
    <row r="2094" spans="1:30" x14ac:dyDescent="0.35">
      <c r="A2094" t="s">
        <v>599</v>
      </c>
      <c r="B2094" s="328" t="str">
        <f>VLOOKUP(A2094,'Web Based Remittances'!$A$2:$C$70,3,0)</f>
        <v>92q49d</v>
      </c>
      <c r="C2094" t="s">
        <v>69</v>
      </c>
      <c r="D2094" t="s">
        <v>70</v>
      </c>
      <c r="E2094">
        <v>6110640</v>
      </c>
      <c r="F2094">
        <v>10095</v>
      </c>
      <c r="S2094">
        <f t="shared" si="32"/>
        <v>0</v>
      </c>
      <c r="T2094">
        <f>SUM($F2094:H2094)</f>
        <v>10095</v>
      </c>
      <c r="U2094">
        <f>SUM($F2094:I2094)</f>
        <v>10095</v>
      </c>
      <c r="V2094">
        <f>SUM($F2094:J2094)</f>
        <v>10095</v>
      </c>
      <c r="W2094">
        <f>SUM($F2094:K2094)</f>
        <v>10095</v>
      </c>
      <c r="X2094">
        <f>SUM($F2094:L2094)</f>
        <v>10095</v>
      </c>
      <c r="Y2094">
        <f>SUM($F2094:M2094)</f>
        <v>10095</v>
      </c>
      <c r="Z2094">
        <f>SUM($F2094:N2094)</f>
        <v>10095</v>
      </c>
      <c r="AA2094">
        <f>SUM($F2094:O2094)</f>
        <v>10095</v>
      </c>
      <c r="AB2094">
        <f>SUM($F2094:P2094)</f>
        <v>10095</v>
      </c>
      <c r="AC2094">
        <f>SUM($F2094:Q2094)</f>
        <v>10095</v>
      </c>
      <c r="AD2094">
        <f>SUM($F2094:R2094)</f>
        <v>10095</v>
      </c>
    </row>
    <row r="2095" spans="1:30" x14ac:dyDescent="0.35">
      <c r="A2095" t="s">
        <v>599</v>
      </c>
      <c r="B2095" s="328" t="str">
        <f>VLOOKUP(A2095,'Web Based Remittances'!$A$2:$C$70,3,0)</f>
        <v>92q49d</v>
      </c>
      <c r="C2095" t="s">
        <v>71</v>
      </c>
      <c r="D2095" t="s">
        <v>72</v>
      </c>
      <c r="E2095">
        <v>6116300</v>
      </c>
      <c r="F2095">
        <v>1840</v>
      </c>
      <c r="S2095">
        <f t="shared" si="32"/>
        <v>0</v>
      </c>
      <c r="T2095">
        <f>SUM($F2095:H2095)</f>
        <v>1840</v>
      </c>
      <c r="U2095">
        <f>SUM($F2095:I2095)</f>
        <v>1840</v>
      </c>
      <c r="V2095">
        <f>SUM($F2095:J2095)</f>
        <v>1840</v>
      </c>
      <c r="W2095">
        <f>SUM($F2095:K2095)</f>
        <v>1840</v>
      </c>
      <c r="X2095">
        <f>SUM($F2095:L2095)</f>
        <v>1840</v>
      </c>
      <c r="Y2095">
        <f>SUM($F2095:M2095)</f>
        <v>1840</v>
      </c>
      <c r="Z2095">
        <f>SUM($F2095:N2095)</f>
        <v>1840</v>
      </c>
      <c r="AA2095">
        <f>SUM($F2095:O2095)</f>
        <v>1840</v>
      </c>
      <c r="AB2095">
        <f>SUM($F2095:P2095)</f>
        <v>1840</v>
      </c>
      <c r="AC2095">
        <f>SUM($F2095:Q2095)</f>
        <v>1840</v>
      </c>
      <c r="AD2095">
        <f>SUM($F2095:R2095)</f>
        <v>1840</v>
      </c>
    </row>
    <row r="2096" spans="1:30" x14ac:dyDescent="0.35">
      <c r="A2096" t="s">
        <v>599</v>
      </c>
      <c r="B2096" s="328" t="str">
        <f>VLOOKUP(A2096,'Web Based Remittances'!$A$2:$C$70,3,0)</f>
        <v>92q49d</v>
      </c>
      <c r="C2096" t="s">
        <v>73</v>
      </c>
      <c r="D2096" t="s">
        <v>74</v>
      </c>
      <c r="E2096">
        <v>6116200</v>
      </c>
      <c r="F2096">
        <v>3210</v>
      </c>
      <c r="S2096">
        <f t="shared" si="32"/>
        <v>0</v>
      </c>
      <c r="T2096">
        <f>SUM($F2096:H2096)</f>
        <v>3210</v>
      </c>
      <c r="U2096">
        <f>SUM($F2096:I2096)</f>
        <v>3210</v>
      </c>
      <c r="V2096">
        <f>SUM($F2096:J2096)</f>
        <v>3210</v>
      </c>
      <c r="W2096">
        <f>SUM($F2096:K2096)</f>
        <v>3210</v>
      </c>
      <c r="X2096">
        <f>SUM($F2096:L2096)</f>
        <v>3210</v>
      </c>
      <c r="Y2096">
        <f>SUM($F2096:M2096)</f>
        <v>3210</v>
      </c>
      <c r="Z2096">
        <f>SUM($F2096:N2096)</f>
        <v>3210</v>
      </c>
      <c r="AA2096">
        <f>SUM($F2096:O2096)</f>
        <v>3210</v>
      </c>
      <c r="AB2096">
        <f>SUM($F2096:P2096)</f>
        <v>3210</v>
      </c>
      <c r="AC2096">
        <f>SUM($F2096:Q2096)</f>
        <v>3210</v>
      </c>
      <c r="AD2096">
        <f>SUM($F2096:R2096)</f>
        <v>3210</v>
      </c>
    </row>
    <row r="2097" spans="1:30" x14ac:dyDescent="0.35">
      <c r="A2097" t="s">
        <v>599</v>
      </c>
      <c r="B2097" s="328" t="str">
        <f>VLOOKUP(A2097,'Web Based Remittances'!$A$2:$C$70,3,0)</f>
        <v>92q49d</v>
      </c>
      <c r="C2097" t="s">
        <v>75</v>
      </c>
      <c r="D2097" t="s">
        <v>76</v>
      </c>
      <c r="E2097">
        <v>6116610</v>
      </c>
      <c r="F2097">
        <v>0</v>
      </c>
      <c r="S2097">
        <f t="shared" si="32"/>
        <v>0</v>
      </c>
      <c r="T2097">
        <f>SUM($F2097:H2097)</f>
        <v>0</v>
      </c>
      <c r="U2097">
        <f>SUM($F2097:I2097)</f>
        <v>0</v>
      </c>
      <c r="V2097">
        <f>SUM($F2097:J2097)</f>
        <v>0</v>
      </c>
      <c r="W2097">
        <f>SUM($F2097:K2097)</f>
        <v>0</v>
      </c>
      <c r="X2097">
        <f>SUM($F2097:L2097)</f>
        <v>0</v>
      </c>
      <c r="Y2097">
        <f>SUM($F2097:M2097)</f>
        <v>0</v>
      </c>
      <c r="Z2097">
        <f>SUM($F2097:N2097)</f>
        <v>0</v>
      </c>
      <c r="AA2097">
        <f>SUM($F2097:O2097)</f>
        <v>0</v>
      </c>
      <c r="AB2097">
        <f>SUM($F2097:P2097)</f>
        <v>0</v>
      </c>
      <c r="AC2097">
        <f>SUM($F2097:Q2097)</f>
        <v>0</v>
      </c>
      <c r="AD2097">
        <f>SUM($F2097:R2097)</f>
        <v>0</v>
      </c>
    </row>
    <row r="2098" spans="1:30" x14ac:dyDescent="0.35">
      <c r="A2098" t="s">
        <v>599</v>
      </c>
      <c r="B2098" s="328" t="str">
        <f>VLOOKUP(A2098,'Web Based Remittances'!$A$2:$C$70,3,0)</f>
        <v>92q49d</v>
      </c>
      <c r="C2098" t="s">
        <v>77</v>
      </c>
      <c r="D2098" t="s">
        <v>78</v>
      </c>
      <c r="E2098">
        <v>6116600</v>
      </c>
      <c r="F2098">
        <v>0</v>
      </c>
      <c r="S2098">
        <f t="shared" si="32"/>
        <v>0</v>
      </c>
      <c r="T2098">
        <f>SUM($F2098:H2098)</f>
        <v>0</v>
      </c>
      <c r="U2098">
        <f>SUM($F2098:I2098)</f>
        <v>0</v>
      </c>
      <c r="V2098">
        <f>SUM($F2098:J2098)</f>
        <v>0</v>
      </c>
      <c r="W2098">
        <f>SUM($F2098:K2098)</f>
        <v>0</v>
      </c>
      <c r="X2098">
        <f>SUM($F2098:L2098)</f>
        <v>0</v>
      </c>
      <c r="Y2098">
        <f>SUM($F2098:M2098)</f>
        <v>0</v>
      </c>
      <c r="Z2098">
        <f>SUM($F2098:N2098)</f>
        <v>0</v>
      </c>
      <c r="AA2098">
        <f>SUM($F2098:O2098)</f>
        <v>0</v>
      </c>
      <c r="AB2098">
        <f>SUM($F2098:P2098)</f>
        <v>0</v>
      </c>
      <c r="AC2098">
        <f>SUM($F2098:Q2098)</f>
        <v>0</v>
      </c>
      <c r="AD2098">
        <f>SUM($F2098:R2098)</f>
        <v>0</v>
      </c>
    </row>
    <row r="2099" spans="1:30" x14ac:dyDescent="0.35">
      <c r="A2099" t="s">
        <v>599</v>
      </c>
      <c r="B2099" s="328" t="str">
        <f>VLOOKUP(A2099,'Web Based Remittances'!$A$2:$C$70,3,0)</f>
        <v>92q49d</v>
      </c>
      <c r="C2099" t="s">
        <v>79</v>
      </c>
      <c r="D2099" t="s">
        <v>80</v>
      </c>
      <c r="E2099">
        <v>6121000</v>
      </c>
      <c r="F2099">
        <v>8000</v>
      </c>
      <c r="S2099">
        <f t="shared" si="32"/>
        <v>0</v>
      </c>
      <c r="T2099">
        <f>SUM($F2099:H2099)</f>
        <v>8000</v>
      </c>
      <c r="U2099">
        <f>SUM($F2099:I2099)</f>
        <v>8000</v>
      </c>
      <c r="V2099">
        <f>SUM($F2099:J2099)</f>
        <v>8000</v>
      </c>
      <c r="W2099">
        <f>SUM($F2099:K2099)</f>
        <v>8000</v>
      </c>
      <c r="X2099">
        <f>SUM($F2099:L2099)</f>
        <v>8000</v>
      </c>
      <c r="Y2099">
        <f>SUM($F2099:M2099)</f>
        <v>8000</v>
      </c>
      <c r="Z2099">
        <f>SUM($F2099:N2099)</f>
        <v>8000</v>
      </c>
      <c r="AA2099">
        <f>SUM($F2099:O2099)</f>
        <v>8000</v>
      </c>
      <c r="AB2099">
        <f>SUM($F2099:P2099)</f>
        <v>8000</v>
      </c>
      <c r="AC2099">
        <f>SUM($F2099:Q2099)</f>
        <v>8000</v>
      </c>
      <c r="AD2099">
        <f>SUM($F2099:R2099)</f>
        <v>8000</v>
      </c>
    </row>
    <row r="2100" spans="1:30" x14ac:dyDescent="0.35">
      <c r="A2100" t="s">
        <v>599</v>
      </c>
      <c r="B2100" s="328" t="str">
        <f>VLOOKUP(A2100,'Web Based Remittances'!$A$2:$C$70,3,0)</f>
        <v>92q49d</v>
      </c>
      <c r="C2100" t="s">
        <v>81</v>
      </c>
      <c r="D2100" t="s">
        <v>82</v>
      </c>
      <c r="E2100">
        <v>6122310</v>
      </c>
      <c r="F2100">
        <v>2000</v>
      </c>
      <c r="S2100">
        <f t="shared" si="32"/>
        <v>0</v>
      </c>
      <c r="T2100">
        <f>SUM($F2100:H2100)</f>
        <v>2000</v>
      </c>
      <c r="U2100">
        <f>SUM($F2100:I2100)</f>
        <v>2000</v>
      </c>
      <c r="V2100">
        <f>SUM($F2100:J2100)</f>
        <v>2000</v>
      </c>
      <c r="W2100">
        <f>SUM($F2100:K2100)</f>
        <v>2000</v>
      </c>
      <c r="X2100">
        <f>SUM($F2100:L2100)</f>
        <v>2000</v>
      </c>
      <c r="Y2100">
        <f>SUM($F2100:M2100)</f>
        <v>2000</v>
      </c>
      <c r="Z2100">
        <f>SUM($F2100:N2100)</f>
        <v>2000</v>
      </c>
      <c r="AA2100">
        <f>SUM($F2100:O2100)</f>
        <v>2000</v>
      </c>
      <c r="AB2100">
        <f>SUM($F2100:P2100)</f>
        <v>2000</v>
      </c>
      <c r="AC2100">
        <f>SUM($F2100:Q2100)</f>
        <v>2000</v>
      </c>
      <c r="AD2100">
        <f>SUM($F2100:R2100)</f>
        <v>2000</v>
      </c>
    </row>
    <row r="2101" spans="1:30" x14ac:dyDescent="0.35">
      <c r="A2101" t="s">
        <v>599</v>
      </c>
      <c r="B2101" s="328" t="str">
        <f>VLOOKUP(A2101,'Web Based Remittances'!$A$2:$C$70,3,0)</f>
        <v>92q49d</v>
      </c>
      <c r="C2101" t="s">
        <v>83</v>
      </c>
      <c r="D2101" t="s">
        <v>84</v>
      </c>
      <c r="E2101">
        <v>6122110</v>
      </c>
      <c r="F2101">
        <v>0</v>
      </c>
      <c r="S2101">
        <f t="shared" si="32"/>
        <v>0</v>
      </c>
      <c r="T2101">
        <f>SUM($F2101:H2101)</f>
        <v>0</v>
      </c>
      <c r="U2101">
        <f>SUM($F2101:I2101)</f>
        <v>0</v>
      </c>
      <c r="V2101">
        <f>SUM($F2101:J2101)</f>
        <v>0</v>
      </c>
      <c r="W2101">
        <f>SUM($F2101:K2101)</f>
        <v>0</v>
      </c>
      <c r="X2101">
        <f>SUM($F2101:L2101)</f>
        <v>0</v>
      </c>
      <c r="Y2101">
        <f>SUM($F2101:M2101)</f>
        <v>0</v>
      </c>
      <c r="Z2101">
        <f>SUM($F2101:N2101)</f>
        <v>0</v>
      </c>
      <c r="AA2101">
        <f>SUM($F2101:O2101)</f>
        <v>0</v>
      </c>
      <c r="AB2101">
        <f>SUM($F2101:P2101)</f>
        <v>0</v>
      </c>
      <c r="AC2101">
        <f>SUM($F2101:Q2101)</f>
        <v>0</v>
      </c>
      <c r="AD2101">
        <f>SUM($F2101:R2101)</f>
        <v>0</v>
      </c>
    </row>
    <row r="2102" spans="1:30" x14ac:dyDescent="0.35">
      <c r="A2102" t="s">
        <v>599</v>
      </c>
      <c r="B2102" s="328" t="str">
        <f>VLOOKUP(A2102,'Web Based Remittances'!$A$2:$C$70,3,0)</f>
        <v>92q49d</v>
      </c>
      <c r="C2102" t="s">
        <v>85</v>
      </c>
      <c r="D2102" t="s">
        <v>86</v>
      </c>
      <c r="E2102">
        <v>6120800</v>
      </c>
      <c r="F2102">
        <v>991.28</v>
      </c>
      <c r="S2102">
        <f t="shared" si="32"/>
        <v>0</v>
      </c>
      <c r="T2102">
        <f>SUM($F2102:H2102)</f>
        <v>991.28</v>
      </c>
      <c r="U2102">
        <f>SUM($F2102:I2102)</f>
        <v>991.28</v>
      </c>
      <c r="V2102">
        <f>SUM($F2102:J2102)</f>
        <v>991.28</v>
      </c>
      <c r="W2102">
        <f>SUM($F2102:K2102)</f>
        <v>991.28</v>
      </c>
      <c r="X2102">
        <f>SUM($F2102:L2102)</f>
        <v>991.28</v>
      </c>
      <c r="Y2102">
        <f>SUM($F2102:M2102)</f>
        <v>991.28</v>
      </c>
      <c r="Z2102">
        <f>SUM($F2102:N2102)</f>
        <v>991.28</v>
      </c>
      <c r="AA2102">
        <f>SUM($F2102:O2102)</f>
        <v>991.28</v>
      </c>
      <c r="AB2102">
        <f>SUM($F2102:P2102)</f>
        <v>991.28</v>
      </c>
      <c r="AC2102">
        <f>SUM($F2102:Q2102)</f>
        <v>991.28</v>
      </c>
      <c r="AD2102">
        <f>SUM($F2102:R2102)</f>
        <v>991.28</v>
      </c>
    </row>
    <row r="2103" spans="1:30" x14ac:dyDescent="0.35">
      <c r="A2103" t="s">
        <v>599</v>
      </c>
      <c r="B2103" s="328" t="str">
        <f>VLOOKUP(A2103,'Web Based Remittances'!$A$2:$C$70,3,0)</f>
        <v>92q49d</v>
      </c>
      <c r="C2103" t="s">
        <v>87</v>
      </c>
      <c r="D2103" t="s">
        <v>88</v>
      </c>
      <c r="E2103">
        <v>6120220</v>
      </c>
      <c r="F2103">
        <v>5577.78</v>
      </c>
      <c r="S2103">
        <f t="shared" si="32"/>
        <v>0</v>
      </c>
      <c r="T2103">
        <f>SUM($F2103:H2103)</f>
        <v>5577.78</v>
      </c>
      <c r="U2103">
        <f>SUM($F2103:I2103)</f>
        <v>5577.78</v>
      </c>
      <c r="V2103">
        <f>SUM($F2103:J2103)</f>
        <v>5577.78</v>
      </c>
      <c r="W2103">
        <f>SUM($F2103:K2103)</f>
        <v>5577.78</v>
      </c>
      <c r="X2103">
        <f>SUM($F2103:L2103)</f>
        <v>5577.78</v>
      </c>
      <c r="Y2103">
        <f>SUM($F2103:M2103)</f>
        <v>5577.78</v>
      </c>
      <c r="Z2103">
        <f>SUM($F2103:N2103)</f>
        <v>5577.78</v>
      </c>
      <c r="AA2103">
        <f>SUM($F2103:O2103)</f>
        <v>5577.78</v>
      </c>
      <c r="AB2103">
        <f>SUM($F2103:P2103)</f>
        <v>5577.78</v>
      </c>
      <c r="AC2103">
        <f>SUM($F2103:Q2103)</f>
        <v>5577.78</v>
      </c>
      <c r="AD2103">
        <f>SUM($F2103:R2103)</f>
        <v>5577.78</v>
      </c>
    </row>
    <row r="2104" spans="1:30" x14ac:dyDescent="0.35">
      <c r="A2104" t="s">
        <v>599</v>
      </c>
      <c r="B2104" s="328" t="str">
        <f>VLOOKUP(A2104,'Web Based Remittances'!$A$2:$C$70,3,0)</f>
        <v>92q49d</v>
      </c>
      <c r="C2104" t="s">
        <v>89</v>
      </c>
      <c r="D2104" t="s">
        <v>90</v>
      </c>
      <c r="E2104">
        <v>6120600</v>
      </c>
      <c r="F2104">
        <v>0</v>
      </c>
      <c r="S2104">
        <f t="shared" si="32"/>
        <v>0</v>
      </c>
      <c r="T2104">
        <f>SUM($F2104:H2104)</f>
        <v>0</v>
      </c>
      <c r="U2104">
        <f>SUM($F2104:I2104)</f>
        <v>0</v>
      </c>
      <c r="V2104">
        <f>SUM($F2104:J2104)</f>
        <v>0</v>
      </c>
      <c r="W2104">
        <f>SUM($F2104:K2104)</f>
        <v>0</v>
      </c>
      <c r="X2104">
        <f>SUM($F2104:L2104)</f>
        <v>0</v>
      </c>
      <c r="Y2104">
        <f>SUM($F2104:M2104)</f>
        <v>0</v>
      </c>
      <c r="Z2104">
        <f>SUM($F2104:N2104)</f>
        <v>0</v>
      </c>
      <c r="AA2104">
        <f>SUM($F2104:O2104)</f>
        <v>0</v>
      </c>
      <c r="AB2104">
        <f>SUM($F2104:P2104)</f>
        <v>0</v>
      </c>
      <c r="AC2104">
        <f>SUM($F2104:Q2104)</f>
        <v>0</v>
      </c>
      <c r="AD2104">
        <f>SUM($F2104:R2104)</f>
        <v>0</v>
      </c>
    </row>
    <row r="2105" spans="1:30" x14ac:dyDescent="0.35">
      <c r="A2105" t="s">
        <v>599</v>
      </c>
      <c r="B2105" s="328" t="str">
        <f>VLOOKUP(A2105,'Web Based Remittances'!$A$2:$C$70,3,0)</f>
        <v>92q49d</v>
      </c>
      <c r="C2105" t="s">
        <v>91</v>
      </c>
      <c r="D2105" t="s">
        <v>92</v>
      </c>
      <c r="E2105">
        <v>6120400</v>
      </c>
      <c r="F2105">
        <v>6335.07</v>
      </c>
      <c r="S2105">
        <f t="shared" si="32"/>
        <v>0</v>
      </c>
      <c r="T2105">
        <f>SUM($F2105:H2105)</f>
        <v>6335.07</v>
      </c>
      <c r="U2105">
        <f>SUM($F2105:I2105)</f>
        <v>6335.07</v>
      </c>
      <c r="V2105">
        <f>SUM($F2105:J2105)</f>
        <v>6335.07</v>
      </c>
      <c r="W2105">
        <f>SUM($F2105:K2105)</f>
        <v>6335.07</v>
      </c>
      <c r="X2105">
        <f>SUM($F2105:L2105)</f>
        <v>6335.07</v>
      </c>
      <c r="Y2105">
        <f>SUM($F2105:M2105)</f>
        <v>6335.07</v>
      </c>
      <c r="Z2105">
        <f>SUM($F2105:N2105)</f>
        <v>6335.07</v>
      </c>
      <c r="AA2105">
        <f>SUM($F2105:O2105)</f>
        <v>6335.07</v>
      </c>
      <c r="AB2105">
        <f>SUM($F2105:P2105)</f>
        <v>6335.07</v>
      </c>
      <c r="AC2105">
        <f>SUM($F2105:Q2105)</f>
        <v>6335.07</v>
      </c>
      <c r="AD2105">
        <f>SUM($F2105:R2105)</f>
        <v>6335.07</v>
      </c>
    </row>
    <row r="2106" spans="1:30" x14ac:dyDescent="0.35">
      <c r="A2106" t="s">
        <v>599</v>
      </c>
      <c r="B2106" s="328" t="str">
        <f>VLOOKUP(A2106,'Web Based Remittances'!$A$2:$C$70,3,0)</f>
        <v>92q49d</v>
      </c>
      <c r="C2106" t="s">
        <v>93</v>
      </c>
      <c r="D2106" t="s">
        <v>94</v>
      </c>
      <c r="E2106">
        <v>6140130</v>
      </c>
      <c r="F2106">
        <v>18565</v>
      </c>
      <c r="S2106">
        <f t="shared" si="32"/>
        <v>0</v>
      </c>
      <c r="T2106">
        <f>SUM($F2106:H2106)</f>
        <v>18565</v>
      </c>
      <c r="U2106">
        <f>SUM($F2106:I2106)</f>
        <v>18565</v>
      </c>
      <c r="V2106">
        <f>SUM($F2106:J2106)</f>
        <v>18565</v>
      </c>
      <c r="W2106">
        <f>SUM($F2106:K2106)</f>
        <v>18565</v>
      </c>
      <c r="X2106">
        <f>SUM($F2106:L2106)</f>
        <v>18565</v>
      </c>
      <c r="Y2106">
        <f>SUM($F2106:M2106)</f>
        <v>18565</v>
      </c>
      <c r="Z2106">
        <f>SUM($F2106:N2106)</f>
        <v>18565</v>
      </c>
      <c r="AA2106">
        <f>SUM($F2106:O2106)</f>
        <v>18565</v>
      </c>
      <c r="AB2106">
        <f>SUM($F2106:P2106)</f>
        <v>18565</v>
      </c>
      <c r="AC2106">
        <f>SUM($F2106:Q2106)</f>
        <v>18565</v>
      </c>
      <c r="AD2106">
        <f>SUM($F2106:R2106)</f>
        <v>18565</v>
      </c>
    </row>
    <row r="2107" spans="1:30" x14ac:dyDescent="0.35">
      <c r="A2107" t="s">
        <v>599</v>
      </c>
      <c r="B2107" s="328" t="str">
        <f>VLOOKUP(A2107,'Web Based Remittances'!$A$2:$C$70,3,0)</f>
        <v>92q49d</v>
      </c>
      <c r="C2107" t="s">
        <v>95</v>
      </c>
      <c r="D2107" t="s">
        <v>96</v>
      </c>
      <c r="E2107">
        <v>6142430</v>
      </c>
      <c r="F2107">
        <v>500</v>
      </c>
      <c r="S2107">
        <f t="shared" si="32"/>
        <v>0</v>
      </c>
      <c r="T2107">
        <f>SUM($F2107:H2107)</f>
        <v>500</v>
      </c>
      <c r="U2107">
        <f>SUM($F2107:I2107)</f>
        <v>500</v>
      </c>
      <c r="V2107">
        <f>SUM($F2107:J2107)</f>
        <v>500</v>
      </c>
      <c r="W2107">
        <f>SUM($F2107:K2107)</f>
        <v>500</v>
      </c>
      <c r="X2107">
        <f>SUM($F2107:L2107)</f>
        <v>500</v>
      </c>
      <c r="Y2107">
        <f>SUM($F2107:M2107)</f>
        <v>500</v>
      </c>
      <c r="Z2107">
        <f>SUM($F2107:N2107)</f>
        <v>500</v>
      </c>
      <c r="AA2107">
        <f>SUM($F2107:O2107)</f>
        <v>500</v>
      </c>
      <c r="AB2107">
        <f>SUM($F2107:P2107)</f>
        <v>500</v>
      </c>
      <c r="AC2107">
        <f>SUM($F2107:Q2107)</f>
        <v>500</v>
      </c>
      <c r="AD2107">
        <f>SUM($F2107:R2107)</f>
        <v>500</v>
      </c>
    </row>
    <row r="2108" spans="1:30" x14ac:dyDescent="0.35">
      <c r="A2108" t="s">
        <v>599</v>
      </c>
      <c r="B2108" s="328" t="str">
        <f>VLOOKUP(A2108,'Web Based Remittances'!$A$2:$C$70,3,0)</f>
        <v>92q49d</v>
      </c>
      <c r="C2108" t="s">
        <v>97</v>
      </c>
      <c r="D2108" t="s">
        <v>98</v>
      </c>
      <c r="E2108">
        <v>6146100</v>
      </c>
      <c r="F2108">
        <v>0</v>
      </c>
      <c r="S2108">
        <f t="shared" si="32"/>
        <v>0</v>
      </c>
      <c r="T2108">
        <f>SUM($F2108:H2108)</f>
        <v>0</v>
      </c>
      <c r="U2108">
        <f>SUM($F2108:I2108)</f>
        <v>0</v>
      </c>
      <c r="V2108">
        <f>SUM($F2108:J2108)</f>
        <v>0</v>
      </c>
      <c r="W2108">
        <f>SUM($F2108:K2108)</f>
        <v>0</v>
      </c>
      <c r="X2108">
        <f>SUM($F2108:L2108)</f>
        <v>0</v>
      </c>
      <c r="Y2108">
        <f>SUM($F2108:M2108)</f>
        <v>0</v>
      </c>
      <c r="Z2108">
        <f>SUM($F2108:N2108)</f>
        <v>0</v>
      </c>
      <c r="AA2108">
        <f>SUM($F2108:O2108)</f>
        <v>0</v>
      </c>
      <c r="AB2108">
        <f>SUM($F2108:P2108)</f>
        <v>0</v>
      </c>
      <c r="AC2108">
        <f>SUM($F2108:Q2108)</f>
        <v>0</v>
      </c>
      <c r="AD2108">
        <f>SUM($F2108:R2108)</f>
        <v>0</v>
      </c>
    </row>
    <row r="2109" spans="1:30" x14ac:dyDescent="0.35">
      <c r="A2109" t="s">
        <v>599</v>
      </c>
      <c r="B2109" s="328" t="str">
        <f>VLOOKUP(A2109,'Web Based Remittances'!$A$2:$C$70,3,0)</f>
        <v>92q49d</v>
      </c>
      <c r="C2109" t="s">
        <v>99</v>
      </c>
      <c r="D2109" t="s">
        <v>100</v>
      </c>
      <c r="E2109">
        <v>6140000</v>
      </c>
      <c r="F2109">
        <v>3665.25</v>
      </c>
      <c r="S2109">
        <f t="shared" si="32"/>
        <v>0</v>
      </c>
      <c r="T2109">
        <f>SUM($F2109:H2109)</f>
        <v>3665.25</v>
      </c>
      <c r="U2109">
        <f>SUM($F2109:I2109)</f>
        <v>3665.25</v>
      </c>
      <c r="V2109">
        <f>SUM($F2109:J2109)</f>
        <v>3665.25</v>
      </c>
      <c r="W2109">
        <f>SUM($F2109:K2109)</f>
        <v>3665.25</v>
      </c>
      <c r="X2109">
        <f>SUM($F2109:L2109)</f>
        <v>3665.25</v>
      </c>
      <c r="Y2109">
        <f>SUM($F2109:M2109)</f>
        <v>3665.25</v>
      </c>
      <c r="Z2109">
        <f>SUM($F2109:N2109)</f>
        <v>3665.25</v>
      </c>
      <c r="AA2109">
        <f>SUM($F2109:O2109)</f>
        <v>3665.25</v>
      </c>
      <c r="AB2109">
        <f>SUM($F2109:P2109)</f>
        <v>3665.25</v>
      </c>
      <c r="AC2109">
        <f>SUM($F2109:Q2109)</f>
        <v>3665.25</v>
      </c>
      <c r="AD2109">
        <f>SUM($F2109:R2109)</f>
        <v>3665.25</v>
      </c>
    </row>
    <row r="2110" spans="1:30" x14ac:dyDescent="0.35">
      <c r="A2110" t="s">
        <v>599</v>
      </c>
      <c r="B2110" s="328" t="str">
        <f>VLOOKUP(A2110,'Web Based Remittances'!$A$2:$C$70,3,0)</f>
        <v>92q49d</v>
      </c>
      <c r="C2110" t="s">
        <v>101</v>
      </c>
      <c r="D2110" t="s">
        <v>102</v>
      </c>
      <c r="E2110">
        <v>6121600</v>
      </c>
      <c r="F2110">
        <v>342</v>
      </c>
      <c r="S2110">
        <f t="shared" si="32"/>
        <v>0</v>
      </c>
      <c r="T2110">
        <f>SUM($F2110:H2110)</f>
        <v>342</v>
      </c>
      <c r="U2110">
        <f>SUM($F2110:I2110)</f>
        <v>342</v>
      </c>
      <c r="V2110">
        <f>SUM($F2110:J2110)</f>
        <v>342</v>
      </c>
      <c r="W2110">
        <f>SUM($F2110:K2110)</f>
        <v>342</v>
      </c>
      <c r="X2110">
        <f>SUM($F2110:L2110)</f>
        <v>342</v>
      </c>
      <c r="Y2110">
        <f>SUM($F2110:M2110)</f>
        <v>342</v>
      </c>
      <c r="Z2110">
        <f>SUM($F2110:N2110)</f>
        <v>342</v>
      </c>
      <c r="AA2110">
        <f>SUM($F2110:O2110)</f>
        <v>342</v>
      </c>
      <c r="AB2110">
        <f>SUM($F2110:P2110)</f>
        <v>342</v>
      </c>
      <c r="AC2110">
        <f>SUM($F2110:Q2110)</f>
        <v>342</v>
      </c>
      <c r="AD2110">
        <f>SUM($F2110:R2110)</f>
        <v>342</v>
      </c>
    </row>
    <row r="2111" spans="1:30" x14ac:dyDescent="0.35">
      <c r="A2111" t="s">
        <v>599</v>
      </c>
      <c r="B2111" s="328" t="str">
        <f>VLOOKUP(A2111,'Web Based Remittances'!$A$2:$C$70,3,0)</f>
        <v>92q49d</v>
      </c>
      <c r="C2111" t="s">
        <v>103</v>
      </c>
      <c r="D2111" t="s">
        <v>104</v>
      </c>
      <c r="E2111">
        <v>6151110</v>
      </c>
      <c r="F2111">
        <v>0</v>
      </c>
      <c r="S2111">
        <f t="shared" si="32"/>
        <v>0</v>
      </c>
      <c r="T2111">
        <f>SUM($F2111:H2111)</f>
        <v>0</v>
      </c>
      <c r="U2111">
        <f>SUM($F2111:I2111)</f>
        <v>0</v>
      </c>
      <c r="V2111">
        <f>SUM($F2111:J2111)</f>
        <v>0</v>
      </c>
      <c r="W2111">
        <f>SUM($F2111:K2111)</f>
        <v>0</v>
      </c>
      <c r="X2111">
        <f>SUM($F2111:L2111)</f>
        <v>0</v>
      </c>
      <c r="Y2111">
        <f>SUM($F2111:M2111)</f>
        <v>0</v>
      </c>
      <c r="Z2111">
        <f>SUM($F2111:N2111)</f>
        <v>0</v>
      </c>
      <c r="AA2111">
        <f>SUM($F2111:O2111)</f>
        <v>0</v>
      </c>
      <c r="AB2111">
        <f>SUM($F2111:P2111)</f>
        <v>0</v>
      </c>
      <c r="AC2111">
        <f>SUM($F2111:Q2111)</f>
        <v>0</v>
      </c>
      <c r="AD2111">
        <f>SUM($F2111:R2111)</f>
        <v>0</v>
      </c>
    </row>
    <row r="2112" spans="1:30" x14ac:dyDescent="0.35">
      <c r="A2112" t="s">
        <v>599</v>
      </c>
      <c r="B2112" s="328" t="str">
        <f>VLOOKUP(A2112,'Web Based Remittances'!$A$2:$C$70,3,0)</f>
        <v>92q49d</v>
      </c>
      <c r="C2112" t="s">
        <v>105</v>
      </c>
      <c r="D2112" t="s">
        <v>106</v>
      </c>
      <c r="E2112">
        <v>6140200</v>
      </c>
      <c r="F2112">
        <v>9262.5</v>
      </c>
      <c r="S2112">
        <f t="shared" si="32"/>
        <v>0</v>
      </c>
      <c r="T2112">
        <f>SUM($F2112:H2112)</f>
        <v>9262.5</v>
      </c>
      <c r="U2112">
        <f>SUM($F2112:I2112)</f>
        <v>9262.5</v>
      </c>
      <c r="V2112">
        <f>SUM($F2112:J2112)</f>
        <v>9262.5</v>
      </c>
      <c r="W2112">
        <f>SUM($F2112:K2112)</f>
        <v>9262.5</v>
      </c>
      <c r="X2112">
        <f>SUM($F2112:L2112)</f>
        <v>9262.5</v>
      </c>
      <c r="Y2112">
        <f>SUM($F2112:M2112)</f>
        <v>9262.5</v>
      </c>
      <c r="Z2112">
        <f>SUM($F2112:N2112)</f>
        <v>9262.5</v>
      </c>
      <c r="AA2112">
        <f>SUM($F2112:O2112)</f>
        <v>9262.5</v>
      </c>
      <c r="AB2112">
        <f>SUM($F2112:P2112)</f>
        <v>9262.5</v>
      </c>
      <c r="AC2112">
        <f>SUM($F2112:Q2112)</f>
        <v>9262.5</v>
      </c>
      <c r="AD2112">
        <f>SUM($F2112:R2112)</f>
        <v>9262.5</v>
      </c>
    </row>
    <row r="2113" spans="1:30" x14ac:dyDescent="0.35">
      <c r="A2113" t="s">
        <v>599</v>
      </c>
      <c r="B2113" s="328" t="str">
        <f>VLOOKUP(A2113,'Web Based Remittances'!$A$2:$C$70,3,0)</f>
        <v>92q49d</v>
      </c>
      <c r="C2113" t="s">
        <v>107</v>
      </c>
      <c r="D2113" t="s">
        <v>108</v>
      </c>
      <c r="E2113">
        <v>6111000</v>
      </c>
      <c r="F2113">
        <v>0</v>
      </c>
      <c r="S2113">
        <f t="shared" si="32"/>
        <v>0</v>
      </c>
      <c r="T2113">
        <f>SUM($F2113:H2113)</f>
        <v>0</v>
      </c>
      <c r="U2113">
        <f>SUM($F2113:I2113)</f>
        <v>0</v>
      </c>
      <c r="V2113">
        <f>SUM($F2113:J2113)</f>
        <v>0</v>
      </c>
      <c r="W2113">
        <f>SUM($F2113:K2113)</f>
        <v>0</v>
      </c>
      <c r="X2113">
        <f>SUM($F2113:L2113)</f>
        <v>0</v>
      </c>
      <c r="Y2113">
        <f>SUM($F2113:M2113)</f>
        <v>0</v>
      </c>
      <c r="Z2113">
        <f>SUM($F2113:N2113)</f>
        <v>0</v>
      </c>
      <c r="AA2113">
        <f>SUM($F2113:O2113)</f>
        <v>0</v>
      </c>
      <c r="AB2113">
        <f>SUM($F2113:P2113)</f>
        <v>0</v>
      </c>
      <c r="AC2113">
        <f>SUM($F2113:Q2113)</f>
        <v>0</v>
      </c>
      <c r="AD2113">
        <f>SUM($F2113:R2113)</f>
        <v>0</v>
      </c>
    </row>
    <row r="2114" spans="1:30" x14ac:dyDescent="0.35">
      <c r="A2114" t="s">
        <v>599</v>
      </c>
      <c r="B2114" s="328" t="str">
        <f>VLOOKUP(A2114,'Web Based Remittances'!$A$2:$C$70,3,0)</f>
        <v>92q49d</v>
      </c>
      <c r="C2114" t="s">
        <v>109</v>
      </c>
      <c r="D2114" t="s">
        <v>110</v>
      </c>
      <c r="E2114">
        <v>6170100</v>
      </c>
      <c r="F2114">
        <v>3066.25</v>
      </c>
      <c r="S2114">
        <f t="shared" si="32"/>
        <v>0</v>
      </c>
      <c r="T2114">
        <f>SUM($F2114:H2114)</f>
        <v>3066.25</v>
      </c>
      <c r="U2114">
        <f>SUM($F2114:I2114)</f>
        <v>3066.25</v>
      </c>
      <c r="V2114">
        <f>SUM($F2114:J2114)</f>
        <v>3066.25</v>
      </c>
      <c r="W2114">
        <f>SUM($F2114:K2114)</f>
        <v>3066.25</v>
      </c>
      <c r="X2114">
        <f>SUM($F2114:L2114)</f>
        <v>3066.25</v>
      </c>
      <c r="Y2114">
        <f>SUM($F2114:M2114)</f>
        <v>3066.25</v>
      </c>
      <c r="Z2114">
        <f>SUM($F2114:N2114)</f>
        <v>3066.25</v>
      </c>
      <c r="AA2114">
        <f>SUM($F2114:O2114)</f>
        <v>3066.25</v>
      </c>
      <c r="AB2114">
        <f>SUM($F2114:P2114)</f>
        <v>3066.25</v>
      </c>
      <c r="AC2114">
        <f>SUM($F2114:Q2114)</f>
        <v>3066.25</v>
      </c>
      <c r="AD2114">
        <f>SUM($F2114:R2114)</f>
        <v>3066.25</v>
      </c>
    </row>
    <row r="2115" spans="1:30" x14ac:dyDescent="0.35">
      <c r="A2115" t="s">
        <v>599</v>
      </c>
      <c r="B2115" s="328" t="str">
        <f>VLOOKUP(A2115,'Web Based Remittances'!$A$2:$C$70,3,0)</f>
        <v>92q49d</v>
      </c>
      <c r="C2115" t="s">
        <v>111</v>
      </c>
      <c r="D2115" t="s">
        <v>112</v>
      </c>
      <c r="E2115">
        <v>6170110</v>
      </c>
      <c r="F2115">
        <v>20204.52</v>
      </c>
      <c r="S2115">
        <f t="shared" si="32"/>
        <v>0</v>
      </c>
      <c r="T2115">
        <f>SUM($F2115:H2115)</f>
        <v>20204.52</v>
      </c>
      <c r="U2115">
        <f>SUM($F2115:I2115)</f>
        <v>20204.52</v>
      </c>
      <c r="V2115">
        <f>SUM($F2115:J2115)</f>
        <v>20204.52</v>
      </c>
      <c r="W2115">
        <f>SUM($F2115:K2115)</f>
        <v>20204.52</v>
      </c>
      <c r="X2115">
        <f>SUM($F2115:L2115)</f>
        <v>20204.52</v>
      </c>
      <c r="Y2115">
        <f>SUM($F2115:M2115)</f>
        <v>20204.52</v>
      </c>
      <c r="Z2115">
        <f>SUM($F2115:N2115)</f>
        <v>20204.52</v>
      </c>
      <c r="AA2115">
        <f>SUM($F2115:O2115)</f>
        <v>20204.52</v>
      </c>
      <c r="AB2115">
        <f>SUM($F2115:P2115)</f>
        <v>20204.52</v>
      </c>
      <c r="AC2115">
        <f>SUM($F2115:Q2115)</f>
        <v>20204.52</v>
      </c>
      <c r="AD2115">
        <f>SUM($F2115:R2115)</f>
        <v>20204.52</v>
      </c>
    </row>
    <row r="2116" spans="1:30" x14ac:dyDescent="0.35">
      <c r="A2116" t="s">
        <v>599</v>
      </c>
      <c r="B2116" s="328" t="str">
        <f>VLOOKUP(A2116,'Web Based Remittances'!$A$2:$C$70,3,0)</f>
        <v>92q49d</v>
      </c>
      <c r="C2116" t="s">
        <v>113</v>
      </c>
      <c r="D2116" t="s">
        <v>114</v>
      </c>
      <c r="E2116">
        <v>6181400</v>
      </c>
      <c r="S2116">
        <f t="shared" ref="S2116:S2179" si="33">G2116</f>
        <v>0</v>
      </c>
      <c r="T2116">
        <f>SUM($F2116:H2116)</f>
        <v>0</v>
      </c>
      <c r="U2116">
        <f>SUM($F2116:I2116)</f>
        <v>0</v>
      </c>
      <c r="V2116">
        <f>SUM($F2116:J2116)</f>
        <v>0</v>
      </c>
      <c r="W2116">
        <f>SUM($F2116:K2116)</f>
        <v>0</v>
      </c>
      <c r="X2116">
        <f>SUM($F2116:L2116)</f>
        <v>0</v>
      </c>
      <c r="Y2116">
        <f>SUM($F2116:M2116)</f>
        <v>0</v>
      </c>
      <c r="Z2116">
        <f>SUM($F2116:N2116)</f>
        <v>0</v>
      </c>
      <c r="AA2116">
        <f>SUM($F2116:O2116)</f>
        <v>0</v>
      </c>
      <c r="AB2116">
        <f>SUM($F2116:P2116)</f>
        <v>0</v>
      </c>
      <c r="AC2116">
        <f>SUM($F2116:Q2116)</f>
        <v>0</v>
      </c>
      <c r="AD2116">
        <f>SUM($F2116:R2116)</f>
        <v>0</v>
      </c>
    </row>
    <row r="2117" spans="1:30" x14ac:dyDescent="0.35">
      <c r="A2117" t="s">
        <v>599</v>
      </c>
      <c r="B2117" s="328" t="str">
        <f>VLOOKUP(A2117,'Web Based Remittances'!$A$2:$C$70,3,0)</f>
        <v>92q49d</v>
      </c>
      <c r="C2117" t="s">
        <v>115</v>
      </c>
      <c r="D2117" t="s">
        <v>116</v>
      </c>
      <c r="E2117">
        <v>6181500</v>
      </c>
      <c r="S2117">
        <f t="shared" si="33"/>
        <v>0</v>
      </c>
      <c r="T2117">
        <f>SUM($F2117:H2117)</f>
        <v>0</v>
      </c>
      <c r="U2117">
        <f>SUM($F2117:I2117)</f>
        <v>0</v>
      </c>
      <c r="V2117">
        <f>SUM($F2117:J2117)</f>
        <v>0</v>
      </c>
      <c r="W2117">
        <f>SUM($F2117:K2117)</f>
        <v>0</v>
      </c>
      <c r="X2117">
        <f>SUM($F2117:L2117)</f>
        <v>0</v>
      </c>
      <c r="Y2117">
        <f>SUM($F2117:M2117)</f>
        <v>0</v>
      </c>
      <c r="Z2117">
        <f>SUM($F2117:N2117)</f>
        <v>0</v>
      </c>
      <c r="AA2117">
        <f>SUM($F2117:O2117)</f>
        <v>0</v>
      </c>
      <c r="AB2117">
        <f>SUM($F2117:P2117)</f>
        <v>0</v>
      </c>
      <c r="AC2117">
        <f>SUM($F2117:Q2117)</f>
        <v>0</v>
      </c>
      <c r="AD2117">
        <f>SUM($F2117:R2117)</f>
        <v>0</v>
      </c>
    </row>
    <row r="2118" spans="1:30" x14ac:dyDescent="0.35">
      <c r="A2118" t="s">
        <v>599</v>
      </c>
      <c r="B2118" s="328" t="str">
        <f>VLOOKUP(A2118,'Web Based Remittances'!$A$2:$C$70,3,0)</f>
        <v>92q49d</v>
      </c>
      <c r="C2118" t="s">
        <v>117</v>
      </c>
      <c r="D2118" t="s">
        <v>118</v>
      </c>
      <c r="E2118">
        <v>6110610</v>
      </c>
      <c r="S2118">
        <f t="shared" si="33"/>
        <v>0</v>
      </c>
      <c r="T2118">
        <f>SUM($F2118:H2118)</f>
        <v>0</v>
      </c>
      <c r="U2118">
        <f>SUM($F2118:I2118)</f>
        <v>0</v>
      </c>
      <c r="V2118">
        <f>SUM($F2118:J2118)</f>
        <v>0</v>
      </c>
      <c r="W2118">
        <f>SUM($F2118:K2118)</f>
        <v>0</v>
      </c>
      <c r="X2118">
        <f>SUM($F2118:L2118)</f>
        <v>0</v>
      </c>
      <c r="Y2118">
        <f>SUM($F2118:M2118)</f>
        <v>0</v>
      </c>
      <c r="Z2118">
        <f>SUM($F2118:N2118)</f>
        <v>0</v>
      </c>
      <c r="AA2118">
        <f>SUM($F2118:O2118)</f>
        <v>0</v>
      </c>
      <c r="AB2118">
        <f>SUM($F2118:P2118)</f>
        <v>0</v>
      </c>
      <c r="AC2118">
        <f>SUM($F2118:Q2118)</f>
        <v>0</v>
      </c>
      <c r="AD2118">
        <f>SUM($F2118:R2118)</f>
        <v>0</v>
      </c>
    </row>
    <row r="2119" spans="1:30" x14ac:dyDescent="0.35">
      <c r="A2119" t="s">
        <v>599</v>
      </c>
      <c r="B2119" s="328" t="str">
        <f>VLOOKUP(A2119,'Web Based Remittances'!$A$2:$C$70,3,0)</f>
        <v>92q49d</v>
      </c>
      <c r="C2119" t="s">
        <v>119</v>
      </c>
      <c r="D2119" t="s">
        <v>120</v>
      </c>
      <c r="E2119">
        <v>6122340</v>
      </c>
      <c r="S2119">
        <f t="shared" si="33"/>
        <v>0</v>
      </c>
      <c r="T2119">
        <f>SUM($F2119:H2119)</f>
        <v>0</v>
      </c>
      <c r="U2119">
        <f>SUM($F2119:I2119)</f>
        <v>0</v>
      </c>
      <c r="V2119">
        <f>SUM($F2119:J2119)</f>
        <v>0</v>
      </c>
      <c r="W2119">
        <f>SUM($F2119:K2119)</f>
        <v>0</v>
      </c>
      <c r="X2119">
        <f>SUM($F2119:L2119)</f>
        <v>0</v>
      </c>
      <c r="Y2119">
        <f>SUM($F2119:M2119)</f>
        <v>0</v>
      </c>
      <c r="Z2119">
        <f>SUM($F2119:N2119)</f>
        <v>0</v>
      </c>
      <c r="AA2119">
        <f>SUM($F2119:O2119)</f>
        <v>0</v>
      </c>
      <c r="AB2119">
        <f>SUM($F2119:P2119)</f>
        <v>0</v>
      </c>
      <c r="AC2119">
        <f>SUM($F2119:Q2119)</f>
        <v>0</v>
      </c>
      <c r="AD2119">
        <f>SUM($F2119:R2119)</f>
        <v>0</v>
      </c>
    </row>
    <row r="2120" spans="1:30" x14ac:dyDescent="0.35">
      <c r="A2120" t="s">
        <v>599</v>
      </c>
      <c r="B2120" s="328" t="str">
        <f>VLOOKUP(A2120,'Web Based Remittances'!$A$2:$C$70,3,0)</f>
        <v>92q49d</v>
      </c>
      <c r="C2120" t="s">
        <v>121</v>
      </c>
      <c r="D2120" t="s">
        <v>122</v>
      </c>
      <c r="E2120">
        <v>4190170</v>
      </c>
      <c r="F2120">
        <v>-4214</v>
      </c>
      <c r="S2120">
        <f t="shared" si="33"/>
        <v>0</v>
      </c>
      <c r="T2120">
        <f>SUM($F2120:H2120)</f>
        <v>-4214</v>
      </c>
      <c r="U2120">
        <f>SUM($F2120:I2120)</f>
        <v>-4214</v>
      </c>
      <c r="V2120">
        <f>SUM($F2120:J2120)</f>
        <v>-4214</v>
      </c>
      <c r="W2120">
        <f>SUM($F2120:K2120)</f>
        <v>-4214</v>
      </c>
      <c r="X2120">
        <f>SUM($F2120:L2120)</f>
        <v>-4214</v>
      </c>
      <c r="Y2120">
        <f>SUM($F2120:M2120)</f>
        <v>-4214</v>
      </c>
      <c r="Z2120">
        <f>SUM($F2120:N2120)</f>
        <v>-4214</v>
      </c>
      <c r="AA2120">
        <f>SUM($F2120:O2120)</f>
        <v>-4214</v>
      </c>
      <c r="AB2120">
        <f>SUM($F2120:P2120)</f>
        <v>-4214</v>
      </c>
      <c r="AC2120">
        <f>SUM($F2120:Q2120)</f>
        <v>-4214</v>
      </c>
      <c r="AD2120">
        <f>SUM($F2120:R2120)</f>
        <v>-4214</v>
      </c>
    </row>
    <row r="2121" spans="1:30" x14ac:dyDescent="0.35">
      <c r="A2121" t="s">
        <v>599</v>
      </c>
      <c r="B2121" s="328" t="str">
        <f>VLOOKUP(A2121,'Web Based Remittances'!$A$2:$C$70,3,0)</f>
        <v>92q49d</v>
      </c>
      <c r="C2121" t="s">
        <v>123</v>
      </c>
      <c r="D2121" t="s">
        <v>124</v>
      </c>
      <c r="E2121">
        <v>4190430</v>
      </c>
      <c r="S2121">
        <f t="shared" si="33"/>
        <v>0</v>
      </c>
      <c r="T2121">
        <f>SUM($F2121:H2121)</f>
        <v>0</v>
      </c>
      <c r="U2121">
        <f>SUM($F2121:I2121)</f>
        <v>0</v>
      </c>
      <c r="V2121">
        <f>SUM($F2121:J2121)</f>
        <v>0</v>
      </c>
      <c r="W2121">
        <f>SUM($F2121:K2121)</f>
        <v>0</v>
      </c>
      <c r="X2121">
        <f>SUM($F2121:L2121)</f>
        <v>0</v>
      </c>
      <c r="Y2121">
        <f>SUM($F2121:M2121)</f>
        <v>0</v>
      </c>
      <c r="Z2121">
        <f>SUM($F2121:N2121)</f>
        <v>0</v>
      </c>
      <c r="AA2121">
        <f>SUM($F2121:O2121)</f>
        <v>0</v>
      </c>
      <c r="AB2121">
        <f>SUM($F2121:P2121)</f>
        <v>0</v>
      </c>
      <c r="AC2121">
        <f>SUM($F2121:Q2121)</f>
        <v>0</v>
      </c>
      <c r="AD2121">
        <f>SUM($F2121:R2121)</f>
        <v>0</v>
      </c>
    </row>
    <row r="2122" spans="1:30" x14ac:dyDescent="0.35">
      <c r="A2122" t="s">
        <v>599</v>
      </c>
      <c r="B2122" s="328" t="str">
        <f>VLOOKUP(A2122,'Web Based Remittances'!$A$2:$C$70,3,0)</f>
        <v>92q49d</v>
      </c>
      <c r="C2122" t="s">
        <v>125</v>
      </c>
      <c r="D2122" t="s">
        <v>126</v>
      </c>
      <c r="E2122">
        <v>6181510</v>
      </c>
      <c r="S2122">
        <f t="shared" si="33"/>
        <v>0</v>
      </c>
      <c r="T2122">
        <f>SUM($F2122:H2122)</f>
        <v>0</v>
      </c>
      <c r="U2122">
        <f>SUM($F2122:I2122)</f>
        <v>0</v>
      </c>
      <c r="V2122">
        <f>SUM($F2122:J2122)</f>
        <v>0</v>
      </c>
      <c r="W2122">
        <f>SUM($F2122:K2122)</f>
        <v>0</v>
      </c>
      <c r="X2122">
        <f>SUM($F2122:L2122)</f>
        <v>0</v>
      </c>
      <c r="Y2122">
        <f>SUM($F2122:M2122)</f>
        <v>0</v>
      </c>
      <c r="Z2122">
        <f>SUM($F2122:N2122)</f>
        <v>0</v>
      </c>
      <c r="AA2122">
        <f>SUM($F2122:O2122)</f>
        <v>0</v>
      </c>
      <c r="AB2122">
        <f>SUM($F2122:P2122)</f>
        <v>0</v>
      </c>
      <c r="AC2122">
        <f>SUM($F2122:Q2122)</f>
        <v>0</v>
      </c>
      <c r="AD2122">
        <f>SUM($F2122:R2122)</f>
        <v>0</v>
      </c>
    </row>
    <row r="2123" spans="1:30" x14ac:dyDescent="0.35">
      <c r="A2123" t="s">
        <v>599</v>
      </c>
      <c r="B2123" s="328" t="str">
        <f>VLOOKUP(A2123,'Web Based Remittances'!$A$2:$C$70,3,0)</f>
        <v>92q49d</v>
      </c>
      <c r="C2123" t="s">
        <v>146</v>
      </c>
      <c r="D2123" t="s">
        <v>147</v>
      </c>
      <c r="E2123">
        <v>6180210</v>
      </c>
      <c r="S2123">
        <f t="shared" si="33"/>
        <v>0</v>
      </c>
      <c r="T2123">
        <f>SUM($F2123:H2123)</f>
        <v>0</v>
      </c>
      <c r="U2123">
        <f>SUM($F2123:I2123)</f>
        <v>0</v>
      </c>
      <c r="V2123">
        <f>SUM($F2123:J2123)</f>
        <v>0</v>
      </c>
      <c r="W2123">
        <f>SUM($F2123:K2123)</f>
        <v>0</v>
      </c>
      <c r="X2123">
        <f>SUM($F2123:L2123)</f>
        <v>0</v>
      </c>
      <c r="Y2123">
        <f>SUM($F2123:M2123)</f>
        <v>0</v>
      </c>
      <c r="Z2123">
        <f>SUM($F2123:N2123)</f>
        <v>0</v>
      </c>
      <c r="AA2123">
        <f>SUM($F2123:O2123)</f>
        <v>0</v>
      </c>
      <c r="AB2123">
        <f>SUM($F2123:P2123)</f>
        <v>0</v>
      </c>
      <c r="AC2123">
        <f>SUM($F2123:Q2123)</f>
        <v>0</v>
      </c>
      <c r="AD2123">
        <f>SUM($F2123:R2123)</f>
        <v>0</v>
      </c>
    </row>
    <row r="2124" spans="1:30" x14ac:dyDescent="0.35">
      <c r="A2124" t="s">
        <v>599</v>
      </c>
      <c r="B2124" s="328" t="str">
        <f>VLOOKUP(A2124,'Web Based Remittances'!$A$2:$C$70,3,0)</f>
        <v>92q49d</v>
      </c>
      <c r="C2124" t="s">
        <v>127</v>
      </c>
      <c r="D2124" t="s">
        <v>128</v>
      </c>
      <c r="E2124">
        <v>6180200</v>
      </c>
      <c r="F2124">
        <v>15000</v>
      </c>
      <c r="S2124">
        <f t="shared" si="33"/>
        <v>0</v>
      </c>
      <c r="T2124">
        <f>SUM($F2124:H2124)</f>
        <v>15000</v>
      </c>
      <c r="U2124">
        <f>SUM($F2124:I2124)</f>
        <v>15000</v>
      </c>
      <c r="V2124">
        <f>SUM($F2124:J2124)</f>
        <v>15000</v>
      </c>
      <c r="W2124">
        <f>SUM($F2124:K2124)</f>
        <v>15000</v>
      </c>
      <c r="X2124">
        <f>SUM($F2124:L2124)</f>
        <v>15000</v>
      </c>
      <c r="Y2124">
        <f>SUM($F2124:M2124)</f>
        <v>15000</v>
      </c>
      <c r="Z2124">
        <f>SUM($F2124:N2124)</f>
        <v>15000</v>
      </c>
      <c r="AA2124">
        <f>SUM($F2124:O2124)</f>
        <v>15000</v>
      </c>
      <c r="AB2124">
        <f>SUM($F2124:P2124)</f>
        <v>15000</v>
      </c>
      <c r="AC2124">
        <f>SUM($F2124:Q2124)</f>
        <v>15000</v>
      </c>
      <c r="AD2124">
        <f>SUM($F2124:R2124)</f>
        <v>15000</v>
      </c>
    </row>
    <row r="2125" spans="1:30" x14ac:dyDescent="0.35">
      <c r="A2125" t="s">
        <v>599</v>
      </c>
      <c r="B2125" s="328" t="str">
        <f>VLOOKUP(A2125,'Web Based Remittances'!$A$2:$C$70,3,0)</f>
        <v>92q49d</v>
      </c>
      <c r="C2125" t="s">
        <v>130</v>
      </c>
      <c r="D2125" t="s">
        <v>131</v>
      </c>
      <c r="E2125">
        <v>6180230</v>
      </c>
      <c r="S2125">
        <f t="shared" si="33"/>
        <v>0</v>
      </c>
      <c r="T2125">
        <f>SUM($F2125:H2125)</f>
        <v>0</v>
      </c>
      <c r="U2125">
        <f>SUM($F2125:I2125)</f>
        <v>0</v>
      </c>
      <c r="V2125">
        <f>SUM($F2125:J2125)</f>
        <v>0</v>
      </c>
      <c r="W2125">
        <f>SUM($F2125:K2125)</f>
        <v>0</v>
      </c>
      <c r="X2125">
        <f>SUM($F2125:L2125)</f>
        <v>0</v>
      </c>
      <c r="Y2125">
        <f>SUM($F2125:M2125)</f>
        <v>0</v>
      </c>
      <c r="Z2125">
        <f>SUM($F2125:N2125)</f>
        <v>0</v>
      </c>
      <c r="AA2125">
        <f>SUM($F2125:O2125)</f>
        <v>0</v>
      </c>
      <c r="AB2125">
        <f>SUM($F2125:P2125)</f>
        <v>0</v>
      </c>
      <c r="AC2125">
        <f>SUM($F2125:Q2125)</f>
        <v>0</v>
      </c>
      <c r="AD2125">
        <f>SUM($F2125:R2125)</f>
        <v>0</v>
      </c>
    </row>
    <row r="2126" spans="1:30" x14ac:dyDescent="0.35">
      <c r="A2126" t="s">
        <v>599</v>
      </c>
      <c r="B2126" s="328" t="str">
        <f>VLOOKUP(A2126,'Web Based Remittances'!$A$2:$C$70,3,0)</f>
        <v>92q49d</v>
      </c>
      <c r="C2126" t="s">
        <v>135</v>
      </c>
      <c r="D2126" t="s">
        <v>136</v>
      </c>
      <c r="E2126">
        <v>6180260</v>
      </c>
      <c r="F2126">
        <v>100</v>
      </c>
      <c r="S2126">
        <f t="shared" si="33"/>
        <v>0</v>
      </c>
      <c r="T2126">
        <f>SUM($F2126:H2126)</f>
        <v>100</v>
      </c>
      <c r="U2126">
        <f>SUM($F2126:I2126)</f>
        <v>100</v>
      </c>
      <c r="V2126">
        <f>SUM($F2126:J2126)</f>
        <v>100</v>
      </c>
      <c r="W2126">
        <f>SUM($F2126:K2126)</f>
        <v>100</v>
      </c>
      <c r="X2126">
        <f>SUM($F2126:L2126)</f>
        <v>100</v>
      </c>
      <c r="Y2126">
        <f>SUM($F2126:M2126)</f>
        <v>100</v>
      </c>
      <c r="Z2126">
        <f>SUM($F2126:N2126)</f>
        <v>100</v>
      </c>
      <c r="AA2126">
        <f>SUM($F2126:O2126)</f>
        <v>100</v>
      </c>
      <c r="AB2126">
        <f>SUM($F2126:P2126)</f>
        <v>100</v>
      </c>
      <c r="AC2126">
        <f>SUM($F2126:Q2126)</f>
        <v>100</v>
      </c>
      <c r="AD2126">
        <f>SUM($F2126:R2126)</f>
        <v>100</v>
      </c>
    </row>
    <row r="2127" spans="1:30" x14ac:dyDescent="0.35">
      <c r="A2127" t="s">
        <v>198</v>
      </c>
      <c r="B2127" s="328" t="str">
        <f>VLOOKUP(A2127,'Web Based Remittances'!$A$2:$C$70,3,0)</f>
        <v>1xH34pR7</v>
      </c>
      <c r="C2127" t="s">
        <v>19</v>
      </c>
      <c r="D2127" t="s">
        <v>20</v>
      </c>
      <c r="E2127">
        <v>4190105</v>
      </c>
      <c r="F2127">
        <v>-2825410</v>
      </c>
      <c r="G2127">
        <v>-313849.14</v>
      </c>
      <c r="H2127">
        <v>-228323.75</v>
      </c>
      <c r="I2127">
        <v>-228323.75</v>
      </c>
      <c r="J2127">
        <v>-228323.75</v>
      </c>
      <c r="K2127">
        <v>-228323.75</v>
      </c>
      <c r="L2127">
        <v>-228323.75</v>
      </c>
      <c r="M2127">
        <v>-228323.75</v>
      </c>
      <c r="N2127">
        <v>-228323.75</v>
      </c>
      <c r="O2127">
        <v>-228323.75</v>
      </c>
      <c r="P2127">
        <v>-228323.75</v>
      </c>
      <c r="Q2127">
        <v>-228323.75</v>
      </c>
      <c r="R2127">
        <v>-228323.36</v>
      </c>
      <c r="S2127">
        <f t="shared" si="33"/>
        <v>-313849.14</v>
      </c>
      <c r="T2127">
        <f>SUM($F2127:H2127)</f>
        <v>-3367582.89</v>
      </c>
      <c r="U2127">
        <f>SUM($F2127:I2127)</f>
        <v>-3595906.64</v>
      </c>
      <c r="V2127">
        <f>SUM($F2127:J2127)</f>
        <v>-3824230.39</v>
      </c>
      <c r="W2127">
        <f>SUM($F2127:K2127)</f>
        <v>-4052554.14</v>
      </c>
      <c r="X2127">
        <f>SUM($F2127:L2127)</f>
        <v>-4280877.8900000006</v>
      </c>
      <c r="Y2127">
        <f>SUM($F2127:M2127)</f>
        <v>-4509201.6400000006</v>
      </c>
      <c r="Z2127">
        <f>SUM($F2127:N2127)</f>
        <v>-4737525.3900000006</v>
      </c>
      <c r="AA2127">
        <f>SUM($F2127:O2127)</f>
        <v>-4965849.1400000006</v>
      </c>
      <c r="AB2127">
        <f>SUM($F2127:P2127)</f>
        <v>-5194172.8900000006</v>
      </c>
      <c r="AC2127">
        <f>SUM($F2127:Q2127)</f>
        <v>-5422496.6400000006</v>
      </c>
      <c r="AD2127">
        <f>SUM($F2127:R2127)</f>
        <v>-5650820.0000000009</v>
      </c>
    </row>
    <row r="2128" spans="1:30" x14ac:dyDescent="0.35">
      <c r="A2128" t="s">
        <v>198</v>
      </c>
      <c r="B2128" s="328" t="str">
        <f>VLOOKUP(A2128,'Web Based Remittances'!$A$2:$C$70,3,0)</f>
        <v>1xH34pR7</v>
      </c>
      <c r="C2128" t="s">
        <v>21</v>
      </c>
      <c r="D2128" t="s">
        <v>22</v>
      </c>
      <c r="E2128">
        <v>4190110</v>
      </c>
      <c r="F2128">
        <v>0</v>
      </c>
      <c r="G2128">
        <v>0</v>
      </c>
      <c r="H2128">
        <v>0</v>
      </c>
      <c r="I2128">
        <v>0</v>
      </c>
      <c r="J2128">
        <v>0</v>
      </c>
      <c r="K2128">
        <v>0</v>
      </c>
      <c r="L2128">
        <v>0</v>
      </c>
      <c r="M2128">
        <v>0</v>
      </c>
      <c r="N2128">
        <v>0</v>
      </c>
      <c r="O2128">
        <v>0</v>
      </c>
      <c r="P2128">
        <v>0</v>
      </c>
      <c r="Q2128">
        <v>0</v>
      </c>
      <c r="R2128">
        <v>0</v>
      </c>
      <c r="S2128">
        <f t="shared" si="33"/>
        <v>0</v>
      </c>
      <c r="T2128">
        <f>SUM($F2128:H2128)</f>
        <v>0</v>
      </c>
      <c r="U2128">
        <f>SUM($F2128:I2128)</f>
        <v>0</v>
      </c>
      <c r="V2128">
        <f>SUM($F2128:J2128)</f>
        <v>0</v>
      </c>
      <c r="W2128">
        <f>SUM($F2128:K2128)</f>
        <v>0</v>
      </c>
      <c r="X2128">
        <f>SUM($F2128:L2128)</f>
        <v>0</v>
      </c>
      <c r="Y2128">
        <f>SUM($F2128:M2128)</f>
        <v>0</v>
      </c>
      <c r="Z2128">
        <f>SUM($F2128:N2128)</f>
        <v>0</v>
      </c>
      <c r="AA2128">
        <f>SUM($F2128:O2128)</f>
        <v>0</v>
      </c>
      <c r="AB2128">
        <f>SUM($F2128:P2128)</f>
        <v>0</v>
      </c>
      <c r="AC2128">
        <f>SUM($F2128:Q2128)</f>
        <v>0</v>
      </c>
      <c r="AD2128">
        <f>SUM($F2128:R2128)</f>
        <v>0</v>
      </c>
    </row>
    <row r="2129" spans="1:30" x14ac:dyDescent="0.35">
      <c r="A2129" t="s">
        <v>198</v>
      </c>
      <c r="B2129" s="328" t="str">
        <f>VLOOKUP(A2129,'Web Based Remittances'!$A$2:$C$70,3,0)</f>
        <v>1xH34pR7</v>
      </c>
      <c r="C2129" t="s">
        <v>23</v>
      </c>
      <c r="D2129" t="s">
        <v>24</v>
      </c>
      <c r="E2129">
        <v>4190120</v>
      </c>
      <c r="F2129">
        <v>-71500</v>
      </c>
      <c r="G2129">
        <v>-4805.7</v>
      </c>
      <c r="H2129">
        <v>-6063.12</v>
      </c>
      <c r="I2129">
        <v>-6063.12</v>
      </c>
      <c r="J2129">
        <v>-6063.12</v>
      </c>
      <c r="K2129">
        <v>-6063.12</v>
      </c>
      <c r="L2129">
        <v>-6063.12</v>
      </c>
      <c r="M2129">
        <v>-6063.12</v>
      </c>
      <c r="N2129">
        <v>-6063.12</v>
      </c>
      <c r="O2129">
        <v>-6063.12</v>
      </c>
      <c r="P2129">
        <v>-6063.12</v>
      </c>
      <c r="Q2129">
        <v>-6063.12</v>
      </c>
      <c r="R2129">
        <v>-6063.1</v>
      </c>
      <c r="S2129">
        <f t="shared" si="33"/>
        <v>-4805.7</v>
      </c>
      <c r="T2129">
        <f>SUM($F2129:H2129)</f>
        <v>-82368.819999999992</v>
      </c>
      <c r="U2129">
        <f>SUM($F2129:I2129)</f>
        <v>-88431.939999999988</v>
      </c>
      <c r="V2129">
        <f>SUM($F2129:J2129)</f>
        <v>-94495.059999999983</v>
      </c>
      <c r="W2129">
        <f>SUM($F2129:K2129)</f>
        <v>-100558.17999999998</v>
      </c>
      <c r="X2129">
        <f>SUM($F2129:L2129)</f>
        <v>-106621.29999999997</v>
      </c>
      <c r="Y2129">
        <f>SUM($F2129:M2129)</f>
        <v>-112684.41999999997</v>
      </c>
      <c r="Z2129">
        <f>SUM($F2129:N2129)</f>
        <v>-118747.53999999996</v>
      </c>
      <c r="AA2129">
        <f>SUM($F2129:O2129)</f>
        <v>-124810.65999999996</v>
      </c>
      <c r="AB2129">
        <f>SUM($F2129:P2129)</f>
        <v>-130873.77999999996</v>
      </c>
      <c r="AC2129">
        <f>SUM($F2129:Q2129)</f>
        <v>-136936.89999999997</v>
      </c>
      <c r="AD2129">
        <f>SUM($F2129:R2129)</f>
        <v>-142999.99999999997</v>
      </c>
    </row>
    <row r="2130" spans="1:30" x14ac:dyDescent="0.35">
      <c r="A2130" t="s">
        <v>198</v>
      </c>
      <c r="B2130" s="328" t="str">
        <f>VLOOKUP(A2130,'Web Based Remittances'!$A$2:$C$70,3,0)</f>
        <v>1xH34pR7</v>
      </c>
      <c r="C2130" t="s">
        <v>25</v>
      </c>
      <c r="D2130" t="s">
        <v>26</v>
      </c>
      <c r="E2130">
        <v>4190140</v>
      </c>
      <c r="F2130">
        <v>-145790</v>
      </c>
      <c r="G2130">
        <v>0</v>
      </c>
      <c r="H2130">
        <v>-36447.5</v>
      </c>
      <c r="I2130">
        <v>0</v>
      </c>
      <c r="J2130">
        <v>0</v>
      </c>
      <c r="K2130">
        <v>0</v>
      </c>
      <c r="L2130">
        <v>-36447.5</v>
      </c>
      <c r="M2130">
        <v>0</v>
      </c>
      <c r="N2130">
        <v>0</v>
      </c>
      <c r="O2130">
        <v>-36447.5</v>
      </c>
      <c r="P2130">
        <v>0</v>
      </c>
      <c r="Q2130">
        <v>0</v>
      </c>
      <c r="R2130">
        <v>-36447.5</v>
      </c>
      <c r="S2130">
        <f t="shared" si="33"/>
        <v>0</v>
      </c>
      <c r="T2130">
        <f>SUM($F2130:H2130)</f>
        <v>-182237.5</v>
      </c>
      <c r="U2130">
        <f>SUM($F2130:I2130)</f>
        <v>-182237.5</v>
      </c>
      <c r="V2130">
        <f>SUM($F2130:J2130)</f>
        <v>-182237.5</v>
      </c>
      <c r="W2130">
        <f>SUM($F2130:K2130)</f>
        <v>-182237.5</v>
      </c>
      <c r="X2130">
        <f>SUM($F2130:L2130)</f>
        <v>-218685</v>
      </c>
      <c r="Y2130">
        <f>SUM($F2130:M2130)</f>
        <v>-218685</v>
      </c>
      <c r="Z2130">
        <f>SUM($F2130:N2130)</f>
        <v>-218685</v>
      </c>
      <c r="AA2130">
        <f>SUM($F2130:O2130)</f>
        <v>-255132.5</v>
      </c>
      <c r="AB2130">
        <f>SUM($F2130:P2130)</f>
        <v>-255132.5</v>
      </c>
      <c r="AC2130">
        <f>SUM($F2130:Q2130)</f>
        <v>-255132.5</v>
      </c>
      <c r="AD2130">
        <f>SUM($F2130:R2130)</f>
        <v>-291580</v>
      </c>
    </row>
    <row r="2131" spans="1:30" x14ac:dyDescent="0.35">
      <c r="A2131" t="s">
        <v>198</v>
      </c>
      <c r="B2131" s="328" t="str">
        <f>VLOOKUP(A2131,'Web Based Remittances'!$A$2:$C$70,3,0)</f>
        <v>1xH34pR7</v>
      </c>
      <c r="C2131" t="s">
        <v>27</v>
      </c>
      <c r="D2131" t="s">
        <v>28</v>
      </c>
      <c r="E2131">
        <v>4190160</v>
      </c>
      <c r="F2131">
        <v>-8770</v>
      </c>
      <c r="G2131">
        <v>0</v>
      </c>
      <c r="H2131">
        <v>-4385</v>
      </c>
      <c r="I2131">
        <v>0</v>
      </c>
      <c r="J2131">
        <v>0</v>
      </c>
      <c r="K2131">
        <v>0</v>
      </c>
      <c r="L2131">
        <v>-4385</v>
      </c>
      <c r="M2131">
        <v>0</v>
      </c>
      <c r="N2131">
        <v>0</v>
      </c>
      <c r="O2131">
        <v>0</v>
      </c>
      <c r="P2131">
        <v>0</v>
      </c>
      <c r="Q2131">
        <v>0</v>
      </c>
      <c r="R2131">
        <v>0</v>
      </c>
      <c r="S2131">
        <f t="shared" si="33"/>
        <v>0</v>
      </c>
      <c r="T2131">
        <f>SUM($F2131:H2131)</f>
        <v>-13155</v>
      </c>
      <c r="U2131">
        <f>SUM($F2131:I2131)</f>
        <v>-13155</v>
      </c>
      <c r="V2131">
        <f>SUM($F2131:J2131)</f>
        <v>-13155</v>
      </c>
      <c r="W2131">
        <f>SUM($F2131:K2131)</f>
        <v>-13155</v>
      </c>
      <c r="X2131">
        <f>SUM($F2131:L2131)</f>
        <v>-17540</v>
      </c>
      <c r="Y2131">
        <f>SUM($F2131:M2131)</f>
        <v>-17540</v>
      </c>
      <c r="Z2131">
        <f>SUM($F2131:N2131)</f>
        <v>-17540</v>
      </c>
      <c r="AA2131">
        <f>SUM($F2131:O2131)</f>
        <v>-17540</v>
      </c>
      <c r="AB2131">
        <f>SUM($F2131:P2131)</f>
        <v>-17540</v>
      </c>
      <c r="AC2131">
        <f>SUM($F2131:Q2131)</f>
        <v>-17540</v>
      </c>
      <c r="AD2131">
        <f>SUM($F2131:R2131)</f>
        <v>-17540</v>
      </c>
    </row>
    <row r="2132" spans="1:30" x14ac:dyDescent="0.35">
      <c r="A2132" t="s">
        <v>198</v>
      </c>
      <c r="B2132" s="328" t="str">
        <f>VLOOKUP(A2132,'Web Based Remittances'!$A$2:$C$70,3,0)</f>
        <v>1xH34pR7</v>
      </c>
      <c r="C2132" t="s">
        <v>29</v>
      </c>
      <c r="D2132" t="s">
        <v>30</v>
      </c>
      <c r="E2132">
        <v>4190390</v>
      </c>
      <c r="F2132">
        <v>-18735</v>
      </c>
      <c r="G2132">
        <v>-1561.25</v>
      </c>
      <c r="H2132">
        <v>-1561.25</v>
      </c>
      <c r="I2132">
        <v>-1561.25</v>
      </c>
      <c r="J2132">
        <v>-1561.25</v>
      </c>
      <c r="K2132">
        <v>-1561.25</v>
      </c>
      <c r="L2132">
        <v>-1561.25</v>
      </c>
      <c r="M2132">
        <v>-1561.25</v>
      </c>
      <c r="N2132">
        <v>-1561.25</v>
      </c>
      <c r="O2132">
        <v>-1561.25</v>
      </c>
      <c r="P2132">
        <v>-1561.25</v>
      </c>
      <c r="Q2132">
        <v>-1561.25</v>
      </c>
      <c r="R2132">
        <v>-1561.25</v>
      </c>
      <c r="S2132">
        <f t="shared" si="33"/>
        <v>-1561.25</v>
      </c>
      <c r="T2132">
        <f>SUM($F2132:H2132)</f>
        <v>-21857.5</v>
      </c>
      <c r="U2132">
        <f>SUM($F2132:I2132)</f>
        <v>-23418.75</v>
      </c>
      <c r="V2132">
        <f>SUM($F2132:J2132)</f>
        <v>-24980</v>
      </c>
      <c r="W2132">
        <f>SUM($F2132:K2132)</f>
        <v>-26541.25</v>
      </c>
      <c r="X2132">
        <f>SUM($F2132:L2132)</f>
        <v>-28102.5</v>
      </c>
      <c r="Y2132">
        <f>SUM($F2132:M2132)</f>
        <v>-29663.75</v>
      </c>
      <c r="Z2132">
        <f>SUM($F2132:N2132)</f>
        <v>-31225</v>
      </c>
      <c r="AA2132">
        <f>SUM($F2132:O2132)</f>
        <v>-32786.25</v>
      </c>
      <c r="AB2132">
        <f>SUM($F2132:P2132)</f>
        <v>-34347.5</v>
      </c>
      <c r="AC2132">
        <f>SUM($F2132:Q2132)</f>
        <v>-35908.75</v>
      </c>
      <c r="AD2132">
        <f>SUM($F2132:R2132)</f>
        <v>-37470</v>
      </c>
    </row>
    <row r="2133" spans="1:30" x14ac:dyDescent="0.35">
      <c r="A2133" t="s">
        <v>198</v>
      </c>
      <c r="B2133" s="328" t="str">
        <f>VLOOKUP(A2133,'Web Based Remittances'!$A$2:$C$70,3,0)</f>
        <v>1xH34pR7</v>
      </c>
      <c r="C2133" t="s">
        <v>31</v>
      </c>
      <c r="D2133" t="s">
        <v>32</v>
      </c>
      <c r="E2133">
        <v>4191900</v>
      </c>
      <c r="F2133">
        <v>-14500</v>
      </c>
      <c r="G2133">
        <v>-1190</v>
      </c>
      <c r="H2133">
        <v>-1210</v>
      </c>
      <c r="I2133">
        <v>-1210</v>
      </c>
      <c r="J2133">
        <v>-1210</v>
      </c>
      <c r="K2133">
        <v>-1210</v>
      </c>
      <c r="L2133">
        <v>-1210</v>
      </c>
      <c r="M2133">
        <v>-1210</v>
      </c>
      <c r="N2133">
        <v>-1210</v>
      </c>
      <c r="O2133">
        <v>-1210</v>
      </c>
      <c r="P2133">
        <v>-1210</v>
      </c>
      <c r="Q2133">
        <v>-1210</v>
      </c>
      <c r="R2133">
        <v>-1210</v>
      </c>
      <c r="S2133">
        <f t="shared" si="33"/>
        <v>-1190</v>
      </c>
      <c r="T2133">
        <f>SUM($F2133:H2133)</f>
        <v>-16900</v>
      </c>
      <c r="U2133">
        <f>SUM($F2133:I2133)</f>
        <v>-18110</v>
      </c>
      <c r="V2133">
        <f>SUM($F2133:J2133)</f>
        <v>-19320</v>
      </c>
      <c r="W2133">
        <f>SUM($F2133:K2133)</f>
        <v>-20530</v>
      </c>
      <c r="X2133">
        <f>SUM($F2133:L2133)</f>
        <v>-21740</v>
      </c>
      <c r="Y2133">
        <f>SUM($F2133:M2133)</f>
        <v>-22950</v>
      </c>
      <c r="Z2133">
        <f>SUM($F2133:N2133)</f>
        <v>-24160</v>
      </c>
      <c r="AA2133">
        <f>SUM($F2133:O2133)</f>
        <v>-25370</v>
      </c>
      <c r="AB2133">
        <f>SUM($F2133:P2133)</f>
        <v>-26580</v>
      </c>
      <c r="AC2133">
        <f>SUM($F2133:Q2133)</f>
        <v>-27790</v>
      </c>
      <c r="AD2133">
        <f>SUM($F2133:R2133)</f>
        <v>-29000</v>
      </c>
    </row>
    <row r="2134" spans="1:30" x14ac:dyDescent="0.35">
      <c r="A2134" t="s">
        <v>198</v>
      </c>
      <c r="B2134" s="328" t="str">
        <f>VLOOKUP(A2134,'Web Based Remittances'!$A$2:$C$70,3,0)</f>
        <v>1xH34pR7</v>
      </c>
      <c r="C2134" t="s">
        <v>33</v>
      </c>
      <c r="D2134" t="s">
        <v>34</v>
      </c>
      <c r="E2134">
        <v>4191100</v>
      </c>
      <c r="F2134">
        <v>-1500</v>
      </c>
      <c r="G2134">
        <v>-500</v>
      </c>
      <c r="H2134">
        <v>0</v>
      </c>
      <c r="I2134">
        <v>0</v>
      </c>
      <c r="J2134">
        <v>0</v>
      </c>
      <c r="K2134">
        <v>0</v>
      </c>
      <c r="L2134">
        <v>-500</v>
      </c>
      <c r="M2134">
        <v>0</v>
      </c>
      <c r="N2134">
        <v>0</v>
      </c>
      <c r="O2134">
        <v>0</v>
      </c>
      <c r="P2134">
        <v>-500</v>
      </c>
      <c r="Q2134">
        <v>0</v>
      </c>
      <c r="R2134">
        <v>0</v>
      </c>
      <c r="S2134">
        <f t="shared" si="33"/>
        <v>-500</v>
      </c>
      <c r="T2134">
        <f>SUM($F2134:H2134)</f>
        <v>-2000</v>
      </c>
      <c r="U2134">
        <f>SUM($F2134:I2134)</f>
        <v>-2000</v>
      </c>
      <c r="V2134">
        <f>SUM($F2134:J2134)</f>
        <v>-2000</v>
      </c>
      <c r="W2134">
        <f>SUM($F2134:K2134)</f>
        <v>-2000</v>
      </c>
      <c r="X2134">
        <f>SUM($F2134:L2134)</f>
        <v>-2500</v>
      </c>
      <c r="Y2134">
        <f>SUM($F2134:M2134)</f>
        <v>-2500</v>
      </c>
      <c r="Z2134">
        <f>SUM($F2134:N2134)</f>
        <v>-2500</v>
      </c>
      <c r="AA2134">
        <f>SUM($F2134:O2134)</f>
        <v>-2500</v>
      </c>
      <c r="AB2134">
        <f>SUM($F2134:P2134)</f>
        <v>-3000</v>
      </c>
      <c r="AC2134">
        <f>SUM($F2134:Q2134)</f>
        <v>-3000</v>
      </c>
      <c r="AD2134">
        <f>SUM($F2134:R2134)</f>
        <v>-3000</v>
      </c>
    </row>
    <row r="2135" spans="1:30" x14ac:dyDescent="0.35">
      <c r="A2135" t="s">
        <v>198</v>
      </c>
      <c r="B2135" s="328" t="str">
        <f>VLOOKUP(A2135,'Web Based Remittances'!$A$2:$C$70,3,0)</f>
        <v>1xH34pR7</v>
      </c>
      <c r="C2135" t="s">
        <v>35</v>
      </c>
      <c r="D2135" t="s">
        <v>36</v>
      </c>
      <c r="E2135">
        <v>4191110</v>
      </c>
      <c r="F2135">
        <v>-43776</v>
      </c>
      <c r="G2135">
        <v>-3648</v>
      </c>
      <c r="H2135">
        <v>-3648</v>
      </c>
      <c r="I2135">
        <v>-3648</v>
      </c>
      <c r="J2135">
        <v>-3648</v>
      </c>
      <c r="K2135">
        <v>-3648</v>
      </c>
      <c r="L2135">
        <v>-3648</v>
      </c>
      <c r="M2135">
        <v>-3648</v>
      </c>
      <c r="N2135">
        <v>-3648</v>
      </c>
      <c r="O2135">
        <v>-3648</v>
      </c>
      <c r="P2135">
        <v>-3648</v>
      </c>
      <c r="Q2135">
        <v>-3648</v>
      </c>
      <c r="R2135">
        <v>-3648</v>
      </c>
      <c r="S2135">
        <f t="shared" si="33"/>
        <v>-3648</v>
      </c>
      <c r="T2135">
        <f>SUM($F2135:H2135)</f>
        <v>-51072</v>
      </c>
      <c r="U2135">
        <f>SUM($F2135:I2135)</f>
        <v>-54720</v>
      </c>
      <c r="V2135">
        <f>SUM($F2135:J2135)</f>
        <v>-58368</v>
      </c>
      <c r="W2135">
        <f>SUM($F2135:K2135)</f>
        <v>-62016</v>
      </c>
      <c r="X2135">
        <f>SUM($F2135:L2135)</f>
        <v>-65664</v>
      </c>
      <c r="Y2135">
        <f>SUM($F2135:M2135)</f>
        <v>-69312</v>
      </c>
      <c r="Z2135">
        <f>SUM($F2135:N2135)</f>
        <v>-72960</v>
      </c>
      <c r="AA2135">
        <f>SUM($F2135:O2135)</f>
        <v>-76608</v>
      </c>
      <c r="AB2135">
        <f>SUM($F2135:P2135)</f>
        <v>-80256</v>
      </c>
      <c r="AC2135">
        <f>SUM($F2135:Q2135)</f>
        <v>-83904</v>
      </c>
      <c r="AD2135">
        <f>SUM($F2135:R2135)</f>
        <v>-87552</v>
      </c>
    </row>
    <row r="2136" spans="1:30" x14ac:dyDescent="0.35">
      <c r="A2136" t="s">
        <v>198</v>
      </c>
      <c r="B2136" s="328" t="str">
        <f>VLOOKUP(A2136,'Web Based Remittances'!$A$2:$C$70,3,0)</f>
        <v>1xH34pR7</v>
      </c>
      <c r="C2136" t="s">
        <v>37</v>
      </c>
      <c r="D2136" t="s">
        <v>38</v>
      </c>
      <c r="E2136">
        <v>4191600</v>
      </c>
      <c r="F2136">
        <v>0</v>
      </c>
      <c r="G2136">
        <v>0</v>
      </c>
      <c r="H2136">
        <v>0</v>
      </c>
      <c r="I2136">
        <v>0</v>
      </c>
      <c r="J2136">
        <v>0</v>
      </c>
      <c r="K2136">
        <v>0</v>
      </c>
      <c r="L2136">
        <v>0</v>
      </c>
      <c r="M2136">
        <v>0</v>
      </c>
      <c r="N2136">
        <v>0</v>
      </c>
      <c r="O2136">
        <v>0</v>
      </c>
      <c r="P2136">
        <v>0</v>
      </c>
      <c r="Q2136">
        <v>0</v>
      </c>
      <c r="R2136">
        <v>0</v>
      </c>
      <c r="S2136">
        <f t="shared" si="33"/>
        <v>0</v>
      </c>
      <c r="T2136">
        <f>SUM($F2136:H2136)</f>
        <v>0</v>
      </c>
      <c r="U2136">
        <f>SUM($F2136:I2136)</f>
        <v>0</v>
      </c>
      <c r="V2136">
        <f>SUM($F2136:J2136)</f>
        <v>0</v>
      </c>
      <c r="W2136">
        <f>SUM($F2136:K2136)</f>
        <v>0</v>
      </c>
      <c r="X2136">
        <f>SUM($F2136:L2136)</f>
        <v>0</v>
      </c>
      <c r="Y2136">
        <f>SUM($F2136:M2136)</f>
        <v>0</v>
      </c>
      <c r="Z2136">
        <f>SUM($F2136:N2136)</f>
        <v>0</v>
      </c>
      <c r="AA2136">
        <f>SUM($F2136:O2136)</f>
        <v>0</v>
      </c>
      <c r="AB2136">
        <f>SUM($F2136:P2136)</f>
        <v>0</v>
      </c>
      <c r="AC2136">
        <f>SUM($F2136:Q2136)</f>
        <v>0</v>
      </c>
      <c r="AD2136">
        <f>SUM($F2136:R2136)</f>
        <v>0</v>
      </c>
    </row>
    <row r="2137" spans="1:30" x14ac:dyDescent="0.35">
      <c r="A2137" t="s">
        <v>198</v>
      </c>
      <c r="B2137" s="328" t="str">
        <f>VLOOKUP(A2137,'Web Based Remittances'!$A$2:$C$70,3,0)</f>
        <v>1xH34pR7</v>
      </c>
      <c r="C2137" t="s">
        <v>39</v>
      </c>
      <c r="D2137" t="s">
        <v>40</v>
      </c>
      <c r="E2137">
        <v>4191610</v>
      </c>
      <c r="F2137">
        <v>0</v>
      </c>
      <c r="G2137">
        <v>0</v>
      </c>
      <c r="H2137">
        <v>0</v>
      </c>
      <c r="I2137">
        <v>0</v>
      </c>
      <c r="J2137">
        <v>0</v>
      </c>
      <c r="K2137">
        <v>0</v>
      </c>
      <c r="L2137">
        <v>0</v>
      </c>
      <c r="M2137">
        <v>0</v>
      </c>
      <c r="N2137">
        <v>0</v>
      </c>
      <c r="O2137">
        <v>0</v>
      </c>
      <c r="P2137">
        <v>0</v>
      </c>
      <c r="Q2137">
        <v>0</v>
      </c>
      <c r="R2137">
        <v>0</v>
      </c>
      <c r="S2137">
        <f t="shared" si="33"/>
        <v>0</v>
      </c>
      <c r="T2137">
        <f>SUM($F2137:H2137)</f>
        <v>0</v>
      </c>
      <c r="U2137">
        <f>SUM($F2137:I2137)</f>
        <v>0</v>
      </c>
      <c r="V2137">
        <f>SUM($F2137:J2137)</f>
        <v>0</v>
      </c>
      <c r="W2137">
        <f>SUM($F2137:K2137)</f>
        <v>0</v>
      </c>
      <c r="X2137">
        <f>SUM($F2137:L2137)</f>
        <v>0</v>
      </c>
      <c r="Y2137">
        <f>SUM($F2137:M2137)</f>
        <v>0</v>
      </c>
      <c r="Z2137">
        <f>SUM($F2137:N2137)</f>
        <v>0</v>
      </c>
      <c r="AA2137">
        <f>SUM($F2137:O2137)</f>
        <v>0</v>
      </c>
      <c r="AB2137">
        <f>SUM($F2137:P2137)</f>
        <v>0</v>
      </c>
      <c r="AC2137">
        <f>SUM($F2137:Q2137)</f>
        <v>0</v>
      </c>
      <c r="AD2137">
        <f>SUM($F2137:R2137)</f>
        <v>0</v>
      </c>
    </row>
    <row r="2138" spans="1:30" x14ac:dyDescent="0.35">
      <c r="A2138" t="s">
        <v>198</v>
      </c>
      <c r="B2138" s="328" t="str">
        <f>VLOOKUP(A2138,'Web Based Remittances'!$A$2:$C$70,3,0)</f>
        <v>1xH34pR7</v>
      </c>
      <c r="C2138" t="s">
        <v>41</v>
      </c>
      <c r="D2138" t="s">
        <v>42</v>
      </c>
      <c r="E2138">
        <v>4190410</v>
      </c>
      <c r="F2138">
        <v>-20000</v>
      </c>
      <c r="G2138">
        <v>-1600</v>
      </c>
      <c r="H2138">
        <v>-1600</v>
      </c>
      <c r="I2138">
        <v>-1800</v>
      </c>
      <c r="J2138">
        <v>-2000</v>
      </c>
      <c r="K2138">
        <v>-1600</v>
      </c>
      <c r="L2138">
        <v>-1600</v>
      </c>
      <c r="M2138">
        <v>-1600</v>
      </c>
      <c r="N2138">
        <v>-1600</v>
      </c>
      <c r="O2138">
        <v>-1600</v>
      </c>
      <c r="P2138">
        <v>-1600</v>
      </c>
      <c r="Q2138">
        <v>-1600</v>
      </c>
      <c r="R2138">
        <v>-1800</v>
      </c>
      <c r="S2138">
        <f t="shared" si="33"/>
        <v>-1600</v>
      </c>
      <c r="T2138">
        <f>SUM($F2138:H2138)</f>
        <v>-23200</v>
      </c>
      <c r="U2138">
        <f>SUM($F2138:I2138)</f>
        <v>-25000</v>
      </c>
      <c r="V2138">
        <f>SUM($F2138:J2138)</f>
        <v>-27000</v>
      </c>
      <c r="W2138">
        <f>SUM($F2138:K2138)</f>
        <v>-28600</v>
      </c>
      <c r="X2138">
        <f>SUM($F2138:L2138)</f>
        <v>-30200</v>
      </c>
      <c r="Y2138">
        <f>SUM($F2138:M2138)</f>
        <v>-31800</v>
      </c>
      <c r="Z2138">
        <f>SUM($F2138:N2138)</f>
        <v>-33400</v>
      </c>
      <c r="AA2138">
        <f>SUM($F2138:O2138)</f>
        <v>-35000</v>
      </c>
      <c r="AB2138">
        <f>SUM($F2138:P2138)</f>
        <v>-36600</v>
      </c>
      <c r="AC2138">
        <f>SUM($F2138:Q2138)</f>
        <v>-38200</v>
      </c>
      <c r="AD2138">
        <f>SUM($F2138:R2138)</f>
        <v>-40000</v>
      </c>
    </row>
    <row r="2139" spans="1:30" x14ac:dyDescent="0.35">
      <c r="A2139" t="s">
        <v>198</v>
      </c>
      <c r="B2139" s="328" t="str">
        <f>VLOOKUP(A2139,'Web Based Remittances'!$A$2:$C$70,3,0)</f>
        <v>1xH34pR7</v>
      </c>
      <c r="C2139" t="s">
        <v>43</v>
      </c>
      <c r="D2139" t="s">
        <v>44</v>
      </c>
      <c r="E2139">
        <v>4190420</v>
      </c>
      <c r="F2139">
        <v>-1000</v>
      </c>
      <c r="G2139">
        <v>0</v>
      </c>
      <c r="H2139">
        <v>0</v>
      </c>
      <c r="I2139">
        <v>-500</v>
      </c>
      <c r="J2139">
        <v>0</v>
      </c>
      <c r="K2139">
        <v>0</v>
      </c>
      <c r="L2139">
        <v>0</v>
      </c>
      <c r="M2139">
        <v>0</v>
      </c>
      <c r="N2139">
        <v>0</v>
      </c>
      <c r="O2139">
        <v>-500</v>
      </c>
      <c r="P2139">
        <v>0</v>
      </c>
      <c r="Q2139">
        <v>0</v>
      </c>
      <c r="R2139">
        <v>0</v>
      </c>
      <c r="S2139">
        <f t="shared" si="33"/>
        <v>0</v>
      </c>
      <c r="T2139">
        <f>SUM($F2139:H2139)</f>
        <v>-1000</v>
      </c>
      <c r="U2139">
        <f>SUM($F2139:I2139)</f>
        <v>-1500</v>
      </c>
      <c r="V2139">
        <f>SUM($F2139:J2139)</f>
        <v>-1500</v>
      </c>
      <c r="W2139">
        <f>SUM($F2139:K2139)</f>
        <v>-1500</v>
      </c>
      <c r="X2139">
        <f>SUM($F2139:L2139)</f>
        <v>-1500</v>
      </c>
      <c r="Y2139">
        <f>SUM($F2139:M2139)</f>
        <v>-1500</v>
      </c>
      <c r="Z2139">
        <f>SUM($F2139:N2139)</f>
        <v>-1500</v>
      </c>
      <c r="AA2139">
        <f>SUM($F2139:O2139)</f>
        <v>-2000</v>
      </c>
      <c r="AB2139">
        <f>SUM($F2139:P2139)</f>
        <v>-2000</v>
      </c>
      <c r="AC2139">
        <f>SUM($F2139:Q2139)</f>
        <v>-2000</v>
      </c>
      <c r="AD2139">
        <f>SUM($F2139:R2139)</f>
        <v>-2000</v>
      </c>
    </row>
    <row r="2140" spans="1:30" x14ac:dyDescent="0.35">
      <c r="A2140" t="s">
        <v>198</v>
      </c>
      <c r="B2140" s="328" t="str">
        <f>VLOOKUP(A2140,'Web Based Remittances'!$A$2:$C$70,3,0)</f>
        <v>1xH34pR7</v>
      </c>
      <c r="C2140" t="s">
        <v>45</v>
      </c>
      <c r="D2140" t="s">
        <v>46</v>
      </c>
      <c r="E2140">
        <v>4190200</v>
      </c>
      <c r="F2140">
        <v>-131500</v>
      </c>
      <c r="G2140">
        <v>-10960</v>
      </c>
      <c r="H2140">
        <v>-10958</v>
      </c>
      <c r="I2140">
        <v>-10958</v>
      </c>
      <c r="J2140">
        <v>-10958</v>
      </c>
      <c r="K2140">
        <v>-10958</v>
      </c>
      <c r="L2140">
        <v>-10958</v>
      </c>
      <c r="M2140">
        <v>-10958</v>
      </c>
      <c r="N2140">
        <v>-10958</v>
      </c>
      <c r="O2140">
        <v>-10958</v>
      </c>
      <c r="P2140">
        <v>-10958</v>
      </c>
      <c r="Q2140">
        <v>-10958</v>
      </c>
      <c r="R2140">
        <v>-10960</v>
      </c>
      <c r="S2140">
        <f t="shared" si="33"/>
        <v>-10960</v>
      </c>
      <c r="T2140">
        <f>SUM($F2140:H2140)</f>
        <v>-153418</v>
      </c>
      <c r="U2140">
        <f>SUM($F2140:I2140)</f>
        <v>-164376</v>
      </c>
      <c r="V2140">
        <f>SUM($F2140:J2140)</f>
        <v>-175334</v>
      </c>
      <c r="W2140">
        <f>SUM($F2140:K2140)</f>
        <v>-186292</v>
      </c>
      <c r="X2140">
        <f>SUM($F2140:L2140)</f>
        <v>-197250</v>
      </c>
      <c r="Y2140">
        <f>SUM($F2140:M2140)</f>
        <v>-208208</v>
      </c>
      <c r="Z2140">
        <f>SUM($F2140:N2140)</f>
        <v>-219166</v>
      </c>
      <c r="AA2140">
        <f>SUM($F2140:O2140)</f>
        <v>-230124</v>
      </c>
      <c r="AB2140">
        <f>SUM($F2140:P2140)</f>
        <v>-241082</v>
      </c>
      <c r="AC2140">
        <f>SUM($F2140:Q2140)</f>
        <v>-252040</v>
      </c>
      <c r="AD2140">
        <f>SUM($F2140:R2140)</f>
        <v>-263000</v>
      </c>
    </row>
    <row r="2141" spans="1:30" x14ac:dyDescent="0.35">
      <c r="A2141" t="s">
        <v>198</v>
      </c>
      <c r="B2141" s="328" t="str">
        <f>VLOOKUP(A2141,'Web Based Remittances'!$A$2:$C$70,3,0)</f>
        <v>1xH34pR7</v>
      </c>
      <c r="C2141" t="s">
        <v>47</v>
      </c>
      <c r="D2141" t="s">
        <v>48</v>
      </c>
      <c r="E2141">
        <v>4190386</v>
      </c>
      <c r="F2141">
        <v>0</v>
      </c>
      <c r="G2141">
        <v>0</v>
      </c>
      <c r="H2141">
        <v>0</v>
      </c>
      <c r="I2141">
        <v>0</v>
      </c>
      <c r="J2141">
        <v>0</v>
      </c>
      <c r="K2141">
        <v>0</v>
      </c>
      <c r="L2141">
        <v>0</v>
      </c>
      <c r="M2141">
        <v>0</v>
      </c>
      <c r="N2141">
        <v>0</v>
      </c>
      <c r="O2141">
        <v>0</v>
      </c>
      <c r="P2141">
        <v>0</v>
      </c>
      <c r="Q2141">
        <v>0</v>
      </c>
      <c r="R2141">
        <v>0</v>
      </c>
      <c r="S2141">
        <f t="shared" si="33"/>
        <v>0</v>
      </c>
      <c r="T2141">
        <f>SUM($F2141:H2141)</f>
        <v>0</v>
      </c>
      <c r="U2141">
        <f>SUM($F2141:I2141)</f>
        <v>0</v>
      </c>
      <c r="V2141">
        <f>SUM($F2141:J2141)</f>
        <v>0</v>
      </c>
      <c r="W2141">
        <f>SUM($F2141:K2141)</f>
        <v>0</v>
      </c>
      <c r="X2141">
        <f>SUM($F2141:L2141)</f>
        <v>0</v>
      </c>
      <c r="Y2141">
        <f>SUM($F2141:M2141)</f>
        <v>0</v>
      </c>
      <c r="Z2141">
        <f>SUM($F2141:N2141)</f>
        <v>0</v>
      </c>
      <c r="AA2141">
        <f>SUM($F2141:O2141)</f>
        <v>0</v>
      </c>
      <c r="AB2141">
        <f>SUM($F2141:P2141)</f>
        <v>0</v>
      </c>
      <c r="AC2141">
        <f>SUM($F2141:Q2141)</f>
        <v>0</v>
      </c>
      <c r="AD2141">
        <f>SUM($F2141:R2141)</f>
        <v>0</v>
      </c>
    </row>
    <row r="2142" spans="1:30" x14ac:dyDescent="0.35">
      <c r="A2142" t="s">
        <v>198</v>
      </c>
      <c r="B2142" s="328" t="str">
        <f>VLOOKUP(A2142,'Web Based Remittances'!$A$2:$C$70,3,0)</f>
        <v>1xH34pR7</v>
      </c>
      <c r="C2142" t="s">
        <v>49</v>
      </c>
      <c r="D2142" t="s">
        <v>50</v>
      </c>
      <c r="E2142">
        <v>4190387</v>
      </c>
      <c r="F2142">
        <v>0</v>
      </c>
      <c r="G2142">
        <v>0</v>
      </c>
      <c r="H2142">
        <v>0</v>
      </c>
      <c r="I2142">
        <v>0</v>
      </c>
      <c r="J2142">
        <v>0</v>
      </c>
      <c r="K2142">
        <v>0</v>
      </c>
      <c r="L2142">
        <v>0</v>
      </c>
      <c r="M2142">
        <v>0</v>
      </c>
      <c r="N2142">
        <v>0</v>
      </c>
      <c r="O2142">
        <v>0</v>
      </c>
      <c r="P2142">
        <v>0</v>
      </c>
      <c r="Q2142">
        <v>0</v>
      </c>
      <c r="R2142">
        <v>0</v>
      </c>
      <c r="S2142">
        <f t="shared" si="33"/>
        <v>0</v>
      </c>
      <c r="T2142">
        <f>SUM($F2142:H2142)</f>
        <v>0</v>
      </c>
      <c r="U2142">
        <f>SUM($F2142:I2142)</f>
        <v>0</v>
      </c>
      <c r="V2142">
        <f>SUM($F2142:J2142)</f>
        <v>0</v>
      </c>
      <c r="W2142">
        <f>SUM($F2142:K2142)</f>
        <v>0</v>
      </c>
      <c r="X2142">
        <f>SUM($F2142:L2142)</f>
        <v>0</v>
      </c>
      <c r="Y2142">
        <f>SUM($F2142:M2142)</f>
        <v>0</v>
      </c>
      <c r="Z2142">
        <f>SUM($F2142:N2142)</f>
        <v>0</v>
      </c>
      <c r="AA2142">
        <f>SUM($F2142:O2142)</f>
        <v>0</v>
      </c>
      <c r="AB2142">
        <f>SUM($F2142:P2142)</f>
        <v>0</v>
      </c>
      <c r="AC2142">
        <f>SUM($F2142:Q2142)</f>
        <v>0</v>
      </c>
      <c r="AD2142">
        <f>SUM($F2142:R2142)</f>
        <v>0</v>
      </c>
    </row>
    <row r="2143" spans="1:30" x14ac:dyDescent="0.35">
      <c r="A2143" t="s">
        <v>198</v>
      </c>
      <c r="B2143" s="328" t="str">
        <f>VLOOKUP(A2143,'Web Based Remittances'!$A$2:$C$70,3,0)</f>
        <v>1xH34pR7</v>
      </c>
      <c r="C2143" t="s">
        <v>51</v>
      </c>
      <c r="D2143" t="s">
        <v>52</v>
      </c>
      <c r="E2143">
        <v>4190388</v>
      </c>
      <c r="F2143">
        <v>-2900</v>
      </c>
      <c r="G2143">
        <v>-2900</v>
      </c>
      <c r="H2143">
        <v>0</v>
      </c>
      <c r="I2143">
        <v>0</v>
      </c>
      <c r="J2143">
        <v>0</v>
      </c>
      <c r="K2143">
        <v>0</v>
      </c>
      <c r="L2143">
        <v>0</v>
      </c>
      <c r="M2143">
        <v>0</v>
      </c>
      <c r="N2143">
        <v>0</v>
      </c>
      <c r="O2143">
        <v>0</v>
      </c>
      <c r="P2143">
        <v>0</v>
      </c>
      <c r="Q2143">
        <v>0</v>
      </c>
      <c r="R2143">
        <v>0</v>
      </c>
      <c r="S2143">
        <f t="shared" si="33"/>
        <v>-2900</v>
      </c>
      <c r="T2143">
        <f>SUM($F2143:H2143)</f>
        <v>-5800</v>
      </c>
      <c r="U2143">
        <f>SUM($F2143:I2143)</f>
        <v>-5800</v>
      </c>
      <c r="V2143">
        <f>SUM($F2143:J2143)</f>
        <v>-5800</v>
      </c>
      <c r="W2143">
        <f>SUM($F2143:K2143)</f>
        <v>-5800</v>
      </c>
      <c r="X2143">
        <f>SUM($F2143:L2143)</f>
        <v>-5800</v>
      </c>
      <c r="Y2143">
        <f>SUM($F2143:M2143)</f>
        <v>-5800</v>
      </c>
      <c r="Z2143">
        <f>SUM($F2143:N2143)</f>
        <v>-5800</v>
      </c>
      <c r="AA2143">
        <f>SUM($F2143:O2143)</f>
        <v>-5800</v>
      </c>
      <c r="AB2143">
        <f>SUM($F2143:P2143)</f>
        <v>-5800</v>
      </c>
      <c r="AC2143">
        <f>SUM($F2143:Q2143)</f>
        <v>-5800</v>
      </c>
      <c r="AD2143">
        <f>SUM($F2143:R2143)</f>
        <v>-5800</v>
      </c>
    </row>
    <row r="2144" spans="1:30" x14ac:dyDescent="0.35">
      <c r="A2144" t="s">
        <v>198</v>
      </c>
      <c r="B2144" s="328" t="str">
        <f>VLOOKUP(A2144,'Web Based Remittances'!$A$2:$C$70,3,0)</f>
        <v>1xH34pR7</v>
      </c>
      <c r="C2144" t="s">
        <v>53</v>
      </c>
      <c r="D2144" t="s">
        <v>54</v>
      </c>
      <c r="E2144">
        <v>4190380</v>
      </c>
      <c r="F2144">
        <v>-121950</v>
      </c>
      <c r="G2144">
        <v>0</v>
      </c>
      <c r="H2144">
        <v>-9793</v>
      </c>
      <c r="I2144">
        <v>0</v>
      </c>
      <c r="J2144">
        <v>-102507</v>
      </c>
      <c r="K2144">
        <v>0</v>
      </c>
      <c r="L2144">
        <v>0</v>
      </c>
      <c r="M2144">
        <v>-9650</v>
      </c>
      <c r="N2144">
        <v>0</v>
      </c>
      <c r="O2144">
        <v>0</v>
      </c>
      <c r="P2144">
        <v>0</v>
      </c>
      <c r="Q2144">
        <v>0</v>
      </c>
      <c r="R2144">
        <v>0</v>
      </c>
      <c r="S2144">
        <f t="shared" si="33"/>
        <v>0</v>
      </c>
      <c r="T2144">
        <f>SUM($F2144:H2144)</f>
        <v>-131743</v>
      </c>
      <c r="U2144">
        <f>SUM($F2144:I2144)</f>
        <v>-131743</v>
      </c>
      <c r="V2144">
        <f>SUM($F2144:J2144)</f>
        <v>-234250</v>
      </c>
      <c r="W2144">
        <f>SUM($F2144:K2144)</f>
        <v>-234250</v>
      </c>
      <c r="X2144">
        <f>SUM($F2144:L2144)</f>
        <v>-234250</v>
      </c>
      <c r="Y2144">
        <f>SUM($F2144:M2144)</f>
        <v>-243900</v>
      </c>
      <c r="Z2144">
        <f>SUM($F2144:N2144)</f>
        <v>-243900</v>
      </c>
      <c r="AA2144">
        <f>SUM($F2144:O2144)</f>
        <v>-243900</v>
      </c>
      <c r="AB2144">
        <f>SUM($F2144:P2144)</f>
        <v>-243900</v>
      </c>
      <c r="AC2144">
        <f>SUM($F2144:Q2144)</f>
        <v>-243900</v>
      </c>
      <c r="AD2144">
        <f>SUM($F2144:R2144)</f>
        <v>-243900</v>
      </c>
    </row>
    <row r="2145" spans="1:30" x14ac:dyDescent="0.35">
      <c r="A2145" t="s">
        <v>198</v>
      </c>
      <c r="B2145" s="328" t="str">
        <f>VLOOKUP(A2145,'Web Based Remittances'!$A$2:$C$70,3,0)</f>
        <v>1xH34pR7</v>
      </c>
      <c r="C2145" t="s">
        <v>156</v>
      </c>
      <c r="D2145" t="s">
        <v>157</v>
      </c>
      <c r="E2145">
        <v>4190205</v>
      </c>
      <c r="F2145">
        <v>0</v>
      </c>
      <c r="G2145">
        <v>0</v>
      </c>
      <c r="H2145">
        <v>0</v>
      </c>
      <c r="I2145">
        <v>0</v>
      </c>
      <c r="J2145">
        <v>0</v>
      </c>
      <c r="K2145">
        <v>0</v>
      </c>
      <c r="L2145">
        <v>0</v>
      </c>
      <c r="M2145">
        <v>0</v>
      </c>
      <c r="N2145">
        <v>0</v>
      </c>
      <c r="O2145">
        <v>0</v>
      </c>
      <c r="P2145">
        <v>0</v>
      </c>
      <c r="Q2145">
        <v>0</v>
      </c>
      <c r="R2145">
        <v>0</v>
      </c>
      <c r="S2145">
        <f t="shared" si="33"/>
        <v>0</v>
      </c>
      <c r="T2145">
        <f>SUM($F2145:H2145)</f>
        <v>0</v>
      </c>
      <c r="U2145">
        <f>SUM($F2145:I2145)</f>
        <v>0</v>
      </c>
      <c r="V2145">
        <f>SUM($F2145:J2145)</f>
        <v>0</v>
      </c>
      <c r="W2145">
        <f>SUM($F2145:K2145)</f>
        <v>0</v>
      </c>
      <c r="X2145">
        <f>SUM($F2145:L2145)</f>
        <v>0</v>
      </c>
      <c r="Y2145">
        <f>SUM($F2145:M2145)</f>
        <v>0</v>
      </c>
      <c r="Z2145">
        <f>SUM($F2145:N2145)</f>
        <v>0</v>
      </c>
      <c r="AA2145">
        <f>SUM($F2145:O2145)</f>
        <v>0</v>
      </c>
      <c r="AB2145">
        <f>SUM($F2145:P2145)</f>
        <v>0</v>
      </c>
      <c r="AC2145">
        <f>SUM($F2145:Q2145)</f>
        <v>0</v>
      </c>
      <c r="AD2145">
        <f>SUM($F2145:R2145)</f>
        <v>0</v>
      </c>
    </row>
    <row r="2146" spans="1:30" x14ac:dyDescent="0.35">
      <c r="A2146" t="s">
        <v>198</v>
      </c>
      <c r="B2146" s="328" t="str">
        <f>VLOOKUP(A2146,'Web Based Remittances'!$A$2:$C$70,3,0)</f>
        <v>1xH34pR7</v>
      </c>
      <c r="C2146" t="s">
        <v>55</v>
      </c>
      <c r="D2146" t="s">
        <v>56</v>
      </c>
      <c r="E2146">
        <v>4190210</v>
      </c>
      <c r="F2146">
        <v>0</v>
      </c>
      <c r="G2146">
        <v>0</v>
      </c>
      <c r="H2146">
        <v>0</v>
      </c>
      <c r="I2146">
        <v>0</v>
      </c>
      <c r="J2146">
        <v>0</v>
      </c>
      <c r="K2146">
        <v>0</v>
      </c>
      <c r="L2146">
        <v>0</v>
      </c>
      <c r="M2146">
        <v>0</v>
      </c>
      <c r="N2146">
        <v>0</v>
      </c>
      <c r="O2146">
        <v>0</v>
      </c>
      <c r="P2146">
        <v>0</v>
      </c>
      <c r="Q2146">
        <v>0</v>
      </c>
      <c r="R2146">
        <v>0</v>
      </c>
      <c r="S2146">
        <f t="shared" si="33"/>
        <v>0</v>
      </c>
      <c r="T2146">
        <f>SUM($F2146:H2146)</f>
        <v>0</v>
      </c>
      <c r="U2146">
        <f>SUM($F2146:I2146)</f>
        <v>0</v>
      </c>
      <c r="V2146">
        <f>SUM($F2146:J2146)</f>
        <v>0</v>
      </c>
      <c r="W2146">
        <f>SUM($F2146:K2146)</f>
        <v>0</v>
      </c>
      <c r="X2146">
        <f>SUM($F2146:L2146)</f>
        <v>0</v>
      </c>
      <c r="Y2146">
        <f>SUM($F2146:M2146)</f>
        <v>0</v>
      </c>
      <c r="Z2146">
        <f>SUM($F2146:N2146)</f>
        <v>0</v>
      </c>
      <c r="AA2146">
        <f>SUM($F2146:O2146)</f>
        <v>0</v>
      </c>
      <c r="AB2146">
        <f>SUM($F2146:P2146)</f>
        <v>0</v>
      </c>
      <c r="AC2146">
        <f>SUM($F2146:Q2146)</f>
        <v>0</v>
      </c>
      <c r="AD2146">
        <f>SUM($F2146:R2146)</f>
        <v>0</v>
      </c>
    </row>
    <row r="2147" spans="1:30" x14ac:dyDescent="0.35">
      <c r="A2147" t="s">
        <v>198</v>
      </c>
      <c r="B2147" s="328" t="str">
        <f>VLOOKUP(A2147,'Web Based Remittances'!$A$2:$C$70,3,0)</f>
        <v>1xH34pR7</v>
      </c>
      <c r="C2147" t="s">
        <v>57</v>
      </c>
      <c r="D2147" t="s">
        <v>58</v>
      </c>
      <c r="E2147">
        <v>6110000</v>
      </c>
      <c r="F2147">
        <v>1441000</v>
      </c>
      <c r="G2147">
        <v>117583</v>
      </c>
      <c r="H2147">
        <v>117583</v>
      </c>
      <c r="I2147">
        <v>117583</v>
      </c>
      <c r="J2147">
        <v>117583</v>
      </c>
      <c r="K2147">
        <v>117583</v>
      </c>
      <c r="L2147">
        <v>121869</v>
      </c>
      <c r="M2147">
        <v>121869</v>
      </c>
      <c r="N2147">
        <v>121871</v>
      </c>
      <c r="O2147">
        <v>121869</v>
      </c>
      <c r="P2147">
        <v>121869</v>
      </c>
      <c r="Q2147">
        <v>121869</v>
      </c>
      <c r="R2147">
        <v>121869</v>
      </c>
      <c r="S2147">
        <f t="shared" si="33"/>
        <v>117583</v>
      </c>
      <c r="T2147">
        <f>SUM($F2147:H2147)</f>
        <v>1676166</v>
      </c>
      <c r="U2147">
        <f>SUM($F2147:I2147)</f>
        <v>1793749</v>
      </c>
      <c r="V2147">
        <f>SUM($F2147:J2147)</f>
        <v>1911332</v>
      </c>
      <c r="W2147">
        <f>SUM($F2147:K2147)</f>
        <v>2028915</v>
      </c>
      <c r="X2147">
        <f>SUM($F2147:L2147)</f>
        <v>2150784</v>
      </c>
      <c r="Y2147">
        <f>SUM($F2147:M2147)</f>
        <v>2272653</v>
      </c>
      <c r="Z2147">
        <f>SUM($F2147:N2147)</f>
        <v>2394524</v>
      </c>
      <c r="AA2147">
        <f>SUM($F2147:O2147)</f>
        <v>2516393</v>
      </c>
      <c r="AB2147">
        <f>SUM($F2147:P2147)</f>
        <v>2638262</v>
      </c>
      <c r="AC2147">
        <f>SUM($F2147:Q2147)</f>
        <v>2760131</v>
      </c>
      <c r="AD2147">
        <f>SUM($F2147:R2147)</f>
        <v>2882000</v>
      </c>
    </row>
    <row r="2148" spans="1:30" x14ac:dyDescent="0.35">
      <c r="A2148" t="s">
        <v>198</v>
      </c>
      <c r="B2148" s="328" t="str">
        <f>VLOOKUP(A2148,'Web Based Remittances'!$A$2:$C$70,3,0)</f>
        <v>1xH34pR7</v>
      </c>
      <c r="C2148" t="s">
        <v>59</v>
      </c>
      <c r="D2148" t="s">
        <v>60</v>
      </c>
      <c r="E2148">
        <v>6110020</v>
      </c>
      <c r="F2148">
        <v>0</v>
      </c>
      <c r="G2148">
        <v>0</v>
      </c>
      <c r="H2148">
        <v>0</v>
      </c>
      <c r="I2148">
        <v>0</v>
      </c>
      <c r="J2148">
        <v>0</v>
      </c>
      <c r="K2148">
        <v>0</v>
      </c>
      <c r="L2148">
        <v>0</v>
      </c>
      <c r="M2148">
        <v>0</v>
      </c>
      <c r="N2148">
        <v>0</v>
      </c>
      <c r="O2148">
        <v>0</v>
      </c>
      <c r="P2148">
        <v>0</v>
      </c>
      <c r="Q2148">
        <v>0</v>
      </c>
      <c r="R2148">
        <v>0</v>
      </c>
      <c r="S2148">
        <f t="shared" si="33"/>
        <v>0</v>
      </c>
      <c r="T2148">
        <f>SUM($F2148:H2148)</f>
        <v>0</v>
      </c>
      <c r="U2148">
        <f>SUM($F2148:I2148)</f>
        <v>0</v>
      </c>
      <c r="V2148">
        <f>SUM($F2148:J2148)</f>
        <v>0</v>
      </c>
      <c r="W2148">
        <f>SUM($F2148:K2148)</f>
        <v>0</v>
      </c>
      <c r="X2148">
        <f>SUM($F2148:L2148)</f>
        <v>0</v>
      </c>
      <c r="Y2148">
        <f>SUM($F2148:M2148)</f>
        <v>0</v>
      </c>
      <c r="Z2148">
        <f>SUM($F2148:N2148)</f>
        <v>0</v>
      </c>
      <c r="AA2148">
        <f>SUM($F2148:O2148)</f>
        <v>0</v>
      </c>
      <c r="AB2148">
        <f>SUM($F2148:P2148)</f>
        <v>0</v>
      </c>
      <c r="AC2148">
        <f>SUM($F2148:Q2148)</f>
        <v>0</v>
      </c>
      <c r="AD2148">
        <f>SUM($F2148:R2148)</f>
        <v>0</v>
      </c>
    </row>
    <row r="2149" spans="1:30" x14ac:dyDescent="0.35">
      <c r="A2149" t="s">
        <v>198</v>
      </c>
      <c r="B2149" s="328" t="str">
        <f>VLOOKUP(A2149,'Web Based Remittances'!$A$2:$C$70,3,0)</f>
        <v>1xH34pR7</v>
      </c>
      <c r="C2149" t="s">
        <v>61</v>
      </c>
      <c r="D2149" t="s">
        <v>62</v>
      </c>
      <c r="E2149">
        <v>6110600</v>
      </c>
      <c r="F2149">
        <v>1123000</v>
      </c>
      <c r="G2149">
        <v>93583</v>
      </c>
      <c r="H2149">
        <v>93583</v>
      </c>
      <c r="I2149">
        <v>93583</v>
      </c>
      <c r="J2149">
        <v>93583</v>
      </c>
      <c r="K2149">
        <v>93583</v>
      </c>
      <c r="L2149">
        <v>93583</v>
      </c>
      <c r="M2149">
        <v>93583</v>
      </c>
      <c r="N2149">
        <v>93583</v>
      </c>
      <c r="O2149">
        <v>93583</v>
      </c>
      <c r="P2149">
        <v>93583</v>
      </c>
      <c r="Q2149">
        <v>93583</v>
      </c>
      <c r="R2149">
        <v>93587</v>
      </c>
      <c r="S2149">
        <f t="shared" si="33"/>
        <v>93583</v>
      </c>
      <c r="T2149">
        <f>SUM($F2149:H2149)</f>
        <v>1310166</v>
      </c>
      <c r="U2149">
        <f>SUM($F2149:I2149)</f>
        <v>1403749</v>
      </c>
      <c r="V2149">
        <f>SUM($F2149:J2149)</f>
        <v>1497332</v>
      </c>
      <c r="W2149">
        <f>SUM($F2149:K2149)</f>
        <v>1590915</v>
      </c>
      <c r="X2149">
        <f>SUM($F2149:L2149)</f>
        <v>1684498</v>
      </c>
      <c r="Y2149">
        <f>SUM($F2149:M2149)</f>
        <v>1778081</v>
      </c>
      <c r="Z2149">
        <f>SUM($F2149:N2149)</f>
        <v>1871664</v>
      </c>
      <c r="AA2149">
        <f>SUM($F2149:O2149)</f>
        <v>1965247</v>
      </c>
      <c r="AB2149">
        <f>SUM($F2149:P2149)</f>
        <v>2058830</v>
      </c>
      <c r="AC2149">
        <f>SUM($F2149:Q2149)</f>
        <v>2152413</v>
      </c>
      <c r="AD2149">
        <f>SUM($F2149:R2149)</f>
        <v>2246000</v>
      </c>
    </row>
    <row r="2150" spans="1:30" x14ac:dyDescent="0.35">
      <c r="A2150" t="s">
        <v>198</v>
      </c>
      <c r="B2150" s="328" t="str">
        <f>VLOOKUP(A2150,'Web Based Remittances'!$A$2:$C$70,3,0)</f>
        <v>1xH34pR7</v>
      </c>
      <c r="C2150" t="s">
        <v>63</v>
      </c>
      <c r="D2150" t="s">
        <v>64</v>
      </c>
      <c r="E2150">
        <v>6110720</v>
      </c>
      <c r="F2150">
        <v>141000</v>
      </c>
      <c r="G2150">
        <v>11750</v>
      </c>
      <c r="H2150">
        <v>11750</v>
      </c>
      <c r="I2150">
        <v>11750</v>
      </c>
      <c r="J2150">
        <v>11750</v>
      </c>
      <c r="K2150">
        <v>11750</v>
      </c>
      <c r="L2150">
        <v>11750</v>
      </c>
      <c r="M2150">
        <v>11750</v>
      </c>
      <c r="N2150">
        <v>11750</v>
      </c>
      <c r="O2150">
        <v>11750</v>
      </c>
      <c r="P2150">
        <v>11750</v>
      </c>
      <c r="Q2150">
        <v>11750</v>
      </c>
      <c r="R2150">
        <v>11750</v>
      </c>
      <c r="S2150">
        <f t="shared" si="33"/>
        <v>11750</v>
      </c>
      <c r="T2150">
        <f>SUM($F2150:H2150)</f>
        <v>164500</v>
      </c>
      <c r="U2150">
        <f>SUM($F2150:I2150)</f>
        <v>176250</v>
      </c>
      <c r="V2150">
        <f>SUM($F2150:J2150)</f>
        <v>188000</v>
      </c>
      <c r="W2150">
        <f>SUM($F2150:K2150)</f>
        <v>199750</v>
      </c>
      <c r="X2150">
        <f>SUM($F2150:L2150)</f>
        <v>211500</v>
      </c>
      <c r="Y2150">
        <f>SUM($F2150:M2150)</f>
        <v>223250</v>
      </c>
      <c r="Z2150">
        <f>SUM($F2150:N2150)</f>
        <v>235000</v>
      </c>
      <c r="AA2150">
        <f>SUM($F2150:O2150)</f>
        <v>246750</v>
      </c>
      <c r="AB2150">
        <f>SUM($F2150:P2150)</f>
        <v>258500</v>
      </c>
      <c r="AC2150">
        <f>SUM($F2150:Q2150)</f>
        <v>270250</v>
      </c>
      <c r="AD2150">
        <f>SUM($F2150:R2150)</f>
        <v>282000</v>
      </c>
    </row>
    <row r="2151" spans="1:30" x14ac:dyDescent="0.35">
      <c r="A2151" t="s">
        <v>198</v>
      </c>
      <c r="B2151" s="328" t="str">
        <f>VLOOKUP(A2151,'Web Based Remittances'!$A$2:$C$70,3,0)</f>
        <v>1xH34pR7</v>
      </c>
      <c r="C2151" t="s">
        <v>65</v>
      </c>
      <c r="D2151" t="s">
        <v>66</v>
      </c>
      <c r="E2151">
        <v>6110860</v>
      </c>
      <c r="F2151">
        <v>188000</v>
      </c>
      <c r="G2151">
        <v>15660</v>
      </c>
      <c r="H2151">
        <v>15660</v>
      </c>
      <c r="I2151">
        <v>15660</v>
      </c>
      <c r="J2151">
        <v>15660</v>
      </c>
      <c r="K2151">
        <v>15660</v>
      </c>
      <c r="L2151">
        <v>15660</v>
      </c>
      <c r="M2151">
        <v>15660</v>
      </c>
      <c r="N2151">
        <v>15660</v>
      </c>
      <c r="O2151">
        <v>15660</v>
      </c>
      <c r="P2151">
        <v>15660</v>
      </c>
      <c r="Q2151">
        <v>15660</v>
      </c>
      <c r="R2151">
        <v>15740</v>
      </c>
      <c r="S2151">
        <f t="shared" si="33"/>
        <v>15660</v>
      </c>
      <c r="T2151">
        <f>SUM($F2151:H2151)</f>
        <v>219320</v>
      </c>
      <c r="U2151">
        <f>SUM($F2151:I2151)</f>
        <v>234980</v>
      </c>
      <c r="V2151">
        <f>SUM($F2151:J2151)</f>
        <v>250640</v>
      </c>
      <c r="W2151">
        <f>SUM($F2151:K2151)</f>
        <v>266300</v>
      </c>
      <c r="X2151">
        <f>SUM($F2151:L2151)</f>
        <v>281960</v>
      </c>
      <c r="Y2151">
        <f>SUM($F2151:M2151)</f>
        <v>297620</v>
      </c>
      <c r="Z2151">
        <f>SUM($F2151:N2151)</f>
        <v>313280</v>
      </c>
      <c r="AA2151">
        <f>SUM($F2151:O2151)</f>
        <v>328940</v>
      </c>
      <c r="AB2151">
        <f>SUM($F2151:P2151)</f>
        <v>344600</v>
      </c>
      <c r="AC2151">
        <f>SUM($F2151:Q2151)</f>
        <v>360260</v>
      </c>
      <c r="AD2151">
        <f>SUM($F2151:R2151)</f>
        <v>376000</v>
      </c>
    </row>
    <row r="2152" spans="1:30" x14ac:dyDescent="0.35">
      <c r="A2152" t="s">
        <v>198</v>
      </c>
      <c r="B2152" s="328" t="str">
        <f>VLOOKUP(A2152,'Web Based Remittances'!$A$2:$C$70,3,0)</f>
        <v>1xH34pR7</v>
      </c>
      <c r="C2152" t="s">
        <v>67</v>
      </c>
      <c r="D2152" t="s">
        <v>68</v>
      </c>
      <c r="E2152">
        <v>6110800</v>
      </c>
      <c r="F2152">
        <v>72000</v>
      </c>
      <c r="G2152">
        <v>6000</v>
      </c>
      <c r="H2152">
        <v>6000</v>
      </c>
      <c r="I2152">
        <v>6000</v>
      </c>
      <c r="J2152">
        <v>6000</v>
      </c>
      <c r="K2152">
        <v>6000</v>
      </c>
      <c r="L2152">
        <v>6000</v>
      </c>
      <c r="M2152">
        <v>6000</v>
      </c>
      <c r="N2152">
        <v>6000</v>
      </c>
      <c r="O2152">
        <v>6000</v>
      </c>
      <c r="P2152">
        <v>6000</v>
      </c>
      <c r="Q2152">
        <v>6000</v>
      </c>
      <c r="R2152">
        <v>6000</v>
      </c>
      <c r="S2152">
        <f t="shared" si="33"/>
        <v>6000</v>
      </c>
      <c r="T2152">
        <f>SUM($F2152:H2152)</f>
        <v>84000</v>
      </c>
      <c r="U2152">
        <f>SUM($F2152:I2152)</f>
        <v>90000</v>
      </c>
      <c r="V2152">
        <f>SUM($F2152:J2152)</f>
        <v>96000</v>
      </c>
      <c r="W2152">
        <f>SUM($F2152:K2152)</f>
        <v>102000</v>
      </c>
      <c r="X2152">
        <f>SUM($F2152:L2152)</f>
        <v>108000</v>
      </c>
      <c r="Y2152">
        <f>SUM($F2152:M2152)</f>
        <v>114000</v>
      </c>
      <c r="Z2152">
        <f>SUM($F2152:N2152)</f>
        <v>120000</v>
      </c>
      <c r="AA2152">
        <f>SUM($F2152:O2152)</f>
        <v>126000</v>
      </c>
      <c r="AB2152">
        <f>SUM($F2152:P2152)</f>
        <v>132000</v>
      </c>
      <c r="AC2152">
        <f>SUM($F2152:Q2152)</f>
        <v>138000</v>
      </c>
      <c r="AD2152">
        <f>SUM($F2152:R2152)</f>
        <v>144000</v>
      </c>
    </row>
    <row r="2153" spans="1:30" x14ac:dyDescent="0.35">
      <c r="A2153" t="s">
        <v>198</v>
      </c>
      <c r="B2153" s="328" t="str">
        <f>VLOOKUP(A2153,'Web Based Remittances'!$A$2:$C$70,3,0)</f>
        <v>1xH34pR7</v>
      </c>
      <c r="C2153" t="s">
        <v>69</v>
      </c>
      <c r="D2153" t="s">
        <v>70</v>
      </c>
      <c r="E2153">
        <v>6110640</v>
      </c>
      <c r="F2153">
        <v>0</v>
      </c>
      <c r="G2153">
        <v>0</v>
      </c>
      <c r="H2153">
        <v>0</v>
      </c>
      <c r="I2153">
        <v>0</v>
      </c>
      <c r="J2153">
        <v>0</v>
      </c>
      <c r="K2153">
        <v>0</v>
      </c>
      <c r="L2153">
        <v>0</v>
      </c>
      <c r="M2153">
        <v>0</v>
      </c>
      <c r="N2153">
        <v>0</v>
      </c>
      <c r="O2153">
        <v>0</v>
      </c>
      <c r="P2153">
        <v>0</v>
      </c>
      <c r="Q2153">
        <v>0</v>
      </c>
      <c r="R2153">
        <v>0</v>
      </c>
      <c r="S2153">
        <f t="shared" si="33"/>
        <v>0</v>
      </c>
      <c r="T2153">
        <f>SUM($F2153:H2153)</f>
        <v>0</v>
      </c>
      <c r="U2153">
        <f>SUM($F2153:I2153)</f>
        <v>0</v>
      </c>
      <c r="V2153">
        <f>SUM($F2153:J2153)</f>
        <v>0</v>
      </c>
      <c r="W2153">
        <f>SUM($F2153:K2153)</f>
        <v>0</v>
      </c>
      <c r="X2153">
        <f>SUM($F2153:L2153)</f>
        <v>0</v>
      </c>
      <c r="Y2153">
        <f>SUM($F2153:M2153)</f>
        <v>0</v>
      </c>
      <c r="Z2153">
        <f>SUM($F2153:N2153)</f>
        <v>0</v>
      </c>
      <c r="AA2153">
        <f>SUM($F2153:O2153)</f>
        <v>0</v>
      </c>
      <c r="AB2153">
        <f>SUM($F2153:P2153)</f>
        <v>0</v>
      </c>
      <c r="AC2153">
        <f>SUM($F2153:Q2153)</f>
        <v>0</v>
      </c>
      <c r="AD2153">
        <f>SUM($F2153:R2153)</f>
        <v>0</v>
      </c>
    </row>
    <row r="2154" spans="1:30" x14ac:dyDescent="0.35">
      <c r="A2154" t="s">
        <v>198</v>
      </c>
      <c r="B2154" s="328" t="str">
        <f>VLOOKUP(A2154,'Web Based Remittances'!$A$2:$C$70,3,0)</f>
        <v>1xH34pR7</v>
      </c>
      <c r="C2154" t="s">
        <v>71</v>
      </c>
      <c r="D2154" t="s">
        <v>72</v>
      </c>
      <c r="E2154">
        <v>6116300</v>
      </c>
      <c r="F2154">
        <v>15500</v>
      </c>
      <c r="G2154">
        <v>1292</v>
      </c>
      <c r="H2154">
        <v>1292</v>
      </c>
      <c r="I2154">
        <v>1292</v>
      </c>
      <c r="J2154">
        <v>1292</v>
      </c>
      <c r="K2154">
        <v>1292</v>
      </c>
      <c r="L2154">
        <v>1292</v>
      </c>
      <c r="M2154">
        <v>1292</v>
      </c>
      <c r="N2154">
        <v>1292</v>
      </c>
      <c r="O2154">
        <v>1292</v>
      </c>
      <c r="P2154">
        <v>1292</v>
      </c>
      <c r="Q2154">
        <v>1292</v>
      </c>
      <c r="R2154">
        <v>1288</v>
      </c>
      <c r="S2154">
        <f t="shared" si="33"/>
        <v>1292</v>
      </c>
      <c r="T2154">
        <f>SUM($F2154:H2154)</f>
        <v>18084</v>
      </c>
      <c r="U2154">
        <f>SUM($F2154:I2154)</f>
        <v>19376</v>
      </c>
      <c r="V2154">
        <f>SUM($F2154:J2154)</f>
        <v>20668</v>
      </c>
      <c r="W2154">
        <f>SUM($F2154:K2154)</f>
        <v>21960</v>
      </c>
      <c r="X2154">
        <f>SUM($F2154:L2154)</f>
        <v>23252</v>
      </c>
      <c r="Y2154">
        <f>SUM($F2154:M2154)</f>
        <v>24544</v>
      </c>
      <c r="Z2154">
        <f>SUM($F2154:N2154)</f>
        <v>25836</v>
      </c>
      <c r="AA2154">
        <f>SUM($F2154:O2154)</f>
        <v>27128</v>
      </c>
      <c r="AB2154">
        <f>SUM($F2154:P2154)</f>
        <v>28420</v>
      </c>
      <c r="AC2154">
        <f>SUM($F2154:Q2154)</f>
        <v>29712</v>
      </c>
      <c r="AD2154">
        <f>SUM($F2154:R2154)</f>
        <v>31000</v>
      </c>
    </row>
    <row r="2155" spans="1:30" x14ac:dyDescent="0.35">
      <c r="A2155" t="s">
        <v>198</v>
      </c>
      <c r="B2155" s="328" t="str">
        <f>VLOOKUP(A2155,'Web Based Remittances'!$A$2:$C$70,3,0)</f>
        <v>1xH34pR7</v>
      </c>
      <c r="C2155" t="s">
        <v>73</v>
      </c>
      <c r="D2155" t="s">
        <v>74</v>
      </c>
      <c r="E2155">
        <v>6116200</v>
      </c>
      <c r="F2155">
        <v>10000</v>
      </c>
      <c r="G2155">
        <v>800</v>
      </c>
      <c r="H2155">
        <v>800</v>
      </c>
      <c r="I2155">
        <v>800</v>
      </c>
      <c r="J2155">
        <v>800</v>
      </c>
      <c r="K2155">
        <v>800</v>
      </c>
      <c r="L2155">
        <v>1600</v>
      </c>
      <c r="M2155">
        <v>800</v>
      </c>
      <c r="N2155">
        <v>800</v>
      </c>
      <c r="O2155">
        <v>800</v>
      </c>
      <c r="P2155">
        <v>800</v>
      </c>
      <c r="Q2155">
        <v>800</v>
      </c>
      <c r="R2155">
        <v>400</v>
      </c>
      <c r="S2155">
        <f t="shared" si="33"/>
        <v>800</v>
      </c>
      <c r="T2155">
        <f>SUM($F2155:H2155)</f>
        <v>11600</v>
      </c>
      <c r="U2155">
        <f>SUM($F2155:I2155)</f>
        <v>12400</v>
      </c>
      <c r="V2155">
        <f>SUM($F2155:J2155)</f>
        <v>13200</v>
      </c>
      <c r="W2155">
        <f>SUM($F2155:K2155)</f>
        <v>14000</v>
      </c>
      <c r="X2155">
        <f>SUM($F2155:L2155)</f>
        <v>15600</v>
      </c>
      <c r="Y2155">
        <f>SUM($F2155:M2155)</f>
        <v>16400</v>
      </c>
      <c r="Z2155">
        <f>SUM($F2155:N2155)</f>
        <v>17200</v>
      </c>
      <c r="AA2155">
        <f>SUM($F2155:O2155)</f>
        <v>18000</v>
      </c>
      <c r="AB2155">
        <f>SUM($F2155:P2155)</f>
        <v>18800</v>
      </c>
      <c r="AC2155">
        <f>SUM($F2155:Q2155)</f>
        <v>19600</v>
      </c>
      <c r="AD2155">
        <f>SUM($F2155:R2155)</f>
        <v>20000</v>
      </c>
    </row>
    <row r="2156" spans="1:30" x14ac:dyDescent="0.35">
      <c r="A2156" t="s">
        <v>198</v>
      </c>
      <c r="B2156" s="328" t="str">
        <f>VLOOKUP(A2156,'Web Based Remittances'!$A$2:$C$70,3,0)</f>
        <v>1xH34pR7</v>
      </c>
      <c r="C2156" t="s">
        <v>75</v>
      </c>
      <c r="D2156" t="s">
        <v>76</v>
      </c>
      <c r="E2156">
        <v>6116610</v>
      </c>
      <c r="F2156">
        <v>0</v>
      </c>
      <c r="G2156">
        <v>0</v>
      </c>
      <c r="H2156">
        <v>0</v>
      </c>
      <c r="I2156">
        <v>0</v>
      </c>
      <c r="J2156">
        <v>0</v>
      </c>
      <c r="K2156">
        <v>0</v>
      </c>
      <c r="L2156">
        <v>0</v>
      </c>
      <c r="M2156">
        <v>0</v>
      </c>
      <c r="N2156">
        <v>0</v>
      </c>
      <c r="O2156">
        <v>0</v>
      </c>
      <c r="P2156">
        <v>0</v>
      </c>
      <c r="Q2156">
        <v>0</v>
      </c>
      <c r="R2156">
        <v>0</v>
      </c>
      <c r="S2156">
        <f t="shared" si="33"/>
        <v>0</v>
      </c>
      <c r="T2156">
        <f>SUM($F2156:H2156)</f>
        <v>0</v>
      </c>
      <c r="U2156">
        <f>SUM($F2156:I2156)</f>
        <v>0</v>
      </c>
      <c r="V2156">
        <f>SUM($F2156:J2156)</f>
        <v>0</v>
      </c>
      <c r="W2156">
        <f>SUM($F2156:K2156)</f>
        <v>0</v>
      </c>
      <c r="X2156">
        <f>SUM($F2156:L2156)</f>
        <v>0</v>
      </c>
      <c r="Y2156">
        <f>SUM($F2156:M2156)</f>
        <v>0</v>
      </c>
      <c r="Z2156">
        <f>SUM($F2156:N2156)</f>
        <v>0</v>
      </c>
      <c r="AA2156">
        <f>SUM($F2156:O2156)</f>
        <v>0</v>
      </c>
      <c r="AB2156">
        <f>SUM($F2156:P2156)</f>
        <v>0</v>
      </c>
      <c r="AC2156">
        <f>SUM($F2156:Q2156)</f>
        <v>0</v>
      </c>
      <c r="AD2156">
        <f>SUM($F2156:R2156)</f>
        <v>0</v>
      </c>
    </row>
    <row r="2157" spans="1:30" x14ac:dyDescent="0.35">
      <c r="A2157" t="s">
        <v>198</v>
      </c>
      <c r="B2157" s="328" t="str">
        <f>VLOOKUP(A2157,'Web Based Remittances'!$A$2:$C$70,3,0)</f>
        <v>1xH34pR7</v>
      </c>
      <c r="C2157" t="s">
        <v>77</v>
      </c>
      <c r="D2157" t="s">
        <v>78</v>
      </c>
      <c r="E2157">
        <v>6116600</v>
      </c>
      <c r="F2157">
        <v>0</v>
      </c>
      <c r="G2157">
        <v>0</v>
      </c>
      <c r="H2157">
        <v>0</v>
      </c>
      <c r="I2157">
        <v>0</v>
      </c>
      <c r="J2157">
        <v>0</v>
      </c>
      <c r="K2157">
        <v>0</v>
      </c>
      <c r="L2157">
        <v>0</v>
      </c>
      <c r="M2157">
        <v>0</v>
      </c>
      <c r="N2157">
        <v>0</v>
      </c>
      <c r="O2157">
        <v>0</v>
      </c>
      <c r="P2157">
        <v>0</v>
      </c>
      <c r="Q2157">
        <v>0</v>
      </c>
      <c r="R2157">
        <v>0</v>
      </c>
      <c r="S2157">
        <f t="shared" si="33"/>
        <v>0</v>
      </c>
      <c r="T2157">
        <f>SUM($F2157:H2157)</f>
        <v>0</v>
      </c>
      <c r="U2157">
        <f>SUM($F2157:I2157)</f>
        <v>0</v>
      </c>
      <c r="V2157">
        <f>SUM($F2157:J2157)</f>
        <v>0</v>
      </c>
      <c r="W2157">
        <f>SUM($F2157:K2157)</f>
        <v>0</v>
      </c>
      <c r="X2157">
        <f>SUM($F2157:L2157)</f>
        <v>0</v>
      </c>
      <c r="Y2157">
        <f>SUM($F2157:M2157)</f>
        <v>0</v>
      </c>
      <c r="Z2157">
        <f>SUM($F2157:N2157)</f>
        <v>0</v>
      </c>
      <c r="AA2157">
        <f>SUM($F2157:O2157)</f>
        <v>0</v>
      </c>
      <c r="AB2157">
        <f>SUM($F2157:P2157)</f>
        <v>0</v>
      </c>
      <c r="AC2157">
        <f>SUM($F2157:Q2157)</f>
        <v>0</v>
      </c>
      <c r="AD2157">
        <f>SUM($F2157:R2157)</f>
        <v>0</v>
      </c>
    </row>
    <row r="2158" spans="1:30" x14ac:dyDescent="0.35">
      <c r="A2158" t="s">
        <v>198</v>
      </c>
      <c r="B2158" s="328" t="str">
        <f>VLOOKUP(A2158,'Web Based Remittances'!$A$2:$C$70,3,0)</f>
        <v>1xH34pR7</v>
      </c>
      <c r="C2158" t="s">
        <v>79</v>
      </c>
      <c r="D2158" t="s">
        <v>80</v>
      </c>
      <c r="E2158">
        <v>6121000</v>
      </c>
      <c r="F2158">
        <v>40000</v>
      </c>
      <c r="G2158">
        <v>3200</v>
      </c>
      <c r="H2158">
        <v>3200</v>
      </c>
      <c r="I2158">
        <v>3200</v>
      </c>
      <c r="J2158">
        <v>3200</v>
      </c>
      <c r="K2158">
        <v>4800</v>
      </c>
      <c r="L2158">
        <v>3200</v>
      </c>
      <c r="M2158">
        <v>3200</v>
      </c>
      <c r="N2158">
        <v>3200</v>
      </c>
      <c r="O2158">
        <v>3200</v>
      </c>
      <c r="P2158">
        <v>3200</v>
      </c>
      <c r="Q2158">
        <v>3200</v>
      </c>
      <c r="R2158">
        <v>3200</v>
      </c>
      <c r="S2158">
        <f t="shared" si="33"/>
        <v>3200</v>
      </c>
      <c r="T2158">
        <f>SUM($F2158:H2158)</f>
        <v>46400</v>
      </c>
      <c r="U2158">
        <f>SUM($F2158:I2158)</f>
        <v>49600</v>
      </c>
      <c r="V2158">
        <f>SUM($F2158:J2158)</f>
        <v>52800</v>
      </c>
      <c r="W2158">
        <f>SUM($F2158:K2158)</f>
        <v>57600</v>
      </c>
      <c r="X2158">
        <f>SUM($F2158:L2158)</f>
        <v>60800</v>
      </c>
      <c r="Y2158">
        <f>SUM($F2158:M2158)</f>
        <v>64000</v>
      </c>
      <c r="Z2158">
        <f>SUM($F2158:N2158)</f>
        <v>67200</v>
      </c>
      <c r="AA2158">
        <f>SUM($F2158:O2158)</f>
        <v>70400</v>
      </c>
      <c r="AB2158">
        <f>SUM($F2158:P2158)</f>
        <v>73600</v>
      </c>
      <c r="AC2158">
        <f>SUM($F2158:Q2158)</f>
        <v>76800</v>
      </c>
      <c r="AD2158">
        <f>SUM($F2158:R2158)</f>
        <v>80000</v>
      </c>
    </row>
    <row r="2159" spans="1:30" x14ac:dyDescent="0.35">
      <c r="A2159" t="s">
        <v>198</v>
      </c>
      <c r="B2159" s="328" t="str">
        <f>VLOOKUP(A2159,'Web Based Remittances'!$A$2:$C$70,3,0)</f>
        <v>1xH34pR7</v>
      </c>
      <c r="C2159" t="s">
        <v>81</v>
      </c>
      <c r="D2159" t="s">
        <v>82</v>
      </c>
      <c r="E2159">
        <v>6122310</v>
      </c>
      <c r="F2159">
        <v>4000</v>
      </c>
      <c r="G2159">
        <v>0</v>
      </c>
      <c r="H2159">
        <v>500</v>
      </c>
      <c r="I2159">
        <v>500</v>
      </c>
      <c r="J2159">
        <v>500</v>
      </c>
      <c r="K2159">
        <v>0</v>
      </c>
      <c r="L2159">
        <v>500</v>
      </c>
      <c r="M2159">
        <v>500</v>
      </c>
      <c r="N2159">
        <v>500</v>
      </c>
      <c r="O2159">
        <v>0</v>
      </c>
      <c r="P2159">
        <v>500</v>
      </c>
      <c r="Q2159">
        <v>500</v>
      </c>
      <c r="R2159">
        <v>0</v>
      </c>
      <c r="S2159">
        <f t="shared" si="33"/>
        <v>0</v>
      </c>
      <c r="T2159">
        <f>SUM($F2159:H2159)</f>
        <v>4500</v>
      </c>
      <c r="U2159">
        <f>SUM($F2159:I2159)</f>
        <v>5000</v>
      </c>
      <c r="V2159">
        <f>SUM($F2159:J2159)</f>
        <v>5500</v>
      </c>
      <c r="W2159">
        <f>SUM($F2159:K2159)</f>
        <v>5500</v>
      </c>
      <c r="X2159">
        <f>SUM($F2159:L2159)</f>
        <v>6000</v>
      </c>
      <c r="Y2159">
        <f>SUM($F2159:M2159)</f>
        <v>6500</v>
      </c>
      <c r="Z2159">
        <f>SUM($F2159:N2159)</f>
        <v>7000</v>
      </c>
      <c r="AA2159">
        <f>SUM($F2159:O2159)</f>
        <v>7000</v>
      </c>
      <c r="AB2159">
        <f>SUM($F2159:P2159)</f>
        <v>7500</v>
      </c>
      <c r="AC2159">
        <f>SUM($F2159:Q2159)</f>
        <v>8000</v>
      </c>
      <c r="AD2159">
        <f>SUM($F2159:R2159)</f>
        <v>8000</v>
      </c>
    </row>
    <row r="2160" spans="1:30" x14ac:dyDescent="0.35">
      <c r="A2160" t="s">
        <v>198</v>
      </c>
      <c r="B2160" s="328" t="str">
        <f>VLOOKUP(A2160,'Web Based Remittances'!$A$2:$C$70,3,0)</f>
        <v>1xH34pR7</v>
      </c>
      <c r="C2160" t="s">
        <v>83</v>
      </c>
      <c r="D2160" t="s">
        <v>84</v>
      </c>
      <c r="E2160">
        <v>6122110</v>
      </c>
      <c r="F2160">
        <v>10500</v>
      </c>
      <c r="G2160">
        <v>800</v>
      </c>
      <c r="H2160">
        <v>900</v>
      </c>
      <c r="I2160">
        <v>900</v>
      </c>
      <c r="J2160">
        <v>900</v>
      </c>
      <c r="K2160">
        <v>800</v>
      </c>
      <c r="L2160">
        <v>900</v>
      </c>
      <c r="M2160">
        <v>900</v>
      </c>
      <c r="N2160">
        <v>900</v>
      </c>
      <c r="O2160">
        <v>800</v>
      </c>
      <c r="P2160">
        <v>900</v>
      </c>
      <c r="Q2160">
        <v>900</v>
      </c>
      <c r="R2160">
        <v>900</v>
      </c>
      <c r="S2160">
        <f t="shared" si="33"/>
        <v>800</v>
      </c>
      <c r="T2160">
        <f>SUM($F2160:H2160)</f>
        <v>12200</v>
      </c>
      <c r="U2160">
        <f>SUM($F2160:I2160)</f>
        <v>13100</v>
      </c>
      <c r="V2160">
        <f>SUM($F2160:J2160)</f>
        <v>14000</v>
      </c>
      <c r="W2160">
        <f>SUM($F2160:K2160)</f>
        <v>14800</v>
      </c>
      <c r="X2160">
        <f>SUM($F2160:L2160)</f>
        <v>15700</v>
      </c>
      <c r="Y2160">
        <f>SUM($F2160:M2160)</f>
        <v>16600</v>
      </c>
      <c r="Z2160">
        <f>SUM($F2160:N2160)</f>
        <v>17500</v>
      </c>
      <c r="AA2160">
        <f>SUM($F2160:O2160)</f>
        <v>18300</v>
      </c>
      <c r="AB2160">
        <f>SUM($F2160:P2160)</f>
        <v>19200</v>
      </c>
      <c r="AC2160">
        <f>SUM($F2160:Q2160)</f>
        <v>20100</v>
      </c>
      <c r="AD2160">
        <f>SUM($F2160:R2160)</f>
        <v>21000</v>
      </c>
    </row>
    <row r="2161" spans="1:30" x14ac:dyDescent="0.35">
      <c r="A2161" t="s">
        <v>198</v>
      </c>
      <c r="B2161" s="328" t="str">
        <f>VLOOKUP(A2161,'Web Based Remittances'!$A$2:$C$70,3,0)</f>
        <v>1xH34pR7</v>
      </c>
      <c r="C2161" t="s">
        <v>85</v>
      </c>
      <c r="D2161" t="s">
        <v>86</v>
      </c>
      <c r="E2161">
        <v>6120800</v>
      </c>
      <c r="F2161">
        <v>7500</v>
      </c>
      <c r="G2161">
        <v>625</v>
      </c>
      <c r="H2161">
        <v>625</v>
      </c>
      <c r="I2161">
        <v>625</v>
      </c>
      <c r="J2161">
        <v>625</v>
      </c>
      <c r="K2161">
        <v>625</v>
      </c>
      <c r="L2161">
        <v>625</v>
      </c>
      <c r="M2161">
        <v>625</v>
      </c>
      <c r="N2161">
        <v>625</v>
      </c>
      <c r="O2161">
        <v>625</v>
      </c>
      <c r="P2161">
        <v>625</v>
      </c>
      <c r="Q2161">
        <v>625</v>
      </c>
      <c r="R2161">
        <v>625</v>
      </c>
      <c r="S2161">
        <f t="shared" si="33"/>
        <v>625</v>
      </c>
      <c r="T2161">
        <f>SUM($F2161:H2161)</f>
        <v>8750</v>
      </c>
      <c r="U2161">
        <f>SUM($F2161:I2161)</f>
        <v>9375</v>
      </c>
      <c r="V2161">
        <f>SUM($F2161:J2161)</f>
        <v>10000</v>
      </c>
      <c r="W2161">
        <f>SUM($F2161:K2161)</f>
        <v>10625</v>
      </c>
      <c r="X2161">
        <f>SUM($F2161:L2161)</f>
        <v>11250</v>
      </c>
      <c r="Y2161">
        <f>SUM($F2161:M2161)</f>
        <v>11875</v>
      </c>
      <c r="Z2161">
        <f>SUM($F2161:N2161)</f>
        <v>12500</v>
      </c>
      <c r="AA2161">
        <f>SUM($F2161:O2161)</f>
        <v>13125</v>
      </c>
      <c r="AB2161">
        <f>SUM($F2161:P2161)</f>
        <v>13750</v>
      </c>
      <c r="AC2161">
        <f>SUM($F2161:Q2161)</f>
        <v>14375</v>
      </c>
      <c r="AD2161">
        <f>SUM($F2161:R2161)</f>
        <v>15000</v>
      </c>
    </row>
    <row r="2162" spans="1:30" x14ac:dyDescent="0.35">
      <c r="A2162" t="s">
        <v>198</v>
      </c>
      <c r="B2162" s="328" t="str">
        <f>VLOOKUP(A2162,'Web Based Remittances'!$A$2:$C$70,3,0)</f>
        <v>1xH34pR7</v>
      </c>
      <c r="C2162" t="s">
        <v>87</v>
      </c>
      <c r="D2162" t="s">
        <v>88</v>
      </c>
      <c r="E2162">
        <v>6120220</v>
      </c>
      <c r="F2162">
        <v>39500</v>
      </c>
      <c r="G2162">
        <v>3291.66</v>
      </c>
      <c r="H2162">
        <v>3291.66</v>
      </c>
      <c r="I2162">
        <v>3291.66</v>
      </c>
      <c r="J2162">
        <v>3291.66</v>
      </c>
      <c r="K2162">
        <v>3291.66</v>
      </c>
      <c r="L2162">
        <v>3291.66</v>
      </c>
      <c r="M2162">
        <v>3291.66</v>
      </c>
      <c r="N2162">
        <v>3291.66</v>
      </c>
      <c r="O2162">
        <v>3291.66</v>
      </c>
      <c r="P2162">
        <v>3291.66</v>
      </c>
      <c r="Q2162">
        <v>3291.66</v>
      </c>
      <c r="R2162">
        <v>3291.74</v>
      </c>
      <c r="S2162">
        <f t="shared" si="33"/>
        <v>3291.66</v>
      </c>
      <c r="T2162">
        <f>SUM($F2162:H2162)</f>
        <v>46083.320000000007</v>
      </c>
      <c r="U2162">
        <f>SUM($F2162:I2162)</f>
        <v>49374.98000000001</v>
      </c>
      <c r="V2162">
        <f>SUM($F2162:J2162)</f>
        <v>52666.640000000014</v>
      </c>
      <c r="W2162">
        <f>SUM($F2162:K2162)</f>
        <v>55958.300000000017</v>
      </c>
      <c r="X2162">
        <f>SUM($F2162:L2162)</f>
        <v>59249.960000000021</v>
      </c>
      <c r="Y2162">
        <f>SUM($F2162:M2162)</f>
        <v>62541.620000000024</v>
      </c>
      <c r="Z2162">
        <f>SUM($F2162:N2162)</f>
        <v>65833.280000000028</v>
      </c>
      <c r="AA2162">
        <f>SUM($F2162:O2162)</f>
        <v>69124.940000000031</v>
      </c>
      <c r="AB2162">
        <f>SUM($F2162:P2162)</f>
        <v>72416.600000000035</v>
      </c>
      <c r="AC2162">
        <f>SUM($F2162:Q2162)</f>
        <v>75708.260000000038</v>
      </c>
      <c r="AD2162">
        <f>SUM($F2162:R2162)</f>
        <v>79000.000000000044</v>
      </c>
    </row>
    <row r="2163" spans="1:30" x14ac:dyDescent="0.35">
      <c r="A2163" t="s">
        <v>198</v>
      </c>
      <c r="B2163" s="328" t="str">
        <f>VLOOKUP(A2163,'Web Based Remittances'!$A$2:$C$70,3,0)</f>
        <v>1xH34pR7</v>
      </c>
      <c r="C2163" t="s">
        <v>89</v>
      </c>
      <c r="D2163" t="s">
        <v>90</v>
      </c>
      <c r="E2163">
        <v>6120600</v>
      </c>
      <c r="F2163">
        <v>83968</v>
      </c>
      <c r="G2163">
        <v>0</v>
      </c>
      <c r="H2163">
        <v>0</v>
      </c>
      <c r="I2163">
        <v>0</v>
      </c>
      <c r="J2163">
        <v>0</v>
      </c>
      <c r="K2163">
        <v>0</v>
      </c>
      <c r="L2163">
        <v>0</v>
      </c>
      <c r="M2163">
        <v>0</v>
      </c>
      <c r="N2163">
        <v>0</v>
      </c>
      <c r="O2163">
        <v>0</v>
      </c>
      <c r="P2163">
        <v>0</v>
      </c>
      <c r="Q2163">
        <v>0</v>
      </c>
      <c r="R2163">
        <v>83968</v>
      </c>
      <c r="S2163">
        <f t="shared" si="33"/>
        <v>0</v>
      </c>
      <c r="T2163">
        <f>SUM($F2163:H2163)</f>
        <v>83968</v>
      </c>
      <c r="U2163">
        <f>SUM($F2163:I2163)</f>
        <v>83968</v>
      </c>
      <c r="V2163">
        <f>SUM($F2163:J2163)</f>
        <v>83968</v>
      </c>
      <c r="W2163">
        <f>SUM($F2163:K2163)</f>
        <v>83968</v>
      </c>
      <c r="X2163">
        <f>SUM($F2163:L2163)</f>
        <v>83968</v>
      </c>
      <c r="Y2163">
        <f>SUM($F2163:M2163)</f>
        <v>83968</v>
      </c>
      <c r="Z2163">
        <f>SUM($F2163:N2163)</f>
        <v>83968</v>
      </c>
      <c r="AA2163">
        <f>SUM($F2163:O2163)</f>
        <v>83968</v>
      </c>
      <c r="AB2163">
        <f>SUM($F2163:P2163)</f>
        <v>83968</v>
      </c>
      <c r="AC2163">
        <f>SUM($F2163:Q2163)</f>
        <v>83968</v>
      </c>
      <c r="AD2163">
        <f>SUM($F2163:R2163)</f>
        <v>167936</v>
      </c>
    </row>
    <row r="2164" spans="1:30" x14ac:dyDescent="0.35">
      <c r="A2164" t="s">
        <v>198</v>
      </c>
      <c r="B2164" s="328" t="str">
        <f>VLOOKUP(A2164,'Web Based Remittances'!$A$2:$C$70,3,0)</f>
        <v>1xH34pR7</v>
      </c>
      <c r="C2164" t="s">
        <v>91</v>
      </c>
      <c r="D2164" t="s">
        <v>92</v>
      </c>
      <c r="E2164">
        <v>6120400</v>
      </c>
      <c r="F2164">
        <v>12500</v>
      </c>
      <c r="G2164">
        <v>1000</v>
      </c>
      <c r="H2164">
        <v>1200</v>
      </c>
      <c r="I2164">
        <v>1000</v>
      </c>
      <c r="J2164">
        <v>1000</v>
      </c>
      <c r="K2164">
        <v>1000</v>
      </c>
      <c r="L2164">
        <v>1300</v>
      </c>
      <c r="M2164">
        <v>1000</v>
      </c>
      <c r="N2164">
        <v>1000</v>
      </c>
      <c r="O2164">
        <v>1000</v>
      </c>
      <c r="P2164">
        <v>1000</v>
      </c>
      <c r="Q2164">
        <v>1000</v>
      </c>
      <c r="R2164">
        <v>1000</v>
      </c>
      <c r="S2164">
        <f t="shared" si="33"/>
        <v>1000</v>
      </c>
      <c r="T2164">
        <f>SUM($F2164:H2164)</f>
        <v>14700</v>
      </c>
      <c r="U2164">
        <f>SUM($F2164:I2164)</f>
        <v>15700</v>
      </c>
      <c r="V2164">
        <f>SUM($F2164:J2164)</f>
        <v>16700</v>
      </c>
      <c r="W2164">
        <f>SUM($F2164:K2164)</f>
        <v>17700</v>
      </c>
      <c r="X2164">
        <f>SUM($F2164:L2164)</f>
        <v>19000</v>
      </c>
      <c r="Y2164">
        <f>SUM($F2164:M2164)</f>
        <v>20000</v>
      </c>
      <c r="Z2164">
        <f>SUM($F2164:N2164)</f>
        <v>21000</v>
      </c>
      <c r="AA2164">
        <f>SUM($F2164:O2164)</f>
        <v>22000</v>
      </c>
      <c r="AB2164">
        <f>SUM($F2164:P2164)</f>
        <v>23000</v>
      </c>
      <c r="AC2164">
        <f>SUM($F2164:Q2164)</f>
        <v>24000</v>
      </c>
      <c r="AD2164">
        <f>SUM($F2164:R2164)</f>
        <v>25000</v>
      </c>
    </row>
    <row r="2165" spans="1:30" x14ac:dyDescent="0.35">
      <c r="A2165" t="s">
        <v>198</v>
      </c>
      <c r="B2165" s="328" t="str">
        <f>VLOOKUP(A2165,'Web Based Remittances'!$A$2:$C$70,3,0)</f>
        <v>1xH34pR7</v>
      </c>
      <c r="C2165" t="s">
        <v>93</v>
      </c>
      <c r="D2165" t="s">
        <v>94</v>
      </c>
      <c r="E2165">
        <v>6140130</v>
      </c>
      <c r="F2165">
        <v>97500</v>
      </c>
      <c r="G2165">
        <v>8125</v>
      </c>
      <c r="H2165">
        <v>8125</v>
      </c>
      <c r="I2165">
        <v>8125</v>
      </c>
      <c r="J2165">
        <v>8125</v>
      </c>
      <c r="K2165">
        <v>8125</v>
      </c>
      <c r="L2165">
        <v>8125</v>
      </c>
      <c r="M2165">
        <v>8125</v>
      </c>
      <c r="N2165">
        <v>8125</v>
      </c>
      <c r="O2165">
        <v>8125</v>
      </c>
      <c r="P2165">
        <v>8125</v>
      </c>
      <c r="Q2165">
        <v>8125</v>
      </c>
      <c r="R2165">
        <v>8125</v>
      </c>
      <c r="S2165">
        <f t="shared" si="33"/>
        <v>8125</v>
      </c>
      <c r="T2165">
        <f>SUM($F2165:H2165)</f>
        <v>113750</v>
      </c>
      <c r="U2165">
        <f>SUM($F2165:I2165)</f>
        <v>121875</v>
      </c>
      <c r="V2165">
        <f>SUM($F2165:J2165)</f>
        <v>130000</v>
      </c>
      <c r="W2165">
        <f>SUM($F2165:K2165)</f>
        <v>138125</v>
      </c>
      <c r="X2165">
        <f>SUM($F2165:L2165)</f>
        <v>146250</v>
      </c>
      <c r="Y2165">
        <f>SUM($F2165:M2165)</f>
        <v>154375</v>
      </c>
      <c r="Z2165">
        <f>SUM($F2165:N2165)</f>
        <v>162500</v>
      </c>
      <c r="AA2165">
        <f>SUM($F2165:O2165)</f>
        <v>170625</v>
      </c>
      <c r="AB2165">
        <f>SUM($F2165:P2165)</f>
        <v>178750</v>
      </c>
      <c r="AC2165">
        <f>SUM($F2165:Q2165)</f>
        <v>186875</v>
      </c>
      <c r="AD2165">
        <f>SUM($F2165:R2165)</f>
        <v>195000</v>
      </c>
    </row>
    <row r="2166" spans="1:30" x14ac:dyDescent="0.35">
      <c r="A2166" t="s">
        <v>198</v>
      </c>
      <c r="B2166" s="328" t="str">
        <f>VLOOKUP(A2166,'Web Based Remittances'!$A$2:$C$70,3,0)</f>
        <v>1xH34pR7</v>
      </c>
      <c r="C2166" t="s">
        <v>95</v>
      </c>
      <c r="D2166" t="s">
        <v>96</v>
      </c>
      <c r="E2166">
        <v>6142430</v>
      </c>
      <c r="F2166">
        <v>28000</v>
      </c>
      <c r="G2166">
        <v>2333</v>
      </c>
      <c r="H2166">
        <v>2333</v>
      </c>
      <c r="I2166">
        <v>2333</v>
      </c>
      <c r="J2166">
        <v>2333</v>
      </c>
      <c r="K2166">
        <v>2333</v>
      </c>
      <c r="L2166">
        <v>2333</v>
      </c>
      <c r="M2166">
        <v>2333</v>
      </c>
      <c r="N2166">
        <v>2333</v>
      </c>
      <c r="O2166">
        <v>2333</v>
      </c>
      <c r="P2166">
        <v>2333</v>
      </c>
      <c r="Q2166">
        <v>2333</v>
      </c>
      <c r="R2166">
        <v>2337</v>
      </c>
      <c r="S2166">
        <f t="shared" si="33"/>
        <v>2333</v>
      </c>
      <c r="T2166">
        <f>SUM($F2166:H2166)</f>
        <v>32666</v>
      </c>
      <c r="U2166">
        <f>SUM($F2166:I2166)</f>
        <v>34999</v>
      </c>
      <c r="V2166">
        <f>SUM($F2166:J2166)</f>
        <v>37332</v>
      </c>
      <c r="W2166">
        <f>SUM($F2166:K2166)</f>
        <v>39665</v>
      </c>
      <c r="X2166">
        <f>SUM($F2166:L2166)</f>
        <v>41998</v>
      </c>
      <c r="Y2166">
        <f>SUM($F2166:M2166)</f>
        <v>44331</v>
      </c>
      <c r="Z2166">
        <f>SUM($F2166:N2166)</f>
        <v>46664</v>
      </c>
      <c r="AA2166">
        <f>SUM($F2166:O2166)</f>
        <v>48997</v>
      </c>
      <c r="AB2166">
        <f>SUM($F2166:P2166)</f>
        <v>51330</v>
      </c>
      <c r="AC2166">
        <f>SUM($F2166:Q2166)</f>
        <v>53663</v>
      </c>
      <c r="AD2166">
        <f>SUM($F2166:R2166)</f>
        <v>56000</v>
      </c>
    </row>
    <row r="2167" spans="1:30" x14ac:dyDescent="0.35">
      <c r="A2167" t="s">
        <v>198</v>
      </c>
      <c r="B2167" s="328" t="str">
        <f>VLOOKUP(A2167,'Web Based Remittances'!$A$2:$C$70,3,0)</f>
        <v>1xH34pR7</v>
      </c>
      <c r="C2167" t="s">
        <v>97</v>
      </c>
      <c r="D2167" t="s">
        <v>98</v>
      </c>
      <c r="E2167">
        <v>6146100</v>
      </c>
      <c r="F2167">
        <v>0</v>
      </c>
      <c r="G2167">
        <v>0</v>
      </c>
      <c r="H2167">
        <v>0</v>
      </c>
      <c r="I2167">
        <v>0</v>
      </c>
      <c r="J2167">
        <v>0</v>
      </c>
      <c r="K2167">
        <v>0</v>
      </c>
      <c r="L2167">
        <v>0</v>
      </c>
      <c r="M2167">
        <v>0</v>
      </c>
      <c r="N2167">
        <v>0</v>
      </c>
      <c r="O2167">
        <v>0</v>
      </c>
      <c r="P2167">
        <v>0</v>
      </c>
      <c r="Q2167">
        <v>0</v>
      </c>
      <c r="R2167">
        <v>0</v>
      </c>
      <c r="S2167">
        <f t="shared" si="33"/>
        <v>0</v>
      </c>
      <c r="T2167">
        <f>SUM($F2167:H2167)</f>
        <v>0</v>
      </c>
      <c r="U2167">
        <f>SUM($F2167:I2167)</f>
        <v>0</v>
      </c>
      <c r="V2167">
        <f>SUM($F2167:J2167)</f>
        <v>0</v>
      </c>
      <c r="W2167">
        <f>SUM($F2167:K2167)</f>
        <v>0</v>
      </c>
      <c r="X2167">
        <f>SUM($F2167:L2167)</f>
        <v>0</v>
      </c>
      <c r="Y2167">
        <f>SUM($F2167:M2167)</f>
        <v>0</v>
      </c>
      <c r="Z2167">
        <f>SUM($F2167:N2167)</f>
        <v>0</v>
      </c>
      <c r="AA2167">
        <f>SUM($F2167:O2167)</f>
        <v>0</v>
      </c>
      <c r="AB2167">
        <f>SUM($F2167:P2167)</f>
        <v>0</v>
      </c>
      <c r="AC2167">
        <f>SUM($F2167:Q2167)</f>
        <v>0</v>
      </c>
      <c r="AD2167">
        <f>SUM($F2167:R2167)</f>
        <v>0</v>
      </c>
    </row>
    <row r="2168" spans="1:30" x14ac:dyDescent="0.35">
      <c r="A2168" t="s">
        <v>198</v>
      </c>
      <c r="B2168" s="328" t="str">
        <f>VLOOKUP(A2168,'Web Based Remittances'!$A$2:$C$70,3,0)</f>
        <v>1xH34pR7</v>
      </c>
      <c r="C2168" t="s">
        <v>99</v>
      </c>
      <c r="D2168" t="s">
        <v>100</v>
      </c>
      <c r="E2168">
        <v>6140000</v>
      </c>
      <c r="F2168">
        <v>26500</v>
      </c>
      <c r="G2168">
        <v>2208</v>
      </c>
      <c r="H2168">
        <v>2208</v>
      </c>
      <c r="I2168">
        <v>2208</v>
      </c>
      <c r="J2168">
        <v>2208</v>
      </c>
      <c r="K2168">
        <v>2208</v>
      </c>
      <c r="L2168">
        <v>2208</v>
      </c>
      <c r="M2168">
        <v>2208</v>
      </c>
      <c r="N2168">
        <v>2208</v>
      </c>
      <c r="O2168">
        <v>2208</v>
      </c>
      <c r="P2168">
        <v>2208</v>
      </c>
      <c r="Q2168">
        <v>2208</v>
      </c>
      <c r="R2168">
        <v>2212</v>
      </c>
      <c r="S2168">
        <f t="shared" si="33"/>
        <v>2208</v>
      </c>
      <c r="T2168">
        <f>SUM($F2168:H2168)</f>
        <v>30916</v>
      </c>
      <c r="U2168">
        <f>SUM($F2168:I2168)</f>
        <v>33124</v>
      </c>
      <c r="V2168">
        <f>SUM($F2168:J2168)</f>
        <v>35332</v>
      </c>
      <c r="W2168">
        <f>SUM($F2168:K2168)</f>
        <v>37540</v>
      </c>
      <c r="X2168">
        <f>SUM($F2168:L2168)</f>
        <v>39748</v>
      </c>
      <c r="Y2168">
        <f>SUM($F2168:M2168)</f>
        <v>41956</v>
      </c>
      <c r="Z2168">
        <f>SUM($F2168:N2168)</f>
        <v>44164</v>
      </c>
      <c r="AA2168">
        <f>SUM($F2168:O2168)</f>
        <v>46372</v>
      </c>
      <c r="AB2168">
        <f>SUM($F2168:P2168)</f>
        <v>48580</v>
      </c>
      <c r="AC2168">
        <f>SUM($F2168:Q2168)</f>
        <v>50788</v>
      </c>
      <c r="AD2168">
        <f>SUM($F2168:R2168)</f>
        <v>53000</v>
      </c>
    </row>
    <row r="2169" spans="1:30" x14ac:dyDescent="0.35">
      <c r="A2169" t="s">
        <v>198</v>
      </c>
      <c r="B2169" s="328" t="str">
        <f>VLOOKUP(A2169,'Web Based Remittances'!$A$2:$C$70,3,0)</f>
        <v>1xH34pR7</v>
      </c>
      <c r="C2169" t="s">
        <v>101</v>
      </c>
      <c r="D2169" t="s">
        <v>102</v>
      </c>
      <c r="E2169">
        <v>6121600</v>
      </c>
      <c r="F2169">
        <v>12000</v>
      </c>
      <c r="G2169">
        <v>0</v>
      </c>
      <c r="H2169">
        <v>0</v>
      </c>
      <c r="I2169">
        <v>12000</v>
      </c>
      <c r="J2169">
        <v>0</v>
      </c>
      <c r="K2169">
        <v>0</v>
      </c>
      <c r="L2169">
        <v>0</v>
      </c>
      <c r="M2169">
        <v>0</v>
      </c>
      <c r="N2169">
        <v>0</v>
      </c>
      <c r="O2169">
        <v>0</v>
      </c>
      <c r="P2169">
        <v>0</v>
      </c>
      <c r="Q2169">
        <v>0</v>
      </c>
      <c r="R2169">
        <v>0</v>
      </c>
      <c r="S2169">
        <f t="shared" si="33"/>
        <v>0</v>
      </c>
      <c r="T2169">
        <f>SUM($F2169:H2169)</f>
        <v>12000</v>
      </c>
      <c r="U2169">
        <f>SUM($F2169:I2169)</f>
        <v>24000</v>
      </c>
      <c r="V2169">
        <f>SUM($F2169:J2169)</f>
        <v>24000</v>
      </c>
      <c r="W2169">
        <f>SUM($F2169:K2169)</f>
        <v>24000</v>
      </c>
      <c r="X2169">
        <f>SUM($F2169:L2169)</f>
        <v>24000</v>
      </c>
      <c r="Y2169">
        <f>SUM($F2169:M2169)</f>
        <v>24000</v>
      </c>
      <c r="Z2169">
        <f>SUM($F2169:N2169)</f>
        <v>24000</v>
      </c>
      <c r="AA2169">
        <f>SUM($F2169:O2169)</f>
        <v>24000</v>
      </c>
      <c r="AB2169">
        <f>SUM($F2169:P2169)</f>
        <v>24000</v>
      </c>
      <c r="AC2169">
        <f>SUM($F2169:Q2169)</f>
        <v>24000</v>
      </c>
      <c r="AD2169">
        <f>SUM($F2169:R2169)</f>
        <v>24000</v>
      </c>
    </row>
    <row r="2170" spans="1:30" x14ac:dyDescent="0.35">
      <c r="A2170" t="s">
        <v>198</v>
      </c>
      <c r="B2170" s="328" t="str">
        <f>VLOOKUP(A2170,'Web Based Remittances'!$A$2:$C$70,3,0)</f>
        <v>1xH34pR7</v>
      </c>
      <c r="C2170" t="s">
        <v>103</v>
      </c>
      <c r="D2170" t="s">
        <v>104</v>
      </c>
      <c r="E2170">
        <v>6151110</v>
      </c>
      <c r="F2170">
        <v>0</v>
      </c>
      <c r="G2170">
        <v>0</v>
      </c>
      <c r="H2170">
        <v>0</v>
      </c>
      <c r="I2170">
        <v>0</v>
      </c>
      <c r="J2170">
        <v>0</v>
      </c>
      <c r="K2170">
        <v>0</v>
      </c>
      <c r="L2170">
        <v>0</v>
      </c>
      <c r="M2170">
        <v>0</v>
      </c>
      <c r="N2170">
        <v>0</v>
      </c>
      <c r="O2170">
        <v>0</v>
      </c>
      <c r="P2170">
        <v>0</v>
      </c>
      <c r="Q2170">
        <v>0</v>
      </c>
      <c r="R2170">
        <v>0</v>
      </c>
      <c r="S2170">
        <f t="shared" si="33"/>
        <v>0</v>
      </c>
      <c r="T2170">
        <f>SUM($F2170:H2170)</f>
        <v>0</v>
      </c>
      <c r="U2170">
        <f>SUM($F2170:I2170)</f>
        <v>0</v>
      </c>
      <c r="V2170">
        <f>SUM($F2170:J2170)</f>
        <v>0</v>
      </c>
      <c r="W2170">
        <f>SUM($F2170:K2170)</f>
        <v>0</v>
      </c>
      <c r="X2170">
        <f>SUM($F2170:L2170)</f>
        <v>0</v>
      </c>
      <c r="Y2170">
        <f>SUM($F2170:M2170)</f>
        <v>0</v>
      </c>
      <c r="Z2170">
        <f>SUM($F2170:N2170)</f>
        <v>0</v>
      </c>
      <c r="AA2170">
        <f>SUM($F2170:O2170)</f>
        <v>0</v>
      </c>
      <c r="AB2170">
        <f>SUM($F2170:P2170)</f>
        <v>0</v>
      </c>
      <c r="AC2170">
        <f>SUM($F2170:Q2170)</f>
        <v>0</v>
      </c>
      <c r="AD2170">
        <f>SUM($F2170:R2170)</f>
        <v>0</v>
      </c>
    </row>
    <row r="2171" spans="1:30" x14ac:dyDescent="0.35">
      <c r="A2171" t="s">
        <v>198</v>
      </c>
      <c r="B2171" s="328" t="str">
        <f>VLOOKUP(A2171,'Web Based Remittances'!$A$2:$C$70,3,0)</f>
        <v>1xH34pR7</v>
      </c>
      <c r="C2171" t="s">
        <v>105</v>
      </c>
      <c r="D2171" t="s">
        <v>106</v>
      </c>
      <c r="E2171">
        <v>6140200</v>
      </c>
      <c r="F2171">
        <v>66500</v>
      </c>
      <c r="G2171">
        <v>5542</v>
      </c>
      <c r="H2171">
        <v>5542</v>
      </c>
      <c r="I2171">
        <v>5542</v>
      </c>
      <c r="J2171">
        <v>5542</v>
      </c>
      <c r="K2171">
        <v>5542</v>
      </c>
      <c r="L2171">
        <v>5542</v>
      </c>
      <c r="M2171">
        <v>5542</v>
      </c>
      <c r="N2171">
        <v>5542</v>
      </c>
      <c r="O2171">
        <v>5542</v>
      </c>
      <c r="P2171">
        <v>5542</v>
      </c>
      <c r="Q2171">
        <v>5542</v>
      </c>
      <c r="R2171">
        <v>5538</v>
      </c>
      <c r="S2171">
        <f t="shared" si="33"/>
        <v>5542</v>
      </c>
      <c r="T2171">
        <f>SUM($F2171:H2171)</f>
        <v>77584</v>
      </c>
      <c r="U2171">
        <f>SUM($F2171:I2171)</f>
        <v>83126</v>
      </c>
      <c r="V2171">
        <f>SUM($F2171:J2171)</f>
        <v>88668</v>
      </c>
      <c r="W2171">
        <f>SUM($F2171:K2171)</f>
        <v>94210</v>
      </c>
      <c r="X2171">
        <f>SUM($F2171:L2171)</f>
        <v>99752</v>
      </c>
      <c r="Y2171">
        <f>SUM($F2171:M2171)</f>
        <v>105294</v>
      </c>
      <c r="Z2171">
        <f>SUM($F2171:N2171)</f>
        <v>110836</v>
      </c>
      <c r="AA2171">
        <f>SUM($F2171:O2171)</f>
        <v>116378</v>
      </c>
      <c r="AB2171">
        <f>SUM($F2171:P2171)</f>
        <v>121920</v>
      </c>
      <c r="AC2171">
        <f>SUM($F2171:Q2171)</f>
        <v>127462</v>
      </c>
      <c r="AD2171">
        <f>SUM($F2171:R2171)</f>
        <v>133000</v>
      </c>
    </row>
    <row r="2172" spans="1:30" x14ac:dyDescent="0.35">
      <c r="A2172" t="s">
        <v>198</v>
      </c>
      <c r="B2172" s="328" t="str">
        <f>VLOOKUP(A2172,'Web Based Remittances'!$A$2:$C$70,3,0)</f>
        <v>1xH34pR7</v>
      </c>
      <c r="C2172" t="s">
        <v>107</v>
      </c>
      <c r="D2172" t="s">
        <v>108</v>
      </c>
      <c r="E2172">
        <v>6111000</v>
      </c>
      <c r="F2172">
        <v>10000</v>
      </c>
      <c r="G2172">
        <v>1000</v>
      </c>
      <c r="H2172">
        <v>1000</v>
      </c>
      <c r="I2172">
        <v>1000</v>
      </c>
      <c r="J2172">
        <v>1000</v>
      </c>
      <c r="K2172">
        <v>0</v>
      </c>
      <c r="L2172">
        <v>1000</v>
      </c>
      <c r="M2172">
        <v>1000</v>
      </c>
      <c r="N2172">
        <v>1000</v>
      </c>
      <c r="O2172">
        <v>0</v>
      </c>
      <c r="P2172">
        <v>1000</v>
      </c>
      <c r="Q2172">
        <v>1000</v>
      </c>
      <c r="R2172">
        <v>1000</v>
      </c>
      <c r="S2172">
        <f t="shared" si="33"/>
        <v>1000</v>
      </c>
      <c r="T2172">
        <f>SUM($F2172:H2172)</f>
        <v>12000</v>
      </c>
      <c r="U2172">
        <f>SUM($F2172:I2172)</f>
        <v>13000</v>
      </c>
      <c r="V2172">
        <f>SUM($F2172:J2172)</f>
        <v>14000</v>
      </c>
      <c r="W2172">
        <f>SUM($F2172:K2172)</f>
        <v>14000</v>
      </c>
      <c r="X2172">
        <f>SUM($F2172:L2172)</f>
        <v>15000</v>
      </c>
      <c r="Y2172">
        <f>SUM($F2172:M2172)</f>
        <v>16000</v>
      </c>
      <c r="Z2172">
        <f>SUM($F2172:N2172)</f>
        <v>17000</v>
      </c>
      <c r="AA2172">
        <f>SUM($F2172:O2172)</f>
        <v>17000</v>
      </c>
      <c r="AB2172">
        <f>SUM($F2172:P2172)</f>
        <v>18000</v>
      </c>
      <c r="AC2172">
        <f>SUM($F2172:Q2172)</f>
        <v>19000</v>
      </c>
      <c r="AD2172">
        <f>SUM($F2172:R2172)</f>
        <v>20000</v>
      </c>
    </row>
    <row r="2173" spans="1:30" x14ac:dyDescent="0.35">
      <c r="A2173" t="s">
        <v>198</v>
      </c>
      <c r="B2173" s="328" t="str">
        <f>VLOOKUP(A2173,'Web Based Remittances'!$A$2:$C$70,3,0)</f>
        <v>1xH34pR7</v>
      </c>
      <c r="C2173" t="s">
        <v>109</v>
      </c>
      <c r="D2173" t="s">
        <v>110</v>
      </c>
      <c r="E2173">
        <v>6170100</v>
      </c>
      <c r="F2173">
        <v>3000</v>
      </c>
      <c r="G2173">
        <v>0</v>
      </c>
      <c r="H2173">
        <v>1500</v>
      </c>
      <c r="I2173">
        <v>0</v>
      </c>
      <c r="J2173">
        <v>0</v>
      </c>
      <c r="K2173">
        <v>0</v>
      </c>
      <c r="L2173">
        <v>1500</v>
      </c>
      <c r="M2173">
        <v>0</v>
      </c>
      <c r="N2173">
        <v>0</v>
      </c>
      <c r="O2173">
        <v>0</v>
      </c>
      <c r="P2173">
        <v>0</v>
      </c>
      <c r="Q2173">
        <v>0</v>
      </c>
      <c r="R2173">
        <v>0</v>
      </c>
      <c r="S2173">
        <f t="shared" si="33"/>
        <v>0</v>
      </c>
      <c r="T2173">
        <f>SUM($F2173:H2173)</f>
        <v>4500</v>
      </c>
      <c r="U2173">
        <f>SUM($F2173:I2173)</f>
        <v>4500</v>
      </c>
      <c r="V2173">
        <f>SUM($F2173:J2173)</f>
        <v>4500</v>
      </c>
      <c r="W2173">
        <f>SUM($F2173:K2173)</f>
        <v>4500</v>
      </c>
      <c r="X2173">
        <f>SUM($F2173:L2173)</f>
        <v>6000</v>
      </c>
      <c r="Y2173">
        <f>SUM($F2173:M2173)</f>
        <v>6000</v>
      </c>
      <c r="Z2173">
        <f>SUM($F2173:N2173)</f>
        <v>6000</v>
      </c>
      <c r="AA2173">
        <f>SUM($F2173:O2173)</f>
        <v>6000</v>
      </c>
      <c r="AB2173">
        <f>SUM($F2173:P2173)</f>
        <v>6000</v>
      </c>
      <c r="AC2173">
        <f>SUM($F2173:Q2173)</f>
        <v>6000</v>
      </c>
      <c r="AD2173">
        <f>SUM($F2173:R2173)</f>
        <v>6000</v>
      </c>
    </row>
    <row r="2174" spans="1:30" x14ac:dyDescent="0.35">
      <c r="A2174" t="s">
        <v>198</v>
      </c>
      <c r="B2174" s="328" t="str">
        <f>VLOOKUP(A2174,'Web Based Remittances'!$A$2:$C$70,3,0)</f>
        <v>1xH34pR7</v>
      </c>
      <c r="C2174" t="s">
        <v>111</v>
      </c>
      <c r="D2174" t="s">
        <v>112</v>
      </c>
      <c r="E2174">
        <v>6170110</v>
      </c>
      <c r="F2174">
        <v>41000</v>
      </c>
      <c r="G2174">
        <v>3416</v>
      </c>
      <c r="H2174">
        <v>3418</v>
      </c>
      <c r="I2174">
        <v>3416</v>
      </c>
      <c r="J2174">
        <v>3416</v>
      </c>
      <c r="K2174">
        <v>3416</v>
      </c>
      <c r="L2174">
        <v>3416</v>
      </c>
      <c r="M2174">
        <v>3416</v>
      </c>
      <c r="N2174">
        <v>3416</v>
      </c>
      <c r="O2174">
        <v>3416</v>
      </c>
      <c r="P2174">
        <v>3416</v>
      </c>
      <c r="Q2174">
        <v>3416</v>
      </c>
      <c r="R2174">
        <v>3422</v>
      </c>
      <c r="S2174">
        <f t="shared" si="33"/>
        <v>3416</v>
      </c>
      <c r="T2174">
        <f>SUM($F2174:H2174)</f>
        <v>47834</v>
      </c>
      <c r="U2174">
        <f>SUM($F2174:I2174)</f>
        <v>51250</v>
      </c>
      <c r="V2174">
        <f>SUM($F2174:J2174)</f>
        <v>54666</v>
      </c>
      <c r="W2174">
        <f>SUM($F2174:K2174)</f>
        <v>58082</v>
      </c>
      <c r="X2174">
        <f>SUM($F2174:L2174)</f>
        <v>61498</v>
      </c>
      <c r="Y2174">
        <f>SUM($F2174:M2174)</f>
        <v>64914</v>
      </c>
      <c r="Z2174">
        <f>SUM($F2174:N2174)</f>
        <v>68330</v>
      </c>
      <c r="AA2174">
        <f>SUM($F2174:O2174)</f>
        <v>71746</v>
      </c>
      <c r="AB2174">
        <f>SUM($F2174:P2174)</f>
        <v>75162</v>
      </c>
      <c r="AC2174">
        <f>SUM($F2174:Q2174)</f>
        <v>78578</v>
      </c>
      <c r="AD2174">
        <f>SUM($F2174:R2174)</f>
        <v>82000</v>
      </c>
    </row>
    <row r="2175" spans="1:30" x14ac:dyDescent="0.35">
      <c r="A2175" t="s">
        <v>198</v>
      </c>
      <c r="B2175" s="328" t="str">
        <f>VLOOKUP(A2175,'Web Based Remittances'!$A$2:$C$70,3,0)</f>
        <v>1xH34pR7</v>
      </c>
      <c r="C2175" t="s">
        <v>113</v>
      </c>
      <c r="D2175" t="s">
        <v>114</v>
      </c>
      <c r="E2175">
        <v>6181400</v>
      </c>
      <c r="F2175">
        <v>0</v>
      </c>
      <c r="G2175">
        <v>0</v>
      </c>
      <c r="H2175">
        <v>0</v>
      </c>
      <c r="I2175">
        <v>0</v>
      </c>
      <c r="J2175">
        <v>0</v>
      </c>
      <c r="K2175">
        <v>0</v>
      </c>
      <c r="L2175">
        <v>0</v>
      </c>
      <c r="M2175">
        <v>0</v>
      </c>
      <c r="N2175">
        <v>0</v>
      </c>
      <c r="O2175">
        <v>0</v>
      </c>
      <c r="P2175">
        <v>0</v>
      </c>
      <c r="Q2175">
        <v>0</v>
      </c>
      <c r="R2175">
        <v>0</v>
      </c>
      <c r="S2175">
        <f t="shared" si="33"/>
        <v>0</v>
      </c>
      <c r="T2175">
        <f>SUM($F2175:H2175)</f>
        <v>0</v>
      </c>
      <c r="U2175">
        <f>SUM($F2175:I2175)</f>
        <v>0</v>
      </c>
      <c r="V2175">
        <f>SUM($F2175:J2175)</f>
        <v>0</v>
      </c>
      <c r="W2175">
        <f>SUM($F2175:K2175)</f>
        <v>0</v>
      </c>
      <c r="X2175">
        <f>SUM($F2175:L2175)</f>
        <v>0</v>
      </c>
      <c r="Y2175">
        <f>SUM($F2175:M2175)</f>
        <v>0</v>
      </c>
      <c r="Z2175">
        <f>SUM($F2175:N2175)</f>
        <v>0</v>
      </c>
      <c r="AA2175">
        <f>SUM($F2175:O2175)</f>
        <v>0</v>
      </c>
      <c r="AB2175">
        <f>SUM($F2175:P2175)</f>
        <v>0</v>
      </c>
      <c r="AC2175">
        <f>SUM($F2175:Q2175)</f>
        <v>0</v>
      </c>
      <c r="AD2175">
        <f>SUM($F2175:R2175)</f>
        <v>0</v>
      </c>
    </row>
    <row r="2176" spans="1:30" x14ac:dyDescent="0.35">
      <c r="A2176" t="s">
        <v>198</v>
      </c>
      <c r="B2176" s="328" t="str">
        <f>VLOOKUP(A2176,'Web Based Remittances'!$A$2:$C$70,3,0)</f>
        <v>1xH34pR7</v>
      </c>
      <c r="C2176" t="s">
        <v>115</v>
      </c>
      <c r="D2176" t="s">
        <v>116</v>
      </c>
      <c r="E2176">
        <v>6181500</v>
      </c>
      <c r="F2176">
        <v>0</v>
      </c>
      <c r="G2176">
        <v>0</v>
      </c>
      <c r="H2176">
        <v>0</v>
      </c>
      <c r="I2176">
        <v>0</v>
      </c>
      <c r="J2176">
        <v>0</v>
      </c>
      <c r="K2176">
        <v>0</v>
      </c>
      <c r="L2176">
        <v>0</v>
      </c>
      <c r="M2176">
        <v>0</v>
      </c>
      <c r="N2176">
        <v>0</v>
      </c>
      <c r="O2176">
        <v>0</v>
      </c>
      <c r="P2176">
        <v>0</v>
      </c>
      <c r="Q2176">
        <v>0</v>
      </c>
      <c r="R2176">
        <v>0</v>
      </c>
      <c r="S2176">
        <f t="shared" si="33"/>
        <v>0</v>
      </c>
      <c r="T2176">
        <f>SUM($F2176:H2176)</f>
        <v>0</v>
      </c>
      <c r="U2176">
        <f>SUM($F2176:I2176)</f>
        <v>0</v>
      </c>
      <c r="V2176">
        <f>SUM($F2176:J2176)</f>
        <v>0</v>
      </c>
      <c r="W2176">
        <f>SUM($F2176:K2176)</f>
        <v>0</v>
      </c>
      <c r="X2176">
        <f>SUM($F2176:L2176)</f>
        <v>0</v>
      </c>
      <c r="Y2176">
        <f>SUM($F2176:M2176)</f>
        <v>0</v>
      </c>
      <c r="Z2176">
        <f>SUM($F2176:N2176)</f>
        <v>0</v>
      </c>
      <c r="AA2176">
        <f>SUM($F2176:O2176)</f>
        <v>0</v>
      </c>
      <c r="AB2176">
        <f>SUM($F2176:P2176)</f>
        <v>0</v>
      </c>
      <c r="AC2176">
        <f>SUM($F2176:Q2176)</f>
        <v>0</v>
      </c>
      <c r="AD2176">
        <f>SUM($F2176:R2176)</f>
        <v>0</v>
      </c>
    </row>
    <row r="2177" spans="1:30" x14ac:dyDescent="0.35">
      <c r="A2177" t="s">
        <v>198</v>
      </c>
      <c r="B2177" s="328" t="str">
        <f>VLOOKUP(A2177,'Web Based Remittances'!$A$2:$C$70,3,0)</f>
        <v>1xH34pR7</v>
      </c>
      <c r="C2177" t="s">
        <v>117</v>
      </c>
      <c r="D2177" t="s">
        <v>118</v>
      </c>
      <c r="E2177">
        <v>6110610</v>
      </c>
      <c r="F2177">
        <v>0</v>
      </c>
      <c r="G2177">
        <v>0</v>
      </c>
      <c r="H2177">
        <v>0</v>
      </c>
      <c r="I2177">
        <v>0</v>
      </c>
      <c r="J2177">
        <v>0</v>
      </c>
      <c r="K2177">
        <v>0</v>
      </c>
      <c r="L2177">
        <v>0</v>
      </c>
      <c r="M2177">
        <v>0</v>
      </c>
      <c r="N2177">
        <v>0</v>
      </c>
      <c r="O2177">
        <v>0</v>
      </c>
      <c r="P2177">
        <v>0</v>
      </c>
      <c r="Q2177">
        <v>0</v>
      </c>
      <c r="R2177">
        <v>0</v>
      </c>
      <c r="S2177">
        <f t="shared" si="33"/>
        <v>0</v>
      </c>
      <c r="T2177">
        <f>SUM($F2177:H2177)</f>
        <v>0</v>
      </c>
      <c r="U2177">
        <f>SUM($F2177:I2177)</f>
        <v>0</v>
      </c>
      <c r="V2177">
        <f>SUM($F2177:J2177)</f>
        <v>0</v>
      </c>
      <c r="W2177">
        <f>SUM($F2177:K2177)</f>
        <v>0</v>
      </c>
      <c r="X2177">
        <f>SUM($F2177:L2177)</f>
        <v>0</v>
      </c>
      <c r="Y2177">
        <f>SUM($F2177:M2177)</f>
        <v>0</v>
      </c>
      <c r="Z2177">
        <f>SUM($F2177:N2177)</f>
        <v>0</v>
      </c>
      <c r="AA2177">
        <f>SUM($F2177:O2177)</f>
        <v>0</v>
      </c>
      <c r="AB2177">
        <f>SUM($F2177:P2177)</f>
        <v>0</v>
      </c>
      <c r="AC2177">
        <f>SUM($F2177:Q2177)</f>
        <v>0</v>
      </c>
      <c r="AD2177">
        <f>SUM($F2177:R2177)</f>
        <v>0</v>
      </c>
    </row>
    <row r="2178" spans="1:30" x14ac:dyDescent="0.35">
      <c r="A2178" t="s">
        <v>198</v>
      </c>
      <c r="B2178" s="328" t="str">
        <f>VLOOKUP(A2178,'Web Based Remittances'!$A$2:$C$70,3,0)</f>
        <v>1xH34pR7</v>
      </c>
      <c r="C2178" t="s">
        <v>119</v>
      </c>
      <c r="D2178" t="s">
        <v>120</v>
      </c>
      <c r="E2178">
        <v>6122340</v>
      </c>
      <c r="F2178">
        <v>0</v>
      </c>
      <c r="G2178">
        <v>0</v>
      </c>
      <c r="H2178">
        <v>0</v>
      </c>
      <c r="I2178">
        <v>0</v>
      </c>
      <c r="J2178">
        <v>0</v>
      </c>
      <c r="K2178">
        <v>0</v>
      </c>
      <c r="L2178">
        <v>0</v>
      </c>
      <c r="M2178">
        <v>0</v>
      </c>
      <c r="N2178">
        <v>0</v>
      </c>
      <c r="O2178">
        <v>0</v>
      </c>
      <c r="P2178">
        <v>0</v>
      </c>
      <c r="Q2178">
        <v>0</v>
      </c>
      <c r="R2178">
        <v>0</v>
      </c>
      <c r="S2178">
        <f t="shared" si="33"/>
        <v>0</v>
      </c>
      <c r="T2178">
        <f>SUM($F2178:H2178)</f>
        <v>0</v>
      </c>
      <c r="U2178">
        <f>SUM($F2178:I2178)</f>
        <v>0</v>
      </c>
      <c r="V2178">
        <f>SUM($F2178:J2178)</f>
        <v>0</v>
      </c>
      <c r="W2178">
        <f>SUM($F2178:K2178)</f>
        <v>0</v>
      </c>
      <c r="X2178">
        <f>SUM($F2178:L2178)</f>
        <v>0</v>
      </c>
      <c r="Y2178">
        <f>SUM($F2178:M2178)</f>
        <v>0</v>
      </c>
      <c r="Z2178">
        <f>SUM($F2178:N2178)</f>
        <v>0</v>
      </c>
      <c r="AA2178">
        <f>SUM($F2178:O2178)</f>
        <v>0</v>
      </c>
      <c r="AB2178">
        <f>SUM($F2178:P2178)</f>
        <v>0</v>
      </c>
      <c r="AC2178">
        <f>SUM($F2178:Q2178)</f>
        <v>0</v>
      </c>
      <c r="AD2178">
        <f>SUM($F2178:R2178)</f>
        <v>0</v>
      </c>
    </row>
    <row r="2179" spans="1:30" x14ac:dyDescent="0.35">
      <c r="A2179" t="s">
        <v>198</v>
      </c>
      <c r="B2179" s="328" t="str">
        <f>VLOOKUP(A2179,'Web Based Remittances'!$A$2:$C$70,3,0)</f>
        <v>1xH34pR7</v>
      </c>
      <c r="C2179" t="s">
        <v>121</v>
      </c>
      <c r="D2179" t="s">
        <v>122</v>
      </c>
      <c r="E2179">
        <v>4190170</v>
      </c>
      <c r="F2179">
        <v>-9969</v>
      </c>
      <c r="G2179">
        <v>-9969</v>
      </c>
      <c r="H2179">
        <v>0</v>
      </c>
      <c r="I2179">
        <v>0</v>
      </c>
      <c r="J2179">
        <v>0</v>
      </c>
      <c r="K2179">
        <v>0</v>
      </c>
      <c r="L2179">
        <v>0</v>
      </c>
      <c r="M2179">
        <v>0</v>
      </c>
      <c r="N2179">
        <v>0</v>
      </c>
      <c r="O2179">
        <v>0</v>
      </c>
      <c r="P2179">
        <v>0</v>
      </c>
      <c r="Q2179">
        <v>0</v>
      </c>
      <c r="R2179">
        <v>0</v>
      </c>
      <c r="S2179">
        <f t="shared" si="33"/>
        <v>-9969</v>
      </c>
      <c r="T2179">
        <f>SUM($F2179:H2179)</f>
        <v>-19938</v>
      </c>
      <c r="U2179">
        <f>SUM($F2179:I2179)</f>
        <v>-19938</v>
      </c>
      <c r="V2179">
        <f>SUM($F2179:J2179)</f>
        <v>-19938</v>
      </c>
      <c r="W2179">
        <f>SUM($F2179:K2179)</f>
        <v>-19938</v>
      </c>
      <c r="X2179">
        <f>SUM($F2179:L2179)</f>
        <v>-19938</v>
      </c>
      <c r="Y2179">
        <f>SUM($F2179:M2179)</f>
        <v>-19938</v>
      </c>
      <c r="Z2179">
        <f>SUM($F2179:N2179)</f>
        <v>-19938</v>
      </c>
      <c r="AA2179">
        <f>SUM($F2179:O2179)</f>
        <v>-19938</v>
      </c>
      <c r="AB2179">
        <f>SUM($F2179:P2179)</f>
        <v>-19938</v>
      </c>
      <c r="AC2179">
        <f>SUM($F2179:Q2179)</f>
        <v>-19938</v>
      </c>
      <c r="AD2179">
        <f>SUM($F2179:R2179)</f>
        <v>-19938</v>
      </c>
    </row>
    <row r="2180" spans="1:30" x14ac:dyDescent="0.35">
      <c r="A2180" t="s">
        <v>198</v>
      </c>
      <c r="B2180" s="328" t="str">
        <f>VLOOKUP(A2180,'Web Based Remittances'!$A$2:$C$70,3,0)</f>
        <v>1xH34pR7</v>
      </c>
      <c r="C2180" t="s">
        <v>123</v>
      </c>
      <c r="D2180" t="s">
        <v>124</v>
      </c>
      <c r="E2180">
        <v>4190430</v>
      </c>
      <c r="F2180">
        <v>0</v>
      </c>
      <c r="G2180">
        <v>0</v>
      </c>
      <c r="H2180">
        <v>0</v>
      </c>
      <c r="I2180">
        <v>0</v>
      </c>
      <c r="J2180">
        <v>0</v>
      </c>
      <c r="K2180">
        <v>0</v>
      </c>
      <c r="L2180">
        <v>0</v>
      </c>
      <c r="M2180">
        <v>0</v>
      </c>
      <c r="N2180">
        <v>0</v>
      </c>
      <c r="O2180">
        <v>0</v>
      </c>
      <c r="P2180">
        <v>0</v>
      </c>
      <c r="Q2180">
        <v>0</v>
      </c>
      <c r="R2180">
        <v>0</v>
      </c>
      <c r="S2180">
        <f t="shared" ref="S2180:S2243" si="34">G2180</f>
        <v>0</v>
      </c>
      <c r="T2180">
        <f>SUM($F2180:H2180)</f>
        <v>0</v>
      </c>
      <c r="U2180">
        <f>SUM($F2180:I2180)</f>
        <v>0</v>
      </c>
      <c r="V2180">
        <f>SUM($F2180:J2180)</f>
        <v>0</v>
      </c>
      <c r="W2180">
        <f>SUM($F2180:K2180)</f>
        <v>0</v>
      </c>
      <c r="X2180">
        <f>SUM($F2180:L2180)</f>
        <v>0</v>
      </c>
      <c r="Y2180">
        <f>SUM($F2180:M2180)</f>
        <v>0</v>
      </c>
      <c r="Z2180">
        <f>SUM($F2180:N2180)</f>
        <v>0</v>
      </c>
      <c r="AA2180">
        <f>SUM($F2180:O2180)</f>
        <v>0</v>
      </c>
      <c r="AB2180">
        <f>SUM($F2180:P2180)</f>
        <v>0</v>
      </c>
      <c r="AC2180">
        <f>SUM($F2180:Q2180)</f>
        <v>0</v>
      </c>
      <c r="AD2180">
        <f>SUM($F2180:R2180)</f>
        <v>0</v>
      </c>
    </row>
    <row r="2181" spans="1:30" x14ac:dyDescent="0.35">
      <c r="A2181" t="s">
        <v>198</v>
      </c>
      <c r="B2181" s="328" t="str">
        <f>VLOOKUP(A2181,'Web Based Remittances'!$A$2:$C$70,3,0)</f>
        <v>1xH34pR7</v>
      </c>
      <c r="C2181" t="s">
        <v>125</v>
      </c>
      <c r="D2181" t="s">
        <v>126</v>
      </c>
      <c r="E2181">
        <v>6181510</v>
      </c>
      <c r="F2181">
        <v>0</v>
      </c>
      <c r="G2181">
        <v>0</v>
      </c>
      <c r="H2181">
        <v>0</v>
      </c>
      <c r="I2181">
        <v>0</v>
      </c>
      <c r="J2181">
        <v>0</v>
      </c>
      <c r="K2181">
        <v>0</v>
      </c>
      <c r="L2181">
        <v>0</v>
      </c>
      <c r="M2181">
        <v>0</v>
      </c>
      <c r="N2181">
        <v>0</v>
      </c>
      <c r="O2181">
        <v>0</v>
      </c>
      <c r="P2181">
        <v>0</v>
      </c>
      <c r="Q2181">
        <v>0</v>
      </c>
      <c r="R2181">
        <v>0</v>
      </c>
      <c r="S2181">
        <f t="shared" si="34"/>
        <v>0</v>
      </c>
      <c r="T2181">
        <f>SUM($F2181:H2181)</f>
        <v>0</v>
      </c>
      <c r="U2181">
        <f>SUM($F2181:I2181)</f>
        <v>0</v>
      </c>
      <c r="V2181">
        <f>SUM($F2181:J2181)</f>
        <v>0</v>
      </c>
      <c r="W2181">
        <f>SUM($F2181:K2181)</f>
        <v>0</v>
      </c>
      <c r="X2181">
        <f>SUM($F2181:L2181)</f>
        <v>0</v>
      </c>
      <c r="Y2181">
        <f>SUM($F2181:M2181)</f>
        <v>0</v>
      </c>
      <c r="Z2181">
        <f>SUM($F2181:N2181)</f>
        <v>0</v>
      </c>
      <c r="AA2181">
        <f>SUM($F2181:O2181)</f>
        <v>0</v>
      </c>
      <c r="AB2181">
        <f>SUM($F2181:P2181)</f>
        <v>0</v>
      </c>
      <c r="AC2181">
        <f>SUM($F2181:Q2181)</f>
        <v>0</v>
      </c>
      <c r="AD2181">
        <f>SUM($F2181:R2181)</f>
        <v>0</v>
      </c>
    </row>
    <row r="2182" spans="1:30" x14ac:dyDescent="0.35">
      <c r="A2182" t="s">
        <v>198</v>
      </c>
      <c r="B2182" s="328" t="str">
        <f>VLOOKUP(A2182,'Web Based Remittances'!$A$2:$C$70,3,0)</f>
        <v>1xH34pR7</v>
      </c>
      <c r="C2182" t="s">
        <v>146</v>
      </c>
      <c r="D2182" t="s">
        <v>147</v>
      </c>
      <c r="E2182">
        <v>6180210</v>
      </c>
      <c r="F2182">
        <v>0</v>
      </c>
      <c r="G2182">
        <v>0</v>
      </c>
      <c r="H2182">
        <v>0</v>
      </c>
      <c r="I2182">
        <v>0</v>
      </c>
      <c r="J2182">
        <v>0</v>
      </c>
      <c r="K2182">
        <v>0</v>
      </c>
      <c r="L2182">
        <v>0</v>
      </c>
      <c r="M2182">
        <v>0</v>
      </c>
      <c r="N2182">
        <v>0</v>
      </c>
      <c r="O2182">
        <v>0</v>
      </c>
      <c r="P2182">
        <v>0</v>
      </c>
      <c r="Q2182">
        <v>0</v>
      </c>
      <c r="R2182">
        <v>0</v>
      </c>
      <c r="S2182">
        <f t="shared" si="34"/>
        <v>0</v>
      </c>
      <c r="T2182">
        <f>SUM($F2182:H2182)</f>
        <v>0</v>
      </c>
      <c r="U2182">
        <f>SUM($F2182:I2182)</f>
        <v>0</v>
      </c>
      <c r="V2182">
        <f>SUM($F2182:J2182)</f>
        <v>0</v>
      </c>
      <c r="W2182">
        <f>SUM($F2182:K2182)</f>
        <v>0</v>
      </c>
      <c r="X2182">
        <f>SUM($F2182:L2182)</f>
        <v>0</v>
      </c>
      <c r="Y2182">
        <f>SUM($F2182:M2182)</f>
        <v>0</v>
      </c>
      <c r="Z2182">
        <f>SUM($F2182:N2182)</f>
        <v>0</v>
      </c>
      <c r="AA2182">
        <f>SUM($F2182:O2182)</f>
        <v>0</v>
      </c>
      <c r="AB2182">
        <f>SUM($F2182:P2182)</f>
        <v>0</v>
      </c>
      <c r="AC2182">
        <f>SUM($F2182:Q2182)</f>
        <v>0</v>
      </c>
      <c r="AD2182">
        <f>SUM($F2182:R2182)</f>
        <v>0</v>
      </c>
    </row>
    <row r="2183" spans="1:30" x14ac:dyDescent="0.35">
      <c r="A2183" t="s">
        <v>198</v>
      </c>
      <c r="B2183" s="328" t="str">
        <f>VLOOKUP(A2183,'Web Based Remittances'!$A$2:$C$70,3,0)</f>
        <v>1xH34pR7</v>
      </c>
      <c r="C2183" t="s">
        <v>127</v>
      </c>
      <c r="D2183" t="s">
        <v>128</v>
      </c>
      <c r="E2183">
        <v>6180200</v>
      </c>
      <c r="F2183">
        <v>30000</v>
      </c>
      <c r="G2183">
        <v>0</v>
      </c>
      <c r="H2183">
        <v>15000</v>
      </c>
      <c r="I2183">
        <v>0</v>
      </c>
      <c r="J2183">
        <v>15000</v>
      </c>
      <c r="K2183">
        <v>0</v>
      </c>
      <c r="L2183">
        <v>0</v>
      </c>
      <c r="M2183">
        <v>0</v>
      </c>
      <c r="N2183">
        <v>0</v>
      </c>
      <c r="O2183">
        <v>0</v>
      </c>
      <c r="P2183">
        <v>0</v>
      </c>
      <c r="Q2183">
        <v>0</v>
      </c>
      <c r="R2183">
        <v>0</v>
      </c>
      <c r="S2183">
        <f t="shared" si="34"/>
        <v>0</v>
      </c>
      <c r="T2183">
        <f>SUM($F2183:H2183)</f>
        <v>45000</v>
      </c>
      <c r="U2183">
        <f>SUM($F2183:I2183)</f>
        <v>45000</v>
      </c>
      <c r="V2183">
        <f>SUM($F2183:J2183)</f>
        <v>60000</v>
      </c>
      <c r="W2183">
        <f>SUM($F2183:K2183)</f>
        <v>60000</v>
      </c>
      <c r="X2183">
        <f>SUM($F2183:L2183)</f>
        <v>60000</v>
      </c>
      <c r="Y2183">
        <f>SUM($F2183:M2183)</f>
        <v>60000</v>
      </c>
      <c r="Z2183">
        <f>SUM($F2183:N2183)</f>
        <v>60000</v>
      </c>
      <c r="AA2183">
        <f>SUM($F2183:O2183)</f>
        <v>60000</v>
      </c>
      <c r="AB2183">
        <f>SUM($F2183:P2183)</f>
        <v>60000</v>
      </c>
      <c r="AC2183">
        <f>SUM($F2183:Q2183)</f>
        <v>60000</v>
      </c>
      <c r="AD2183">
        <f>SUM($F2183:R2183)</f>
        <v>60000</v>
      </c>
    </row>
    <row r="2184" spans="1:30" x14ac:dyDescent="0.35">
      <c r="A2184" t="s">
        <v>198</v>
      </c>
      <c r="B2184" s="328" t="str">
        <f>VLOOKUP(A2184,'Web Based Remittances'!$A$2:$C$70,3,0)</f>
        <v>1xH34pR7</v>
      </c>
      <c r="C2184" t="s">
        <v>130</v>
      </c>
      <c r="D2184" t="s">
        <v>131</v>
      </c>
      <c r="E2184">
        <v>6180230</v>
      </c>
      <c r="F2184">
        <v>2000</v>
      </c>
      <c r="G2184">
        <v>0</v>
      </c>
      <c r="H2184">
        <v>0</v>
      </c>
      <c r="I2184">
        <v>0</v>
      </c>
      <c r="J2184">
        <v>1000</v>
      </c>
      <c r="K2184">
        <v>0</v>
      </c>
      <c r="L2184">
        <v>0</v>
      </c>
      <c r="M2184">
        <v>0</v>
      </c>
      <c r="N2184">
        <v>1000</v>
      </c>
      <c r="O2184">
        <v>0</v>
      </c>
      <c r="P2184">
        <v>0</v>
      </c>
      <c r="Q2184">
        <v>0</v>
      </c>
      <c r="R2184">
        <v>0</v>
      </c>
      <c r="S2184">
        <f t="shared" si="34"/>
        <v>0</v>
      </c>
      <c r="T2184">
        <f>SUM($F2184:H2184)</f>
        <v>2000</v>
      </c>
      <c r="U2184">
        <f>SUM($F2184:I2184)</f>
        <v>2000</v>
      </c>
      <c r="V2184">
        <f>SUM($F2184:J2184)</f>
        <v>3000</v>
      </c>
      <c r="W2184">
        <f>SUM($F2184:K2184)</f>
        <v>3000</v>
      </c>
      <c r="X2184">
        <f>SUM($F2184:L2184)</f>
        <v>3000</v>
      </c>
      <c r="Y2184">
        <f>SUM($F2184:M2184)</f>
        <v>3000</v>
      </c>
      <c r="Z2184">
        <f>SUM($F2184:N2184)</f>
        <v>4000</v>
      </c>
      <c r="AA2184">
        <f>SUM($F2184:O2184)</f>
        <v>4000</v>
      </c>
      <c r="AB2184">
        <f>SUM($F2184:P2184)</f>
        <v>4000</v>
      </c>
      <c r="AC2184">
        <f>SUM($F2184:Q2184)</f>
        <v>4000</v>
      </c>
      <c r="AD2184">
        <f>SUM($F2184:R2184)</f>
        <v>4000</v>
      </c>
    </row>
    <row r="2185" spans="1:30" x14ac:dyDescent="0.35">
      <c r="A2185" t="s">
        <v>198</v>
      </c>
      <c r="B2185" s="328" t="str">
        <f>VLOOKUP(A2185,'Web Based Remittances'!$A$2:$C$70,3,0)</f>
        <v>1xH34pR7</v>
      </c>
      <c r="C2185" t="s">
        <v>135</v>
      </c>
      <c r="D2185" t="s">
        <v>136</v>
      </c>
      <c r="E2185">
        <v>6180260</v>
      </c>
      <c r="F2185">
        <v>25600</v>
      </c>
      <c r="G2185">
        <v>0</v>
      </c>
      <c r="H2185">
        <v>0</v>
      </c>
      <c r="I2185">
        <v>0</v>
      </c>
      <c r="J2185">
        <v>12000</v>
      </c>
      <c r="K2185">
        <v>0</v>
      </c>
      <c r="L2185">
        <v>0</v>
      </c>
      <c r="M2185">
        <v>0</v>
      </c>
      <c r="N2185">
        <v>0</v>
      </c>
      <c r="O2185">
        <v>13600</v>
      </c>
      <c r="P2185">
        <v>0</v>
      </c>
      <c r="Q2185">
        <v>0</v>
      </c>
      <c r="R2185">
        <v>0</v>
      </c>
      <c r="S2185">
        <f t="shared" si="34"/>
        <v>0</v>
      </c>
      <c r="T2185">
        <f>SUM($F2185:H2185)</f>
        <v>25600</v>
      </c>
      <c r="U2185">
        <f>SUM($F2185:I2185)</f>
        <v>25600</v>
      </c>
      <c r="V2185">
        <f>SUM($F2185:J2185)</f>
        <v>37600</v>
      </c>
      <c r="W2185">
        <f>SUM($F2185:K2185)</f>
        <v>37600</v>
      </c>
      <c r="X2185">
        <f>SUM($F2185:L2185)</f>
        <v>37600</v>
      </c>
      <c r="Y2185">
        <f>SUM($F2185:M2185)</f>
        <v>37600</v>
      </c>
      <c r="Z2185">
        <f>SUM($F2185:N2185)</f>
        <v>37600</v>
      </c>
      <c r="AA2185">
        <f>SUM($F2185:O2185)</f>
        <v>51200</v>
      </c>
      <c r="AB2185">
        <f>SUM($F2185:P2185)</f>
        <v>51200</v>
      </c>
      <c r="AC2185">
        <f>SUM($F2185:Q2185)</f>
        <v>51200</v>
      </c>
      <c r="AD2185">
        <f>SUM($F2185:R2185)</f>
        <v>51200</v>
      </c>
    </row>
    <row r="2186" spans="1:30" x14ac:dyDescent="0.35">
      <c r="A2186" t="s">
        <v>163</v>
      </c>
      <c r="B2186" s="328" t="str">
        <f>VLOOKUP(A2186,'Web Based Remittances'!$A$2:$C$70,3,0)</f>
        <v>497k484l</v>
      </c>
      <c r="C2186" t="s">
        <v>19</v>
      </c>
      <c r="D2186" t="s">
        <v>20</v>
      </c>
      <c r="E2186">
        <v>4190105</v>
      </c>
      <c r="F2186">
        <v>-316832</v>
      </c>
      <c r="S2186">
        <f t="shared" si="34"/>
        <v>0</v>
      </c>
      <c r="T2186">
        <f>SUM($F2186:H2186)</f>
        <v>-316832</v>
      </c>
      <c r="U2186">
        <f>SUM($F2186:I2186)</f>
        <v>-316832</v>
      </c>
      <c r="V2186">
        <f>SUM($F2186:J2186)</f>
        <v>-316832</v>
      </c>
      <c r="W2186">
        <f>SUM($F2186:K2186)</f>
        <v>-316832</v>
      </c>
      <c r="X2186">
        <f>SUM($F2186:L2186)</f>
        <v>-316832</v>
      </c>
      <c r="Y2186">
        <f>SUM($F2186:M2186)</f>
        <v>-316832</v>
      </c>
      <c r="Z2186">
        <f>SUM($F2186:N2186)</f>
        <v>-316832</v>
      </c>
      <c r="AA2186">
        <f>SUM($F2186:O2186)</f>
        <v>-316832</v>
      </c>
      <c r="AB2186">
        <f>SUM($F2186:P2186)</f>
        <v>-316832</v>
      </c>
      <c r="AC2186">
        <f>SUM($F2186:Q2186)</f>
        <v>-316832</v>
      </c>
      <c r="AD2186">
        <f>SUM($F2186:R2186)</f>
        <v>-316832</v>
      </c>
    </row>
    <row r="2187" spans="1:30" x14ac:dyDescent="0.35">
      <c r="A2187" t="s">
        <v>163</v>
      </c>
      <c r="B2187" s="328" t="str">
        <f>VLOOKUP(A2187,'Web Based Remittances'!$A$2:$C$70,3,0)</f>
        <v>497k484l</v>
      </c>
      <c r="C2187" t="s">
        <v>21</v>
      </c>
      <c r="D2187" t="s">
        <v>22</v>
      </c>
      <c r="E2187">
        <v>4190110</v>
      </c>
      <c r="S2187">
        <f t="shared" si="34"/>
        <v>0</v>
      </c>
      <c r="T2187">
        <f>SUM($F2187:H2187)</f>
        <v>0</v>
      </c>
      <c r="U2187">
        <f>SUM($F2187:I2187)</f>
        <v>0</v>
      </c>
      <c r="V2187">
        <f>SUM($F2187:J2187)</f>
        <v>0</v>
      </c>
      <c r="W2187">
        <f>SUM($F2187:K2187)</f>
        <v>0</v>
      </c>
      <c r="X2187">
        <f>SUM($F2187:L2187)</f>
        <v>0</v>
      </c>
      <c r="Y2187">
        <f>SUM($F2187:M2187)</f>
        <v>0</v>
      </c>
      <c r="Z2187">
        <f>SUM($F2187:N2187)</f>
        <v>0</v>
      </c>
      <c r="AA2187">
        <f>SUM($F2187:O2187)</f>
        <v>0</v>
      </c>
      <c r="AB2187">
        <f>SUM($F2187:P2187)</f>
        <v>0</v>
      </c>
      <c r="AC2187">
        <f>SUM($F2187:Q2187)</f>
        <v>0</v>
      </c>
      <c r="AD2187">
        <f>SUM($F2187:R2187)</f>
        <v>0</v>
      </c>
    </row>
    <row r="2188" spans="1:30" x14ac:dyDescent="0.35">
      <c r="A2188" t="s">
        <v>163</v>
      </c>
      <c r="B2188" s="328" t="str">
        <f>VLOOKUP(A2188,'Web Based Remittances'!$A$2:$C$70,3,0)</f>
        <v>497k484l</v>
      </c>
      <c r="C2188" t="s">
        <v>23</v>
      </c>
      <c r="D2188" t="s">
        <v>24</v>
      </c>
      <c r="E2188">
        <v>4190120</v>
      </c>
      <c r="S2188">
        <f t="shared" si="34"/>
        <v>0</v>
      </c>
      <c r="T2188">
        <f>SUM($F2188:H2188)</f>
        <v>0</v>
      </c>
      <c r="U2188">
        <f>SUM($F2188:I2188)</f>
        <v>0</v>
      </c>
      <c r="V2188">
        <f>SUM($F2188:J2188)</f>
        <v>0</v>
      </c>
      <c r="W2188">
        <f>SUM($F2188:K2188)</f>
        <v>0</v>
      </c>
      <c r="X2188">
        <f>SUM($F2188:L2188)</f>
        <v>0</v>
      </c>
      <c r="Y2188">
        <f>SUM($F2188:M2188)</f>
        <v>0</v>
      </c>
      <c r="Z2188">
        <f>SUM($F2188:N2188)</f>
        <v>0</v>
      </c>
      <c r="AA2188">
        <f>SUM($F2188:O2188)</f>
        <v>0</v>
      </c>
      <c r="AB2188">
        <f>SUM($F2188:P2188)</f>
        <v>0</v>
      </c>
      <c r="AC2188">
        <f>SUM($F2188:Q2188)</f>
        <v>0</v>
      </c>
      <c r="AD2188">
        <f>SUM($F2188:R2188)</f>
        <v>0</v>
      </c>
    </row>
    <row r="2189" spans="1:30" x14ac:dyDescent="0.35">
      <c r="A2189" t="s">
        <v>163</v>
      </c>
      <c r="B2189" s="328" t="str">
        <f>VLOOKUP(A2189,'Web Based Remittances'!$A$2:$C$70,3,0)</f>
        <v>497k484l</v>
      </c>
      <c r="C2189" t="s">
        <v>25</v>
      </c>
      <c r="D2189" t="s">
        <v>26</v>
      </c>
      <c r="E2189">
        <v>4190140</v>
      </c>
      <c r="F2189">
        <v>-606.25</v>
      </c>
      <c r="S2189">
        <f t="shared" si="34"/>
        <v>0</v>
      </c>
      <c r="T2189">
        <f>SUM($F2189:H2189)</f>
        <v>-606.25</v>
      </c>
      <c r="U2189">
        <f>SUM($F2189:I2189)</f>
        <v>-606.25</v>
      </c>
      <c r="V2189">
        <f>SUM($F2189:J2189)</f>
        <v>-606.25</v>
      </c>
      <c r="W2189">
        <f>SUM($F2189:K2189)</f>
        <v>-606.25</v>
      </c>
      <c r="X2189">
        <f>SUM($F2189:L2189)</f>
        <v>-606.25</v>
      </c>
      <c r="Y2189">
        <f>SUM($F2189:M2189)</f>
        <v>-606.25</v>
      </c>
      <c r="Z2189">
        <f>SUM($F2189:N2189)</f>
        <v>-606.25</v>
      </c>
      <c r="AA2189">
        <f>SUM($F2189:O2189)</f>
        <v>-606.25</v>
      </c>
      <c r="AB2189">
        <f>SUM($F2189:P2189)</f>
        <v>-606.25</v>
      </c>
      <c r="AC2189">
        <f>SUM($F2189:Q2189)</f>
        <v>-606.25</v>
      </c>
      <c r="AD2189">
        <f>SUM($F2189:R2189)</f>
        <v>-606.25</v>
      </c>
    </row>
    <row r="2190" spans="1:30" x14ac:dyDescent="0.35">
      <c r="A2190" t="s">
        <v>163</v>
      </c>
      <c r="B2190" s="328" t="str">
        <f>VLOOKUP(A2190,'Web Based Remittances'!$A$2:$C$70,3,0)</f>
        <v>497k484l</v>
      </c>
      <c r="C2190" t="s">
        <v>27</v>
      </c>
      <c r="D2190" t="s">
        <v>28</v>
      </c>
      <c r="E2190">
        <v>4190160</v>
      </c>
      <c r="S2190">
        <f t="shared" si="34"/>
        <v>0</v>
      </c>
      <c r="T2190">
        <f>SUM($F2190:H2190)</f>
        <v>0</v>
      </c>
      <c r="U2190">
        <f>SUM($F2190:I2190)</f>
        <v>0</v>
      </c>
      <c r="V2190">
        <f>SUM($F2190:J2190)</f>
        <v>0</v>
      </c>
      <c r="W2190">
        <f>SUM($F2190:K2190)</f>
        <v>0</v>
      </c>
      <c r="X2190">
        <f>SUM($F2190:L2190)</f>
        <v>0</v>
      </c>
      <c r="Y2190">
        <f>SUM($F2190:M2190)</f>
        <v>0</v>
      </c>
      <c r="Z2190">
        <f>SUM($F2190:N2190)</f>
        <v>0</v>
      </c>
      <c r="AA2190">
        <f>SUM($F2190:O2190)</f>
        <v>0</v>
      </c>
      <c r="AB2190">
        <f>SUM($F2190:P2190)</f>
        <v>0</v>
      </c>
      <c r="AC2190">
        <f>SUM($F2190:Q2190)</f>
        <v>0</v>
      </c>
      <c r="AD2190">
        <f>SUM($F2190:R2190)</f>
        <v>0</v>
      </c>
    </row>
    <row r="2191" spans="1:30" x14ac:dyDescent="0.35">
      <c r="A2191" t="s">
        <v>163</v>
      </c>
      <c r="B2191" s="328" t="str">
        <f>VLOOKUP(A2191,'Web Based Remittances'!$A$2:$C$70,3,0)</f>
        <v>497k484l</v>
      </c>
      <c r="C2191" t="s">
        <v>29</v>
      </c>
      <c r="D2191" t="s">
        <v>30</v>
      </c>
      <c r="E2191">
        <v>4190390</v>
      </c>
      <c r="S2191">
        <f t="shared" si="34"/>
        <v>0</v>
      </c>
      <c r="T2191">
        <f>SUM($F2191:H2191)</f>
        <v>0</v>
      </c>
      <c r="U2191">
        <f>SUM($F2191:I2191)</f>
        <v>0</v>
      </c>
      <c r="V2191">
        <f>SUM($F2191:J2191)</f>
        <v>0</v>
      </c>
      <c r="W2191">
        <f>SUM($F2191:K2191)</f>
        <v>0</v>
      </c>
      <c r="X2191">
        <f>SUM($F2191:L2191)</f>
        <v>0</v>
      </c>
      <c r="Y2191">
        <f>SUM($F2191:M2191)</f>
        <v>0</v>
      </c>
      <c r="Z2191">
        <f>SUM($F2191:N2191)</f>
        <v>0</v>
      </c>
      <c r="AA2191">
        <f>SUM($F2191:O2191)</f>
        <v>0</v>
      </c>
      <c r="AB2191">
        <f>SUM($F2191:P2191)</f>
        <v>0</v>
      </c>
      <c r="AC2191">
        <f>SUM($F2191:Q2191)</f>
        <v>0</v>
      </c>
      <c r="AD2191">
        <f>SUM($F2191:R2191)</f>
        <v>0</v>
      </c>
    </row>
    <row r="2192" spans="1:30" x14ac:dyDescent="0.35">
      <c r="A2192" t="s">
        <v>163</v>
      </c>
      <c r="B2192" s="328" t="str">
        <f>VLOOKUP(A2192,'Web Based Remittances'!$A$2:$C$70,3,0)</f>
        <v>497k484l</v>
      </c>
      <c r="C2192" t="s">
        <v>31</v>
      </c>
      <c r="D2192" t="s">
        <v>32</v>
      </c>
      <c r="E2192">
        <v>4191900</v>
      </c>
      <c r="S2192">
        <f t="shared" si="34"/>
        <v>0</v>
      </c>
      <c r="T2192">
        <f>SUM($F2192:H2192)</f>
        <v>0</v>
      </c>
      <c r="U2192">
        <f>SUM($F2192:I2192)</f>
        <v>0</v>
      </c>
      <c r="V2192">
        <f>SUM($F2192:J2192)</f>
        <v>0</v>
      </c>
      <c r="W2192">
        <f>SUM($F2192:K2192)</f>
        <v>0</v>
      </c>
      <c r="X2192">
        <f>SUM($F2192:L2192)</f>
        <v>0</v>
      </c>
      <c r="Y2192">
        <f>SUM($F2192:M2192)</f>
        <v>0</v>
      </c>
      <c r="Z2192">
        <f>SUM($F2192:N2192)</f>
        <v>0</v>
      </c>
      <c r="AA2192">
        <f>SUM($F2192:O2192)</f>
        <v>0</v>
      </c>
      <c r="AB2192">
        <f>SUM($F2192:P2192)</f>
        <v>0</v>
      </c>
      <c r="AC2192">
        <f>SUM($F2192:Q2192)</f>
        <v>0</v>
      </c>
      <c r="AD2192">
        <f>SUM($F2192:R2192)</f>
        <v>0</v>
      </c>
    </row>
    <row r="2193" spans="1:30" x14ac:dyDescent="0.35">
      <c r="A2193" t="s">
        <v>163</v>
      </c>
      <c r="B2193" s="328" t="str">
        <f>VLOOKUP(A2193,'Web Based Remittances'!$A$2:$C$70,3,0)</f>
        <v>497k484l</v>
      </c>
      <c r="C2193" t="s">
        <v>33</v>
      </c>
      <c r="D2193" t="s">
        <v>34</v>
      </c>
      <c r="E2193">
        <v>4191100</v>
      </c>
      <c r="S2193">
        <f t="shared" si="34"/>
        <v>0</v>
      </c>
      <c r="T2193">
        <f>SUM($F2193:H2193)</f>
        <v>0</v>
      </c>
      <c r="U2193">
        <f>SUM($F2193:I2193)</f>
        <v>0</v>
      </c>
      <c r="V2193">
        <f>SUM($F2193:J2193)</f>
        <v>0</v>
      </c>
      <c r="W2193">
        <f>SUM($F2193:K2193)</f>
        <v>0</v>
      </c>
      <c r="X2193">
        <f>SUM($F2193:L2193)</f>
        <v>0</v>
      </c>
      <c r="Y2193">
        <f>SUM($F2193:M2193)</f>
        <v>0</v>
      </c>
      <c r="Z2193">
        <f>SUM($F2193:N2193)</f>
        <v>0</v>
      </c>
      <c r="AA2193">
        <f>SUM($F2193:O2193)</f>
        <v>0</v>
      </c>
      <c r="AB2193">
        <f>SUM($F2193:P2193)</f>
        <v>0</v>
      </c>
      <c r="AC2193">
        <f>SUM($F2193:Q2193)</f>
        <v>0</v>
      </c>
      <c r="AD2193">
        <f>SUM($F2193:R2193)</f>
        <v>0</v>
      </c>
    </row>
    <row r="2194" spans="1:30" x14ac:dyDescent="0.35">
      <c r="A2194" t="s">
        <v>163</v>
      </c>
      <c r="B2194" s="328" t="str">
        <f>VLOOKUP(A2194,'Web Based Remittances'!$A$2:$C$70,3,0)</f>
        <v>497k484l</v>
      </c>
      <c r="C2194" t="s">
        <v>35</v>
      </c>
      <c r="D2194" t="s">
        <v>36</v>
      </c>
      <c r="E2194">
        <v>4191110</v>
      </c>
      <c r="S2194">
        <f t="shared" si="34"/>
        <v>0</v>
      </c>
      <c r="T2194">
        <f>SUM($F2194:H2194)</f>
        <v>0</v>
      </c>
      <c r="U2194">
        <f>SUM($F2194:I2194)</f>
        <v>0</v>
      </c>
      <c r="V2194">
        <f>SUM($F2194:J2194)</f>
        <v>0</v>
      </c>
      <c r="W2194">
        <f>SUM($F2194:K2194)</f>
        <v>0</v>
      </c>
      <c r="X2194">
        <f>SUM($F2194:L2194)</f>
        <v>0</v>
      </c>
      <c r="Y2194">
        <f>SUM($F2194:M2194)</f>
        <v>0</v>
      </c>
      <c r="Z2194">
        <f>SUM($F2194:N2194)</f>
        <v>0</v>
      </c>
      <c r="AA2194">
        <f>SUM($F2194:O2194)</f>
        <v>0</v>
      </c>
      <c r="AB2194">
        <f>SUM($F2194:P2194)</f>
        <v>0</v>
      </c>
      <c r="AC2194">
        <f>SUM($F2194:Q2194)</f>
        <v>0</v>
      </c>
      <c r="AD2194">
        <f>SUM($F2194:R2194)</f>
        <v>0</v>
      </c>
    </row>
    <row r="2195" spans="1:30" x14ac:dyDescent="0.35">
      <c r="A2195" t="s">
        <v>163</v>
      </c>
      <c r="B2195" s="328" t="str">
        <f>VLOOKUP(A2195,'Web Based Remittances'!$A$2:$C$70,3,0)</f>
        <v>497k484l</v>
      </c>
      <c r="C2195" t="s">
        <v>37</v>
      </c>
      <c r="D2195" t="s">
        <v>38</v>
      </c>
      <c r="E2195">
        <v>4191600</v>
      </c>
      <c r="S2195">
        <f t="shared" si="34"/>
        <v>0</v>
      </c>
      <c r="T2195">
        <f>SUM($F2195:H2195)</f>
        <v>0</v>
      </c>
      <c r="U2195">
        <f>SUM($F2195:I2195)</f>
        <v>0</v>
      </c>
      <c r="V2195">
        <f>SUM($F2195:J2195)</f>
        <v>0</v>
      </c>
      <c r="W2195">
        <f>SUM($F2195:K2195)</f>
        <v>0</v>
      </c>
      <c r="X2195">
        <f>SUM($F2195:L2195)</f>
        <v>0</v>
      </c>
      <c r="Y2195">
        <f>SUM($F2195:M2195)</f>
        <v>0</v>
      </c>
      <c r="Z2195">
        <f>SUM($F2195:N2195)</f>
        <v>0</v>
      </c>
      <c r="AA2195">
        <f>SUM($F2195:O2195)</f>
        <v>0</v>
      </c>
      <c r="AB2195">
        <f>SUM($F2195:P2195)</f>
        <v>0</v>
      </c>
      <c r="AC2195">
        <f>SUM($F2195:Q2195)</f>
        <v>0</v>
      </c>
      <c r="AD2195">
        <f>SUM($F2195:R2195)</f>
        <v>0</v>
      </c>
    </row>
    <row r="2196" spans="1:30" x14ac:dyDescent="0.35">
      <c r="A2196" t="s">
        <v>163</v>
      </c>
      <c r="B2196" s="328" t="str">
        <f>VLOOKUP(A2196,'Web Based Remittances'!$A$2:$C$70,3,0)</f>
        <v>497k484l</v>
      </c>
      <c r="C2196" t="s">
        <v>39</v>
      </c>
      <c r="D2196" t="s">
        <v>40</v>
      </c>
      <c r="E2196">
        <v>4191610</v>
      </c>
      <c r="S2196">
        <f t="shared" si="34"/>
        <v>0</v>
      </c>
      <c r="T2196">
        <f>SUM($F2196:H2196)</f>
        <v>0</v>
      </c>
      <c r="U2196">
        <f>SUM($F2196:I2196)</f>
        <v>0</v>
      </c>
      <c r="V2196">
        <f>SUM($F2196:J2196)</f>
        <v>0</v>
      </c>
      <c r="W2196">
        <f>SUM($F2196:K2196)</f>
        <v>0</v>
      </c>
      <c r="X2196">
        <f>SUM($F2196:L2196)</f>
        <v>0</v>
      </c>
      <c r="Y2196">
        <f>SUM($F2196:M2196)</f>
        <v>0</v>
      </c>
      <c r="Z2196">
        <f>SUM($F2196:N2196)</f>
        <v>0</v>
      </c>
      <c r="AA2196">
        <f>SUM($F2196:O2196)</f>
        <v>0</v>
      </c>
      <c r="AB2196">
        <f>SUM($F2196:P2196)</f>
        <v>0</v>
      </c>
      <c r="AC2196">
        <f>SUM($F2196:Q2196)</f>
        <v>0</v>
      </c>
      <c r="AD2196">
        <f>SUM($F2196:R2196)</f>
        <v>0</v>
      </c>
    </row>
    <row r="2197" spans="1:30" x14ac:dyDescent="0.35">
      <c r="A2197" t="s">
        <v>163</v>
      </c>
      <c r="B2197" s="328" t="str">
        <f>VLOOKUP(A2197,'Web Based Remittances'!$A$2:$C$70,3,0)</f>
        <v>497k484l</v>
      </c>
      <c r="C2197" t="s">
        <v>41</v>
      </c>
      <c r="D2197" t="s">
        <v>42</v>
      </c>
      <c r="E2197">
        <v>4190410</v>
      </c>
      <c r="S2197">
        <f t="shared" si="34"/>
        <v>0</v>
      </c>
      <c r="T2197">
        <f>SUM($F2197:H2197)</f>
        <v>0</v>
      </c>
      <c r="U2197">
        <f>SUM($F2197:I2197)</f>
        <v>0</v>
      </c>
      <c r="V2197">
        <f>SUM($F2197:J2197)</f>
        <v>0</v>
      </c>
      <c r="W2197">
        <f>SUM($F2197:K2197)</f>
        <v>0</v>
      </c>
      <c r="X2197">
        <f>SUM($F2197:L2197)</f>
        <v>0</v>
      </c>
      <c r="Y2197">
        <f>SUM($F2197:M2197)</f>
        <v>0</v>
      </c>
      <c r="Z2197">
        <f>SUM($F2197:N2197)</f>
        <v>0</v>
      </c>
      <c r="AA2197">
        <f>SUM($F2197:O2197)</f>
        <v>0</v>
      </c>
      <c r="AB2197">
        <f>SUM($F2197:P2197)</f>
        <v>0</v>
      </c>
      <c r="AC2197">
        <f>SUM($F2197:Q2197)</f>
        <v>0</v>
      </c>
      <c r="AD2197">
        <f>SUM($F2197:R2197)</f>
        <v>0</v>
      </c>
    </row>
    <row r="2198" spans="1:30" x14ac:dyDescent="0.35">
      <c r="A2198" t="s">
        <v>163</v>
      </c>
      <c r="B2198" s="328" t="str">
        <f>VLOOKUP(A2198,'Web Based Remittances'!$A$2:$C$70,3,0)</f>
        <v>497k484l</v>
      </c>
      <c r="C2198" t="s">
        <v>43</v>
      </c>
      <c r="D2198" t="s">
        <v>44</v>
      </c>
      <c r="E2198">
        <v>4190420</v>
      </c>
      <c r="S2198">
        <f t="shared" si="34"/>
        <v>0</v>
      </c>
      <c r="T2198">
        <f>SUM($F2198:H2198)</f>
        <v>0</v>
      </c>
      <c r="U2198">
        <f>SUM($F2198:I2198)</f>
        <v>0</v>
      </c>
      <c r="V2198">
        <f>SUM($F2198:J2198)</f>
        <v>0</v>
      </c>
      <c r="W2198">
        <f>SUM($F2198:K2198)</f>
        <v>0</v>
      </c>
      <c r="X2198">
        <f>SUM($F2198:L2198)</f>
        <v>0</v>
      </c>
      <c r="Y2198">
        <f>SUM($F2198:M2198)</f>
        <v>0</v>
      </c>
      <c r="Z2198">
        <f>SUM($F2198:N2198)</f>
        <v>0</v>
      </c>
      <c r="AA2198">
        <f>SUM($F2198:O2198)</f>
        <v>0</v>
      </c>
      <c r="AB2198">
        <f>SUM($F2198:P2198)</f>
        <v>0</v>
      </c>
      <c r="AC2198">
        <f>SUM($F2198:Q2198)</f>
        <v>0</v>
      </c>
      <c r="AD2198">
        <f>SUM($F2198:R2198)</f>
        <v>0</v>
      </c>
    </row>
    <row r="2199" spans="1:30" x14ac:dyDescent="0.35">
      <c r="A2199" t="s">
        <v>163</v>
      </c>
      <c r="B2199" s="328" t="str">
        <f>VLOOKUP(A2199,'Web Based Remittances'!$A$2:$C$70,3,0)</f>
        <v>497k484l</v>
      </c>
      <c r="C2199" t="s">
        <v>45</v>
      </c>
      <c r="D2199" t="s">
        <v>46</v>
      </c>
      <c r="E2199">
        <v>4190200</v>
      </c>
      <c r="S2199">
        <f t="shared" si="34"/>
        <v>0</v>
      </c>
      <c r="T2199">
        <f>SUM($F2199:H2199)</f>
        <v>0</v>
      </c>
      <c r="U2199">
        <f>SUM($F2199:I2199)</f>
        <v>0</v>
      </c>
      <c r="V2199">
        <f>SUM($F2199:J2199)</f>
        <v>0</v>
      </c>
      <c r="W2199">
        <f>SUM($F2199:K2199)</f>
        <v>0</v>
      </c>
      <c r="X2199">
        <f>SUM($F2199:L2199)</f>
        <v>0</v>
      </c>
      <c r="Y2199">
        <f>SUM($F2199:M2199)</f>
        <v>0</v>
      </c>
      <c r="Z2199">
        <f>SUM($F2199:N2199)</f>
        <v>0</v>
      </c>
      <c r="AA2199">
        <f>SUM($F2199:O2199)</f>
        <v>0</v>
      </c>
      <c r="AB2199">
        <f>SUM($F2199:P2199)</f>
        <v>0</v>
      </c>
      <c r="AC2199">
        <f>SUM($F2199:Q2199)</f>
        <v>0</v>
      </c>
      <c r="AD2199">
        <f>SUM($F2199:R2199)</f>
        <v>0</v>
      </c>
    </row>
    <row r="2200" spans="1:30" x14ac:dyDescent="0.35">
      <c r="A2200" t="s">
        <v>163</v>
      </c>
      <c r="B2200" s="328" t="str">
        <f>VLOOKUP(A2200,'Web Based Remittances'!$A$2:$C$70,3,0)</f>
        <v>497k484l</v>
      </c>
      <c r="C2200" t="s">
        <v>47</v>
      </c>
      <c r="D2200" t="s">
        <v>48</v>
      </c>
      <c r="E2200">
        <v>4190386</v>
      </c>
      <c r="S2200">
        <f t="shared" si="34"/>
        <v>0</v>
      </c>
      <c r="T2200">
        <f>SUM($F2200:H2200)</f>
        <v>0</v>
      </c>
      <c r="U2200">
        <f>SUM($F2200:I2200)</f>
        <v>0</v>
      </c>
      <c r="V2200">
        <f>SUM($F2200:J2200)</f>
        <v>0</v>
      </c>
      <c r="W2200">
        <f>SUM($F2200:K2200)</f>
        <v>0</v>
      </c>
      <c r="X2200">
        <f>SUM($F2200:L2200)</f>
        <v>0</v>
      </c>
      <c r="Y2200">
        <f>SUM($F2200:M2200)</f>
        <v>0</v>
      </c>
      <c r="Z2200">
        <f>SUM($F2200:N2200)</f>
        <v>0</v>
      </c>
      <c r="AA2200">
        <f>SUM($F2200:O2200)</f>
        <v>0</v>
      </c>
      <c r="AB2200">
        <f>SUM($F2200:P2200)</f>
        <v>0</v>
      </c>
      <c r="AC2200">
        <f>SUM($F2200:Q2200)</f>
        <v>0</v>
      </c>
      <c r="AD2200">
        <f>SUM($F2200:R2200)</f>
        <v>0</v>
      </c>
    </row>
    <row r="2201" spans="1:30" x14ac:dyDescent="0.35">
      <c r="A2201" t="s">
        <v>163</v>
      </c>
      <c r="B2201" s="328" t="str">
        <f>VLOOKUP(A2201,'Web Based Remittances'!$A$2:$C$70,3,0)</f>
        <v>497k484l</v>
      </c>
      <c r="C2201" t="s">
        <v>49</v>
      </c>
      <c r="D2201" t="s">
        <v>50</v>
      </c>
      <c r="E2201">
        <v>4190387</v>
      </c>
      <c r="S2201">
        <f t="shared" si="34"/>
        <v>0</v>
      </c>
      <c r="T2201">
        <f>SUM($F2201:H2201)</f>
        <v>0</v>
      </c>
      <c r="U2201">
        <f>SUM($F2201:I2201)</f>
        <v>0</v>
      </c>
      <c r="V2201">
        <f>SUM($F2201:J2201)</f>
        <v>0</v>
      </c>
      <c r="W2201">
        <f>SUM($F2201:K2201)</f>
        <v>0</v>
      </c>
      <c r="X2201">
        <f>SUM($F2201:L2201)</f>
        <v>0</v>
      </c>
      <c r="Y2201">
        <f>SUM($F2201:M2201)</f>
        <v>0</v>
      </c>
      <c r="Z2201">
        <f>SUM($F2201:N2201)</f>
        <v>0</v>
      </c>
      <c r="AA2201">
        <f>SUM($F2201:O2201)</f>
        <v>0</v>
      </c>
      <c r="AB2201">
        <f>SUM($F2201:P2201)</f>
        <v>0</v>
      </c>
      <c r="AC2201">
        <f>SUM($F2201:Q2201)</f>
        <v>0</v>
      </c>
      <c r="AD2201">
        <f>SUM($F2201:R2201)</f>
        <v>0</v>
      </c>
    </row>
    <row r="2202" spans="1:30" x14ac:dyDescent="0.35">
      <c r="A2202" t="s">
        <v>163</v>
      </c>
      <c r="B2202" s="328" t="str">
        <f>VLOOKUP(A2202,'Web Based Remittances'!$A$2:$C$70,3,0)</f>
        <v>497k484l</v>
      </c>
      <c r="C2202" t="s">
        <v>51</v>
      </c>
      <c r="D2202" t="s">
        <v>52</v>
      </c>
      <c r="E2202">
        <v>4190388</v>
      </c>
      <c r="F2202">
        <v>-145</v>
      </c>
      <c r="S2202">
        <f t="shared" si="34"/>
        <v>0</v>
      </c>
      <c r="T2202">
        <f>SUM($F2202:H2202)</f>
        <v>-145</v>
      </c>
      <c r="U2202">
        <f>SUM($F2202:I2202)</f>
        <v>-145</v>
      </c>
      <c r="V2202">
        <f>SUM($F2202:J2202)</f>
        <v>-145</v>
      </c>
      <c r="W2202">
        <f>SUM($F2202:K2202)</f>
        <v>-145</v>
      </c>
      <c r="X2202">
        <f>SUM($F2202:L2202)</f>
        <v>-145</v>
      </c>
      <c r="Y2202">
        <f>SUM($F2202:M2202)</f>
        <v>-145</v>
      </c>
      <c r="Z2202">
        <f>SUM($F2202:N2202)</f>
        <v>-145</v>
      </c>
      <c r="AA2202">
        <f>SUM($F2202:O2202)</f>
        <v>-145</v>
      </c>
      <c r="AB2202">
        <f>SUM($F2202:P2202)</f>
        <v>-145</v>
      </c>
      <c r="AC2202">
        <f>SUM($F2202:Q2202)</f>
        <v>-145</v>
      </c>
      <c r="AD2202">
        <f>SUM($F2202:R2202)</f>
        <v>-145</v>
      </c>
    </row>
    <row r="2203" spans="1:30" x14ac:dyDescent="0.35">
      <c r="A2203" t="s">
        <v>163</v>
      </c>
      <c r="B2203" s="328" t="str">
        <f>VLOOKUP(A2203,'Web Based Remittances'!$A$2:$C$70,3,0)</f>
        <v>497k484l</v>
      </c>
      <c r="C2203" t="s">
        <v>53</v>
      </c>
      <c r="D2203" t="s">
        <v>54</v>
      </c>
      <c r="E2203">
        <v>4190380</v>
      </c>
      <c r="F2203">
        <v>-31748.35</v>
      </c>
      <c r="S2203">
        <f t="shared" si="34"/>
        <v>0</v>
      </c>
      <c r="T2203">
        <f>SUM($F2203:H2203)</f>
        <v>-31748.35</v>
      </c>
      <c r="U2203">
        <f>SUM($F2203:I2203)</f>
        <v>-31748.35</v>
      </c>
      <c r="V2203">
        <f>SUM($F2203:J2203)</f>
        <v>-31748.35</v>
      </c>
      <c r="W2203">
        <f>SUM($F2203:K2203)</f>
        <v>-31748.35</v>
      </c>
      <c r="X2203">
        <f>SUM($F2203:L2203)</f>
        <v>-31748.35</v>
      </c>
      <c r="Y2203">
        <f>SUM($F2203:M2203)</f>
        <v>-31748.35</v>
      </c>
      <c r="Z2203">
        <f>SUM($F2203:N2203)</f>
        <v>-31748.35</v>
      </c>
      <c r="AA2203">
        <f>SUM($F2203:O2203)</f>
        <v>-31748.35</v>
      </c>
      <c r="AB2203">
        <f>SUM($F2203:P2203)</f>
        <v>-31748.35</v>
      </c>
      <c r="AC2203">
        <f>SUM($F2203:Q2203)</f>
        <v>-31748.35</v>
      </c>
      <c r="AD2203">
        <f>SUM($F2203:R2203)</f>
        <v>-31748.35</v>
      </c>
    </row>
    <row r="2204" spans="1:30" x14ac:dyDescent="0.35">
      <c r="A2204" t="s">
        <v>163</v>
      </c>
      <c r="B2204" s="328" t="str">
        <f>VLOOKUP(A2204,'Web Based Remittances'!$A$2:$C$70,3,0)</f>
        <v>497k484l</v>
      </c>
      <c r="C2204" t="s">
        <v>156</v>
      </c>
      <c r="D2204" t="s">
        <v>157</v>
      </c>
      <c r="E2204">
        <v>4190205</v>
      </c>
      <c r="S2204">
        <f t="shared" si="34"/>
        <v>0</v>
      </c>
      <c r="T2204">
        <f>SUM($F2204:H2204)</f>
        <v>0</v>
      </c>
      <c r="U2204">
        <f>SUM($F2204:I2204)</f>
        <v>0</v>
      </c>
      <c r="V2204">
        <f>SUM($F2204:J2204)</f>
        <v>0</v>
      </c>
      <c r="W2204">
        <f>SUM($F2204:K2204)</f>
        <v>0</v>
      </c>
      <c r="X2204">
        <f>SUM($F2204:L2204)</f>
        <v>0</v>
      </c>
      <c r="Y2204">
        <f>SUM($F2204:M2204)</f>
        <v>0</v>
      </c>
      <c r="Z2204">
        <f>SUM($F2204:N2204)</f>
        <v>0</v>
      </c>
      <c r="AA2204">
        <f>SUM($F2204:O2204)</f>
        <v>0</v>
      </c>
      <c r="AB2204">
        <f>SUM($F2204:P2204)</f>
        <v>0</v>
      </c>
      <c r="AC2204">
        <f>SUM($F2204:Q2204)</f>
        <v>0</v>
      </c>
      <c r="AD2204">
        <f>SUM($F2204:R2204)</f>
        <v>0</v>
      </c>
    </row>
    <row r="2205" spans="1:30" x14ac:dyDescent="0.35">
      <c r="A2205" t="s">
        <v>163</v>
      </c>
      <c r="B2205" s="328" t="str">
        <f>VLOOKUP(A2205,'Web Based Remittances'!$A$2:$C$70,3,0)</f>
        <v>497k484l</v>
      </c>
      <c r="C2205" t="s">
        <v>55</v>
      </c>
      <c r="D2205" t="s">
        <v>56</v>
      </c>
      <c r="E2205">
        <v>4190210</v>
      </c>
      <c r="S2205">
        <f t="shared" si="34"/>
        <v>0</v>
      </c>
      <c r="T2205">
        <f>SUM($F2205:H2205)</f>
        <v>0</v>
      </c>
      <c r="U2205">
        <f>SUM($F2205:I2205)</f>
        <v>0</v>
      </c>
      <c r="V2205">
        <f>SUM($F2205:J2205)</f>
        <v>0</v>
      </c>
      <c r="W2205">
        <f>SUM($F2205:K2205)</f>
        <v>0</v>
      </c>
      <c r="X2205">
        <f>SUM($F2205:L2205)</f>
        <v>0</v>
      </c>
      <c r="Y2205">
        <f>SUM($F2205:M2205)</f>
        <v>0</v>
      </c>
      <c r="Z2205">
        <f>SUM($F2205:N2205)</f>
        <v>0</v>
      </c>
      <c r="AA2205">
        <f>SUM($F2205:O2205)</f>
        <v>0</v>
      </c>
      <c r="AB2205">
        <f>SUM($F2205:P2205)</f>
        <v>0</v>
      </c>
      <c r="AC2205">
        <f>SUM($F2205:Q2205)</f>
        <v>0</v>
      </c>
      <c r="AD2205">
        <f>SUM($F2205:R2205)</f>
        <v>0</v>
      </c>
    </row>
    <row r="2206" spans="1:30" x14ac:dyDescent="0.35">
      <c r="A2206" t="s">
        <v>163</v>
      </c>
      <c r="B2206" s="328" t="str">
        <f>VLOOKUP(A2206,'Web Based Remittances'!$A$2:$C$70,3,0)</f>
        <v>497k484l</v>
      </c>
      <c r="C2206" t="s">
        <v>57</v>
      </c>
      <c r="D2206" t="s">
        <v>58</v>
      </c>
      <c r="E2206">
        <v>6110000</v>
      </c>
      <c r="F2206">
        <v>144057.152</v>
      </c>
      <c r="S2206">
        <f t="shared" si="34"/>
        <v>0</v>
      </c>
      <c r="T2206">
        <f>SUM($F2206:H2206)</f>
        <v>144057.152</v>
      </c>
      <c r="U2206">
        <f>SUM($F2206:I2206)</f>
        <v>144057.152</v>
      </c>
      <c r="V2206">
        <f>SUM($F2206:J2206)</f>
        <v>144057.152</v>
      </c>
      <c r="W2206">
        <f>SUM($F2206:K2206)</f>
        <v>144057.152</v>
      </c>
      <c r="X2206">
        <f>SUM($F2206:L2206)</f>
        <v>144057.152</v>
      </c>
      <c r="Y2206">
        <f>SUM($F2206:M2206)</f>
        <v>144057.152</v>
      </c>
      <c r="Z2206">
        <f>SUM($F2206:N2206)</f>
        <v>144057.152</v>
      </c>
      <c r="AA2206">
        <f>SUM($F2206:O2206)</f>
        <v>144057.152</v>
      </c>
      <c r="AB2206">
        <f>SUM($F2206:P2206)</f>
        <v>144057.152</v>
      </c>
      <c r="AC2206">
        <f>SUM($F2206:Q2206)</f>
        <v>144057.152</v>
      </c>
      <c r="AD2206">
        <f>SUM($F2206:R2206)</f>
        <v>144057.152</v>
      </c>
    </row>
    <row r="2207" spans="1:30" x14ac:dyDescent="0.35">
      <c r="A2207" t="s">
        <v>163</v>
      </c>
      <c r="B2207" s="328" t="str">
        <f>VLOOKUP(A2207,'Web Based Remittances'!$A$2:$C$70,3,0)</f>
        <v>497k484l</v>
      </c>
      <c r="C2207" t="s">
        <v>59</v>
      </c>
      <c r="D2207" t="s">
        <v>60</v>
      </c>
      <c r="E2207">
        <v>6110020</v>
      </c>
      <c r="F2207">
        <v>11269.97</v>
      </c>
      <c r="S2207">
        <f t="shared" si="34"/>
        <v>0</v>
      </c>
      <c r="T2207">
        <f>SUM($F2207:H2207)</f>
        <v>11269.97</v>
      </c>
      <c r="U2207">
        <f>SUM($F2207:I2207)</f>
        <v>11269.97</v>
      </c>
      <c r="V2207">
        <f>SUM($F2207:J2207)</f>
        <v>11269.97</v>
      </c>
      <c r="W2207">
        <f>SUM($F2207:K2207)</f>
        <v>11269.97</v>
      </c>
      <c r="X2207">
        <f>SUM($F2207:L2207)</f>
        <v>11269.97</v>
      </c>
      <c r="Y2207">
        <f>SUM($F2207:M2207)</f>
        <v>11269.97</v>
      </c>
      <c r="Z2207">
        <f>SUM($F2207:N2207)</f>
        <v>11269.97</v>
      </c>
      <c r="AA2207">
        <f>SUM($F2207:O2207)</f>
        <v>11269.97</v>
      </c>
      <c r="AB2207">
        <f>SUM($F2207:P2207)</f>
        <v>11269.97</v>
      </c>
      <c r="AC2207">
        <f>SUM($F2207:Q2207)</f>
        <v>11269.97</v>
      </c>
      <c r="AD2207">
        <f>SUM($F2207:R2207)</f>
        <v>11269.97</v>
      </c>
    </row>
    <row r="2208" spans="1:30" x14ac:dyDescent="0.35">
      <c r="A2208" t="s">
        <v>163</v>
      </c>
      <c r="B2208" s="328" t="str">
        <f>VLOOKUP(A2208,'Web Based Remittances'!$A$2:$C$70,3,0)</f>
        <v>497k484l</v>
      </c>
      <c r="C2208" t="s">
        <v>61</v>
      </c>
      <c r="D2208" t="s">
        <v>62</v>
      </c>
      <c r="E2208">
        <v>6110600</v>
      </c>
      <c r="F2208">
        <v>63004.838400000001</v>
      </c>
      <c r="S2208">
        <f t="shared" si="34"/>
        <v>0</v>
      </c>
      <c r="T2208">
        <f>SUM($F2208:H2208)</f>
        <v>63004.838400000001</v>
      </c>
      <c r="U2208">
        <f>SUM($F2208:I2208)</f>
        <v>63004.838400000001</v>
      </c>
      <c r="V2208">
        <f>SUM($F2208:J2208)</f>
        <v>63004.838400000001</v>
      </c>
      <c r="W2208">
        <f>SUM($F2208:K2208)</f>
        <v>63004.838400000001</v>
      </c>
      <c r="X2208">
        <f>SUM($F2208:L2208)</f>
        <v>63004.838400000001</v>
      </c>
      <c r="Y2208">
        <f>SUM($F2208:M2208)</f>
        <v>63004.838400000001</v>
      </c>
      <c r="Z2208">
        <f>SUM($F2208:N2208)</f>
        <v>63004.838400000001</v>
      </c>
      <c r="AA2208">
        <f>SUM($F2208:O2208)</f>
        <v>63004.838400000001</v>
      </c>
      <c r="AB2208">
        <f>SUM($F2208:P2208)</f>
        <v>63004.838400000001</v>
      </c>
      <c r="AC2208">
        <f>SUM($F2208:Q2208)</f>
        <v>63004.838400000001</v>
      </c>
      <c r="AD2208">
        <f>SUM($F2208:R2208)</f>
        <v>63004.838400000001</v>
      </c>
    </row>
    <row r="2209" spans="1:30" x14ac:dyDescent="0.35">
      <c r="A2209" t="s">
        <v>163</v>
      </c>
      <c r="B2209" s="328" t="str">
        <f>VLOOKUP(A2209,'Web Based Remittances'!$A$2:$C$70,3,0)</f>
        <v>497k484l</v>
      </c>
      <c r="C2209" t="s">
        <v>63</v>
      </c>
      <c r="D2209" t="s">
        <v>64</v>
      </c>
      <c r="E2209">
        <v>6110720</v>
      </c>
      <c r="F2209">
        <v>4713</v>
      </c>
      <c r="S2209">
        <f t="shared" si="34"/>
        <v>0</v>
      </c>
      <c r="T2209">
        <f>SUM($F2209:H2209)</f>
        <v>4713</v>
      </c>
      <c r="U2209">
        <f>SUM($F2209:I2209)</f>
        <v>4713</v>
      </c>
      <c r="V2209">
        <f>SUM($F2209:J2209)</f>
        <v>4713</v>
      </c>
      <c r="W2209">
        <f>SUM($F2209:K2209)</f>
        <v>4713</v>
      </c>
      <c r="X2209">
        <f>SUM($F2209:L2209)</f>
        <v>4713</v>
      </c>
      <c r="Y2209">
        <f>SUM($F2209:M2209)</f>
        <v>4713</v>
      </c>
      <c r="Z2209">
        <f>SUM($F2209:N2209)</f>
        <v>4713</v>
      </c>
      <c r="AA2209">
        <f>SUM($F2209:O2209)</f>
        <v>4713</v>
      </c>
      <c r="AB2209">
        <f>SUM($F2209:P2209)</f>
        <v>4713</v>
      </c>
      <c r="AC2209">
        <f>SUM($F2209:Q2209)</f>
        <v>4713</v>
      </c>
      <c r="AD2209">
        <f>SUM($F2209:R2209)</f>
        <v>4713</v>
      </c>
    </row>
    <row r="2210" spans="1:30" x14ac:dyDescent="0.35">
      <c r="A2210" t="s">
        <v>163</v>
      </c>
      <c r="B2210" s="328" t="str">
        <f>VLOOKUP(A2210,'Web Based Remittances'!$A$2:$C$70,3,0)</f>
        <v>497k484l</v>
      </c>
      <c r="C2210" t="s">
        <v>65</v>
      </c>
      <c r="D2210" t="s">
        <v>66</v>
      </c>
      <c r="E2210">
        <v>6110860</v>
      </c>
      <c r="F2210">
        <v>30041.040000000001</v>
      </c>
      <c r="S2210">
        <f t="shared" si="34"/>
        <v>0</v>
      </c>
      <c r="T2210">
        <f>SUM($F2210:H2210)</f>
        <v>30041.040000000001</v>
      </c>
      <c r="U2210">
        <f>SUM($F2210:I2210)</f>
        <v>30041.040000000001</v>
      </c>
      <c r="V2210">
        <f>SUM($F2210:J2210)</f>
        <v>30041.040000000001</v>
      </c>
      <c r="W2210">
        <f>SUM($F2210:K2210)</f>
        <v>30041.040000000001</v>
      </c>
      <c r="X2210">
        <f>SUM($F2210:L2210)</f>
        <v>30041.040000000001</v>
      </c>
      <c r="Y2210">
        <f>SUM($F2210:M2210)</f>
        <v>30041.040000000001</v>
      </c>
      <c r="Z2210">
        <f>SUM($F2210:N2210)</f>
        <v>30041.040000000001</v>
      </c>
      <c r="AA2210">
        <f>SUM($F2210:O2210)</f>
        <v>30041.040000000001</v>
      </c>
      <c r="AB2210">
        <f>SUM($F2210:P2210)</f>
        <v>30041.040000000001</v>
      </c>
      <c r="AC2210">
        <f>SUM($F2210:Q2210)</f>
        <v>30041.040000000001</v>
      </c>
      <c r="AD2210">
        <f>SUM($F2210:R2210)</f>
        <v>30041.040000000001</v>
      </c>
    </row>
    <row r="2211" spans="1:30" x14ac:dyDescent="0.35">
      <c r="A2211" t="s">
        <v>163</v>
      </c>
      <c r="B2211" s="328" t="str">
        <f>VLOOKUP(A2211,'Web Based Remittances'!$A$2:$C$70,3,0)</f>
        <v>497k484l</v>
      </c>
      <c r="C2211" t="s">
        <v>67</v>
      </c>
      <c r="D2211" t="s">
        <v>68</v>
      </c>
      <c r="E2211">
        <v>6110800</v>
      </c>
      <c r="F2211">
        <v>0</v>
      </c>
      <c r="S2211">
        <f t="shared" si="34"/>
        <v>0</v>
      </c>
      <c r="T2211">
        <f>SUM($F2211:H2211)</f>
        <v>0</v>
      </c>
      <c r="U2211">
        <f>SUM($F2211:I2211)</f>
        <v>0</v>
      </c>
      <c r="V2211">
        <f>SUM($F2211:J2211)</f>
        <v>0</v>
      </c>
      <c r="W2211">
        <f>SUM($F2211:K2211)</f>
        <v>0</v>
      </c>
      <c r="X2211">
        <f>SUM($F2211:L2211)</f>
        <v>0</v>
      </c>
      <c r="Y2211">
        <f>SUM($F2211:M2211)</f>
        <v>0</v>
      </c>
      <c r="Z2211">
        <f>SUM($F2211:N2211)</f>
        <v>0</v>
      </c>
      <c r="AA2211">
        <f>SUM($F2211:O2211)</f>
        <v>0</v>
      </c>
      <c r="AB2211">
        <f>SUM($F2211:P2211)</f>
        <v>0</v>
      </c>
      <c r="AC2211">
        <f>SUM($F2211:Q2211)</f>
        <v>0</v>
      </c>
      <c r="AD2211">
        <f>SUM($F2211:R2211)</f>
        <v>0</v>
      </c>
    </row>
    <row r="2212" spans="1:30" x14ac:dyDescent="0.35">
      <c r="A2212" t="s">
        <v>163</v>
      </c>
      <c r="B2212" s="328" t="str">
        <f>VLOOKUP(A2212,'Web Based Remittances'!$A$2:$C$70,3,0)</f>
        <v>497k484l</v>
      </c>
      <c r="C2212" t="s">
        <v>69</v>
      </c>
      <c r="D2212" t="s">
        <v>70</v>
      </c>
      <c r="E2212">
        <v>6110640</v>
      </c>
      <c r="F2212">
        <v>11854</v>
      </c>
      <c r="S2212">
        <f t="shared" si="34"/>
        <v>0</v>
      </c>
      <c r="T2212">
        <f>SUM($F2212:H2212)</f>
        <v>11854</v>
      </c>
      <c r="U2212">
        <f>SUM($F2212:I2212)</f>
        <v>11854</v>
      </c>
      <c r="V2212">
        <f>SUM($F2212:J2212)</f>
        <v>11854</v>
      </c>
      <c r="W2212">
        <f>SUM($F2212:K2212)</f>
        <v>11854</v>
      </c>
      <c r="X2212">
        <f>SUM($F2212:L2212)</f>
        <v>11854</v>
      </c>
      <c r="Y2212">
        <f>SUM($F2212:M2212)</f>
        <v>11854</v>
      </c>
      <c r="Z2212">
        <f>SUM($F2212:N2212)</f>
        <v>11854</v>
      </c>
      <c r="AA2212">
        <f>SUM($F2212:O2212)</f>
        <v>11854</v>
      </c>
      <c r="AB2212">
        <f>SUM($F2212:P2212)</f>
        <v>11854</v>
      </c>
      <c r="AC2212">
        <f>SUM($F2212:Q2212)</f>
        <v>11854</v>
      </c>
      <c r="AD2212">
        <f>SUM($F2212:R2212)</f>
        <v>11854</v>
      </c>
    </row>
    <row r="2213" spans="1:30" x14ac:dyDescent="0.35">
      <c r="A2213" t="s">
        <v>163</v>
      </c>
      <c r="B2213" s="328" t="str">
        <f>VLOOKUP(A2213,'Web Based Remittances'!$A$2:$C$70,3,0)</f>
        <v>497k484l</v>
      </c>
      <c r="C2213" t="s">
        <v>71</v>
      </c>
      <c r="D2213" t="s">
        <v>72</v>
      </c>
      <c r="E2213">
        <v>6116300</v>
      </c>
      <c r="F2213">
        <v>1100</v>
      </c>
      <c r="S2213">
        <f t="shared" si="34"/>
        <v>0</v>
      </c>
      <c r="T2213">
        <f>SUM($F2213:H2213)</f>
        <v>1100</v>
      </c>
      <c r="U2213">
        <f>SUM($F2213:I2213)</f>
        <v>1100</v>
      </c>
      <c r="V2213">
        <f>SUM($F2213:J2213)</f>
        <v>1100</v>
      </c>
      <c r="W2213">
        <f>SUM($F2213:K2213)</f>
        <v>1100</v>
      </c>
      <c r="X2213">
        <f>SUM($F2213:L2213)</f>
        <v>1100</v>
      </c>
      <c r="Y2213">
        <f>SUM($F2213:M2213)</f>
        <v>1100</v>
      </c>
      <c r="Z2213">
        <f>SUM($F2213:N2213)</f>
        <v>1100</v>
      </c>
      <c r="AA2213">
        <f>SUM($F2213:O2213)</f>
        <v>1100</v>
      </c>
      <c r="AB2213">
        <f>SUM($F2213:P2213)</f>
        <v>1100</v>
      </c>
      <c r="AC2213">
        <f>SUM($F2213:Q2213)</f>
        <v>1100</v>
      </c>
      <c r="AD2213">
        <f>SUM($F2213:R2213)</f>
        <v>1100</v>
      </c>
    </row>
    <row r="2214" spans="1:30" x14ac:dyDescent="0.35">
      <c r="A2214" t="s">
        <v>163</v>
      </c>
      <c r="B2214" s="328" t="str">
        <f>VLOOKUP(A2214,'Web Based Remittances'!$A$2:$C$70,3,0)</f>
        <v>497k484l</v>
      </c>
      <c r="C2214" t="s">
        <v>73</v>
      </c>
      <c r="D2214" t="s">
        <v>74</v>
      </c>
      <c r="E2214">
        <v>6116200</v>
      </c>
      <c r="F2214">
        <v>3880</v>
      </c>
      <c r="S2214">
        <f t="shared" si="34"/>
        <v>0</v>
      </c>
      <c r="T2214">
        <f>SUM($F2214:H2214)</f>
        <v>3880</v>
      </c>
      <c r="U2214">
        <f>SUM($F2214:I2214)</f>
        <v>3880</v>
      </c>
      <c r="V2214">
        <f>SUM($F2214:J2214)</f>
        <v>3880</v>
      </c>
      <c r="W2214">
        <f>SUM($F2214:K2214)</f>
        <v>3880</v>
      </c>
      <c r="X2214">
        <f>SUM($F2214:L2214)</f>
        <v>3880</v>
      </c>
      <c r="Y2214">
        <f>SUM($F2214:M2214)</f>
        <v>3880</v>
      </c>
      <c r="Z2214">
        <f>SUM($F2214:N2214)</f>
        <v>3880</v>
      </c>
      <c r="AA2214">
        <f>SUM($F2214:O2214)</f>
        <v>3880</v>
      </c>
      <c r="AB2214">
        <f>SUM($F2214:P2214)</f>
        <v>3880</v>
      </c>
      <c r="AC2214">
        <f>SUM($F2214:Q2214)</f>
        <v>3880</v>
      </c>
      <c r="AD2214">
        <f>SUM($F2214:R2214)</f>
        <v>3880</v>
      </c>
    </row>
    <row r="2215" spans="1:30" x14ac:dyDescent="0.35">
      <c r="A2215" t="s">
        <v>163</v>
      </c>
      <c r="B2215" s="328" t="str">
        <f>VLOOKUP(A2215,'Web Based Remittances'!$A$2:$C$70,3,0)</f>
        <v>497k484l</v>
      </c>
      <c r="C2215" t="s">
        <v>75</v>
      </c>
      <c r="D2215" t="s">
        <v>76</v>
      </c>
      <c r="E2215">
        <v>6116610</v>
      </c>
      <c r="F2215">
        <v>0</v>
      </c>
      <c r="S2215">
        <f t="shared" si="34"/>
        <v>0</v>
      </c>
      <c r="T2215">
        <f>SUM($F2215:H2215)</f>
        <v>0</v>
      </c>
      <c r="U2215">
        <f>SUM($F2215:I2215)</f>
        <v>0</v>
      </c>
      <c r="V2215">
        <f>SUM($F2215:J2215)</f>
        <v>0</v>
      </c>
      <c r="W2215">
        <f>SUM($F2215:K2215)</f>
        <v>0</v>
      </c>
      <c r="X2215">
        <f>SUM($F2215:L2215)</f>
        <v>0</v>
      </c>
      <c r="Y2215">
        <f>SUM($F2215:M2215)</f>
        <v>0</v>
      </c>
      <c r="Z2215">
        <f>SUM($F2215:N2215)</f>
        <v>0</v>
      </c>
      <c r="AA2215">
        <f>SUM($F2215:O2215)</f>
        <v>0</v>
      </c>
      <c r="AB2215">
        <f>SUM($F2215:P2215)</f>
        <v>0</v>
      </c>
      <c r="AC2215">
        <f>SUM($F2215:Q2215)</f>
        <v>0</v>
      </c>
      <c r="AD2215">
        <f>SUM($F2215:R2215)</f>
        <v>0</v>
      </c>
    </row>
    <row r="2216" spans="1:30" x14ac:dyDescent="0.35">
      <c r="A2216" t="s">
        <v>163</v>
      </c>
      <c r="B2216" s="328" t="str">
        <f>VLOOKUP(A2216,'Web Based Remittances'!$A$2:$C$70,3,0)</f>
        <v>497k484l</v>
      </c>
      <c r="C2216" t="s">
        <v>77</v>
      </c>
      <c r="D2216" t="s">
        <v>78</v>
      </c>
      <c r="E2216">
        <v>6116600</v>
      </c>
      <c r="F2216">
        <v>0</v>
      </c>
      <c r="S2216">
        <f t="shared" si="34"/>
        <v>0</v>
      </c>
      <c r="T2216">
        <f>SUM($F2216:H2216)</f>
        <v>0</v>
      </c>
      <c r="U2216">
        <f>SUM($F2216:I2216)</f>
        <v>0</v>
      </c>
      <c r="V2216">
        <f>SUM($F2216:J2216)</f>
        <v>0</v>
      </c>
      <c r="W2216">
        <f>SUM($F2216:K2216)</f>
        <v>0</v>
      </c>
      <c r="X2216">
        <f>SUM($F2216:L2216)</f>
        <v>0</v>
      </c>
      <c r="Y2216">
        <f>SUM($F2216:M2216)</f>
        <v>0</v>
      </c>
      <c r="Z2216">
        <f>SUM($F2216:N2216)</f>
        <v>0</v>
      </c>
      <c r="AA2216">
        <f>SUM($F2216:O2216)</f>
        <v>0</v>
      </c>
      <c r="AB2216">
        <f>SUM($F2216:P2216)</f>
        <v>0</v>
      </c>
      <c r="AC2216">
        <f>SUM($F2216:Q2216)</f>
        <v>0</v>
      </c>
      <c r="AD2216">
        <f>SUM($F2216:R2216)</f>
        <v>0</v>
      </c>
    </row>
    <row r="2217" spans="1:30" x14ac:dyDescent="0.35">
      <c r="A2217" t="s">
        <v>163</v>
      </c>
      <c r="B2217" s="328" t="str">
        <f>VLOOKUP(A2217,'Web Based Remittances'!$A$2:$C$70,3,0)</f>
        <v>497k484l</v>
      </c>
      <c r="C2217" t="s">
        <v>79</v>
      </c>
      <c r="D2217" t="s">
        <v>80</v>
      </c>
      <c r="E2217">
        <v>6121000</v>
      </c>
      <c r="F2217">
        <v>4500</v>
      </c>
      <c r="S2217">
        <f t="shared" si="34"/>
        <v>0</v>
      </c>
      <c r="T2217">
        <f>SUM($F2217:H2217)</f>
        <v>4500</v>
      </c>
      <c r="U2217">
        <f>SUM($F2217:I2217)</f>
        <v>4500</v>
      </c>
      <c r="V2217">
        <f>SUM($F2217:J2217)</f>
        <v>4500</v>
      </c>
      <c r="W2217">
        <f>SUM($F2217:K2217)</f>
        <v>4500</v>
      </c>
      <c r="X2217">
        <f>SUM($F2217:L2217)</f>
        <v>4500</v>
      </c>
      <c r="Y2217">
        <f>SUM($F2217:M2217)</f>
        <v>4500</v>
      </c>
      <c r="Z2217">
        <f>SUM($F2217:N2217)</f>
        <v>4500</v>
      </c>
      <c r="AA2217">
        <f>SUM($F2217:O2217)</f>
        <v>4500</v>
      </c>
      <c r="AB2217">
        <f>SUM($F2217:P2217)</f>
        <v>4500</v>
      </c>
      <c r="AC2217">
        <f>SUM($F2217:Q2217)</f>
        <v>4500</v>
      </c>
      <c r="AD2217">
        <f>SUM($F2217:R2217)</f>
        <v>4500</v>
      </c>
    </row>
    <row r="2218" spans="1:30" x14ac:dyDescent="0.35">
      <c r="A2218" t="s">
        <v>163</v>
      </c>
      <c r="B2218" s="328" t="str">
        <f>VLOOKUP(A2218,'Web Based Remittances'!$A$2:$C$70,3,0)</f>
        <v>497k484l</v>
      </c>
      <c r="C2218" t="s">
        <v>81</v>
      </c>
      <c r="D2218" t="s">
        <v>82</v>
      </c>
      <c r="E2218">
        <v>6122310</v>
      </c>
      <c r="F2218">
        <v>3000</v>
      </c>
      <c r="S2218">
        <f t="shared" si="34"/>
        <v>0</v>
      </c>
      <c r="T2218">
        <f>SUM($F2218:H2218)</f>
        <v>3000</v>
      </c>
      <c r="U2218">
        <f>SUM($F2218:I2218)</f>
        <v>3000</v>
      </c>
      <c r="V2218">
        <f>SUM($F2218:J2218)</f>
        <v>3000</v>
      </c>
      <c r="W2218">
        <f>SUM($F2218:K2218)</f>
        <v>3000</v>
      </c>
      <c r="X2218">
        <f>SUM($F2218:L2218)</f>
        <v>3000</v>
      </c>
      <c r="Y2218">
        <f>SUM($F2218:M2218)</f>
        <v>3000</v>
      </c>
      <c r="Z2218">
        <f>SUM($F2218:N2218)</f>
        <v>3000</v>
      </c>
      <c r="AA2218">
        <f>SUM($F2218:O2218)</f>
        <v>3000</v>
      </c>
      <c r="AB2218">
        <f>SUM($F2218:P2218)</f>
        <v>3000</v>
      </c>
      <c r="AC2218">
        <f>SUM($F2218:Q2218)</f>
        <v>3000</v>
      </c>
      <c r="AD2218">
        <f>SUM($F2218:R2218)</f>
        <v>3000</v>
      </c>
    </row>
    <row r="2219" spans="1:30" x14ac:dyDescent="0.35">
      <c r="A2219" t="s">
        <v>163</v>
      </c>
      <c r="B2219" s="328" t="str">
        <f>VLOOKUP(A2219,'Web Based Remittances'!$A$2:$C$70,3,0)</f>
        <v>497k484l</v>
      </c>
      <c r="C2219" t="s">
        <v>83</v>
      </c>
      <c r="D2219" t="s">
        <v>84</v>
      </c>
      <c r="E2219">
        <v>6122110</v>
      </c>
      <c r="F2219">
        <v>1621.2</v>
      </c>
      <c r="S2219">
        <f t="shared" si="34"/>
        <v>0</v>
      </c>
      <c r="T2219">
        <f>SUM($F2219:H2219)</f>
        <v>1621.2</v>
      </c>
      <c r="U2219">
        <f>SUM($F2219:I2219)</f>
        <v>1621.2</v>
      </c>
      <c r="V2219">
        <f>SUM($F2219:J2219)</f>
        <v>1621.2</v>
      </c>
      <c r="W2219">
        <f>SUM($F2219:K2219)</f>
        <v>1621.2</v>
      </c>
      <c r="X2219">
        <f>SUM($F2219:L2219)</f>
        <v>1621.2</v>
      </c>
      <c r="Y2219">
        <f>SUM($F2219:M2219)</f>
        <v>1621.2</v>
      </c>
      <c r="Z2219">
        <f>SUM($F2219:N2219)</f>
        <v>1621.2</v>
      </c>
      <c r="AA2219">
        <f>SUM($F2219:O2219)</f>
        <v>1621.2</v>
      </c>
      <c r="AB2219">
        <f>SUM($F2219:P2219)</f>
        <v>1621.2</v>
      </c>
      <c r="AC2219">
        <f>SUM($F2219:Q2219)</f>
        <v>1621.2</v>
      </c>
      <c r="AD2219">
        <f>SUM($F2219:R2219)</f>
        <v>1621.2</v>
      </c>
    </row>
    <row r="2220" spans="1:30" x14ac:dyDescent="0.35">
      <c r="A2220" t="s">
        <v>163</v>
      </c>
      <c r="B2220" s="328" t="str">
        <f>VLOOKUP(A2220,'Web Based Remittances'!$A$2:$C$70,3,0)</f>
        <v>497k484l</v>
      </c>
      <c r="C2220" t="s">
        <v>85</v>
      </c>
      <c r="D2220" t="s">
        <v>86</v>
      </c>
      <c r="E2220">
        <v>6120800</v>
      </c>
      <c r="F2220">
        <v>521.26</v>
      </c>
      <c r="S2220">
        <f t="shared" si="34"/>
        <v>0</v>
      </c>
      <c r="T2220">
        <f>SUM($F2220:H2220)</f>
        <v>521.26</v>
      </c>
      <c r="U2220">
        <f>SUM($F2220:I2220)</f>
        <v>521.26</v>
      </c>
      <c r="V2220">
        <f>SUM($F2220:J2220)</f>
        <v>521.26</v>
      </c>
      <c r="W2220">
        <f>SUM($F2220:K2220)</f>
        <v>521.26</v>
      </c>
      <c r="X2220">
        <f>SUM($F2220:L2220)</f>
        <v>521.26</v>
      </c>
      <c r="Y2220">
        <f>SUM($F2220:M2220)</f>
        <v>521.26</v>
      </c>
      <c r="Z2220">
        <f>SUM($F2220:N2220)</f>
        <v>521.26</v>
      </c>
      <c r="AA2220">
        <f>SUM($F2220:O2220)</f>
        <v>521.26</v>
      </c>
      <c r="AB2220">
        <f>SUM($F2220:P2220)</f>
        <v>521.26</v>
      </c>
      <c r="AC2220">
        <f>SUM($F2220:Q2220)</f>
        <v>521.26</v>
      </c>
      <c r="AD2220">
        <f>SUM($F2220:R2220)</f>
        <v>521.26</v>
      </c>
    </row>
    <row r="2221" spans="1:30" x14ac:dyDescent="0.35">
      <c r="A2221" t="s">
        <v>163</v>
      </c>
      <c r="B2221" s="328" t="str">
        <f>VLOOKUP(A2221,'Web Based Remittances'!$A$2:$C$70,3,0)</f>
        <v>497k484l</v>
      </c>
      <c r="C2221" t="s">
        <v>87</v>
      </c>
      <c r="D2221" t="s">
        <v>88</v>
      </c>
      <c r="E2221">
        <v>6120220</v>
      </c>
      <c r="F2221">
        <v>4054.05</v>
      </c>
      <c r="S2221">
        <f t="shared" si="34"/>
        <v>0</v>
      </c>
      <c r="T2221">
        <f>SUM($F2221:H2221)</f>
        <v>4054.05</v>
      </c>
      <c r="U2221">
        <f>SUM($F2221:I2221)</f>
        <v>4054.05</v>
      </c>
      <c r="V2221">
        <f>SUM($F2221:J2221)</f>
        <v>4054.05</v>
      </c>
      <c r="W2221">
        <f>SUM($F2221:K2221)</f>
        <v>4054.05</v>
      </c>
      <c r="X2221">
        <f>SUM($F2221:L2221)</f>
        <v>4054.05</v>
      </c>
      <c r="Y2221">
        <f>SUM($F2221:M2221)</f>
        <v>4054.05</v>
      </c>
      <c r="Z2221">
        <f>SUM($F2221:N2221)</f>
        <v>4054.05</v>
      </c>
      <c r="AA2221">
        <f>SUM($F2221:O2221)</f>
        <v>4054.05</v>
      </c>
      <c r="AB2221">
        <f>SUM($F2221:P2221)</f>
        <v>4054.05</v>
      </c>
      <c r="AC2221">
        <f>SUM($F2221:Q2221)</f>
        <v>4054.05</v>
      </c>
      <c r="AD2221">
        <f>SUM($F2221:R2221)</f>
        <v>4054.05</v>
      </c>
    </row>
    <row r="2222" spans="1:30" x14ac:dyDescent="0.35">
      <c r="A2222" t="s">
        <v>163</v>
      </c>
      <c r="B2222" s="328" t="str">
        <f>VLOOKUP(A2222,'Web Based Remittances'!$A$2:$C$70,3,0)</f>
        <v>497k484l</v>
      </c>
      <c r="C2222" t="s">
        <v>89</v>
      </c>
      <c r="D2222" t="s">
        <v>90</v>
      </c>
      <c r="E2222">
        <v>6120600</v>
      </c>
      <c r="F2222">
        <v>0</v>
      </c>
      <c r="S2222">
        <f t="shared" si="34"/>
        <v>0</v>
      </c>
      <c r="T2222">
        <f>SUM($F2222:H2222)</f>
        <v>0</v>
      </c>
      <c r="U2222">
        <f>SUM($F2222:I2222)</f>
        <v>0</v>
      </c>
      <c r="V2222">
        <f>SUM($F2222:J2222)</f>
        <v>0</v>
      </c>
      <c r="W2222">
        <f>SUM($F2222:K2222)</f>
        <v>0</v>
      </c>
      <c r="X2222">
        <f>SUM($F2222:L2222)</f>
        <v>0</v>
      </c>
      <c r="Y2222">
        <f>SUM($F2222:M2222)</f>
        <v>0</v>
      </c>
      <c r="Z2222">
        <f>SUM($F2222:N2222)</f>
        <v>0</v>
      </c>
      <c r="AA2222">
        <f>SUM($F2222:O2222)</f>
        <v>0</v>
      </c>
      <c r="AB2222">
        <f>SUM($F2222:P2222)</f>
        <v>0</v>
      </c>
      <c r="AC2222">
        <f>SUM($F2222:Q2222)</f>
        <v>0</v>
      </c>
      <c r="AD2222">
        <f>SUM($F2222:R2222)</f>
        <v>0</v>
      </c>
    </row>
    <row r="2223" spans="1:30" x14ac:dyDescent="0.35">
      <c r="A2223" t="s">
        <v>163</v>
      </c>
      <c r="B2223" s="328" t="str">
        <f>VLOOKUP(A2223,'Web Based Remittances'!$A$2:$C$70,3,0)</f>
        <v>497k484l</v>
      </c>
      <c r="C2223" t="s">
        <v>91</v>
      </c>
      <c r="D2223" t="s">
        <v>92</v>
      </c>
      <c r="E2223">
        <v>6120400</v>
      </c>
      <c r="F2223">
        <v>6335.07</v>
      </c>
      <c r="S2223">
        <f t="shared" si="34"/>
        <v>0</v>
      </c>
      <c r="T2223">
        <f>SUM($F2223:H2223)</f>
        <v>6335.07</v>
      </c>
      <c r="U2223">
        <f>SUM($F2223:I2223)</f>
        <v>6335.07</v>
      </c>
      <c r="V2223">
        <f>SUM($F2223:J2223)</f>
        <v>6335.07</v>
      </c>
      <c r="W2223">
        <f>SUM($F2223:K2223)</f>
        <v>6335.07</v>
      </c>
      <c r="X2223">
        <f>SUM($F2223:L2223)</f>
        <v>6335.07</v>
      </c>
      <c r="Y2223">
        <f>SUM($F2223:M2223)</f>
        <v>6335.07</v>
      </c>
      <c r="Z2223">
        <f>SUM($F2223:N2223)</f>
        <v>6335.07</v>
      </c>
      <c r="AA2223">
        <f>SUM($F2223:O2223)</f>
        <v>6335.07</v>
      </c>
      <c r="AB2223">
        <f>SUM($F2223:P2223)</f>
        <v>6335.07</v>
      </c>
      <c r="AC2223">
        <f>SUM($F2223:Q2223)</f>
        <v>6335.07</v>
      </c>
      <c r="AD2223">
        <f>SUM($F2223:R2223)</f>
        <v>6335.07</v>
      </c>
    </row>
    <row r="2224" spans="1:30" x14ac:dyDescent="0.35">
      <c r="A2224" t="s">
        <v>163</v>
      </c>
      <c r="B2224" s="328" t="str">
        <f>VLOOKUP(A2224,'Web Based Remittances'!$A$2:$C$70,3,0)</f>
        <v>497k484l</v>
      </c>
      <c r="C2224" t="s">
        <v>93</v>
      </c>
      <c r="D2224" t="s">
        <v>94</v>
      </c>
      <c r="E2224">
        <v>6140130</v>
      </c>
      <c r="F2224">
        <v>16565</v>
      </c>
      <c r="S2224">
        <f t="shared" si="34"/>
        <v>0</v>
      </c>
      <c r="T2224">
        <f>SUM($F2224:H2224)</f>
        <v>16565</v>
      </c>
      <c r="U2224">
        <f>SUM($F2224:I2224)</f>
        <v>16565</v>
      </c>
      <c r="V2224">
        <f>SUM($F2224:J2224)</f>
        <v>16565</v>
      </c>
      <c r="W2224">
        <f>SUM($F2224:K2224)</f>
        <v>16565</v>
      </c>
      <c r="X2224">
        <f>SUM($F2224:L2224)</f>
        <v>16565</v>
      </c>
      <c r="Y2224">
        <f>SUM($F2224:M2224)</f>
        <v>16565</v>
      </c>
      <c r="Z2224">
        <f>SUM($F2224:N2224)</f>
        <v>16565</v>
      </c>
      <c r="AA2224">
        <f>SUM($F2224:O2224)</f>
        <v>16565</v>
      </c>
      <c r="AB2224">
        <f>SUM($F2224:P2224)</f>
        <v>16565</v>
      </c>
      <c r="AC2224">
        <f>SUM($F2224:Q2224)</f>
        <v>16565</v>
      </c>
      <c r="AD2224">
        <f>SUM($F2224:R2224)</f>
        <v>16565</v>
      </c>
    </row>
    <row r="2225" spans="1:30" x14ac:dyDescent="0.35">
      <c r="A2225" t="s">
        <v>163</v>
      </c>
      <c r="B2225" s="328" t="str">
        <f>VLOOKUP(A2225,'Web Based Remittances'!$A$2:$C$70,3,0)</f>
        <v>497k484l</v>
      </c>
      <c r="C2225" t="s">
        <v>95</v>
      </c>
      <c r="D2225" t="s">
        <v>96</v>
      </c>
      <c r="E2225">
        <v>6142430</v>
      </c>
      <c r="F2225">
        <v>500</v>
      </c>
      <c r="S2225">
        <f t="shared" si="34"/>
        <v>0</v>
      </c>
      <c r="T2225">
        <f>SUM($F2225:H2225)</f>
        <v>500</v>
      </c>
      <c r="U2225">
        <f>SUM($F2225:I2225)</f>
        <v>500</v>
      </c>
      <c r="V2225">
        <f>SUM($F2225:J2225)</f>
        <v>500</v>
      </c>
      <c r="W2225">
        <f>SUM($F2225:K2225)</f>
        <v>500</v>
      </c>
      <c r="X2225">
        <f>SUM($F2225:L2225)</f>
        <v>500</v>
      </c>
      <c r="Y2225">
        <f>SUM($F2225:M2225)</f>
        <v>500</v>
      </c>
      <c r="Z2225">
        <f>SUM($F2225:N2225)</f>
        <v>500</v>
      </c>
      <c r="AA2225">
        <f>SUM($F2225:O2225)</f>
        <v>500</v>
      </c>
      <c r="AB2225">
        <f>SUM($F2225:P2225)</f>
        <v>500</v>
      </c>
      <c r="AC2225">
        <f>SUM($F2225:Q2225)</f>
        <v>500</v>
      </c>
      <c r="AD2225">
        <f>SUM($F2225:R2225)</f>
        <v>500</v>
      </c>
    </row>
    <row r="2226" spans="1:30" x14ac:dyDescent="0.35">
      <c r="A2226" t="s">
        <v>163</v>
      </c>
      <c r="B2226" s="328" t="str">
        <f>VLOOKUP(A2226,'Web Based Remittances'!$A$2:$C$70,3,0)</f>
        <v>497k484l</v>
      </c>
      <c r="C2226" t="s">
        <v>97</v>
      </c>
      <c r="D2226" t="s">
        <v>98</v>
      </c>
      <c r="E2226">
        <v>6146100</v>
      </c>
      <c r="F2226">
        <v>0</v>
      </c>
      <c r="S2226">
        <f t="shared" si="34"/>
        <v>0</v>
      </c>
      <c r="T2226">
        <f>SUM($F2226:H2226)</f>
        <v>0</v>
      </c>
      <c r="U2226">
        <f>SUM($F2226:I2226)</f>
        <v>0</v>
      </c>
      <c r="V2226">
        <f>SUM($F2226:J2226)</f>
        <v>0</v>
      </c>
      <c r="W2226">
        <f>SUM($F2226:K2226)</f>
        <v>0</v>
      </c>
      <c r="X2226">
        <f>SUM($F2226:L2226)</f>
        <v>0</v>
      </c>
      <c r="Y2226">
        <f>SUM($F2226:M2226)</f>
        <v>0</v>
      </c>
      <c r="Z2226">
        <f>SUM($F2226:N2226)</f>
        <v>0</v>
      </c>
      <c r="AA2226">
        <f>SUM($F2226:O2226)</f>
        <v>0</v>
      </c>
      <c r="AB2226">
        <f>SUM($F2226:P2226)</f>
        <v>0</v>
      </c>
      <c r="AC2226">
        <f>SUM($F2226:Q2226)</f>
        <v>0</v>
      </c>
      <c r="AD2226">
        <f>SUM($F2226:R2226)</f>
        <v>0</v>
      </c>
    </row>
    <row r="2227" spans="1:30" x14ac:dyDescent="0.35">
      <c r="A2227" t="s">
        <v>163</v>
      </c>
      <c r="B2227" s="328" t="str">
        <f>VLOOKUP(A2227,'Web Based Remittances'!$A$2:$C$70,3,0)</f>
        <v>497k484l</v>
      </c>
      <c r="C2227" t="s">
        <v>99</v>
      </c>
      <c r="D2227" t="s">
        <v>100</v>
      </c>
      <c r="E2227">
        <v>6140000</v>
      </c>
      <c r="F2227">
        <v>3409.62</v>
      </c>
      <c r="S2227">
        <f t="shared" si="34"/>
        <v>0</v>
      </c>
      <c r="T2227">
        <f>SUM($F2227:H2227)</f>
        <v>3409.62</v>
      </c>
      <c r="U2227">
        <f>SUM($F2227:I2227)</f>
        <v>3409.62</v>
      </c>
      <c r="V2227">
        <f>SUM($F2227:J2227)</f>
        <v>3409.62</v>
      </c>
      <c r="W2227">
        <f>SUM($F2227:K2227)</f>
        <v>3409.62</v>
      </c>
      <c r="X2227">
        <f>SUM($F2227:L2227)</f>
        <v>3409.62</v>
      </c>
      <c r="Y2227">
        <f>SUM($F2227:M2227)</f>
        <v>3409.62</v>
      </c>
      <c r="Z2227">
        <f>SUM($F2227:N2227)</f>
        <v>3409.62</v>
      </c>
      <c r="AA2227">
        <f>SUM($F2227:O2227)</f>
        <v>3409.62</v>
      </c>
      <c r="AB2227">
        <f>SUM($F2227:P2227)</f>
        <v>3409.62</v>
      </c>
      <c r="AC2227">
        <f>SUM($F2227:Q2227)</f>
        <v>3409.62</v>
      </c>
      <c r="AD2227">
        <f>SUM($F2227:R2227)</f>
        <v>3409.62</v>
      </c>
    </row>
    <row r="2228" spans="1:30" x14ac:dyDescent="0.35">
      <c r="A2228" t="s">
        <v>163</v>
      </c>
      <c r="B2228" s="328" t="str">
        <f>VLOOKUP(A2228,'Web Based Remittances'!$A$2:$C$70,3,0)</f>
        <v>497k484l</v>
      </c>
      <c r="C2228" t="s">
        <v>101</v>
      </c>
      <c r="D2228" t="s">
        <v>102</v>
      </c>
      <c r="E2228">
        <v>6121600</v>
      </c>
      <c r="F2228">
        <v>594</v>
      </c>
      <c r="S2228">
        <f t="shared" si="34"/>
        <v>0</v>
      </c>
      <c r="T2228">
        <f>SUM($F2228:H2228)</f>
        <v>594</v>
      </c>
      <c r="U2228">
        <f>SUM($F2228:I2228)</f>
        <v>594</v>
      </c>
      <c r="V2228">
        <f>SUM($F2228:J2228)</f>
        <v>594</v>
      </c>
      <c r="W2228">
        <f>SUM($F2228:K2228)</f>
        <v>594</v>
      </c>
      <c r="X2228">
        <f>SUM($F2228:L2228)</f>
        <v>594</v>
      </c>
      <c r="Y2228">
        <f>SUM($F2228:M2228)</f>
        <v>594</v>
      </c>
      <c r="Z2228">
        <f>SUM($F2228:N2228)</f>
        <v>594</v>
      </c>
      <c r="AA2228">
        <f>SUM($F2228:O2228)</f>
        <v>594</v>
      </c>
      <c r="AB2228">
        <f>SUM($F2228:P2228)</f>
        <v>594</v>
      </c>
      <c r="AC2228">
        <f>SUM($F2228:Q2228)</f>
        <v>594</v>
      </c>
      <c r="AD2228">
        <f>SUM($F2228:R2228)</f>
        <v>594</v>
      </c>
    </row>
    <row r="2229" spans="1:30" x14ac:dyDescent="0.35">
      <c r="A2229" t="s">
        <v>163</v>
      </c>
      <c r="B2229" s="328" t="str">
        <f>VLOOKUP(A2229,'Web Based Remittances'!$A$2:$C$70,3,0)</f>
        <v>497k484l</v>
      </c>
      <c r="C2229" t="s">
        <v>103</v>
      </c>
      <c r="D2229" t="s">
        <v>104</v>
      </c>
      <c r="E2229">
        <v>6151110</v>
      </c>
      <c r="F2229">
        <v>0</v>
      </c>
      <c r="S2229">
        <f t="shared" si="34"/>
        <v>0</v>
      </c>
      <c r="T2229">
        <f>SUM($F2229:H2229)</f>
        <v>0</v>
      </c>
      <c r="U2229">
        <f>SUM($F2229:I2229)</f>
        <v>0</v>
      </c>
      <c r="V2229">
        <f>SUM($F2229:J2229)</f>
        <v>0</v>
      </c>
      <c r="W2229">
        <f>SUM($F2229:K2229)</f>
        <v>0</v>
      </c>
      <c r="X2229">
        <f>SUM($F2229:L2229)</f>
        <v>0</v>
      </c>
      <c r="Y2229">
        <f>SUM($F2229:M2229)</f>
        <v>0</v>
      </c>
      <c r="Z2229">
        <f>SUM($F2229:N2229)</f>
        <v>0</v>
      </c>
      <c r="AA2229">
        <f>SUM($F2229:O2229)</f>
        <v>0</v>
      </c>
      <c r="AB2229">
        <f>SUM($F2229:P2229)</f>
        <v>0</v>
      </c>
      <c r="AC2229">
        <f>SUM($F2229:Q2229)</f>
        <v>0</v>
      </c>
      <c r="AD2229">
        <f>SUM($F2229:R2229)</f>
        <v>0</v>
      </c>
    </row>
    <row r="2230" spans="1:30" x14ac:dyDescent="0.35">
      <c r="A2230" t="s">
        <v>163</v>
      </c>
      <c r="B2230" s="328" t="str">
        <f>VLOOKUP(A2230,'Web Based Remittances'!$A$2:$C$70,3,0)</f>
        <v>497k484l</v>
      </c>
      <c r="C2230" t="s">
        <v>105</v>
      </c>
      <c r="D2230" t="s">
        <v>106</v>
      </c>
      <c r="E2230">
        <v>6140200</v>
      </c>
      <c r="F2230">
        <v>16087.5</v>
      </c>
      <c r="S2230">
        <f t="shared" si="34"/>
        <v>0</v>
      </c>
      <c r="T2230">
        <f>SUM($F2230:H2230)</f>
        <v>16087.5</v>
      </c>
      <c r="U2230">
        <f>SUM($F2230:I2230)</f>
        <v>16087.5</v>
      </c>
      <c r="V2230">
        <f>SUM($F2230:J2230)</f>
        <v>16087.5</v>
      </c>
      <c r="W2230">
        <f>SUM($F2230:K2230)</f>
        <v>16087.5</v>
      </c>
      <c r="X2230">
        <f>SUM($F2230:L2230)</f>
        <v>16087.5</v>
      </c>
      <c r="Y2230">
        <f>SUM($F2230:M2230)</f>
        <v>16087.5</v>
      </c>
      <c r="Z2230">
        <f>SUM($F2230:N2230)</f>
        <v>16087.5</v>
      </c>
      <c r="AA2230">
        <f>SUM($F2230:O2230)</f>
        <v>16087.5</v>
      </c>
      <c r="AB2230">
        <f>SUM($F2230:P2230)</f>
        <v>16087.5</v>
      </c>
      <c r="AC2230">
        <f>SUM($F2230:Q2230)</f>
        <v>16087.5</v>
      </c>
      <c r="AD2230">
        <f>SUM($F2230:R2230)</f>
        <v>16087.5</v>
      </c>
    </row>
    <row r="2231" spans="1:30" x14ac:dyDescent="0.35">
      <c r="A2231" t="s">
        <v>163</v>
      </c>
      <c r="B2231" s="328" t="str">
        <f>VLOOKUP(A2231,'Web Based Remittances'!$A$2:$C$70,3,0)</f>
        <v>497k484l</v>
      </c>
      <c r="C2231" t="s">
        <v>107</v>
      </c>
      <c r="D2231" t="s">
        <v>108</v>
      </c>
      <c r="E2231">
        <v>6111000</v>
      </c>
      <c r="F2231">
        <v>0</v>
      </c>
      <c r="S2231">
        <f t="shared" si="34"/>
        <v>0</v>
      </c>
      <c r="T2231">
        <f>SUM($F2231:H2231)</f>
        <v>0</v>
      </c>
      <c r="U2231">
        <f>SUM($F2231:I2231)</f>
        <v>0</v>
      </c>
      <c r="V2231">
        <f>SUM($F2231:J2231)</f>
        <v>0</v>
      </c>
      <c r="W2231">
        <f>SUM($F2231:K2231)</f>
        <v>0</v>
      </c>
      <c r="X2231">
        <f>SUM($F2231:L2231)</f>
        <v>0</v>
      </c>
      <c r="Y2231">
        <f>SUM($F2231:M2231)</f>
        <v>0</v>
      </c>
      <c r="Z2231">
        <f>SUM($F2231:N2231)</f>
        <v>0</v>
      </c>
      <c r="AA2231">
        <f>SUM($F2231:O2231)</f>
        <v>0</v>
      </c>
      <c r="AB2231">
        <f>SUM($F2231:P2231)</f>
        <v>0</v>
      </c>
      <c r="AC2231">
        <f>SUM($F2231:Q2231)</f>
        <v>0</v>
      </c>
      <c r="AD2231">
        <f>SUM($F2231:R2231)</f>
        <v>0</v>
      </c>
    </row>
    <row r="2232" spans="1:30" x14ac:dyDescent="0.35">
      <c r="A2232" t="s">
        <v>163</v>
      </c>
      <c r="B2232" s="328" t="str">
        <f>VLOOKUP(A2232,'Web Based Remittances'!$A$2:$C$70,3,0)</f>
        <v>497k484l</v>
      </c>
      <c r="C2232" t="s">
        <v>109</v>
      </c>
      <c r="D2232" t="s">
        <v>110</v>
      </c>
      <c r="E2232">
        <v>6170100</v>
      </c>
      <c r="F2232">
        <v>3443.4466666666667</v>
      </c>
      <c r="S2232">
        <f t="shared" si="34"/>
        <v>0</v>
      </c>
      <c r="T2232">
        <f>SUM($F2232:H2232)</f>
        <v>3443.4466666666667</v>
      </c>
      <c r="U2232">
        <f>SUM($F2232:I2232)</f>
        <v>3443.4466666666667</v>
      </c>
      <c r="V2232">
        <f>SUM($F2232:J2232)</f>
        <v>3443.4466666666667</v>
      </c>
      <c r="W2232">
        <f>SUM($F2232:K2232)</f>
        <v>3443.4466666666667</v>
      </c>
      <c r="X2232">
        <f>SUM($F2232:L2232)</f>
        <v>3443.4466666666667</v>
      </c>
      <c r="Y2232">
        <f>SUM($F2232:M2232)</f>
        <v>3443.4466666666667</v>
      </c>
      <c r="Z2232">
        <f>SUM($F2232:N2232)</f>
        <v>3443.4466666666667</v>
      </c>
      <c r="AA2232">
        <f>SUM($F2232:O2232)</f>
        <v>3443.4466666666667</v>
      </c>
      <c r="AB2232">
        <f>SUM($F2232:P2232)</f>
        <v>3443.4466666666667</v>
      </c>
      <c r="AC2232">
        <f>SUM($F2232:Q2232)</f>
        <v>3443.4466666666667</v>
      </c>
      <c r="AD2232">
        <f>SUM($F2232:R2232)</f>
        <v>3443.4466666666667</v>
      </c>
    </row>
    <row r="2233" spans="1:30" x14ac:dyDescent="0.35">
      <c r="A2233" t="s">
        <v>163</v>
      </c>
      <c r="B2233" s="328" t="str">
        <f>VLOOKUP(A2233,'Web Based Remittances'!$A$2:$C$70,3,0)</f>
        <v>497k484l</v>
      </c>
      <c r="C2233" t="s">
        <v>111</v>
      </c>
      <c r="D2233" t="s">
        <v>112</v>
      </c>
      <c r="E2233">
        <v>6170110</v>
      </c>
      <c r="F2233">
        <v>16537.963333333333</v>
      </c>
      <c r="S2233">
        <f t="shared" si="34"/>
        <v>0</v>
      </c>
      <c r="T2233">
        <f>SUM($F2233:H2233)</f>
        <v>16537.963333333333</v>
      </c>
      <c r="U2233">
        <f>SUM($F2233:I2233)</f>
        <v>16537.963333333333</v>
      </c>
      <c r="V2233">
        <f>SUM($F2233:J2233)</f>
        <v>16537.963333333333</v>
      </c>
      <c r="W2233">
        <f>SUM($F2233:K2233)</f>
        <v>16537.963333333333</v>
      </c>
      <c r="X2233">
        <f>SUM($F2233:L2233)</f>
        <v>16537.963333333333</v>
      </c>
      <c r="Y2233">
        <f>SUM($F2233:M2233)</f>
        <v>16537.963333333333</v>
      </c>
      <c r="Z2233">
        <f>SUM($F2233:N2233)</f>
        <v>16537.963333333333</v>
      </c>
      <c r="AA2233">
        <f>SUM($F2233:O2233)</f>
        <v>16537.963333333333</v>
      </c>
      <c r="AB2233">
        <f>SUM($F2233:P2233)</f>
        <v>16537.963333333333</v>
      </c>
      <c r="AC2233">
        <f>SUM($F2233:Q2233)</f>
        <v>16537.963333333333</v>
      </c>
      <c r="AD2233">
        <f>SUM($F2233:R2233)</f>
        <v>16537.963333333333</v>
      </c>
    </row>
    <row r="2234" spans="1:30" x14ac:dyDescent="0.35">
      <c r="A2234" t="s">
        <v>163</v>
      </c>
      <c r="B2234" s="328" t="str">
        <f>VLOOKUP(A2234,'Web Based Remittances'!$A$2:$C$70,3,0)</f>
        <v>497k484l</v>
      </c>
      <c r="C2234" t="s">
        <v>113</v>
      </c>
      <c r="D2234" t="s">
        <v>114</v>
      </c>
      <c r="E2234">
        <v>6181400</v>
      </c>
      <c r="S2234">
        <f t="shared" si="34"/>
        <v>0</v>
      </c>
      <c r="T2234">
        <f>SUM($F2234:H2234)</f>
        <v>0</v>
      </c>
      <c r="U2234">
        <f>SUM($F2234:I2234)</f>
        <v>0</v>
      </c>
      <c r="V2234">
        <f>SUM($F2234:J2234)</f>
        <v>0</v>
      </c>
      <c r="W2234">
        <f>SUM($F2234:K2234)</f>
        <v>0</v>
      </c>
      <c r="X2234">
        <f>SUM($F2234:L2234)</f>
        <v>0</v>
      </c>
      <c r="Y2234">
        <f>SUM($F2234:M2234)</f>
        <v>0</v>
      </c>
      <c r="Z2234">
        <f>SUM($F2234:N2234)</f>
        <v>0</v>
      </c>
      <c r="AA2234">
        <f>SUM($F2234:O2234)</f>
        <v>0</v>
      </c>
      <c r="AB2234">
        <f>SUM($F2234:P2234)</f>
        <v>0</v>
      </c>
      <c r="AC2234">
        <f>SUM($F2234:Q2234)</f>
        <v>0</v>
      </c>
      <c r="AD2234">
        <f>SUM($F2234:R2234)</f>
        <v>0</v>
      </c>
    </row>
    <row r="2235" spans="1:30" x14ac:dyDescent="0.35">
      <c r="A2235" t="s">
        <v>163</v>
      </c>
      <c r="B2235" s="328" t="str">
        <f>VLOOKUP(A2235,'Web Based Remittances'!$A$2:$C$70,3,0)</f>
        <v>497k484l</v>
      </c>
      <c r="C2235" t="s">
        <v>115</v>
      </c>
      <c r="D2235" t="s">
        <v>116</v>
      </c>
      <c r="E2235">
        <v>6181500</v>
      </c>
      <c r="S2235">
        <f t="shared" si="34"/>
        <v>0</v>
      </c>
      <c r="T2235">
        <f>SUM($F2235:H2235)</f>
        <v>0</v>
      </c>
      <c r="U2235">
        <f>SUM($F2235:I2235)</f>
        <v>0</v>
      </c>
      <c r="V2235">
        <f>SUM($F2235:J2235)</f>
        <v>0</v>
      </c>
      <c r="W2235">
        <f>SUM($F2235:K2235)</f>
        <v>0</v>
      </c>
      <c r="X2235">
        <f>SUM($F2235:L2235)</f>
        <v>0</v>
      </c>
      <c r="Y2235">
        <f>SUM($F2235:M2235)</f>
        <v>0</v>
      </c>
      <c r="Z2235">
        <f>SUM($F2235:N2235)</f>
        <v>0</v>
      </c>
      <c r="AA2235">
        <f>SUM($F2235:O2235)</f>
        <v>0</v>
      </c>
      <c r="AB2235">
        <f>SUM($F2235:P2235)</f>
        <v>0</v>
      </c>
      <c r="AC2235">
        <f>SUM($F2235:Q2235)</f>
        <v>0</v>
      </c>
      <c r="AD2235">
        <f>SUM($F2235:R2235)</f>
        <v>0</v>
      </c>
    </row>
    <row r="2236" spans="1:30" x14ac:dyDescent="0.35">
      <c r="A2236" t="s">
        <v>163</v>
      </c>
      <c r="B2236" s="328" t="str">
        <f>VLOOKUP(A2236,'Web Based Remittances'!$A$2:$C$70,3,0)</f>
        <v>497k484l</v>
      </c>
      <c r="C2236" t="s">
        <v>117</v>
      </c>
      <c r="D2236" t="s">
        <v>118</v>
      </c>
      <c r="E2236">
        <v>6110610</v>
      </c>
      <c r="S2236">
        <f t="shared" si="34"/>
        <v>0</v>
      </c>
      <c r="T2236">
        <f>SUM($F2236:H2236)</f>
        <v>0</v>
      </c>
      <c r="U2236">
        <f>SUM($F2236:I2236)</f>
        <v>0</v>
      </c>
      <c r="V2236">
        <f>SUM($F2236:J2236)</f>
        <v>0</v>
      </c>
      <c r="W2236">
        <f>SUM($F2236:K2236)</f>
        <v>0</v>
      </c>
      <c r="X2236">
        <f>SUM($F2236:L2236)</f>
        <v>0</v>
      </c>
      <c r="Y2236">
        <f>SUM($F2236:M2236)</f>
        <v>0</v>
      </c>
      <c r="Z2236">
        <f>SUM($F2236:N2236)</f>
        <v>0</v>
      </c>
      <c r="AA2236">
        <f>SUM($F2236:O2236)</f>
        <v>0</v>
      </c>
      <c r="AB2236">
        <f>SUM($F2236:P2236)</f>
        <v>0</v>
      </c>
      <c r="AC2236">
        <f>SUM($F2236:Q2236)</f>
        <v>0</v>
      </c>
      <c r="AD2236">
        <f>SUM($F2236:R2236)</f>
        <v>0</v>
      </c>
    </row>
    <row r="2237" spans="1:30" x14ac:dyDescent="0.35">
      <c r="A2237" t="s">
        <v>163</v>
      </c>
      <c r="B2237" s="328" t="str">
        <f>VLOOKUP(A2237,'Web Based Remittances'!$A$2:$C$70,3,0)</f>
        <v>497k484l</v>
      </c>
      <c r="C2237" t="s">
        <v>119</v>
      </c>
      <c r="D2237" t="s">
        <v>120</v>
      </c>
      <c r="E2237">
        <v>6122340</v>
      </c>
      <c r="S2237">
        <f t="shared" si="34"/>
        <v>0</v>
      </c>
      <c r="T2237">
        <f>SUM($F2237:H2237)</f>
        <v>0</v>
      </c>
      <c r="U2237">
        <f>SUM($F2237:I2237)</f>
        <v>0</v>
      </c>
      <c r="V2237">
        <f>SUM($F2237:J2237)</f>
        <v>0</v>
      </c>
      <c r="W2237">
        <f>SUM($F2237:K2237)</f>
        <v>0</v>
      </c>
      <c r="X2237">
        <f>SUM($F2237:L2237)</f>
        <v>0</v>
      </c>
      <c r="Y2237">
        <f>SUM($F2237:M2237)</f>
        <v>0</v>
      </c>
      <c r="Z2237">
        <f>SUM($F2237:N2237)</f>
        <v>0</v>
      </c>
      <c r="AA2237">
        <f>SUM($F2237:O2237)</f>
        <v>0</v>
      </c>
      <c r="AB2237">
        <f>SUM($F2237:P2237)</f>
        <v>0</v>
      </c>
      <c r="AC2237">
        <f>SUM($F2237:Q2237)</f>
        <v>0</v>
      </c>
      <c r="AD2237">
        <f>SUM($F2237:R2237)</f>
        <v>0</v>
      </c>
    </row>
    <row r="2238" spans="1:30" x14ac:dyDescent="0.35">
      <c r="A2238" t="s">
        <v>163</v>
      </c>
      <c r="B2238" s="328" t="str">
        <f>VLOOKUP(A2238,'Web Based Remittances'!$A$2:$C$70,3,0)</f>
        <v>497k484l</v>
      </c>
      <c r="C2238" t="s">
        <v>121</v>
      </c>
      <c r="D2238" t="s">
        <v>122</v>
      </c>
      <c r="E2238">
        <v>4190170</v>
      </c>
      <c r="F2238">
        <v>-4360</v>
      </c>
      <c r="S2238">
        <f t="shared" si="34"/>
        <v>0</v>
      </c>
      <c r="T2238">
        <f>SUM($F2238:H2238)</f>
        <v>-4360</v>
      </c>
      <c r="U2238">
        <f>SUM($F2238:I2238)</f>
        <v>-4360</v>
      </c>
      <c r="V2238">
        <f>SUM($F2238:J2238)</f>
        <v>-4360</v>
      </c>
      <c r="W2238">
        <f>SUM($F2238:K2238)</f>
        <v>-4360</v>
      </c>
      <c r="X2238">
        <f>SUM($F2238:L2238)</f>
        <v>-4360</v>
      </c>
      <c r="Y2238">
        <f>SUM($F2238:M2238)</f>
        <v>-4360</v>
      </c>
      <c r="Z2238">
        <f>SUM($F2238:N2238)</f>
        <v>-4360</v>
      </c>
      <c r="AA2238">
        <f>SUM($F2238:O2238)</f>
        <v>-4360</v>
      </c>
      <c r="AB2238">
        <f>SUM($F2238:P2238)</f>
        <v>-4360</v>
      </c>
      <c r="AC2238">
        <f>SUM($F2238:Q2238)</f>
        <v>-4360</v>
      </c>
      <c r="AD2238">
        <f>SUM($F2238:R2238)</f>
        <v>-4360</v>
      </c>
    </row>
    <row r="2239" spans="1:30" x14ac:dyDescent="0.35">
      <c r="A2239" t="s">
        <v>163</v>
      </c>
      <c r="B2239" s="328" t="str">
        <f>VLOOKUP(A2239,'Web Based Remittances'!$A$2:$C$70,3,0)</f>
        <v>497k484l</v>
      </c>
      <c r="C2239" t="s">
        <v>123</v>
      </c>
      <c r="D2239" t="s">
        <v>124</v>
      </c>
      <c r="E2239">
        <v>4190430</v>
      </c>
      <c r="S2239">
        <f t="shared" si="34"/>
        <v>0</v>
      </c>
      <c r="T2239">
        <f>SUM($F2239:H2239)</f>
        <v>0</v>
      </c>
      <c r="U2239">
        <f>SUM($F2239:I2239)</f>
        <v>0</v>
      </c>
      <c r="V2239">
        <f>SUM($F2239:J2239)</f>
        <v>0</v>
      </c>
      <c r="W2239">
        <f>SUM($F2239:K2239)</f>
        <v>0</v>
      </c>
      <c r="X2239">
        <f>SUM($F2239:L2239)</f>
        <v>0</v>
      </c>
      <c r="Y2239">
        <f>SUM($F2239:M2239)</f>
        <v>0</v>
      </c>
      <c r="Z2239">
        <f>SUM($F2239:N2239)</f>
        <v>0</v>
      </c>
      <c r="AA2239">
        <f>SUM($F2239:O2239)</f>
        <v>0</v>
      </c>
      <c r="AB2239">
        <f>SUM($F2239:P2239)</f>
        <v>0</v>
      </c>
      <c r="AC2239">
        <f>SUM($F2239:Q2239)</f>
        <v>0</v>
      </c>
      <c r="AD2239">
        <f>SUM($F2239:R2239)</f>
        <v>0</v>
      </c>
    </row>
    <row r="2240" spans="1:30" x14ac:dyDescent="0.35">
      <c r="A2240" t="s">
        <v>163</v>
      </c>
      <c r="B2240" s="328" t="str">
        <f>VLOOKUP(A2240,'Web Based Remittances'!$A$2:$C$70,3,0)</f>
        <v>497k484l</v>
      </c>
      <c r="C2240" t="s">
        <v>125</v>
      </c>
      <c r="D2240" t="s">
        <v>126</v>
      </c>
      <c r="E2240">
        <v>6181510</v>
      </c>
      <c r="S2240">
        <f t="shared" si="34"/>
        <v>0</v>
      </c>
      <c r="T2240">
        <f>SUM($F2240:H2240)</f>
        <v>0</v>
      </c>
      <c r="U2240">
        <f>SUM($F2240:I2240)</f>
        <v>0</v>
      </c>
      <c r="V2240">
        <f>SUM($F2240:J2240)</f>
        <v>0</v>
      </c>
      <c r="W2240">
        <f>SUM($F2240:K2240)</f>
        <v>0</v>
      </c>
      <c r="X2240">
        <f>SUM($F2240:L2240)</f>
        <v>0</v>
      </c>
      <c r="Y2240">
        <f>SUM($F2240:M2240)</f>
        <v>0</v>
      </c>
      <c r="Z2240">
        <f>SUM($F2240:N2240)</f>
        <v>0</v>
      </c>
      <c r="AA2240">
        <f>SUM($F2240:O2240)</f>
        <v>0</v>
      </c>
      <c r="AB2240">
        <f>SUM($F2240:P2240)</f>
        <v>0</v>
      </c>
      <c r="AC2240">
        <f>SUM($F2240:Q2240)</f>
        <v>0</v>
      </c>
      <c r="AD2240">
        <f>SUM($F2240:R2240)</f>
        <v>0</v>
      </c>
    </row>
    <row r="2241" spans="1:30" x14ac:dyDescent="0.35">
      <c r="A2241" t="s">
        <v>163</v>
      </c>
      <c r="B2241" s="328" t="str">
        <f>VLOOKUP(A2241,'Web Based Remittances'!$A$2:$C$70,3,0)</f>
        <v>497k484l</v>
      </c>
      <c r="C2241" t="s">
        <v>146</v>
      </c>
      <c r="D2241" t="s">
        <v>147</v>
      </c>
      <c r="E2241">
        <v>6180210</v>
      </c>
      <c r="S2241">
        <f t="shared" si="34"/>
        <v>0</v>
      </c>
      <c r="T2241">
        <f>SUM($F2241:H2241)</f>
        <v>0</v>
      </c>
      <c r="U2241">
        <f>SUM($F2241:I2241)</f>
        <v>0</v>
      </c>
      <c r="V2241">
        <f>SUM($F2241:J2241)</f>
        <v>0</v>
      </c>
      <c r="W2241">
        <f>SUM($F2241:K2241)</f>
        <v>0</v>
      </c>
      <c r="X2241">
        <f>SUM($F2241:L2241)</f>
        <v>0</v>
      </c>
      <c r="Y2241">
        <f>SUM($F2241:M2241)</f>
        <v>0</v>
      </c>
      <c r="Z2241">
        <f>SUM($F2241:N2241)</f>
        <v>0</v>
      </c>
      <c r="AA2241">
        <f>SUM($F2241:O2241)</f>
        <v>0</v>
      </c>
      <c r="AB2241">
        <f>SUM($F2241:P2241)</f>
        <v>0</v>
      </c>
      <c r="AC2241">
        <f>SUM($F2241:Q2241)</f>
        <v>0</v>
      </c>
      <c r="AD2241">
        <f>SUM($F2241:R2241)</f>
        <v>0</v>
      </c>
    </row>
    <row r="2242" spans="1:30" x14ac:dyDescent="0.35">
      <c r="A2242" t="s">
        <v>163</v>
      </c>
      <c r="B2242" s="328" t="str">
        <f>VLOOKUP(A2242,'Web Based Remittances'!$A$2:$C$70,3,0)</f>
        <v>497k484l</v>
      </c>
      <c r="C2242" t="s">
        <v>127</v>
      </c>
      <c r="D2242" t="s">
        <v>128</v>
      </c>
      <c r="E2242">
        <v>6180200</v>
      </c>
      <c r="F2242">
        <v>10000</v>
      </c>
      <c r="S2242">
        <f t="shared" si="34"/>
        <v>0</v>
      </c>
      <c r="T2242">
        <f>SUM($F2242:H2242)</f>
        <v>10000</v>
      </c>
      <c r="U2242">
        <f>SUM($F2242:I2242)</f>
        <v>10000</v>
      </c>
      <c r="V2242">
        <f>SUM($F2242:J2242)</f>
        <v>10000</v>
      </c>
      <c r="W2242">
        <f>SUM($F2242:K2242)</f>
        <v>10000</v>
      </c>
      <c r="X2242">
        <f>SUM($F2242:L2242)</f>
        <v>10000</v>
      </c>
      <c r="Y2242">
        <f>SUM($F2242:M2242)</f>
        <v>10000</v>
      </c>
      <c r="Z2242">
        <f>SUM($F2242:N2242)</f>
        <v>10000</v>
      </c>
      <c r="AA2242">
        <f>SUM($F2242:O2242)</f>
        <v>10000</v>
      </c>
      <c r="AB2242">
        <f>SUM($F2242:P2242)</f>
        <v>10000</v>
      </c>
      <c r="AC2242">
        <f>SUM($F2242:Q2242)</f>
        <v>10000</v>
      </c>
      <c r="AD2242">
        <f>SUM($F2242:R2242)</f>
        <v>10000</v>
      </c>
    </row>
    <row r="2243" spans="1:30" x14ac:dyDescent="0.35">
      <c r="A2243" t="s">
        <v>163</v>
      </c>
      <c r="B2243" s="328" t="str">
        <f>VLOOKUP(A2243,'Web Based Remittances'!$A$2:$C$70,3,0)</f>
        <v>497k484l</v>
      </c>
      <c r="C2243" t="s">
        <v>130</v>
      </c>
      <c r="D2243" t="s">
        <v>131</v>
      </c>
      <c r="E2243">
        <v>6180230</v>
      </c>
      <c r="S2243">
        <f t="shared" si="34"/>
        <v>0</v>
      </c>
      <c r="T2243">
        <f>SUM($F2243:H2243)</f>
        <v>0</v>
      </c>
      <c r="U2243">
        <f>SUM($F2243:I2243)</f>
        <v>0</v>
      </c>
      <c r="V2243">
        <f>SUM($F2243:J2243)</f>
        <v>0</v>
      </c>
      <c r="W2243">
        <f>SUM($F2243:K2243)</f>
        <v>0</v>
      </c>
      <c r="X2243">
        <f>SUM($F2243:L2243)</f>
        <v>0</v>
      </c>
      <c r="Y2243">
        <f>SUM($F2243:M2243)</f>
        <v>0</v>
      </c>
      <c r="Z2243">
        <f>SUM($F2243:N2243)</f>
        <v>0</v>
      </c>
      <c r="AA2243">
        <f>SUM($F2243:O2243)</f>
        <v>0</v>
      </c>
      <c r="AB2243">
        <f>SUM($F2243:P2243)</f>
        <v>0</v>
      </c>
      <c r="AC2243">
        <f>SUM($F2243:Q2243)</f>
        <v>0</v>
      </c>
      <c r="AD2243">
        <f>SUM($F2243:R2243)</f>
        <v>0</v>
      </c>
    </row>
    <row r="2244" spans="1:30" x14ac:dyDescent="0.35">
      <c r="A2244" t="s">
        <v>163</v>
      </c>
      <c r="B2244" s="328" t="str">
        <f>VLOOKUP(A2244,'Web Based Remittances'!$A$2:$C$70,3,0)</f>
        <v>497k484l</v>
      </c>
      <c r="C2244" t="s">
        <v>135</v>
      </c>
      <c r="D2244" t="s">
        <v>136</v>
      </c>
      <c r="E2244">
        <v>6180260</v>
      </c>
      <c r="F2244">
        <v>100</v>
      </c>
      <c r="S2244">
        <f t="shared" ref="S2244:S2307" si="35">G2244</f>
        <v>0</v>
      </c>
      <c r="T2244">
        <f>SUM($F2244:H2244)</f>
        <v>100</v>
      </c>
      <c r="U2244">
        <f>SUM($F2244:I2244)</f>
        <v>100</v>
      </c>
      <c r="V2244">
        <f>SUM($F2244:J2244)</f>
        <v>100</v>
      </c>
      <c r="W2244">
        <f>SUM($F2244:K2244)</f>
        <v>100</v>
      </c>
      <c r="X2244">
        <f>SUM($F2244:L2244)</f>
        <v>100</v>
      </c>
      <c r="Y2244">
        <f>SUM($F2244:M2244)</f>
        <v>100</v>
      </c>
      <c r="Z2244">
        <f>SUM($F2244:N2244)</f>
        <v>100</v>
      </c>
      <c r="AA2244">
        <f>SUM($F2244:O2244)</f>
        <v>100</v>
      </c>
      <c r="AB2244">
        <f>SUM($F2244:P2244)</f>
        <v>100</v>
      </c>
      <c r="AC2244">
        <f>SUM($F2244:Q2244)</f>
        <v>100</v>
      </c>
      <c r="AD2244">
        <f>SUM($F2244:R2244)</f>
        <v>100</v>
      </c>
    </row>
    <row r="2245" spans="1:30" x14ac:dyDescent="0.35">
      <c r="A2245" t="s">
        <v>164</v>
      </c>
      <c r="B2245" s="328" t="str">
        <f>VLOOKUP(A2245,'Web Based Remittances'!$A$2:$C$70,3,0)</f>
        <v>933t403r</v>
      </c>
      <c r="C2245" t="s">
        <v>19</v>
      </c>
      <c r="D2245" t="s">
        <v>20</v>
      </c>
      <c r="E2245">
        <v>4190105</v>
      </c>
      <c r="F2245">
        <v>-952785.49</v>
      </c>
      <c r="G2245">
        <v>-104629.7</v>
      </c>
      <c r="H2245">
        <v>-71345.59</v>
      </c>
      <c r="I2245">
        <v>-84435.09</v>
      </c>
      <c r="J2245">
        <v>-71345.59</v>
      </c>
      <c r="K2245">
        <v>-72776.89</v>
      </c>
      <c r="L2245">
        <v>-70313.52</v>
      </c>
      <c r="M2245">
        <v>-70313.509999999995</v>
      </c>
      <c r="N2245">
        <v>-83403.02</v>
      </c>
      <c r="O2245">
        <v>-70313.509999999995</v>
      </c>
      <c r="P2245">
        <v>-73713.69</v>
      </c>
      <c r="Q2245">
        <v>-73713.69</v>
      </c>
      <c r="R2245">
        <v>-106481.69</v>
      </c>
      <c r="S2245">
        <f t="shared" si="35"/>
        <v>-104629.7</v>
      </c>
      <c r="T2245">
        <f>SUM($F2245:H2245)</f>
        <v>-1128760.78</v>
      </c>
      <c r="U2245">
        <f>SUM($F2245:I2245)</f>
        <v>-1213195.8700000001</v>
      </c>
      <c r="V2245">
        <f>SUM($F2245:J2245)</f>
        <v>-1284541.4600000002</v>
      </c>
      <c r="W2245">
        <f>SUM($F2245:K2245)</f>
        <v>-1357318.35</v>
      </c>
      <c r="X2245">
        <f>SUM($F2245:L2245)</f>
        <v>-1427631.87</v>
      </c>
      <c r="Y2245">
        <f>SUM($F2245:M2245)</f>
        <v>-1497945.3800000001</v>
      </c>
      <c r="Z2245">
        <f>SUM($F2245:N2245)</f>
        <v>-1581348.4000000001</v>
      </c>
      <c r="AA2245">
        <f>SUM($F2245:O2245)</f>
        <v>-1651661.9100000001</v>
      </c>
      <c r="AB2245">
        <f>SUM($F2245:P2245)</f>
        <v>-1725375.6</v>
      </c>
      <c r="AC2245">
        <f>SUM($F2245:Q2245)</f>
        <v>-1799089.29</v>
      </c>
      <c r="AD2245">
        <f>SUM($F2245:R2245)</f>
        <v>-1905570.98</v>
      </c>
    </row>
    <row r="2246" spans="1:30" x14ac:dyDescent="0.35">
      <c r="A2246" t="s">
        <v>164</v>
      </c>
      <c r="B2246" s="328" t="str">
        <f>VLOOKUP(A2246,'Web Based Remittances'!$A$2:$C$70,3,0)</f>
        <v>933t403r</v>
      </c>
      <c r="C2246" t="s">
        <v>21</v>
      </c>
      <c r="D2246" t="s">
        <v>22</v>
      </c>
      <c r="E2246">
        <v>4190110</v>
      </c>
      <c r="S2246">
        <f t="shared" si="35"/>
        <v>0</v>
      </c>
      <c r="T2246">
        <f>SUM($F2246:H2246)</f>
        <v>0</v>
      </c>
      <c r="U2246">
        <f>SUM($F2246:I2246)</f>
        <v>0</v>
      </c>
      <c r="V2246">
        <f>SUM($F2246:J2246)</f>
        <v>0</v>
      </c>
      <c r="W2246">
        <f>SUM($F2246:K2246)</f>
        <v>0</v>
      </c>
      <c r="X2246">
        <f>SUM($F2246:L2246)</f>
        <v>0</v>
      </c>
      <c r="Y2246">
        <f>SUM($F2246:M2246)</f>
        <v>0</v>
      </c>
      <c r="Z2246">
        <f>SUM($F2246:N2246)</f>
        <v>0</v>
      </c>
      <c r="AA2246">
        <f>SUM($F2246:O2246)</f>
        <v>0</v>
      </c>
      <c r="AB2246">
        <f>SUM($F2246:P2246)</f>
        <v>0</v>
      </c>
      <c r="AC2246">
        <f>SUM($F2246:Q2246)</f>
        <v>0</v>
      </c>
      <c r="AD2246">
        <f>SUM($F2246:R2246)</f>
        <v>0</v>
      </c>
    </row>
    <row r="2247" spans="1:30" x14ac:dyDescent="0.35">
      <c r="A2247" t="s">
        <v>164</v>
      </c>
      <c r="B2247" s="328" t="str">
        <f>VLOOKUP(A2247,'Web Based Remittances'!$A$2:$C$70,3,0)</f>
        <v>933t403r</v>
      </c>
      <c r="C2247" t="s">
        <v>23</v>
      </c>
      <c r="D2247" t="s">
        <v>24</v>
      </c>
      <c r="E2247">
        <v>4190120</v>
      </c>
      <c r="F2247">
        <v>-18688.560000000001</v>
      </c>
      <c r="G2247">
        <v>-1557.38</v>
      </c>
      <c r="H2247">
        <v>-1557.38</v>
      </c>
      <c r="I2247">
        <v>-1557.38</v>
      </c>
      <c r="J2247">
        <v>-1557.38</v>
      </c>
      <c r="K2247">
        <v>-1557.38</v>
      </c>
      <c r="L2247">
        <v>-1557.38</v>
      </c>
      <c r="M2247">
        <v>-1557.38</v>
      </c>
      <c r="N2247">
        <v>-1557.38</v>
      </c>
      <c r="O2247">
        <v>-1557.38</v>
      </c>
      <c r="P2247">
        <v>-1557.38</v>
      </c>
      <c r="Q2247">
        <v>-1557.38</v>
      </c>
      <c r="R2247">
        <v>-1557.38</v>
      </c>
      <c r="S2247">
        <f t="shared" si="35"/>
        <v>-1557.38</v>
      </c>
      <c r="T2247">
        <f>SUM($F2247:H2247)</f>
        <v>-21803.320000000003</v>
      </c>
      <c r="U2247">
        <f>SUM($F2247:I2247)</f>
        <v>-23360.700000000004</v>
      </c>
      <c r="V2247">
        <f>SUM($F2247:J2247)</f>
        <v>-24918.080000000005</v>
      </c>
      <c r="W2247">
        <f>SUM($F2247:K2247)</f>
        <v>-26475.460000000006</v>
      </c>
      <c r="X2247">
        <f>SUM($F2247:L2247)</f>
        <v>-28032.840000000007</v>
      </c>
      <c r="Y2247">
        <f>SUM($F2247:M2247)</f>
        <v>-29590.220000000008</v>
      </c>
      <c r="Z2247">
        <f>SUM($F2247:N2247)</f>
        <v>-31147.600000000009</v>
      </c>
      <c r="AA2247">
        <f>SUM($F2247:O2247)</f>
        <v>-32704.98000000001</v>
      </c>
      <c r="AB2247">
        <f>SUM($F2247:P2247)</f>
        <v>-34262.360000000008</v>
      </c>
      <c r="AC2247">
        <f>SUM($F2247:Q2247)</f>
        <v>-35819.740000000005</v>
      </c>
      <c r="AD2247">
        <f>SUM($F2247:R2247)</f>
        <v>-37377.120000000003</v>
      </c>
    </row>
    <row r="2248" spans="1:30" x14ac:dyDescent="0.35">
      <c r="A2248" t="s">
        <v>164</v>
      </c>
      <c r="B2248" s="328" t="str">
        <f>VLOOKUP(A2248,'Web Based Remittances'!$A$2:$C$70,3,0)</f>
        <v>933t403r</v>
      </c>
      <c r="C2248" t="s">
        <v>25</v>
      </c>
      <c r="D2248" t="s">
        <v>26</v>
      </c>
      <c r="E2248">
        <v>4190140</v>
      </c>
      <c r="F2248">
        <v>-58794</v>
      </c>
      <c r="G2248">
        <v>-297</v>
      </c>
      <c r="I2248">
        <v>-14550</v>
      </c>
      <c r="J2248">
        <v>-297</v>
      </c>
      <c r="L2248">
        <v>-14550</v>
      </c>
      <c r="O2248">
        <v>-14550</v>
      </c>
      <c r="R2248">
        <v>-14550</v>
      </c>
      <c r="S2248">
        <f t="shared" si="35"/>
        <v>-297</v>
      </c>
      <c r="T2248">
        <f>SUM($F2248:H2248)</f>
        <v>-59091</v>
      </c>
      <c r="U2248">
        <f>SUM($F2248:I2248)</f>
        <v>-73641</v>
      </c>
      <c r="V2248">
        <f>SUM($F2248:J2248)</f>
        <v>-73938</v>
      </c>
      <c r="W2248">
        <f>SUM($F2248:K2248)</f>
        <v>-73938</v>
      </c>
      <c r="X2248">
        <f>SUM($F2248:L2248)</f>
        <v>-88488</v>
      </c>
      <c r="Y2248">
        <f>SUM($F2248:M2248)</f>
        <v>-88488</v>
      </c>
      <c r="Z2248">
        <f>SUM($F2248:N2248)</f>
        <v>-88488</v>
      </c>
      <c r="AA2248">
        <f>SUM($F2248:O2248)</f>
        <v>-103038</v>
      </c>
      <c r="AB2248">
        <f>SUM($F2248:P2248)</f>
        <v>-103038</v>
      </c>
      <c r="AC2248">
        <f>SUM($F2248:Q2248)</f>
        <v>-103038</v>
      </c>
      <c r="AD2248">
        <f>SUM($F2248:R2248)</f>
        <v>-117588</v>
      </c>
    </row>
    <row r="2249" spans="1:30" x14ac:dyDescent="0.35">
      <c r="A2249" t="s">
        <v>164</v>
      </c>
      <c r="B2249" s="328" t="str">
        <f>VLOOKUP(A2249,'Web Based Remittances'!$A$2:$C$70,3,0)</f>
        <v>933t403r</v>
      </c>
      <c r="C2249" t="s">
        <v>27</v>
      </c>
      <c r="D2249" t="s">
        <v>28</v>
      </c>
      <c r="E2249">
        <v>4190160</v>
      </c>
      <c r="F2249">
        <v>-3268.1</v>
      </c>
      <c r="H2249">
        <v>-2362.5</v>
      </c>
      <c r="M2249">
        <v>-452.8</v>
      </c>
      <c r="P2249">
        <v>-452.8</v>
      </c>
      <c r="S2249">
        <f t="shared" si="35"/>
        <v>0</v>
      </c>
      <c r="T2249">
        <f>SUM($F2249:H2249)</f>
        <v>-5630.6</v>
      </c>
      <c r="U2249">
        <f>SUM($F2249:I2249)</f>
        <v>-5630.6</v>
      </c>
      <c r="V2249">
        <f>SUM($F2249:J2249)</f>
        <v>-5630.6</v>
      </c>
      <c r="W2249">
        <f>SUM($F2249:K2249)</f>
        <v>-5630.6</v>
      </c>
      <c r="X2249">
        <f>SUM($F2249:L2249)</f>
        <v>-5630.6</v>
      </c>
      <c r="Y2249">
        <f>SUM($F2249:M2249)</f>
        <v>-6083.4000000000005</v>
      </c>
      <c r="Z2249">
        <f>SUM($F2249:N2249)</f>
        <v>-6083.4000000000005</v>
      </c>
      <c r="AA2249">
        <f>SUM($F2249:O2249)</f>
        <v>-6083.4000000000005</v>
      </c>
      <c r="AB2249">
        <f>SUM($F2249:P2249)</f>
        <v>-6536.2000000000007</v>
      </c>
      <c r="AC2249">
        <f>SUM($F2249:Q2249)</f>
        <v>-6536.2000000000007</v>
      </c>
      <c r="AD2249">
        <f>SUM($F2249:R2249)</f>
        <v>-6536.2000000000007</v>
      </c>
    </row>
    <row r="2250" spans="1:30" x14ac:dyDescent="0.35">
      <c r="A2250" t="s">
        <v>164</v>
      </c>
      <c r="B2250" s="328" t="str">
        <f>VLOOKUP(A2250,'Web Based Remittances'!$A$2:$C$70,3,0)</f>
        <v>933t403r</v>
      </c>
      <c r="C2250" t="s">
        <v>29</v>
      </c>
      <c r="D2250" t="s">
        <v>30</v>
      </c>
      <c r="E2250">
        <v>4190390</v>
      </c>
      <c r="S2250">
        <f t="shared" si="35"/>
        <v>0</v>
      </c>
      <c r="T2250">
        <f>SUM($F2250:H2250)</f>
        <v>0</v>
      </c>
      <c r="U2250">
        <f>SUM($F2250:I2250)</f>
        <v>0</v>
      </c>
      <c r="V2250">
        <f>SUM($F2250:J2250)</f>
        <v>0</v>
      </c>
      <c r="W2250">
        <f>SUM($F2250:K2250)</f>
        <v>0</v>
      </c>
      <c r="X2250">
        <f>SUM($F2250:L2250)</f>
        <v>0</v>
      </c>
      <c r="Y2250">
        <f>SUM($F2250:M2250)</f>
        <v>0</v>
      </c>
      <c r="Z2250">
        <f>SUM($F2250:N2250)</f>
        <v>0</v>
      </c>
      <c r="AA2250">
        <f>SUM($F2250:O2250)</f>
        <v>0</v>
      </c>
      <c r="AB2250">
        <f>SUM($F2250:P2250)</f>
        <v>0</v>
      </c>
      <c r="AC2250">
        <f>SUM($F2250:Q2250)</f>
        <v>0</v>
      </c>
      <c r="AD2250">
        <f>SUM($F2250:R2250)</f>
        <v>0</v>
      </c>
    </row>
    <row r="2251" spans="1:30" x14ac:dyDescent="0.35">
      <c r="A2251" t="s">
        <v>164</v>
      </c>
      <c r="B2251" s="328" t="str">
        <f>VLOOKUP(A2251,'Web Based Remittances'!$A$2:$C$70,3,0)</f>
        <v>933t403r</v>
      </c>
      <c r="C2251" t="s">
        <v>31</v>
      </c>
      <c r="D2251" t="s">
        <v>32</v>
      </c>
      <c r="E2251">
        <v>4191900</v>
      </c>
      <c r="S2251">
        <f t="shared" si="35"/>
        <v>0</v>
      </c>
      <c r="T2251">
        <f>SUM($F2251:H2251)</f>
        <v>0</v>
      </c>
      <c r="U2251">
        <f>SUM($F2251:I2251)</f>
        <v>0</v>
      </c>
      <c r="V2251">
        <f>SUM($F2251:J2251)</f>
        <v>0</v>
      </c>
      <c r="W2251">
        <f>SUM($F2251:K2251)</f>
        <v>0</v>
      </c>
      <c r="X2251">
        <f>SUM($F2251:L2251)</f>
        <v>0</v>
      </c>
      <c r="Y2251">
        <f>SUM($F2251:M2251)</f>
        <v>0</v>
      </c>
      <c r="Z2251">
        <f>SUM($F2251:N2251)</f>
        <v>0</v>
      </c>
      <c r="AA2251">
        <f>SUM($F2251:O2251)</f>
        <v>0</v>
      </c>
      <c r="AB2251">
        <f>SUM($F2251:P2251)</f>
        <v>0</v>
      </c>
      <c r="AC2251">
        <f>SUM($F2251:Q2251)</f>
        <v>0</v>
      </c>
      <c r="AD2251">
        <f>SUM($F2251:R2251)</f>
        <v>0</v>
      </c>
    </row>
    <row r="2252" spans="1:30" x14ac:dyDescent="0.35">
      <c r="A2252" t="s">
        <v>164</v>
      </c>
      <c r="B2252" s="328" t="str">
        <f>VLOOKUP(A2252,'Web Based Remittances'!$A$2:$C$70,3,0)</f>
        <v>933t403r</v>
      </c>
      <c r="C2252" t="s">
        <v>33</v>
      </c>
      <c r="D2252" t="s">
        <v>34</v>
      </c>
      <c r="E2252">
        <v>4191100</v>
      </c>
      <c r="F2252">
        <v>-5590</v>
      </c>
      <c r="G2252">
        <v>-420</v>
      </c>
      <c r="H2252">
        <v>-610</v>
      </c>
      <c r="I2252">
        <v>-495</v>
      </c>
      <c r="J2252">
        <v>-1685</v>
      </c>
      <c r="M2252">
        <v>-190</v>
      </c>
      <c r="O2252">
        <v>-1100</v>
      </c>
      <c r="P2252">
        <v>-190</v>
      </c>
      <c r="R2252">
        <v>-900</v>
      </c>
      <c r="S2252">
        <f t="shared" si="35"/>
        <v>-420</v>
      </c>
      <c r="T2252">
        <f>SUM($F2252:H2252)</f>
        <v>-6620</v>
      </c>
      <c r="U2252">
        <f>SUM($F2252:I2252)</f>
        <v>-7115</v>
      </c>
      <c r="V2252">
        <f>SUM($F2252:J2252)</f>
        <v>-8800</v>
      </c>
      <c r="W2252">
        <f>SUM($F2252:K2252)</f>
        <v>-8800</v>
      </c>
      <c r="X2252">
        <f>SUM($F2252:L2252)</f>
        <v>-8800</v>
      </c>
      <c r="Y2252">
        <f>SUM($F2252:M2252)</f>
        <v>-8990</v>
      </c>
      <c r="Z2252">
        <f>SUM($F2252:N2252)</f>
        <v>-8990</v>
      </c>
      <c r="AA2252">
        <f>SUM($F2252:O2252)</f>
        <v>-10090</v>
      </c>
      <c r="AB2252">
        <f>SUM($F2252:P2252)</f>
        <v>-10280</v>
      </c>
      <c r="AC2252">
        <f>SUM($F2252:Q2252)</f>
        <v>-10280</v>
      </c>
      <c r="AD2252">
        <f>SUM($F2252:R2252)</f>
        <v>-11180</v>
      </c>
    </row>
    <row r="2253" spans="1:30" x14ac:dyDescent="0.35">
      <c r="A2253" t="s">
        <v>164</v>
      </c>
      <c r="B2253" s="328" t="str">
        <f>VLOOKUP(A2253,'Web Based Remittances'!$A$2:$C$70,3,0)</f>
        <v>933t403r</v>
      </c>
      <c r="C2253" t="s">
        <v>35</v>
      </c>
      <c r="D2253" t="s">
        <v>36</v>
      </c>
      <c r="E2253">
        <v>4191110</v>
      </c>
      <c r="S2253">
        <f t="shared" si="35"/>
        <v>0</v>
      </c>
      <c r="T2253">
        <f>SUM($F2253:H2253)</f>
        <v>0</v>
      </c>
      <c r="U2253">
        <f>SUM($F2253:I2253)</f>
        <v>0</v>
      </c>
      <c r="V2253">
        <f>SUM($F2253:J2253)</f>
        <v>0</v>
      </c>
      <c r="W2253">
        <f>SUM($F2253:K2253)</f>
        <v>0</v>
      </c>
      <c r="X2253">
        <f>SUM($F2253:L2253)</f>
        <v>0</v>
      </c>
      <c r="Y2253">
        <f>SUM($F2253:M2253)</f>
        <v>0</v>
      </c>
      <c r="Z2253">
        <f>SUM($F2253:N2253)</f>
        <v>0</v>
      </c>
      <c r="AA2253">
        <f>SUM($F2253:O2253)</f>
        <v>0</v>
      </c>
      <c r="AB2253">
        <f>SUM($F2253:P2253)</f>
        <v>0</v>
      </c>
      <c r="AC2253">
        <f>SUM($F2253:Q2253)</f>
        <v>0</v>
      </c>
      <c r="AD2253">
        <f>SUM($F2253:R2253)</f>
        <v>0</v>
      </c>
    </row>
    <row r="2254" spans="1:30" x14ac:dyDescent="0.35">
      <c r="A2254" t="s">
        <v>164</v>
      </c>
      <c r="B2254" s="328" t="str">
        <f>VLOOKUP(A2254,'Web Based Remittances'!$A$2:$C$70,3,0)</f>
        <v>933t403r</v>
      </c>
      <c r="C2254" t="s">
        <v>37</v>
      </c>
      <c r="D2254" t="s">
        <v>38</v>
      </c>
      <c r="E2254">
        <v>4191600</v>
      </c>
      <c r="S2254">
        <f t="shared" si="35"/>
        <v>0</v>
      </c>
      <c r="T2254">
        <f>SUM($F2254:H2254)</f>
        <v>0</v>
      </c>
      <c r="U2254">
        <f>SUM($F2254:I2254)</f>
        <v>0</v>
      </c>
      <c r="V2254">
        <f>SUM($F2254:J2254)</f>
        <v>0</v>
      </c>
      <c r="W2254">
        <f>SUM($F2254:K2254)</f>
        <v>0</v>
      </c>
      <c r="X2254">
        <f>SUM($F2254:L2254)</f>
        <v>0</v>
      </c>
      <c r="Y2254">
        <f>SUM($F2254:M2254)</f>
        <v>0</v>
      </c>
      <c r="Z2254">
        <f>SUM($F2254:N2254)</f>
        <v>0</v>
      </c>
      <c r="AA2254">
        <f>SUM($F2254:O2254)</f>
        <v>0</v>
      </c>
      <c r="AB2254">
        <f>SUM($F2254:P2254)</f>
        <v>0</v>
      </c>
      <c r="AC2254">
        <f>SUM($F2254:Q2254)</f>
        <v>0</v>
      </c>
      <c r="AD2254">
        <f>SUM($F2254:R2254)</f>
        <v>0</v>
      </c>
    </row>
    <row r="2255" spans="1:30" x14ac:dyDescent="0.35">
      <c r="A2255" t="s">
        <v>164</v>
      </c>
      <c r="B2255" s="328" t="str">
        <f>VLOOKUP(A2255,'Web Based Remittances'!$A$2:$C$70,3,0)</f>
        <v>933t403r</v>
      </c>
      <c r="C2255" t="s">
        <v>39</v>
      </c>
      <c r="D2255" t="s">
        <v>40</v>
      </c>
      <c r="E2255">
        <v>4191610</v>
      </c>
      <c r="S2255">
        <f t="shared" si="35"/>
        <v>0</v>
      </c>
      <c r="T2255">
        <f>SUM($F2255:H2255)</f>
        <v>0</v>
      </c>
      <c r="U2255">
        <f>SUM($F2255:I2255)</f>
        <v>0</v>
      </c>
      <c r="V2255">
        <f>SUM($F2255:J2255)</f>
        <v>0</v>
      </c>
      <c r="W2255">
        <f>SUM($F2255:K2255)</f>
        <v>0</v>
      </c>
      <c r="X2255">
        <f>SUM($F2255:L2255)</f>
        <v>0</v>
      </c>
      <c r="Y2255">
        <f>SUM($F2255:M2255)</f>
        <v>0</v>
      </c>
      <c r="Z2255">
        <f>SUM($F2255:N2255)</f>
        <v>0</v>
      </c>
      <c r="AA2255">
        <f>SUM($F2255:O2255)</f>
        <v>0</v>
      </c>
      <c r="AB2255">
        <f>SUM($F2255:P2255)</f>
        <v>0</v>
      </c>
      <c r="AC2255">
        <f>SUM($F2255:Q2255)</f>
        <v>0</v>
      </c>
      <c r="AD2255">
        <f>SUM($F2255:R2255)</f>
        <v>0</v>
      </c>
    </row>
    <row r="2256" spans="1:30" x14ac:dyDescent="0.35">
      <c r="A2256" t="s">
        <v>164</v>
      </c>
      <c r="B2256" s="328" t="str">
        <f>VLOOKUP(A2256,'Web Based Remittances'!$A$2:$C$70,3,0)</f>
        <v>933t403r</v>
      </c>
      <c r="C2256" t="s">
        <v>41</v>
      </c>
      <c r="D2256" t="s">
        <v>42</v>
      </c>
      <c r="E2256">
        <v>4190410</v>
      </c>
      <c r="S2256">
        <f t="shared" si="35"/>
        <v>0</v>
      </c>
      <c r="T2256">
        <f>SUM($F2256:H2256)</f>
        <v>0</v>
      </c>
      <c r="U2256">
        <f>SUM($F2256:I2256)</f>
        <v>0</v>
      </c>
      <c r="V2256">
        <f>SUM($F2256:J2256)</f>
        <v>0</v>
      </c>
      <c r="W2256">
        <f>SUM($F2256:K2256)</f>
        <v>0</v>
      </c>
      <c r="X2256">
        <f>SUM($F2256:L2256)</f>
        <v>0</v>
      </c>
      <c r="Y2256">
        <f>SUM($F2256:M2256)</f>
        <v>0</v>
      </c>
      <c r="Z2256">
        <f>SUM($F2256:N2256)</f>
        <v>0</v>
      </c>
      <c r="AA2256">
        <f>SUM($F2256:O2256)</f>
        <v>0</v>
      </c>
      <c r="AB2256">
        <f>SUM($F2256:P2256)</f>
        <v>0</v>
      </c>
      <c r="AC2256">
        <f>SUM($F2256:Q2256)</f>
        <v>0</v>
      </c>
      <c r="AD2256">
        <f>SUM($F2256:R2256)</f>
        <v>0</v>
      </c>
    </row>
    <row r="2257" spans="1:30" x14ac:dyDescent="0.35">
      <c r="A2257" t="s">
        <v>164</v>
      </c>
      <c r="B2257" s="328" t="str">
        <f>VLOOKUP(A2257,'Web Based Remittances'!$A$2:$C$70,3,0)</f>
        <v>933t403r</v>
      </c>
      <c r="C2257" t="s">
        <v>43</v>
      </c>
      <c r="D2257" t="s">
        <v>44</v>
      </c>
      <c r="E2257">
        <v>4190420</v>
      </c>
      <c r="S2257">
        <f t="shared" si="35"/>
        <v>0</v>
      </c>
      <c r="T2257">
        <f>SUM($F2257:H2257)</f>
        <v>0</v>
      </c>
      <c r="U2257">
        <f>SUM($F2257:I2257)</f>
        <v>0</v>
      </c>
      <c r="V2257">
        <f>SUM($F2257:J2257)</f>
        <v>0</v>
      </c>
      <c r="W2257">
        <f>SUM($F2257:K2257)</f>
        <v>0</v>
      </c>
      <c r="X2257">
        <f>SUM($F2257:L2257)</f>
        <v>0</v>
      </c>
      <c r="Y2257">
        <f>SUM($F2257:M2257)</f>
        <v>0</v>
      </c>
      <c r="Z2257">
        <f>SUM($F2257:N2257)</f>
        <v>0</v>
      </c>
      <c r="AA2257">
        <f>SUM($F2257:O2257)</f>
        <v>0</v>
      </c>
      <c r="AB2257">
        <f>SUM($F2257:P2257)</f>
        <v>0</v>
      </c>
      <c r="AC2257">
        <f>SUM($F2257:Q2257)</f>
        <v>0</v>
      </c>
      <c r="AD2257">
        <f>SUM($F2257:R2257)</f>
        <v>0</v>
      </c>
    </row>
    <row r="2258" spans="1:30" x14ac:dyDescent="0.35">
      <c r="A2258" t="s">
        <v>164</v>
      </c>
      <c r="B2258" s="328" t="str">
        <f>VLOOKUP(A2258,'Web Based Remittances'!$A$2:$C$70,3,0)</f>
        <v>933t403r</v>
      </c>
      <c r="C2258" t="s">
        <v>45</v>
      </c>
      <c r="D2258" t="s">
        <v>46</v>
      </c>
      <c r="E2258">
        <v>4190200</v>
      </c>
      <c r="S2258">
        <f t="shared" si="35"/>
        <v>0</v>
      </c>
      <c r="T2258">
        <f>SUM($F2258:H2258)</f>
        <v>0</v>
      </c>
      <c r="U2258">
        <f>SUM($F2258:I2258)</f>
        <v>0</v>
      </c>
      <c r="V2258">
        <f>SUM($F2258:J2258)</f>
        <v>0</v>
      </c>
      <c r="W2258">
        <f>SUM($F2258:K2258)</f>
        <v>0</v>
      </c>
      <c r="X2258">
        <f>SUM($F2258:L2258)</f>
        <v>0</v>
      </c>
      <c r="Y2258">
        <f>SUM($F2258:M2258)</f>
        <v>0</v>
      </c>
      <c r="Z2258">
        <f>SUM($F2258:N2258)</f>
        <v>0</v>
      </c>
      <c r="AA2258">
        <f>SUM($F2258:O2258)</f>
        <v>0</v>
      </c>
      <c r="AB2258">
        <f>SUM($F2258:P2258)</f>
        <v>0</v>
      </c>
      <c r="AC2258">
        <f>SUM($F2258:Q2258)</f>
        <v>0</v>
      </c>
      <c r="AD2258">
        <f>SUM($F2258:R2258)</f>
        <v>0</v>
      </c>
    </row>
    <row r="2259" spans="1:30" x14ac:dyDescent="0.35">
      <c r="A2259" t="s">
        <v>164</v>
      </c>
      <c r="B2259" s="328" t="str">
        <f>VLOOKUP(A2259,'Web Based Remittances'!$A$2:$C$70,3,0)</f>
        <v>933t403r</v>
      </c>
      <c r="C2259" t="s">
        <v>47</v>
      </c>
      <c r="D2259" t="s">
        <v>48</v>
      </c>
      <c r="E2259">
        <v>4190386</v>
      </c>
      <c r="S2259">
        <f t="shared" si="35"/>
        <v>0</v>
      </c>
      <c r="T2259">
        <f>SUM($F2259:H2259)</f>
        <v>0</v>
      </c>
      <c r="U2259">
        <f>SUM($F2259:I2259)</f>
        <v>0</v>
      </c>
      <c r="V2259">
        <f>SUM($F2259:J2259)</f>
        <v>0</v>
      </c>
      <c r="W2259">
        <f>SUM($F2259:K2259)</f>
        <v>0</v>
      </c>
      <c r="X2259">
        <f>SUM($F2259:L2259)</f>
        <v>0</v>
      </c>
      <c r="Y2259">
        <f>SUM($F2259:M2259)</f>
        <v>0</v>
      </c>
      <c r="Z2259">
        <f>SUM($F2259:N2259)</f>
        <v>0</v>
      </c>
      <c r="AA2259">
        <f>SUM($F2259:O2259)</f>
        <v>0</v>
      </c>
      <c r="AB2259">
        <f>SUM($F2259:P2259)</f>
        <v>0</v>
      </c>
      <c r="AC2259">
        <f>SUM($F2259:Q2259)</f>
        <v>0</v>
      </c>
      <c r="AD2259">
        <f>SUM($F2259:R2259)</f>
        <v>0</v>
      </c>
    </row>
    <row r="2260" spans="1:30" x14ac:dyDescent="0.35">
      <c r="A2260" t="s">
        <v>164</v>
      </c>
      <c r="B2260" s="328" t="str">
        <f>VLOOKUP(A2260,'Web Based Remittances'!$A$2:$C$70,3,0)</f>
        <v>933t403r</v>
      </c>
      <c r="C2260" t="s">
        <v>49</v>
      </c>
      <c r="D2260" t="s">
        <v>50</v>
      </c>
      <c r="E2260">
        <v>4190387</v>
      </c>
      <c r="S2260">
        <f t="shared" si="35"/>
        <v>0</v>
      </c>
      <c r="T2260">
        <f>SUM($F2260:H2260)</f>
        <v>0</v>
      </c>
      <c r="U2260">
        <f>SUM($F2260:I2260)</f>
        <v>0</v>
      </c>
      <c r="V2260">
        <f>SUM($F2260:J2260)</f>
        <v>0</v>
      </c>
      <c r="W2260">
        <f>SUM($F2260:K2260)</f>
        <v>0</v>
      </c>
      <c r="X2260">
        <f>SUM($F2260:L2260)</f>
        <v>0</v>
      </c>
      <c r="Y2260">
        <f>SUM($F2260:M2260)</f>
        <v>0</v>
      </c>
      <c r="Z2260">
        <f>SUM($F2260:N2260)</f>
        <v>0</v>
      </c>
      <c r="AA2260">
        <f>SUM($F2260:O2260)</f>
        <v>0</v>
      </c>
      <c r="AB2260">
        <f>SUM($F2260:P2260)</f>
        <v>0</v>
      </c>
      <c r="AC2260">
        <f>SUM($F2260:Q2260)</f>
        <v>0</v>
      </c>
      <c r="AD2260">
        <f>SUM($F2260:R2260)</f>
        <v>0</v>
      </c>
    </row>
    <row r="2261" spans="1:30" x14ac:dyDescent="0.35">
      <c r="A2261" t="s">
        <v>164</v>
      </c>
      <c r="B2261" s="328" t="str">
        <f>VLOOKUP(A2261,'Web Based Remittances'!$A$2:$C$70,3,0)</f>
        <v>933t403r</v>
      </c>
      <c r="C2261" t="s">
        <v>51</v>
      </c>
      <c r="D2261" t="s">
        <v>52</v>
      </c>
      <c r="E2261">
        <v>4190388</v>
      </c>
      <c r="F2261">
        <v>-6452.5</v>
      </c>
      <c r="G2261">
        <v>-1776.25</v>
      </c>
      <c r="J2261">
        <v>-1776.25</v>
      </c>
      <c r="M2261">
        <v>-1450</v>
      </c>
      <c r="P2261">
        <v>-1450</v>
      </c>
      <c r="S2261">
        <f t="shared" si="35"/>
        <v>-1776.25</v>
      </c>
      <c r="T2261">
        <f>SUM($F2261:H2261)</f>
        <v>-8228.75</v>
      </c>
      <c r="U2261">
        <f>SUM($F2261:I2261)</f>
        <v>-8228.75</v>
      </c>
      <c r="V2261">
        <f>SUM($F2261:J2261)</f>
        <v>-10005</v>
      </c>
      <c r="W2261">
        <f>SUM($F2261:K2261)</f>
        <v>-10005</v>
      </c>
      <c r="X2261">
        <f>SUM($F2261:L2261)</f>
        <v>-10005</v>
      </c>
      <c r="Y2261">
        <f>SUM($F2261:M2261)</f>
        <v>-11455</v>
      </c>
      <c r="Z2261">
        <f>SUM($F2261:N2261)</f>
        <v>-11455</v>
      </c>
      <c r="AA2261">
        <f>SUM($F2261:O2261)</f>
        <v>-11455</v>
      </c>
      <c r="AB2261">
        <f>SUM($F2261:P2261)</f>
        <v>-12905</v>
      </c>
      <c r="AC2261">
        <f>SUM($F2261:Q2261)</f>
        <v>-12905</v>
      </c>
      <c r="AD2261">
        <f>SUM($F2261:R2261)</f>
        <v>-12905</v>
      </c>
    </row>
    <row r="2262" spans="1:30" x14ac:dyDescent="0.35">
      <c r="A2262" t="s">
        <v>164</v>
      </c>
      <c r="B2262" s="328" t="str">
        <f>VLOOKUP(A2262,'Web Based Remittances'!$A$2:$C$70,3,0)</f>
        <v>933t403r</v>
      </c>
      <c r="C2262" t="s">
        <v>53</v>
      </c>
      <c r="D2262" t="s">
        <v>54</v>
      </c>
      <c r="E2262">
        <v>4190380</v>
      </c>
      <c r="F2262">
        <v>-54315</v>
      </c>
      <c r="H2262">
        <v>-6979</v>
      </c>
      <c r="J2262">
        <v>-37548</v>
      </c>
      <c r="N2262">
        <v>-9788</v>
      </c>
      <c r="S2262">
        <f t="shared" si="35"/>
        <v>0</v>
      </c>
      <c r="T2262">
        <f>SUM($F2262:H2262)</f>
        <v>-61294</v>
      </c>
      <c r="U2262">
        <f>SUM($F2262:I2262)</f>
        <v>-61294</v>
      </c>
      <c r="V2262">
        <f>SUM($F2262:J2262)</f>
        <v>-98842</v>
      </c>
      <c r="W2262">
        <f>SUM($F2262:K2262)</f>
        <v>-98842</v>
      </c>
      <c r="X2262">
        <f>SUM($F2262:L2262)</f>
        <v>-98842</v>
      </c>
      <c r="Y2262">
        <f>SUM($F2262:M2262)</f>
        <v>-98842</v>
      </c>
      <c r="Z2262">
        <f>SUM($F2262:N2262)</f>
        <v>-108630</v>
      </c>
      <c r="AA2262">
        <f>SUM($F2262:O2262)</f>
        <v>-108630</v>
      </c>
      <c r="AB2262">
        <f>SUM($F2262:P2262)</f>
        <v>-108630</v>
      </c>
      <c r="AC2262">
        <f>SUM($F2262:Q2262)</f>
        <v>-108630</v>
      </c>
      <c r="AD2262">
        <f>SUM($F2262:R2262)</f>
        <v>-108630</v>
      </c>
    </row>
    <row r="2263" spans="1:30" x14ac:dyDescent="0.35">
      <c r="A2263" t="s">
        <v>164</v>
      </c>
      <c r="B2263" s="328" t="str">
        <f>VLOOKUP(A2263,'Web Based Remittances'!$A$2:$C$70,3,0)</f>
        <v>933t403r</v>
      </c>
      <c r="C2263" t="s">
        <v>156</v>
      </c>
      <c r="D2263" t="s">
        <v>157</v>
      </c>
      <c r="E2263">
        <v>4190205</v>
      </c>
      <c r="S2263">
        <f t="shared" si="35"/>
        <v>0</v>
      </c>
      <c r="T2263">
        <f>SUM($F2263:H2263)</f>
        <v>0</v>
      </c>
      <c r="U2263">
        <f>SUM($F2263:I2263)</f>
        <v>0</v>
      </c>
      <c r="V2263">
        <f>SUM($F2263:J2263)</f>
        <v>0</v>
      </c>
      <c r="W2263">
        <f>SUM($F2263:K2263)</f>
        <v>0</v>
      </c>
      <c r="X2263">
        <f>SUM($F2263:L2263)</f>
        <v>0</v>
      </c>
      <c r="Y2263">
        <f>SUM($F2263:M2263)</f>
        <v>0</v>
      </c>
      <c r="Z2263">
        <f>SUM($F2263:N2263)</f>
        <v>0</v>
      </c>
      <c r="AA2263">
        <f>SUM($F2263:O2263)</f>
        <v>0</v>
      </c>
      <c r="AB2263">
        <f>SUM($F2263:P2263)</f>
        <v>0</v>
      </c>
      <c r="AC2263">
        <f>SUM($F2263:Q2263)</f>
        <v>0</v>
      </c>
      <c r="AD2263">
        <f>SUM($F2263:R2263)</f>
        <v>0</v>
      </c>
    </row>
    <row r="2264" spans="1:30" x14ac:dyDescent="0.35">
      <c r="A2264" t="s">
        <v>164</v>
      </c>
      <c r="B2264" s="328" t="str">
        <f>VLOOKUP(A2264,'Web Based Remittances'!$A$2:$C$70,3,0)</f>
        <v>933t403r</v>
      </c>
      <c r="C2264" t="s">
        <v>55</v>
      </c>
      <c r="D2264" t="s">
        <v>56</v>
      </c>
      <c r="E2264">
        <v>4190210</v>
      </c>
      <c r="S2264">
        <f t="shared" si="35"/>
        <v>0</v>
      </c>
      <c r="T2264">
        <f>SUM($F2264:H2264)</f>
        <v>0</v>
      </c>
      <c r="U2264">
        <f>SUM($F2264:I2264)</f>
        <v>0</v>
      </c>
      <c r="V2264">
        <f>SUM($F2264:J2264)</f>
        <v>0</v>
      </c>
      <c r="W2264">
        <f>SUM($F2264:K2264)</f>
        <v>0</v>
      </c>
      <c r="X2264">
        <f>SUM($F2264:L2264)</f>
        <v>0</v>
      </c>
      <c r="Y2264">
        <f>SUM($F2264:M2264)</f>
        <v>0</v>
      </c>
      <c r="Z2264">
        <f>SUM($F2264:N2264)</f>
        <v>0</v>
      </c>
      <c r="AA2264">
        <f>SUM($F2264:O2264)</f>
        <v>0</v>
      </c>
      <c r="AB2264">
        <f>SUM($F2264:P2264)</f>
        <v>0</v>
      </c>
      <c r="AC2264">
        <f>SUM($F2264:Q2264)</f>
        <v>0</v>
      </c>
      <c r="AD2264">
        <f>SUM($F2264:R2264)</f>
        <v>0</v>
      </c>
    </row>
    <row r="2265" spans="1:30" x14ac:dyDescent="0.35">
      <c r="A2265" t="s">
        <v>164</v>
      </c>
      <c r="B2265" s="328" t="str">
        <f>VLOOKUP(A2265,'Web Based Remittances'!$A$2:$C$70,3,0)</f>
        <v>933t403r</v>
      </c>
      <c r="C2265" t="s">
        <v>57</v>
      </c>
      <c r="D2265" t="s">
        <v>58</v>
      </c>
      <c r="E2265">
        <v>6110000</v>
      </c>
      <c r="F2265">
        <v>472909</v>
      </c>
      <c r="G2265">
        <v>35429</v>
      </c>
      <c r="H2265">
        <v>35429</v>
      </c>
      <c r="I2265">
        <v>35429</v>
      </c>
      <c r="J2265">
        <v>35429</v>
      </c>
      <c r="K2265">
        <v>35429</v>
      </c>
      <c r="L2265">
        <v>42252</v>
      </c>
      <c r="M2265">
        <v>42252</v>
      </c>
      <c r="N2265">
        <v>42252</v>
      </c>
      <c r="O2265">
        <v>42252</v>
      </c>
      <c r="P2265">
        <v>42252</v>
      </c>
      <c r="Q2265">
        <v>42252</v>
      </c>
      <c r="R2265">
        <v>42252</v>
      </c>
      <c r="S2265">
        <f t="shared" si="35"/>
        <v>35429</v>
      </c>
      <c r="T2265">
        <f>SUM($F2265:H2265)</f>
        <v>543767</v>
      </c>
      <c r="U2265">
        <f>SUM($F2265:I2265)</f>
        <v>579196</v>
      </c>
      <c r="V2265">
        <f>SUM($F2265:J2265)</f>
        <v>614625</v>
      </c>
      <c r="W2265">
        <f>SUM($F2265:K2265)</f>
        <v>650054</v>
      </c>
      <c r="X2265">
        <f>SUM($F2265:L2265)</f>
        <v>692306</v>
      </c>
      <c r="Y2265">
        <f>SUM($F2265:M2265)</f>
        <v>734558</v>
      </c>
      <c r="Z2265">
        <f>SUM($F2265:N2265)</f>
        <v>776810</v>
      </c>
      <c r="AA2265">
        <f>SUM($F2265:O2265)</f>
        <v>819062</v>
      </c>
      <c r="AB2265">
        <f>SUM($F2265:P2265)</f>
        <v>861314</v>
      </c>
      <c r="AC2265">
        <f>SUM($F2265:Q2265)</f>
        <v>903566</v>
      </c>
      <c r="AD2265">
        <f>SUM($F2265:R2265)</f>
        <v>945818</v>
      </c>
    </row>
    <row r="2266" spans="1:30" x14ac:dyDescent="0.35">
      <c r="A2266" t="s">
        <v>164</v>
      </c>
      <c r="B2266" s="328" t="str">
        <f>VLOOKUP(A2266,'Web Based Remittances'!$A$2:$C$70,3,0)</f>
        <v>933t403r</v>
      </c>
      <c r="C2266" t="s">
        <v>59</v>
      </c>
      <c r="D2266" t="s">
        <v>60</v>
      </c>
      <c r="E2266">
        <v>6110020</v>
      </c>
      <c r="S2266">
        <f t="shared" si="35"/>
        <v>0</v>
      </c>
      <c r="T2266">
        <f>SUM($F2266:H2266)</f>
        <v>0</v>
      </c>
      <c r="U2266">
        <f>SUM($F2266:I2266)</f>
        <v>0</v>
      </c>
      <c r="V2266">
        <f>SUM($F2266:J2266)</f>
        <v>0</v>
      </c>
      <c r="W2266">
        <f>SUM($F2266:K2266)</f>
        <v>0</v>
      </c>
      <c r="X2266">
        <f>SUM($F2266:L2266)</f>
        <v>0</v>
      </c>
      <c r="Y2266">
        <f>SUM($F2266:M2266)</f>
        <v>0</v>
      </c>
      <c r="Z2266">
        <f>SUM($F2266:N2266)</f>
        <v>0</v>
      </c>
      <c r="AA2266">
        <f>SUM($F2266:O2266)</f>
        <v>0</v>
      </c>
      <c r="AB2266">
        <f>SUM($F2266:P2266)</f>
        <v>0</v>
      </c>
      <c r="AC2266">
        <f>SUM($F2266:Q2266)</f>
        <v>0</v>
      </c>
      <c r="AD2266">
        <f>SUM($F2266:R2266)</f>
        <v>0</v>
      </c>
    </row>
    <row r="2267" spans="1:30" x14ac:dyDescent="0.35">
      <c r="A2267" t="s">
        <v>164</v>
      </c>
      <c r="B2267" s="328" t="str">
        <f>VLOOKUP(A2267,'Web Based Remittances'!$A$2:$C$70,3,0)</f>
        <v>933t403r</v>
      </c>
      <c r="C2267" t="s">
        <v>61</v>
      </c>
      <c r="D2267" t="s">
        <v>62</v>
      </c>
      <c r="E2267">
        <v>6110600</v>
      </c>
      <c r="F2267">
        <v>272340</v>
      </c>
      <c r="G2267">
        <v>20263</v>
      </c>
      <c r="H2267">
        <v>21264</v>
      </c>
      <c r="I2267">
        <v>21300</v>
      </c>
      <c r="J2267">
        <v>21300</v>
      </c>
      <c r="K2267">
        <v>21300</v>
      </c>
      <c r="L2267">
        <v>21300</v>
      </c>
      <c r="M2267">
        <v>21300</v>
      </c>
      <c r="N2267">
        <v>21300</v>
      </c>
      <c r="O2267">
        <v>21300</v>
      </c>
      <c r="P2267">
        <v>20263</v>
      </c>
      <c r="Q2267">
        <v>20263</v>
      </c>
      <c r="R2267">
        <v>41187</v>
      </c>
      <c r="S2267">
        <f t="shared" si="35"/>
        <v>20263</v>
      </c>
      <c r="T2267">
        <f>SUM($F2267:H2267)</f>
        <v>313867</v>
      </c>
      <c r="U2267">
        <f>SUM($F2267:I2267)</f>
        <v>335167</v>
      </c>
      <c r="V2267">
        <f>SUM($F2267:J2267)</f>
        <v>356467</v>
      </c>
      <c r="W2267">
        <f>SUM($F2267:K2267)</f>
        <v>377767</v>
      </c>
      <c r="X2267">
        <f>SUM($F2267:L2267)</f>
        <v>399067</v>
      </c>
      <c r="Y2267">
        <f>SUM($F2267:M2267)</f>
        <v>420367</v>
      </c>
      <c r="Z2267">
        <f>SUM($F2267:N2267)</f>
        <v>441667</v>
      </c>
      <c r="AA2267">
        <f>SUM($F2267:O2267)</f>
        <v>462967</v>
      </c>
      <c r="AB2267">
        <f>SUM($F2267:P2267)</f>
        <v>483230</v>
      </c>
      <c r="AC2267">
        <f>SUM($F2267:Q2267)</f>
        <v>503493</v>
      </c>
      <c r="AD2267">
        <f>SUM($F2267:R2267)</f>
        <v>544680</v>
      </c>
    </row>
    <row r="2268" spans="1:30" x14ac:dyDescent="0.35">
      <c r="A2268" t="s">
        <v>164</v>
      </c>
      <c r="B2268" s="328" t="str">
        <f>VLOOKUP(A2268,'Web Based Remittances'!$A$2:$C$70,3,0)</f>
        <v>933t403r</v>
      </c>
      <c r="C2268" t="s">
        <v>63</v>
      </c>
      <c r="D2268" t="s">
        <v>64</v>
      </c>
      <c r="E2268">
        <v>6110720</v>
      </c>
      <c r="F2268">
        <v>37482</v>
      </c>
      <c r="G2268">
        <v>2837</v>
      </c>
      <c r="H2268">
        <v>2837</v>
      </c>
      <c r="I2268">
        <v>2837</v>
      </c>
      <c r="J2268">
        <v>2837</v>
      </c>
      <c r="K2268">
        <v>2837</v>
      </c>
      <c r="L2268">
        <v>2837</v>
      </c>
      <c r="M2268">
        <v>2906</v>
      </c>
      <c r="N2268">
        <v>2906</v>
      </c>
      <c r="O2268">
        <v>2906</v>
      </c>
      <c r="P2268">
        <v>2906</v>
      </c>
      <c r="Q2268">
        <v>2906</v>
      </c>
      <c r="R2268">
        <v>5930</v>
      </c>
      <c r="S2268">
        <f t="shared" si="35"/>
        <v>2837</v>
      </c>
      <c r="T2268">
        <f>SUM($F2268:H2268)</f>
        <v>43156</v>
      </c>
      <c r="U2268">
        <f>SUM($F2268:I2268)</f>
        <v>45993</v>
      </c>
      <c r="V2268">
        <f>SUM($F2268:J2268)</f>
        <v>48830</v>
      </c>
      <c r="W2268">
        <f>SUM($F2268:K2268)</f>
        <v>51667</v>
      </c>
      <c r="X2268">
        <f>SUM($F2268:L2268)</f>
        <v>54504</v>
      </c>
      <c r="Y2268">
        <f>SUM($F2268:M2268)</f>
        <v>57410</v>
      </c>
      <c r="Z2268">
        <f>SUM($F2268:N2268)</f>
        <v>60316</v>
      </c>
      <c r="AA2268">
        <f>SUM($F2268:O2268)</f>
        <v>63222</v>
      </c>
      <c r="AB2268">
        <f>SUM($F2268:P2268)</f>
        <v>66128</v>
      </c>
      <c r="AC2268">
        <f>SUM($F2268:Q2268)</f>
        <v>69034</v>
      </c>
      <c r="AD2268">
        <f>SUM($F2268:R2268)</f>
        <v>74964</v>
      </c>
    </row>
    <row r="2269" spans="1:30" x14ac:dyDescent="0.35">
      <c r="A2269" t="s">
        <v>164</v>
      </c>
      <c r="B2269" s="328" t="str">
        <f>VLOOKUP(A2269,'Web Based Remittances'!$A$2:$C$70,3,0)</f>
        <v>933t403r</v>
      </c>
      <c r="C2269" t="s">
        <v>65</v>
      </c>
      <c r="D2269" t="s">
        <v>66</v>
      </c>
      <c r="E2269">
        <v>6110860</v>
      </c>
      <c r="F2269">
        <v>78444</v>
      </c>
      <c r="G2269">
        <v>6156</v>
      </c>
      <c r="H2269">
        <v>6156</v>
      </c>
      <c r="I2269">
        <v>6156</v>
      </c>
      <c r="J2269">
        <v>6156</v>
      </c>
      <c r="K2269">
        <v>6156</v>
      </c>
      <c r="L2269">
        <v>6156</v>
      </c>
      <c r="M2269">
        <v>6156</v>
      </c>
      <c r="N2269">
        <v>6156</v>
      </c>
      <c r="O2269">
        <v>6156</v>
      </c>
      <c r="P2269">
        <v>6156</v>
      </c>
      <c r="Q2269">
        <v>6156</v>
      </c>
      <c r="R2269">
        <v>10728</v>
      </c>
      <c r="S2269">
        <f t="shared" si="35"/>
        <v>6156</v>
      </c>
      <c r="T2269">
        <f>SUM($F2269:H2269)</f>
        <v>90756</v>
      </c>
      <c r="U2269">
        <f>SUM($F2269:I2269)</f>
        <v>96912</v>
      </c>
      <c r="V2269">
        <f>SUM($F2269:J2269)</f>
        <v>103068</v>
      </c>
      <c r="W2269">
        <f>SUM($F2269:K2269)</f>
        <v>109224</v>
      </c>
      <c r="X2269">
        <f>SUM($F2269:L2269)</f>
        <v>115380</v>
      </c>
      <c r="Y2269">
        <f>SUM($F2269:M2269)</f>
        <v>121536</v>
      </c>
      <c r="Z2269">
        <f>SUM($F2269:N2269)</f>
        <v>127692</v>
      </c>
      <c r="AA2269">
        <f>SUM($F2269:O2269)</f>
        <v>133848</v>
      </c>
      <c r="AB2269">
        <f>SUM($F2269:P2269)</f>
        <v>140004</v>
      </c>
      <c r="AC2269">
        <f>SUM($F2269:Q2269)</f>
        <v>146160</v>
      </c>
      <c r="AD2269">
        <f>SUM($F2269:R2269)</f>
        <v>156888</v>
      </c>
    </row>
    <row r="2270" spans="1:30" x14ac:dyDescent="0.35">
      <c r="A2270" t="s">
        <v>164</v>
      </c>
      <c r="B2270" s="328" t="str">
        <f>VLOOKUP(A2270,'Web Based Remittances'!$A$2:$C$70,3,0)</f>
        <v>933t403r</v>
      </c>
      <c r="C2270" t="s">
        <v>67</v>
      </c>
      <c r="D2270" t="s">
        <v>68</v>
      </c>
      <c r="E2270">
        <v>6110800</v>
      </c>
      <c r="S2270">
        <f t="shared" si="35"/>
        <v>0</v>
      </c>
      <c r="T2270">
        <f>SUM($F2270:H2270)</f>
        <v>0</v>
      </c>
      <c r="U2270">
        <f>SUM($F2270:I2270)</f>
        <v>0</v>
      </c>
      <c r="V2270">
        <f>SUM($F2270:J2270)</f>
        <v>0</v>
      </c>
      <c r="W2270">
        <f>SUM($F2270:K2270)</f>
        <v>0</v>
      </c>
      <c r="X2270">
        <f>SUM($F2270:L2270)</f>
        <v>0</v>
      </c>
      <c r="Y2270">
        <f>SUM($F2270:M2270)</f>
        <v>0</v>
      </c>
      <c r="Z2270">
        <f>SUM($F2270:N2270)</f>
        <v>0</v>
      </c>
      <c r="AA2270">
        <f>SUM($F2270:O2270)</f>
        <v>0</v>
      </c>
      <c r="AB2270">
        <f>SUM($F2270:P2270)</f>
        <v>0</v>
      </c>
      <c r="AC2270">
        <f>SUM($F2270:Q2270)</f>
        <v>0</v>
      </c>
      <c r="AD2270">
        <f>SUM($F2270:R2270)</f>
        <v>0</v>
      </c>
    </row>
    <row r="2271" spans="1:30" x14ac:dyDescent="0.35">
      <c r="A2271" t="s">
        <v>164</v>
      </c>
      <c r="B2271" s="328" t="str">
        <f>VLOOKUP(A2271,'Web Based Remittances'!$A$2:$C$70,3,0)</f>
        <v>933t403r</v>
      </c>
      <c r="C2271" t="s">
        <v>69</v>
      </c>
      <c r="D2271" t="s">
        <v>70</v>
      </c>
      <c r="E2271">
        <v>6110640</v>
      </c>
      <c r="F2271">
        <v>26046</v>
      </c>
      <c r="G2271">
        <v>1991</v>
      </c>
      <c r="H2271">
        <v>1991</v>
      </c>
      <c r="I2271">
        <v>1991</v>
      </c>
      <c r="J2271">
        <v>1991</v>
      </c>
      <c r="K2271">
        <v>1991</v>
      </c>
      <c r="L2271">
        <v>1991</v>
      </c>
      <c r="M2271">
        <v>2002</v>
      </c>
      <c r="N2271">
        <v>2002</v>
      </c>
      <c r="O2271">
        <v>2002</v>
      </c>
      <c r="P2271">
        <v>2002</v>
      </c>
      <c r="Q2271">
        <v>2002</v>
      </c>
      <c r="R2271">
        <v>4090</v>
      </c>
      <c r="S2271">
        <f t="shared" si="35"/>
        <v>1991</v>
      </c>
      <c r="T2271">
        <f>SUM($F2271:H2271)</f>
        <v>30028</v>
      </c>
      <c r="U2271">
        <f>SUM($F2271:I2271)</f>
        <v>32019</v>
      </c>
      <c r="V2271">
        <f>SUM($F2271:J2271)</f>
        <v>34010</v>
      </c>
      <c r="W2271">
        <f>SUM($F2271:K2271)</f>
        <v>36001</v>
      </c>
      <c r="X2271">
        <f>SUM($F2271:L2271)</f>
        <v>37992</v>
      </c>
      <c r="Y2271">
        <f>SUM($F2271:M2271)</f>
        <v>39994</v>
      </c>
      <c r="Z2271">
        <f>SUM($F2271:N2271)</f>
        <v>41996</v>
      </c>
      <c r="AA2271">
        <f>SUM($F2271:O2271)</f>
        <v>43998</v>
      </c>
      <c r="AB2271">
        <f>SUM($F2271:P2271)</f>
        <v>46000</v>
      </c>
      <c r="AC2271">
        <f>SUM($F2271:Q2271)</f>
        <v>48002</v>
      </c>
      <c r="AD2271">
        <f>SUM($F2271:R2271)</f>
        <v>52092</v>
      </c>
    </row>
    <row r="2272" spans="1:30" x14ac:dyDescent="0.35">
      <c r="A2272" t="s">
        <v>164</v>
      </c>
      <c r="B2272" s="328" t="str">
        <f>VLOOKUP(A2272,'Web Based Remittances'!$A$2:$C$70,3,0)</f>
        <v>933t403r</v>
      </c>
      <c r="C2272" t="s">
        <v>71</v>
      </c>
      <c r="D2272" t="s">
        <v>72</v>
      </c>
      <c r="E2272">
        <v>6116300</v>
      </c>
      <c r="F2272">
        <v>4206</v>
      </c>
      <c r="G2272">
        <v>260</v>
      </c>
      <c r="H2272">
        <v>422</v>
      </c>
      <c r="I2272">
        <v>305</v>
      </c>
      <c r="J2272">
        <v>471</v>
      </c>
      <c r="K2272">
        <v>260</v>
      </c>
      <c r="L2272">
        <v>270</v>
      </c>
      <c r="M2272">
        <v>395</v>
      </c>
      <c r="N2272">
        <v>424</v>
      </c>
      <c r="O2272">
        <v>270</v>
      </c>
      <c r="P2272">
        <v>270</v>
      </c>
      <c r="Q2272">
        <v>380</v>
      </c>
      <c r="R2272">
        <v>479</v>
      </c>
      <c r="S2272">
        <f t="shared" si="35"/>
        <v>260</v>
      </c>
      <c r="T2272">
        <f>SUM($F2272:H2272)</f>
        <v>4888</v>
      </c>
      <c r="U2272">
        <f>SUM($F2272:I2272)</f>
        <v>5193</v>
      </c>
      <c r="V2272">
        <f>SUM($F2272:J2272)</f>
        <v>5664</v>
      </c>
      <c r="W2272">
        <f>SUM($F2272:K2272)</f>
        <v>5924</v>
      </c>
      <c r="X2272">
        <f>SUM($F2272:L2272)</f>
        <v>6194</v>
      </c>
      <c r="Y2272">
        <f>SUM($F2272:M2272)</f>
        <v>6589</v>
      </c>
      <c r="Z2272">
        <f>SUM($F2272:N2272)</f>
        <v>7013</v>
      </c>
      <c r="AA2272">
        <f>SUM($F2272:O2272)</f>
        <v>7283</v>
      </c>
      <c r="AB2272">
        <f>SUM($F2272:P2272)</f>
        <v>7553</v>
      </c>
      <c r="AC2272">
        <f>SUM($F2272:Q2272)</f>
        <v>7933</v>
      </c>
      <c r="AD2272">
        <f>SUM($F2272:R2272)</f>
        <v>8412</v>
      </c>
    </row>
    <row r="2273" spans="1:30" x14ac:dyDescent="0.35">
      <c r="A2273" t="s">
        <v>164</v>
      </c>
      <c r="B2273" s="328" t="str">
        <f>VLOOKUP(A2273,'Web Based Remittances'!$A$2:$C$70,3,0)</f>
        <v>933t403r</v>
      </c>
      <c r="C2273" t="s">
        <v>73</v>
      </c>
      <c r="D2273" t="s">
        <v>74</v>
      </c>
      <c r="E2273">
        <v>6116200</v>
      </c>
      <c r="F2273">
        <v>10756.5</v>
      </c>
      <c r="G2273">
        <v>200</v>
      </c>
      <c r="H2273">
        <v>800</v>
      </c>
      <c r="I2273">
        <v>200</v>
      </c>
      <c r="J2273">
        <v>375</v>
      </c>
      <c r="K2273">
        <v>200</v>
      </c>
      <c r="L2273">
        <v>1482.5</v>
      </c>
      <c r="M2273">
        <v>1010</v>
      </c>
      <c r="N2273">
        <v>1925</v>
      </c>
      <c r="O2273">
        <v>1015</v>
      </c>
      <c r="P2273">
        <v>300</v>
      </c>
      <c r="Q2273">
        <v>800</v>
      </c>
      <c r="R2273">
        <v>2449</v>
      </c>
      <c r="S2273">
        <f t="shared" si="35"/>
        <v>200</v>
      </c>
      <c r="T2273">
        <f>SUM($F2273:H2273)</f>
        <v>11756.5</v>
      </c>
      <c r="U2273">
        <f>SUM($F2273:I2273)</f>
        <v>11956.5</v>
      </c>
      <c r="V2273">
        <f>SUM($F2273:J2273)</f>
        <v>12331.5</v>
      </c>
      <c r="W2273">
        <f>SUM($F2273:K2273)</f>
        <v>12531.5</v>
      </c>
      <c r="X2273">
        <f>SUM($F2273:L2273)</f>
        <v>14014</v>
      </c>
      <c r="Y2273">
        <f>SUM($F2273:M2273)</f>
        <v>15024</v>
      </c>
      <c r="Z2273">
        <f>SUM($F2273:N2273)</f>
        <v>16949</v>
      </c>
      <c r="AA2273">
        <f>SUM($F2273:O2273)</f>
        <v>17964</v>
      </c>
      <c r="AB2273">
        <f>SUM($F2273:P2273)</f>
        <v>18264</v>
      </c>
      <c r="AC2273">
        <f>SUM($F2273:Q2273)</f>
        <v>19064</v>
      </c>
      <c r="AD2273">
        <f>SUM($F2273:R2273)</f>
        <v>21513</v>
      </c>
    </row>
    <row r="2274" spans="1:30" x14ac:dyDescent="0.35">
      <c r="A2274" t="s">
        <v>164</v>
      </c>
      <c r="B2274" s="328" t="str">
        <f>VLOOKUP(A2274,'Web Based Remittances'!$A$2:$C$70,3,0)</f>
        <v>933t403r</v>
      </c>
      <c r="C2274" t="s">
        <v>75</v>
      </c>
      <c r="D2274" t="s">
        <v>76</v>
      </c>
      <c r="E2274">
        <v>6116610</v>
      </c>
      <c r="S2274">
        <f t="shared" si="35"/>
        <v>0</v>
      </c>
      <c r="T2274">
        <f>SUM($F2274:H2274)</f>
        <v>0</v>
      </c>
      <c r="U2274">
        <f>SUM($F2274:I2274)</f>
        <v>0</v>
      </c>
      <c r="V2274">
        <f>SUM($F2274:J2274)</f>
        <v>0</v>
      </c>
      <c r="W2274">
        <f>SUM($F2274:K2274)</f>
        <v>0</v>
      </c>
      <c r="X2274">
        <f>SUM($F2274:L2274)</f>
        <v>0</v>
      </c>
      <c r="Y2274">
        <f>SUM($F2274:M2274)</f>
        <v>0</v>
      </c>
      <c r="Z2274">
        <f>SUM($F2274:N2274)</f>
        <v>0</v>
      </c>
      <c r="AA2274">
        <f>SUM($F2274:O2274)</f>
        <v>0</v>
      </c>
      <c r="AB2274">
        <f>SUM($F2274:P2274)</f>
        <v>0</v>
      </c>
      <c r="AC2274">
        <f>SUM($F2274:Q2274)</f>
        <v>0</v>
      </c>
      <c r="AD2274">
        <f>SUM($F2274:R2274)</f>
        <v>0</v>
      </c>
    </row>
    <row r="2275" spans="1:30" x14ac:dyDescent="0.35">
      <c r="A2275" t="s">
        <v>164</v>
      </c>
      <c r="B2275" s="328" t="str">
        <f>VLOOKUP(A2275,'Web Based Remittances'!$A$2:$C$70,3,0)</f>
        <v>933t403r</v>
      </c>
      <c r="C2275" t="s">
        <v>77</v>
      </c>
      <c r="D2275" t="s">
        <v>78</v>
      </c>
      <c r="E2275">
        <v>6116600</v>
      </c>
      <c r="F2275">
        <v>3513.85</v>
      </c>
      <c r="G2275">
        <v>3513.85</v>
      </c>
      <c r="S2275">
        <f t="shared" si="35"/>
        <v>3513.85</v>
      </c>
      <c r="T2275">
        <f>SUM($F2275:H2275)</f>
        <v>7027.7</v>
      </c>
      <c r="U2275">
        <f>SUM($F2275:I2275)</f>
        <v>7027.7</v>
      </c>
      <c r="V2275">
        <f>SUM($F2275:J2275)</f>
        <v>7027.7</v>
      </c>
      <c r="W2275">
        <f>SUM($F2275:K2275)</f>
        <v>7027.7</v>
      </c>
      <c r="X2275">
        <f>SUM($F2275:L2275)</f>
        <v>7027.7</v>
      </c>
      <c r="Y2275">
        <f>SUM($F2275:M2275)</f>
        <v>7027.7</v>
      </c>
      <c r="Z2275">
        <f>SUM($F2275:N2275)</f>
        <v>7027.7</v>
      </c>
      <c r="AA2275">
        <f>SUM($F2275:O2275)</f>
        <v>7027.7</v>
      </c>
      <c r="AB2275">
        <f>SUM($F2275:P2275)</f>
        <v>7027.7</v>
      </c>
      <c r="AC2275">
        <f>SUM($F2275:Q2275)</f>
        <v>7027.7</v>
      </c>
      <c r="AD2275">
        <f>SUM($F2275:R2275)</f>
        <v>7027.7</v>
      </c>
    </row>
    <row r="2276" spans="1:30" x14ac:dyDescent="0.35">
      <c r="A2276" t="s">
        <v>164</v>
      </c>
      <c r="B2276" s="328" t="str">
        <f>VLOOKUP(A2276,'Web Based Remittances'!$A$2:$C$70,3,0)</f>
        <v>933t403r</v>
      </c>
      <c r="C2276" t="s">
        <v>79</v>
      </c>
      <c r="D2276" t="s">
        <v>80</v>
      </c>
      <c r="E2276">
        <v>6121000</v>
      </c>
      <c r="F2276">
        <v>23366.25</v>
      </c>
      <c r="G2276">
        <v>1638</v>
      </c>
      <c r="H2276">
        <v>1708.25</v>
      </c>
      <c r="I2276">
        <v>7000</v>
      </c>
      <c r="J2276">
        <v>200</v>
      </c>
      <c r="L2276">
        <v>4920</v>
      </c>
      <c r="N2276">
        <v>100</v>
      </c>
      <c r="O2276">
        <v>2300</v>
      </c>
      <c r="P2276">
        <v>100</v>
      </c>
      <c r="Q2276">
        <v>100</v>
      </c>
      <c r="R2276">
        <v>5300</v>
      </c>
      <c r="S2276">
        <f t="shared" si="35"/>
        <v>1638</v>
      </c>
      <c r="T2276">
        <f>SUM($F2276:H2276)</f>
        <v>26712.5</v>
      </c>
      <c r="U2276">
        <f>SUM($F2276:I2276)</f>
        <v>33712.5</v>
      </c>
      <c r="V2276">
        <f>SUM($F2276:J2276)</f>
        <v>33912.5</v>
      </c>
      <c r="W2276">
        <f>SUM($F2276:K2276)</f>
        <v>33912.5</v>
      </c>
      <c r="X2276">
        <f>SUM($F2276:L2276)</f>
        <v>38832.5</v>
      </c>
      <c r="Y2276">
        <f>SUM($F2276:M2276)</f>
        <v>38832.5</v>
      </c>
      <c r="Z2276">
        <f>SUM($F2276:N2276)</f>
        <v>38932.5</v>
      </c>
      <c r="AA2276">
        <f>SUM($F2276:O2276)</f>
        <v>41232.5</v>
      </c>
      <c r="AB2276">
        <f>SUM($F2276:P2276)</f>
        <v>41332.5</v>
      </c>
      <c r="AC2276">
        <f>SUM($F2276:Q2276)</f>
        <v>41432.5</v>
      </c>
      <c r="AD2276">
        <f>SUM($F2276:R2276)</f>
        <v>46732.5</v>
      </c>
    </row>
    <row r="2277" spans="1:30" x14ac:dyDescent="0.35">
      <c r="A2277" t="s">
        <v>164</v>
      </c>
      <c r="B2277" s="328" t="str">
        <f>VLOOKUP(A2277,'Web Based Remittances'!$A$2:$C$70,3,0)</f>
        <v>933t403r</v>
      </c>
      <c r="C2277" t="s">
        <v>81</v>
      </c>
      <c r="D2277" t="s">
        <v>82</v>
      </c>
      <c r="E2277">
        <v>6122310</v>
      </c>
      <c r="F2277">
        <v>12445.04</v>
      </c>
      <c r="H2277">
        <v>152.91999999999999</v>
      </c>
      <c r="I2277">
        <v>5592.92</v>
      </c>
      <c r="J2277">
        <v>152.91999999999999</v>
      </c>
      <c r="L2277">
        <v>2325.84</v>
      </c>
      <c r="M2277">
        <v>152.91999999999999</v>
      </c>
      <c r="N2277">
        <v>152.91999999999999</v>
      </c>
      <c r="O2277">
        <v>152.91999999999999</v>
      </c>
      <c r="P2277">
        <v>152.91999999999999</v>
      </c>
      <c r="Q2277">
        <v>152.91999999999999</v>
      </c>
      <c r="R2277">
        <v>3455.84</v>
      </c>
      <c r="S2277">
        <f t="shared" si="35"/>
        <v>0</v>
      </c>
      <c r="T2277">
        <f>SUM($F2277:H2277)</f>
        <v>12597.960000000001</v>
      </c>
      <c r="U2277">
        <f>SUM($F2277:I2277)</f>
        <v>18190.88</v>
      </c>
      <c r="V2277">
        <f>SUM($F2277:J2277)</f>
        <v>18343.8</v>
      </c>
      <c r="W2277">
        <f>SUM($F2277:K2277)</f>
        <v>18343.8</v>
      </c>
      <c r="X2277">
        <f>SUM($F2277:L2277)</f>
        <v>20669.64</v>
      </c>
      <c r="Y2277">
        <f>SUM($F2277:M2277)</f>
        <v>20822.559999999998</v>
      </c>
      <c r="Z2277">
        <f>SUM($F2277:N2277)</f>
        <v>20975.479999999996</v>
      </c>
      <c r="AA2277">
        <f>SUM($F2277:O2277)</f>
        <v>21128.399999999994</v>
      </c>
      <c r="AB2277">
        <f>SUM($F2277:P2277)</f>
        <v>21281.319999999992</v>
      </c>
      <c r="AC2277">
        <f>SUM($F2277:Q2277)</f>
        <v>21434.239999999991</v>
      </c>
      <c r="AD2277">
        <f>SUM($F2277:R2277)</f>
        <v>24890.079999999991</v>
      </c>
    </row>
    <row r="2278" spans="1:30" x14ac:dyDescent="0.35">
      <c r="A2278" t="s">
        <v>164</v>
      </c>
      <c r="B2278" s="328" t="str">
        <f>VLOOKUP(A2278,'Web Based Remittances'!$A$2:$C$70,3,0)</f>
        <v>933t403r</v>
      </c>
      <c r="C2278" t="s">
        <v>83</v>
      </c>
      <c r="D2278" t="s">
        <v>84</v>
      </c>
      <c r="E2278">
        <v>6122110</v>
      </c>
      <c r="F2278">
        <v>4880</v>
      </c>
      <c r="G2278">
        <v>350</v>
      </c>
      <c r="H2278">
        <v>560</v>
      </c>
      <c r="I2278">
        <v>600</v>
      </c>
      <c r="J2278">
        <v>320</v>
      </c>
      <c r="L2278">
        <v>650</v>
      </c>
      <c r="M2278">
        <v>320</v>
      </c>
      <c r="N2278">
        <v>385</v>
      </c>
      <c r="O2278">
        <v>385</v>
      </c>
      <c r="P2278">
        <v>450</v>
      </c>
      <c r="Q2278">
        <v>250</v>
      </c>
      <c r="R2278">
        <v>610</v>
      </c>
      <c r="S2278">
        <f t="shared" si="35"/>
        <v>350</v>
      </c>
      <c r="T2278">
        <f>SUM($F2278:H2278)</f>
        <v>5790</v>
      </c>
      <c r="U2278">
        <f>SUM($F2278:I2278)</f>
        <v>6390</v>
      </c>
      <c r="V2278">
        <f>SUM($F2278:J2278)</f>
        <v>6710</v>
      </c>
      <c r="W2278">
        <f>SUM($F2278:K2278)</f>
        <v>6710</v>
      </c>
      <c r="X2278">
        <f>SUM($F2278:L2278)</f>
        <v>7360</v>
      </c>
      <c r="Y2278">
        <f>SUM($F2278:M2278)</f>
        <v>7680</v>
      </c>
      <c r="Z2278">
        <f>SUM($F2278:N2278)</f>
        <v>8065</v>
      </c>
      <c r="AA2278">
        <f>SUM($F2278:O2278)</f>
        <v>8450</v>
      </c>
      <c r="AB2278">
        <f>SUM($F2278:P2278)</f>
        <v>8900</v>
      </c>
      <c r="AC2278">
        <f>SUM($F2278:Q2278)</f>
        <v>9150</v>
      </c>
      <c r="AD2278">
        <f>SUM($F2278:R2278)</f>
        <v>9760</v>
      </c>
    </row>
    <row r="2279" spans="1:30" x14ac:dyDescent="0.35">
      <c r="A2279" t="s">
        <v>164</v>
      </c>
      <c r="B2279" s="328" t="str">
        <f>VLOOKUP(A2279,'Web Based Remittances'!$A$2:$C$70,3,0)</f>
        <v>933t403r</v>
      </c>
      <c r="C2279" t="s">
        <v>85</v>
      </c>
      <c r="D2279" t="s">
        <v>86</v>
      </c>
      <c r="E2279">
        <v>6120800</v>
      </c>
      <c r="F2279">
        <v>2000</v>
      </c>
      <c r="I2279">
        <v>700</v>
      </c>
      <c r="L2279">
        <v>500</v>
      </c>
      <c r="O2279">
        <v>300</v>
      </c>
      <c r="R2279">
        <v>500</v>
      </c>
      <c r="S2279">
        <f t="shared" si="35"/>
        <v>0</v>
      </c>
      <c r="T2279">
        <f>SUM($F2279:H2279)</f>
        <v>2000</v>
      </c>
      <c r="U2279">
        <f>SUM($F2279:I2279)</f>
        <v>2700</v>
      </c>
      <c r="V2279">
        <f>SUM($F2279:J2279)</f>
        <v>2700</v>
      </c>
      <c r="W2279">
        <f>SUM($F2279:K2279)</f>
        <v>2700</v>
      </c>
      <c r="X2279">
        <f>SUM($F2279:L2279)</f>
        <v>3200</v>
      </c>
      <c r="Y2279">
        <f>SUM($F2279:M2279)</f>
        <v>3200</v>
      </c>
      <c r="Z2279">
        <f>SUM($F2279:N2279)</f>
        <v>3200</v>
      </c>
      <c r="AA2279">
        <f>SUM($F2279:O2279)</f>
        <v>3500</v>
      </c>
      <c r="AB2279">
        <f>SUM($F2279:P2279)</f>
        <v>3500</v>
      </c>
      <c r="AC2279">
        <f>SUM($F2279:Q2279)</f>
        <v>3500</v>
      </c>
      <c r="AD2279">
        <f>SUM($F2279:R2279)</f>
        <v>4000</v>
      </c>
    </row>
    <row r="2280" spans="1:30" x14ac:dyDescent="0.35">
      <c r="A2280" t="s">
        <v>164</v>
      </c>
      <c r="B2280" s="328" t="str">
        <f>VLOOKUP(A2280,'Web Based Remittances'!$A$2:$C$70,3,0)</f>
        <v>933t403r</v>
      </c>
      <c r="C2280" t="s">
        <v>87</v>
      </c>
      <c r="D2280" t="s">
        <v>88</v>
      </c>
      <c r="E2280">
        <v>6120220</v>
      </c>
      <c r="F2280">
        <v>23431</v>
      </c>
      <c r="G2280">
        <v>2221</v>
      </c>
      <c r="H2280">
        <v>1720</v>
      </c>
      <c r="I2280">
        <v>1310</v>
      </c>
      <c r="J2280">
        <v>1300</v>
      </c>
      <c r="K2280">
        <v>1200</v>
      </c>
      <c r="L2280">
        <v>800</v>
      </c>
      <c r="M2280">
        <v>1300</v>
      </c>
      <c r="N2280">
        <v>1400</v>
      </c>
      <c r="O2280">
        <v>2350</v>
      </c>
      <c r="P2280">
        <v>3400</v>
      </c>
      <c r="Q2280">
        <v>3720</v>
      </c>
      <c r="R2280">
        <v>2710</v>
      </c>
      <c r="S2280">
        <f t="shared" si="35"/>
        <v>2221</v>
      </c>
      <c r="T2280">
        <f>SUM($F2280:H2280)</f>
        <v>27372</v>
      </c>
      <c r="U2280">
        <f>SUM($F2280:I2280)</f>
        <v>28682</v>
      </c>
      <c r="V2280">
        <f>SUM($F2280:J2280)</f>
        <v>29982</v>
      </c>
      <c r="W2280">
        <f>SUM($F2280:K2280)</f>
        <v>31182</v>
      </c>
      <c r="X2280">
        <f>SUM($F2280:L2280)</f>
        <v>31982</v>
      </c>
      <c r="Y2280">
        <f>SUM($F2280:M2280)</f>
        <v>33282</v>
      </c>
      <c r="Z2280">
        <f>SUM($F2280:N2280)</f>
        <v>34682</v>
      </c>
      <c r="AA2280">
        <f>SUM($F2280:O2280)</f>
        <v>37032</v>
      </c>
      <c r="AB2280">
        <f>SUM($F2280:P2280)</f>
        <v>40432</v>
      </c>
      <c r="AC2280">
        <f>SUM($F2280:Q2280)</f>
        <v>44152</v>
      </c>
      <c r="AD2280">
        <f>SUM($F2280:R2280)</f>
        <v>46862</v>
      </c>
    </row>
    <row r="2281" spans="1:30" x14ac:dyDescent="0.35">
      <c r="A2281" t="s">
        <v>164</v>
      </c>
      <c r="B2281" s="328" t="str">
        <f>VLOOKUP(A2281,'Web Based Remittances'!$A$2:$C$70,3,0)</f>
        <v>933t403r</v>
      </c>
      <c r="C2281" t="s">
        <v>89</v>
      </c>
      <c r="D2281" t="s">
        <v>90</v>
      </c>
      <c r="E2281">
        <v>6120600</v>
      </c>
      <c r="F2281">
        <v>32768</v>
      </c>
      <c r="R2281">
        <v>32768</v>
      </c>
      <c r="S2281">
        <f t="shared" si="35"/>
        <v>0</v>
      </c>
      <c r="T2281">
        <f>SUM($F2281:H2281)</f>
        <v>32768</v>
      </c>
      <c r="U2281">
        <f>SUM($F2281:I2281)</f>
        <v>32768</v>
      </c>
      <c r="V2281">
        <f>SUM($F2281:J2281)</f>
        <v>32768</v>
      </c>
      <c r="W2281">
        <f>SUM($F2281:K2281)</f>
        <v>32768</v>
      </c>
      <c r="X2281">
        <f>SUM($F2281:L2281)</f>
        <v>32768</v>
      </c>
      <c r="Y2281">
        <f>SUM($F2281:M2281)</f>
        <v>32768</v>
      </c>
      <c r="Z2281">
        <f>SUM($F2281:N2281)</f>
        <v>32768</v>
      </c>
      <c r="AA2281">
        <f>SUM($F2281:O2281)</f>
        <v>32768</v>
      </c>
      <c r="AB2281">
        <f>SUM($F2281:P2281)</f>
        <v>32768</v>
      </c>
      <c r="AC2281">
        <f>SUM($F2281:Q2281)</f>
        <v>32768</v>
      </c>
      <c r="AD2281">
        <f>SUM($F2281:R2281)</f>
        <v>65536</v>
      </c>
    </row>
    <row r="2282" spans="1:30" x14ac:dyDescent="0.35">
      <c r="A2282" t="s">
        <v>164</v>
      </c>
      <c r="B2282" s="328" t="str">
        <f>VLOOKUP(A2282,'Web Based Remittances'!$A$2:$C$70,3,0)</f>
        <v>933t403r</v>
      </c>
      <c r="C2282" t="s">
        <v>91</v>
      </c>
      <c r="D2282" t="s">
        <v>92</v>
      </c>
      <c r="E2282">
        <v>6120400</v>
      </c>
      <c r="F2282">
        <v>5562.6</v>
      </c>
      <c r="G2282">
        <v>824.6</v>
      </c>
      <c r="H2282">
        <v>112.5</v>
      </c>
      <c r="I2282">
        <v>833</v>
      </c>
      <c r="K2282">
        <v>112.5</v>
      </c>
      <c r="L2282">
        <v>1500</v>
      </c>
      <c r="N2282">
        <v>757.5</v>
      </c>
      <c r="O2282">
        <v>575</v>
      </c>
      <c r="P2282">
        <v>250</v>
      </c>
      <c r="Q2282">
        <v>562.5</v>
      </c>
      <c r="R2282">
        <v>35</v>
      </c>
      <c r="S2282">
        <f t="shared" si="35"/>
        <v>824.6</v>
      </c>
      <c r="T2282">
        <f>SUM($F2282:H2282)</f>
        <v>6499.7000000000007</v>
      </c>
      <c r="U2282">
        <f>SUM($F2282:I2282)</f>
        <v>7332.7000000000007</v>
      </c>
      <c r="V2282">
        <f>SUM($F2282:J2282)</f>
        <v>7332.7000000000007</v>
      </c>
      <c r="W2282">
        <f>SUM($F2282:K2282)</f>
        <v>7445.2000000000007</v>
      </c>
      <c r="X2282">
        <f>SUM($F2282:L2282)</f>
        <v>8945.2000000000007</v>
      </c>
      <c r="Y2282">
        <f>SUM($F2282:M2282)</f>
        <v>8945.2000000000007</v>
      </c>
      <c r="Z2282">
        <f>SUM($F2282:N2282)</f>
        <v>9702.7000000000007</v>
      </c>
      <c r="AA2282">
        <f>SUM($F2282:O2282)</f>
        <v>10277.700000000001</v>
      </c>
      <c r="AB2282">
        <f>SUM($F2282:P2282)</f>
        <v>10527.7</v>
      </c>
      <c r="AC2282">
        <f>SUM($F2282:Q2282)</f>
        <v>11090.2</v>
      </c>
      <c r="AD2282">
        <f>SUM($F2282:R2282)</f>
        <v>11125.2</v>
      </c>
    </row>
    <row r="2283" spans="1:30" x14ac:dyDescent="0.35">
      <c r="A2283" t="s">
        <v>164</v>
      </c>
      <c r="B2283" s="328" t="str">
        <f>VLOOKUP(A2283,'Web Based Remittances'!$A$2:$C$70,3,0)</f>
        <v>933t403r</v>
      </c>
      <c r="C2283" t="s">
        <v>93</v>
      </c>
      <c r="D2283" t="s">
        <v>94</v>
      </c>
      <c r="E2283">
        <v>6140130</v>
      </c>
      <c r="F2283">
        <v>69084</v>
      </c>
      <c r="G2283">
        <v>200</v>
      </c>
      <c r="H2283">
        <v>2800</v>
      </c>
      <c r="I2283">
        <v>1500</v>
      </c>
      <c r="J2283">
        <v>1000</v>
      </c>
      <c r="L2283">
        <v>48584</v>
      </c>
      <c r="M2283">
        <v>1500</v>
      </c>
      <c r="N2283">
        <v>1000</v>
      </c>
      <c r="O2283">
        <v>1000</v>
      </c>
      <c r="P2283">
        <v>9000</v>
      </c>
      <c r="Q2283">
        <v>1500</v>
      </c>
      <c r="R2283">
        <v>1000</v>
      </c>
      <c r="S2283">
        <f t="shared" si="35"/>
        <v>200</v>
      </c>
      <c r="T2283">
        <f>SUM($F2283:H2283)</f>
        <v>72084</v>
      </c>
      <c r="U2283">
        <f>SUM($F2283:I2283)</f>
        <v>73584</v>
      </c>
      <c r="V2283">
        <f>SUM($F2283:J2283)</f>
        <v>74584</v>
      </c>
      <c r="W2283">
        <f>SUM($F2283:K2283)</f>
        <v>74584</v>
      </c>
      <c r="X2283">
        <f>SUM($F2283:L2283)</f>
        <v>123168</v>
      </c>
      <c r="Y2283">
        <f>SUM($F2283:M2283)</f>
        <v>124668</v>
      </c>
      <c r="Z2283">
        <f>SUM($F2283:N2283)</f>
        <v>125668</v>
      </c>
      <c r="AA2283">
        <f>SUM($F2283:O2283)</f>
        <v>126668</v>
      </c>
      <c r="AB2283">
        <f>SUM($F2283:P2283)</f>
        <v>135668</v>
      </c>
      <c r="AC2283">
        <f>SUM($F2283:Q2283)</f>
        <v>137168</v>
      </c>
      <c r="AD2283">
        <f>SUM($F2283:R2283)</f>
        <v>138168</v>
      </c>
    </row>
    <row r="2284" spans="1:30" x14ac:dyDescent="0.35">
      <c r="A2284" t="s">
        <v>164</v>
      </c>
      <c r="B2284" s="328" t="str">
        <f>VLOOKUP(A2284,'Web Based Remittances'!$A$2:$C$70,3,0)</f>
        <v>933t403r</v>
      </c>
      <c r="C2284" t="s">
        <v>95</v>
      </c>
      <c r="D2284" t="s">
        <v>96</v>
      </c>
      <c r="E2284">
        <v>6142430</v>
      </c>
      <c r="F2284">
        <v>6774.07</v>
      </c>
      <c r="G2284">
        <v>1290</v>
      </c>
      <c r="H2284">
        <v>1339.63</v>
      </c>
      <c r="I2284">
        <v>3944.44</v>
      </c>
      <c r="M2284">
        <v>200</v>
      </c>
      <c r="S2284">
        <f t="shared" si="35"/>
        <v>1290</v>
      </c>
      <c r="T2284">
        <f>SUM($F2284:H2284)</f>
        <v>9403.7000000000007</v>
      </c>
      <c r="U2284">
        <f>SUM($F2284:I2284)</f>
        <v>13348.140000000001</v>
      </c>
      <c r="V2284">
        <f>SUM($F2284:J2284)</f>
        <v>13348.140000000001</v>
      </c>
      <c r="W2284">
        <f>SUM($F2284:K2284)</f>
        <v>13348.140000000001</v>
      </c>
      <c r="X2284">
        <f>SUM($F2284:L2284)</f>
        <v>13348.140000000001</v>
      </c>
      <c r="Y2284">
        <f>SUM($F2284:M2284)</f>
        <v>13548.140000000001</v>
      </c>
      <c r="Z2284">
        <f>SUM($F2284:N2284)</f>
        <v>13548.140000000001</v>
      </c>
      <c r="AA2284">
        <f>SUM($F2284:O2284)</f>
        <v>13548.140000000001</v>
      </c>
      <c r="AB2284">
        <f>SUM($F2284:P2284)</f>
        <v>13548.140000000001</v>
      </c>
      <c r="AC2284">
        <f>SUM($F2284:Q2284)</f>
        <v>13548.140000000001</v>
      </c>
      <c r="AD2284">
        <f>SUM($F2284:R2284)</f>
        <v>13548.140000000001</v>
      </c>
    </row>
    <row r="2285" spans="1:30" x14ac:dyDescent="0.35">
      <c r="A2285" t="s">
        <v>164</v>
      </c>
      <c r="B2285" s="328" t="str">
        <f>VLOOKUP(A2285,'Web Based Remittances'!$A$2:$C$70,3,0)</f>
        <v>933t403r</v>
      </c>
      <c r="C2285" t="s">
        <v>97</v>
      </c>
      <c r="D2285" t="s">
        <v>98</v>
      </c>
      <c r="E2285">
        <v>6146100</v>
      </c>
      <c r="S2285">
        <f t="shared" si="35"/>
        <v>0</v>
      </c>
      <c r="T2285">
        <f>SUM($F2285:H2285)</f>
        <v>0</v>
      </c>
      <c r="U2285">
        <f>SUM($F2285:I2285)</f>
        <v>0</v>
      </c>
      <c r="V2285">
        <f>SUM($F2285:J2285)</f>
        <v>0</v>
      </c>
      <c r="W2285">
        <f>SUM($F2285:K2285)</f>
        <v>0</v>
      </c>
      <c r="X2285">
        <f>SUM($F2285:L2285)</f>
        <v>0</v>
      </c>
      <c r="Y2285">
        <f>SUM($F2285:M2285)</f>
        <v>0</v>
      </c>
      <c r="Z2285">
        <f>SUM($F2285:N2285)</f>
        <v>0</v>
      </c>
      <c r="AA2285">
        <f>SUM($F2285:O2285)</f>
        <v>0</v>
      </c>
      <c r="AB2285">
        <f>SUM($F2285:P2285)</f>
        <v>0</v>
      </c>
      <c r="AC2285">
        <f>SUM($F2285:Q2285)</f>
        <v>0</v>
      </c>
      <c r="AD2285">
        <f>SUM($F2285:R2285)</f>
        <v>0</v>
      </c>
    </row>
    <row r="2286" spans="1:30" x14ac:dyDescent="0.35">
      <c r="A2286" t="s">
        <v>164</v>
      </c>
      <c r="B2286" s="328" t="str">
        <f>VLOOKUP(A2286,'Web Based Remittances'!$A$2:$C$70,3,0)</f>
        <v>933t403r</v>
      </c>
      <c r="C2286" t="s">
        <v>99</v>
      </c>
      <c r="D2286" t="s">
        <v>100</v>
      </c>
      <c r="E2286">
        <v>6140000</v>
      </c>
      <c r="F2286">
        <v>9747</v>
      </c>
      <c r="G2286">
        <v>784</v>
      </c>
      <c r="H2286">
        <v>765</v>
      </c>
      <c r="I2286">
        <v>190</v>
      </c>
      <c r="J2286">
        <v>775</v>
      </c>
      <c r="K2286">
        <v>150</v>
      </c>
      <c r="L2286">
        <v>1399</v>
      </c>
      <c r="M2286">
        <v>160</v>
      </c>
      <c r="N2286">
        <v>700</v>
      </c>
      <c r="O2286">
        <v>575</v>
      </c>
      <c r="P2286">
        <v>1034</v>
      </c>
      <c r="Q2286">
        <v>170</v>
      </c>
      <c r="R2286">
        <v>3045</v>
      </c>
      <c r="S2286">
        <f t="shared" si="35"/>
        <v>784</v>
      </c>
      <c r="T2286">
        <f>SUM($F2286:H2286)</f>
        <v>11296</v>
      </c>
      <c r="U2286">
        <f>SUM($F2286:I2286)</f>
        <v>11486</v>
      </c>
      <c r="V2286">
        <f>SUM($F2286:J2286)</f>
        <v>12261</v>
      </c>
      <c r="W2286">
        <f>SUM($F2286:K2286)</f>
        <v>12411</v>
      </c>
      <c r="X2286">
        <f>SUM($F2286:L2286)</f>
        <v>13810</v>
      </c>
      <c r="Y2286">
        <f>SUM($F2286:M2286)</f>
        <v>13970</v>
      </c>
      <c r="Z2286">
        <f>SUM($F2286:N2286)</f>
        <v>14670</v>
      </c>
      <c r="AA2286">
        <f>SUM($F2286:O2286)</f>
        <v>15245</v>
      </c>
      <c r="AB2286">
        <f>SUM($F2286:P2286)</f>
        <v>16279</v>
      </c>
      <c r="AC2286">
        <f>SUM($F2286:Q2286)</f>
        <v>16449</v>
      </c>
      <c r="AD2286">
        <f>SUM($F2286:R2286)</f>
        <v>19494</v>
      </c>
    </row>
    <row r="2287" spans="1:30" x14ac:dyDescent="0.35">
      <c r="A2287" t="s">
        <v>164</v>
      </c>
      <c r="B2287" s="328" t="str">
        <f>VLOOKUP(A2287,'Web Based Remittances'!$A$2:$C$70,3,0)</f>
        <v>933t403r</v>
      </c>
      <c r="C2287" t="s">
        <v>101</v>
      </c>
      <c r="D2287" t="s">
        <v>102</v>
      </c>
      <c r="E2287">
        <v>6121600</v>
      </c>
      <c r="F2287">
        <v>2947.46</v>
      </c>
      <c r="G2287">
        <v>2412</v>
      </c>
      <c r="R2287">
        <v>535.46</v>
      </c>
      <c r="S2287">
        <f t="shared" si="35"/>
        <v>2412</v>
      </c>
      <c r="T2287">
        <f>SUM($F2287:H2287)</f>
        <v>5359.46</v>
      </c>
      <c r="U2287">
        <f>SUM($F2287:I2287)</f>
        <v>5359.46</v>
      </c>
      <c r="V2287">
        <f>SUM($F2287:J2287)</f>
        <v>5359.46</v>
      </c>
      <c r="W2287">
        <f>SUM($F2287:K2287)</f>
        <v>5359.46</v>
      </c>
      <c r="X2287">
        <f>SUM($F2287:L2287)</f>
        <v>5359.46</v>
      </c>
      <c r="Y2287">
        <f>SUM($F2287:M2287)</f>
        <v>5359.46</v>
      </c>
      <c r="Z2287">
        <f>SUM($F2287:N2287)</f>
        <v>5359.46</v>
      </c>
      <c r="AA2287">
        <f>SUM($F2287:O2287)</f>
        <v>5359.46</v>
      </c>
      <c r="AB2287">
        <f>SUM($F2287:P2287)</f>
        <v>5359.46</v>
      </c>
      <c r="AC2287">
        <f>SUM($F2287:Q2287)</f>
        <v>5359.46</v>
      </c>
      <c r="AD2287">
        <f>SUM($F2287:R2287)</f>
        <v>5894.92</v>
      </c>
    </row>
    <row r="2288" spans="1:30" x14ac:dyDescent="0.35">
      <c r="A2288" t="s">
        <v>164</v>
      </c>
      <c r="B2288" s="328" t="str">
        <f>VLOOKUP(A2288,'Web Based Remittances'!$A$2:$C$70,3,0)</f>
        <v>933t403r</v>
      </c>
      <c r="C2288" t="s">
        <v>103</v>
      </c>
      <c r="D2288" t="s">
        <v>104</v>
      </c>
      <c r="E2288">
        <v>6151110</v>
      </c>
      <c r="S2288">
        <f t="shared" si="35"/>
        <v>0</v>
      </c>
      <c r="T2288">
        <f>SUM($F2288:H2288)</f>
        <v>0</v>
      </c>
      <c r="U2288">
        <f>SUM($F2288:I2288)</f>
        <v>0</v>
      </c>
      <c r="V2288">
        <f>SUM($F2288:J2288)</f>
        <v>0</v>
      </c>
      <c r="W2288">
        <f>SUM($F2288:K2288)</f>
        <v>0</v>
      </c>
      <c r="X2288">
        <f>SUM($F2288:L2288)</f>
        <v>0</v>
      </c>
      <c r="Y2288">
        <f>SUM($F2288:M2288)</f>
        <v>0</v>
      </c>
      <c r="Z2288">
        <f>SUM($F2288:N2288)</f>
        <v>0</v>
      </c>
      <c r="AA2288">
        <f>SUM($F2288:O2288)</f>
        <v>0</v>
      </c>
      <c r="AB2288">
        <f>SUM($F2288:P2288)</f>
        <v>0</v>
      </c>
      <c r="AC2288">
        <f>SUM($F2288:Q2288)</f>
        <v>0</v>
      </c>
      <c r="AD2288">
        <f>SUM($F2288:R2288)</f>
        <v>0</v>
      </c>
    </row>
    <row r="2289" spans="1:30" x14ac:dyDescent="0.35">
      <c r="A2289" t="s">
        <v>164</v>
      </c>
      <c r="B2289" s="328" t="str">
        <f>VLOOKUP(A2289,'Web Based Remittances'!$A$2:$C$70,3,0)</f>
        <v>933t403r</v>
      </c>
      <c r="C2289" t="s">
        <v>105</v>
      </c>
      <c r="D2289" t="s">
        <v>106</v>
      </c>
      <c r="E2289">
        <v>6140200</v>
      </c>
      <c r="F2289">
        <v>66982.5</v>
      </c>
      <c r="G2289">
        <v>2925</v>
      </c>
      <c r="H2289">
        <v>5265</v>
      </c>
      <c r="I2289">
        <v>5557.5</v>
      </c>
      <c r="J2289">
        <v>4095</v>
      </c>
      <c r="L2289">
        <v>7410</v>
      </c>
      <c r="M2289">
        <v>5850</v>
      </c>
      <c r="N2289">
        <v>8580</v>
      </c>
      <c r="O2289">
        <v>6240</v>
      </c>
      <c r="P2289">
        <v>7020</v>
      </c>
      <c r="Q2289">
        <v>6240</v>
      </c>
      <c r="R2289">
        <v>7800</v>
      </c>
      <c r="S2289">
        <f t="shared" si="35"/>
        <v>2925</v>
      </c>
      <c r="T2289">
        <f>SUM($F2289:H2289)</f>
        <v>75172.5</v>
      </c>
      <c r="U2289">
        <f>SUM($F2289:I2289)</f>
        <v>80730</v>
      </c>
      <c r="V2289">
        <f>SUM($F2289:J2289)</f>
        <v>84825</v>
      </c>
      <c r="W2289">
        <f>SUM($F2289:K2289)</f>
        <v>84825</v>
      </c>
      <c r="X2289">
        <f>SUM($F2289:L2289)</f>
        <v>92235</v>
      </c>
      <c r="Y2289">
        <f>SUM($F2289:M2289)</f>
        <v>98085</v>
      </c>
      <c r="Z2289">
        <f>SUM($F2289:N2289)</f>
        <v>106665</v>
      </c>
      <c r="AA2289">
        <f>SUM($F2289:O2289)</f>
        <v>112905</v>
      </c>
      <c r="AB2289">
        <f>SUM($F2289:P2289)</f>
        <v>119925</v>
      </c>
      <c r="AC2289">
        <f>SUM($F2289:Q2289)</f>
        <v>126165</v>
      </c>
      <c r="AD2289">
        <f>SUM($F2289:R2289)</f>
        <v>133965</v>
      </c>
    </row>
    <row r="2290" spans="1:30" x14ac:dyDescent="0.35">
      <c r="A2290" t="s">
        <v>164</v>
      </c>
      <c r="B2290" s="328" t="str">
        <f>VLOOKUP(A2290,'Web Based Remittances'!$A$2:$C$70,3,0)</f>
        <v>933t403r</v>
      </c>
      <c r="C2290" t="s">
        <v>107</v>
      </c>
      <c r="D2290" t="s">
        <v>108</v>
      </c>
      <c r="E2290">
        <v>6111000</v>
      </c>
      <c r="F2290">
        <v>9353</v>
      </c>
      <c r="G2290">
        <v>398</v>
      </c>
      <c r="H2290">
        <v>398</v>
      </c>
      <c r="I2290">
        <v>398</v>
      </c>
      <c r="J2290">
        <v>398</v>
      </c>
      <c r="L2290">
        <v>995</v>
      </c>
      <c r="M2290">
        <v>995</v>
      </c>
      <c r="N2290">
        <v>1393</v>
      </c>
      <c r="O2290">
        <v>796</v>
      </c>
      <c r="P2290">
        <v>1194</v>
      </c>
      <c r="Q2290">
        <v>995</v>
      </c>
      <c r="R2290">
        <v>1393</v>
      </c>
      <c r="S2290">
        <f t="shared" si="35"/>
        <v>398</v>
      </c>
      <c r="T2290">
        <f>SUM($F2290:H2290)</f>
        <v>10149</v>
      </c>
      <c r="U2290">
        <f>SUM($F2290:I2290)</f>
        <v>10547</v>
      </c>
      <c r="V2290">
        <f>SUM($F2290:J2290)</f>
        <v>10945</v>
      </c>
      <c r="W2290">
        <f>SUM($F2290:K2290)</f>
        <v>10945</v>
      </c>
      <c r="X2290">
        <f>SUM($F2290:L2290)</f>
        <v>11940</v>
      </c>
      <c r="Y2290">
        <f>SUM($F2290:M2290)</f>
        <v>12935</v>
      </c>
      <c r="Z2290">
        <f>SUM($F2290:N2290)</f>
        <v>14328</v>
      </c>
      <c r="AA2290">
        <f>SUM($F2290:O2290)</f>
        <v>15124</v>
      </c>
      <c r="AB2290">
        <f>SUM($F2290:P2290)</f>
        <v>16318</v>
      </c>
      <c r="AC2290">
        <f>SUM($F2290:Q2290)</f>
        <v>17313</v>
      </c>
      <c r="AD2290">
        <f>SUM($F2290:R2290)</f>
        <v>18706</v>
      </c>
    </row>
    <row r="2291" spans="1:30" x14ac:dyDescent="0.35">
      <c r="A2291" t="s">
        <v>164</v>
      </c>
      <c r="B2291" s="328" t="str">
        <f>VLOOKUP(A2291,'Web Based Remittances'!$A$2:$C$70,3,0)</f>
        <v>933t403r</v>
      </c>
      <c r="C2291" t="s">
        <v>109</v>
      </c>
      <c r="D2291" t="s">
        <v>110</v>
      </c>
      <c r="E2291">
        <v>6170100</v>
      </c>
      <c r="F2291">
        <v>43490</v>
      </c>
      <c r="G2291">
        <v>1766.6</v>
      </c>
      <c r="H2291">
        <v>6403.9</v>
      </c>
      <c r="I2291">
        <v>3983.6</v>
      </c>
      <c r="J2291">
        <v>3269.4</v>
      </c>
      <c r="L2291">
        <v>3267.4</v>
      </c>
      <c r="M2291">
        <v>5236.8</v>
      </c>
      <c r="N2291">
        <v>4545.7</v>
      </c>
      <c r="O2291">
        <v>1704.8</v>
      </c>
      <c r="P2291">
        <v>6446.3</v>
      </c>
      <c r="Q2291">
        <v>2143.1999999999998</v>
      </c>
      <c r="R2291">
        <v>4722.3</v>
      </c>
      <c r="S2291">
        <f t="shared" si="35"/>
        <v>1766.6</v>
      </c>
      <c r="T2291">
        <f>SUM($F2291:H2291)</f>
        <v>51660.5</v>
      </c>
      <c r="U2291">
        <f>SUM($F2291:I2291)</f>
        <v>55644.1</v>
      </c>
      <c r="V2291">
        <f>SUM($F2291:J2291)</f>
        <v>58913.5</v>
      </c>
      <c r="W2291">
        <f>SUM($F2291:K2291)</f>
        <v>58913.5</v>
      </c>
      <c r="X2291">
        <f>SUM($F2291:L2291)</f>
        <v>62180.9</v>
      </c>
      <c r="Y2291">
        <f>SUM($F2291:M2291)</f>
        <v>67417.7</v>
      </c>
      <c r="Z2291">
        <f>SUM($F2291:N2291)</f>
        <v>71963.399999999994</v>
      </c>
      <c r="AA2291">
        <f>SUM($F2291:O2291)</f>
        <v>73668.2</v>
      </c>
      <c r="AB2291">
        <f>SUM($F2291:P2291)</f>
        <v>80114.5</v>
      </c>
      <c r="AC2291">
        <f>SUM($F2291:Q2291)</f>
        <v>82257.7</v>
      </c>
      <c r="AD2291">
        <f>SUM($F2291:R2291)</f>
        <v>86980</v>
      </c>
    </row>
    <row r="2292" spans="1:30" x14ac:dyDescent="0.35">
      <c r="A2292" t="s">
        <v>164</v>
      </c>
      <c r="B2292" s="328" t="str">
        <f>VLOOKUP(A2292,'Web Based Remittances'!$A$2:$C$70,3,0)</f>
        <v>933t403r</v>
      </c>
      <c r="C2292" t="s">
        <v>111</v>
      </c>
      <c r="D2292" t="s">
        <v>112</v>
      </c>
      <c r="E2292">
        <v>6170110</v>
      </c>
      <c r="F2292">
        <v>20251.45</v>
      </c>
      <c r="G2292">
        <v>7445.07</v>
      </c>
      <c r="H2292">
        <v>5570.62</v>
      </c>
      <c r="I2292">
        <v>283.62</v>
      </c>
      <c r="J2292">
        <v>2008.6</v>
      </c>
      <c r="K2292">
        <v>283.62</v>
      </c>
      <c r="L2292">
        <v>1583.22</v>
      </c>
      <c r="M2292">
        <v>1133.5999999999999</v>
      </c>
      <c r="N2292">
        <v>283.62</v>
      </c>
      <c r="O2292">
        <v>533.62</v>
      </c>
      <c r="P2292">
        <v>558.62</v>
      </c>
      <c r="Q2292">
        <v>283.62</v>
      </c>
      <c r="R2292">
        <v>283.62</v>
      </c>
      <c r="S2292">
        <f t="shared" si="35"/>
        <v>7445.07</v>
      </c>
      <c r="T2292">
        <f>SUM($F2292:H2292)</f>
        <v>33267.14</v>
      </c>
      <c r="U2292">
        <f>SUM($F2292:I2292)</f>
        <v>33550.76</v>
      </c>
      <c r="V2292">
        <f>SUM($F2292:J2292)</f>
        <v>35559.360000000001</v>
      </c>
      <c r="W2292">
        <f>SUM($F2292:K2292)</f>
        <v>35842.980000000003</v>
      </c>
      <c r="X2292">
        <f>SUM($F2292:L2292)</f>
        <v>37426.200000000004</v>
      </c>
      <c r="Y2292">
        <f>SUM($F2292:M2292)</f>
        <v>38559.800000000003</v>
      </c>
      <c r="Z2292">
        <f>SUM($F2292:N2292)</f>
        <v>38843.420000000006</v>
      </c>
      <c r="AA2292">
        <f>SUM($F2292:O2292)</f>
        <v>39377.040000000008</v>
      </c>
      <c r="AB2292">
        <f>SUM($F2292:P2292)</f>
        <v>39935.660000000011</v>
      </c>
      <c r="AC2292">
        <f>SUM($F2292:Q2292)</f>
        <v>40219.280000000013</v>
      </c>
      <c r="AD2292">
        <f>SUM($F2292:R2292)</f>
        <v>40502.900000000016</v>
      </c>
    </row>
    <row r="2293" spans="1:30" x14ac:dyDescent="0.35">
      <c r="A2293" t="s">
        <v>164</v>
      </c>
      <c r="B2293" s="328" t="str">
        <f>VLOOKUP(A2293,'Web Based Remittances'!$A$2:$C$70,3,0)</f>
        <v>933t403r</v>
      </c>
      <c r="C2293" t="s">
        <v>113</v>
      </c>
      <c r="D2293" t="s">
        <v>114</v>
      </c>
      <c r="E2293">
        <v>6181400</v>
      </c>
      <c r="S2293">
        <f t="shared" si="35"/>
        <v>0</v>
      </c>
      <c r="T2293">
        <f>SUM($F2293:H2293)</f>
        <v>0</v>
      </c>
      <c r="U2293">
        <f>SUM($F2293:I2293)</f>
        <v>0</v>
      </c>
      <c r="V2293">
        <f>SUM($F2293:J2293)</f>
        <v>0</v>
      </c>
      <c r="W2293">
        <f>SUM($F2293:K2293)</f>
        <v>0</v>
      </c>
      <c r="X2293">
        <f>SUM($F2293:L2293)</f>
        <v>0</v>
      </c>
      <c r="Y2293">
        <f>SUM($F2293:M2293)</f>
        <v>0</v>
      </c>
      <c r="Z2293">
        <f>SUM($F2293:N2293)</f>
        <v>0</v>
      </c>
      <c r="AA2293">
        <f>SUM($F2293:O2293)</f>
        <v>0</v>
      </c>
      <c r="AB2293">
        <f>SUM($F2293:P2293)</f>
        <v>0</v>
      </c>
      <c r="AC2293">
        <f>SUM($F2293:Q2293)</f>
        <v>0</v>
      </c>
      <c r="AD2293">
        <f>SUM($F2293:R2293)</f>
        <v>0</v>
      </c>
    </row>
    <row r="2294" spans="1:30" x14ac:dyDescent="0.35">
      <c r="A2294" t="s">
        <v>164</v>
      </c>
      <c r="B2294" s="328" t="str">
        <f>VLOOKUP(A2294,'Web Based Remittances'!$A$2:$C$70,3,0)</f>
        <v>933t403r</v>
      </c>
      <c r="C2294" t="s">
        <v>115</v>
      </c>
      <c r="D2294" t="s">
        <v>116</v>
      </c>
      <c r="E2294">
        <v>6181500</v>
      </c>
      <c r="S2294">
        <f t="shared" si="35"/>
        <v>0</v>
      </c>
      <c r="T2294">
        <f>SUM($F2294:H2294)</f>
        <v>0</v>
      </c>
      <c r="U2294">
        <f>SUM($F2294:I2294)</f>
        <v>0</v>
      </c>
      <c r="V2294">
        <f>SUM($F2294:J2294)</f>
        <v>0</v>
      </c>
      <c r="W2294">
        <f>SUM($F2294:K2294)</f>
        <v>0</v>
      </c>
      <c r="X2294">
        <f>SUM($F2294:L2294)</f>
        <v>0</v>
      </c>
      <c r="Y2294">
        <f>SUM($F2294:M2294)</f>
        <v>0</v>
      </c>
      <c r="Z2294">
        <f>SUM($F2294:N2294)</f>
        <v>0</v>
      </c>
      <c r="AA2294">
        <f>SUM($F2294:O2294)</f>
        <v>0</v>
      </c>
      <c r="AB2294">
        <f>SUM($F2294:P2294)</f>
        <v>0</v>
      </c>
      <c r="AC2294">
        <f>SUM($F2294:Q2294)</f>
        <v>0</v>
      </c>
      <c r="AD2294">
        <f>SUM($F2294:R2294)</f>
        <v>0</v>
      </c>
    </row>
    <row r="2295" spans="1:30" x14ac:dyDescent="0.35">
      <c r="A2295" t="s">
        <v>164</v>
      </c>
      <c r="B2295" s="328" t="str">
        <f>VLOOKUP(A2295,'Web Based Remittances'!$A$2:$C$70,3,0)</f>
        <v>933t403r</v>
      </c>
      <c r="C2295" t="s">
        <v>117</v>
      </c>
      <c r="D2295" t="s">
        <v>118</v>
      </c>
      <c r="E2295">
        <v>6110610</v>
      </c>
      <c r="S2295">
        <f t="shared" si="35"/>
        <v>0</v>
      </c>
      <c r="T2295">
        <f>SUM($F2295:H2295)</f>
        <v>0</v>
      </c>
      <c r="U2295">
        <f>SUM($F2295:I2295)</f>
        <v>0</v>
      </c>
      <c r="V2295">
        <f>SUM($F2295:J2295)</f>
        <v>0</v>
      </c>
      <c r="W2295">
        <f>SUM($F2295:K2295)</f>
        <v>0</v>
      </c>
      <c r="X2295">
        <f>SUM($F2295:L2295)</f>
        <v>0</v>
      </c>
      <c r="Y2295">
        <f>SUM($F2295:M2295)</f>
        <v>0</v>
      </c>
      <c r="Z2295">
        <f>SUM($F2295:N2295)</f>
        <v>0</v>
      </c>
      <c r="AA2295">
        <f>SUM($F2295:O2295)</f>
        <v>0</v>
      </c>
      <c r="AB2295">
        <f>SUM($F2295:P2295)</f>
        <v>0</v>
      </c>
      <c r="AC2295">
        <f>SUM($F2295:Q2295)</f>
        <v>0</v>
      </c>
      <c r="AD2295">
        <f>SUM($F2295:R2295)</f>
        <v>0</v>
      </c>
    </row>
    <row r="2296" spans="1:30" x14ac:dyDescent="0.35">
      <c r="A2296" t="s">
        <v>164</v>
      </c>
      <c r="B2296" s="328" t="str">
        <f>VLOOKUP(A2296,'Web Based Remittances'!$A$2:$C$70,3,0)</f>
        <v>933t403r</v>
      </c>
      <c r="C2296" t="s">
        <v>119</v>
      </c>
      <c r="D2296" t="s">
        <v>120</v>
      </c>
      <c r="E2296">
        <v>6122340</v>
      </c>
      <c r="S2296">
        <f t="shared" si="35"/>
        <v>0</v>
      </c>
      <c r="T2296">
        <f>SUM($F2296:H2296)</f>
        <v>0</v>
      </c>
      <c r="U2296">
        <f>SUM($F2296:I2296)</f>
        <v>0</v>
      </c>
      <c r="V2296">
        <f>SUM($F2296:J2296)</f>
        <v>0</v>
      </c>
      <c r="W2296">
        <f>SUM($F2296:K2296)</f>
        <v>0</v>
      </c>
      <c r="X2296">
        <f>SUM($F2296:L2296)</f>
        <v>0</v>
      </c>
      <c r="Y2296">
        <f>SUM($F2296:M2296)</f>
        <v>0</v>
      </c>
      <c r="Z2296">
        <f>SUM($F2296:N2296)</f>
        <v>0</v>
      </c>
      <c r="AA2296">
        <f>SUM($F2296:O2296)</f>
        <v>0</v>
      </c>
      <c r="AB2296">
        <f>SUM($F2296:P2296)</f>
        <v>0</v>
      </c>
      <c r="AC2296">
        <f>SUM($F2296:Q2296)</f>
        <v>0</v>
      </c>
      <c r="AD2296">
        <f>SUM($F2296:R2296)</f>
        <v>0</v>
      </c>
    </row>
    <row r="2297" spans="1:30" x14ac:dyDescent="0.35">
      <c r="A2297" t="s">
        <v>164</v>
      </c>
      <c r="B2297" s="328" t="str">
        <f>VLOOKUP(A2297,'Web Based Remittances'!$A$2:$C$70,3,0)</f>
        <v>933t403r</v>
      </c>
      <c r="C2297" t="s">
        <v>121</v>
      </c>
      <c r="D2297" t="s">
        <v>122</v>
      </c>
      <c r="E2297">
        <v>4190170</v>
      </c>
      <c r="F2297">
        <v>-5689.75</v>
      </c>
      <c r="J2297">
        <v>-5689.75</v>
      </c>
      <c r="S2297">
        <f t="shared" si="35"/>
        <v>0</v>
      </c>
      <c r="T2297">
        <f>SUM($F2297:H2297)</f>
        <v>-5689.75</v>
      </c>
      <c r="U2297">
        <f>SUM($F2297:I2297)</f>
        <v>-5689.75</v>
      </c>
      <c r="V2297">
        <f>SUM($F2297:J2297)</f>
        <v>-11379.5</v>
      </c>
      <c r="W2297">
        <f>SUM($F2297:K2297)</f>
        <v>-11379.5</v>
      </c>
      <c r="X2297">
        <f>SUM($F2297:L2297)</f>
        <v>-11379.5</v>
      </c>
      <c r="Y2297">
        <f>SUM($F2297:M2297)</f>
        <v>-11379.5</v>
      </c>
      <c r="Z2297">
        <f>SUM($F2297:N2297)</f>
        <v>-11379.5</v>
      </c>
      <c r="AA2297">
        <f>SUM($F2297:O2297)</f>
        <v>-11379.5</v>
      </c>
      <c r="AB2297">
        <f>SUM($F2297:P2297)</f>
        <v>-11379.5</v>
      </c>
      <c r="AC2297">
        <f>SUM($F2297:Q2297)</f>
        <v>-11379.5</v>
      </c>
      <c r="AD2297">
        <f>SUM($F2297:R2297)</f>
        <v>-11379.5</v>
      </c>
    </row>
    <row r="2298" spans="1:30" x14ac:dyDescent="0.35">
      <c r="A2298" t="s">
        <v>164</v>
      </c>
      <c r="B2298" s="328" t="str">
        <f>VLOOKUP(A2298,'Web Based Remittances'!$A$2:$C$70,3,0)</f>
        <v>933t403r</v>
      </c>
      <c r="C2298" t="s">
        <v>123</v>
      </c>
      <c r="D2298" t="s">
        <v>124</v>
      </c>
      <c r="E2298">
        <v>4190430</v>
      </c>
      <c r="S2298">
        <f t="shared" si="35"/>
        <v>0</v>
      </c>
      <c r="T2298">
        <f>SUM($F2298:H2298)</f>
        <v>0</v>
      </c>
      <c r="U2298">
        <f>SUM($F2298:I2298)</f>
        <v>0</v>
      </c>
      <c r="V2298">
        <f>SUM($F2298:J2298)</f>
        <v>0</v>
      </c>
      <c r="W2298">
        <f>SUM($F2298:K2298)</f>
        <v>0</v>
      </c>
      <c r="X2298">
        <f>SUM($F2298:L2298)</f>
        <v>0</v>
      </c>
      <c r="Y2298">
        <f>SUM($F2298:M2298)</f>
        <v>0</v>
      </c>
      <c r="Z2298">
        <f>SUM($F2298:N2298)</f>
        <v>0</v>
      </c>
      <c r="AA2298">
        <f>SUM($F2298:O2298)</f>
        <v>0</v>
      </c>
      <c r="AB2298">
        <f>SUM($F2298:P2298)</f>
        <v>0</v>
      </c>
      <c r="AC2298">
        <f>SUM($F2298:Q2298)</f>
        <v>0</v>
      </c>
      <c r="AD2298">
        <f>SUM($F2298:R2298)</f>
        <v>0</v>
      </c>
    </row>
    <row r="2299" spans="1:30" x14ac:dyDescent="0.35">
      <c r="A2299" t="s">
        <v>164</v>
      </c>
      <c r="B2299" s="328" t="str">
        <f>VLOOKUP(A2299,'Web Based Remittances'!$A$2:$C$70,3,0)</f>
        <v>933t403r</v>
      </c>
      <c r="C2299" t="s">
        <v>125</v>
      </c>
      <c r="D2299" t="s">
        <v>126</v>
      </c>
      <c r="E2299">
        <v>6181510</v>
      </c>
      <c r="S2299">
        <f t="shared" si="35"/>
        <v>0</v>
      </c>
      <c r="T2299">
        <f>SUM($F2299:H2299)</f>
        <v>0</v>
      </c>
      <c r="U2299">
        <f>SUM($F2299:I2299)</f>
        <v>0</v>
      </c>
      <c r="V2299">
        <f>SUM($F2299:J2299)</f>
        <v>0</v>
      </c>
      <c r="W2299">
        <f>SUM($F2299:K2299)</f>
        <v>0</v>
      </c>
      <c r="X2299">
        <f>SUM($F2299:L2299)</f>
        <v>0</v>
      </c>
      <c r="Y2299">
        <f>SUM($F2299:M2299)</f>
        <v>0</v>
      </c>
      <c r="Z2299">
        <f>SUM($F2299:N2299)</f>
        <v>0</v>
      </c>
      <c r="AA2299">
        <f>SUM($F2299:O2299)</f>
        <v>0</v>
      </c>
      <c r="AB2299">
        <f>SUM($F2299:P2299)</f>
        <v>0</v>
      </c>
      <c r="AC2299">
        <f>SUM($F2299:Q2299)</f>
        <v>0</v>
      </c>
      <c r="AD2299">
        <f>SUM($F2299:R2299)</f>
        <v>0</v>
      </c>
    </row>
    <row r="2300" spans="1:30" x14ac:dyDescent="0.35">
      <c r="A2300" t="s">
        <v>164</v>
      </c>
      <c r="B2300" s="328" t="str">
        <f>VLOOKUP(A2300,'Web Based Remittances'!$A$2:$C$70,3,0)</f>
        <v>933t403r</v>
      </c>
      <c r="C2300" t="s">
        <v>146</v>
      </c>
      <c r="D2300" t="s">
        <v>147</v>
      </c>
      <c r="E2300">
        <v>6180210</v>
      </c>
      <c r="S2300">
        <f t="shared" si="35"/>
        <v>0</v>
      </c>
      <c r="T2300">
        <f>SUM($F2300:H2300)</f>
        <v>0</v>
      </c>
      <c r="U2300">
        <f>SUM($F2300:I2300)</f>
        <v>0</v>
      </c>
      <c r="V2300">
        <f>SUM($F2300:J2300)</f>
        <v>0</v>
      </c>
      <c r="W2300">
        <f>SUM($F2300:K2300)</f>
        <v>0</v>
      </c>
      <c r="X2300">
        <f>SUM($F2300:L2300)</f>
        <v>0</v>
      </c>
      <c r="Y2300">
        <f>SUM($F2300:M2300)</f>
        <v>0</v>
      </c>
      <c r="Z2300">
        <f>SUM($F2300:N2300)</f>
        <v>0</v>
      </c>
      <c r="AA2300">
        <f>SUM($F2300:O2300)</f>
        <v>0</v>
      </c>
      <c r="AB2300">
        <f>SUM($F2300:P2300)</f>
        <v>0</v>
      </c>
      <c r="AC2300">
        <f>SUM($F2300:Q2300)</f>
        <v>0</v>
      </c>
      <c r="AD2300">
        <f>SUM($F2300:R2300)</f>
        <v>0</v>
      </c>
    </row>
    <row r="2301" spans="1:30" x14ac:dyDescent="0.35">
      <c r="A2301" t="s">
        <v>164</v>
      </c>
      <c r="B2301" s="328" t="str">
        <f>VLOOKUP(A2301,'Web Based Remittances'!$A$2:$C$70,3,0)</f>
        <v>933t403r</v>
      </c>
      <c r="C2301" t="s">
        <v>127</v>
      </c>
      <c r="D2301" t="s">
        <v>128</v>
      </c>
      <c r="E2301">
        <v>6180200</v>
      </c>
      <c r="S2301">
        <f t="shared" si="35"/>
        <v>0</v>
      </c>
      <c r="T2301">
        <f>SUM($F2301:H2301)</f>
        <v>0</v>
      </c>
      <c r="U2301">
        <f>SUM($F2301:I2301)</f>
        <v>0</v>
      </c>
      <c r="V2301">
        <f>SUM($F2301:J2301)</f>
        <v>0</v>
      </c>
      <c r="W2301">
        <f>SUM($F2301:K2301)</f>
        <v>0</v>
      </c>
      <c r="X2301">
        <f>SUM($F2301:L2301)</f>
        <v>0</v>
      </c>
      <c r="Y2301">
        <f>SUM($F2301:M2301)</f>
        <v>0</v>
      </c>
      <c r="Z2301">
        <f>SUM($F2301:N2301)</f>
        <v>0</v>
      </c>
      <c r="AA2301">
        <f>SUM($F2301:O2301)</f>
        <v>0</v>
      </c>
      <c r="AB2301">
        <f>SUM($F2301:P2301)</f>
        <v>0</v>
      </c>
      <c r="AC2301">
        <f>SUM($F2301:Q2301)</f>
        <v>0</v>
      </c>
      <c r="AD2301">
        <f>SUM($F2301:R2301)</f>
        <v>0</v>
      </c>
    </row>
    <row r="2302" spans="1:30" x14ac:dyDescent="0.35">
      <c r="A2302" t="s">
        <v>164</v>
      </c>
      <c r="B2302" s="328" t="str">
        <f>VLOOKUP(A2302,'Web Based Remittances'!$A$2:$C$70,3,0)</f>
        <v>933t403r</v>
      </c>
      <c r="C2302" t="s">
        <v>130</v>
      </c>
      <c r="D2302" t="s">
        <v>131</v>
      </c>
      <c r="E2302">
        <v>6180230</v>
      </c>
      <c r="S2302">
        <f t="shared" si="35"/>
        <v>0</v>
      </c>
      <c r="T2302">
        <f>SUM($F2302:H2302)</f>
        <v>0</v>
      </c>
      <c r="U2302">
        <f>SUM($F2302:I2302)</f>
        <v>0</v>
      </c>
      <c r="V2302">
        <f>SUM($F2302:J2302)</f>
        <v>0</v>
      </c>
      <c r="W2302">
        <f>SUM($F2302:K2302)</f>
        <v>0</v>
      </c>
      <c r="X2302">
        <f>SUM($F2302:L2302)</f>
        <v>0</v>
      </c>
      <c r="Y2302">
        <f>SUM($F2302:M2302)</f>
        <v>0</v>
      </c>
      <c r="Z2302">
        <f>SUM($F2302:N2302)</f>
        <v>0</v>
      </c>
      <c r="AA2302">
        <f>SUM($F2302:O2302)</f>
        <v>0</v>
      </c>
      <c r="AB2302">
        <f>SUM($F2302:P2302)</f>
        <v>0</v>
      </c>
      <c r="AC2302">
        <f>SUM($F2302:Q2302)</f>
        <v>0</v>
      </c>
      <c r="AD2302">
        <f>SUM($F2302:R2302)</f>
        <v>0</v>
      </c>
    </row>
    <row r="2303" spans="1:30" x14ac:dyDescent="0.35">
      <c r="A2303" t="s">
        <v>164</v>
      </c>
      <c r="B2303" s="328" t="str">
        <f>VLOOKUP(A2303,'Web Based Remittances'!$A$2:$C$70,3,0)</f>
        <v>933t403r</v>
      </c>
      <c r="C2303" t="s">
        <v>135</v>
      </c>
      <c r="D2303" t="s">
        <v>136</v>
      </c>
      <c r="E2303">
        <v>6180260</v>
      </c>
      <c r="S2303">
        <f t="shared" si="35"/>
        <v>0</v>
      </c>
      <c r="T2303">
        <f>SUM($F2303:H2303)</f>
        <v>0</v>
      </c>
      <c r="U2303">
        <f>SUM($F2303:I2303)</f>
        <v>0</v>
      </c>
      <c r="V2303">
        <f>SUM($F2303:J2303)</f>
        <v>0</v>
      </c>
      <c r="W2303">
        <f>SUM($F2303:K2303)</f>
        <v>0</v>
      </c>
      <c r="X2303">
        <f>SUM($F2303:L2303)</f>
        <v>0</v>
      </c>
      <c r="Y2303">
        <f>SUM($F2303:M2303)</f>
        <v>0</v>
      </c>
      <c r="Z2303">
        <f>SUM($F2303:N2303)</f>
        <v>0</v>
      </c>
      <c r="AA2303">
        <f>SUM($F2303:O2303)</f>
        <v>0</v>
      </c>
      <c r="AB2303">
        <f>SUM($F2303:P2303)</f>
        <v>0</v>
      </c>
      <c r="AC2303">
        <f>SUM($F2303:Q2303)</f>
        <v>0</v>
      </c>
      <c r="AD2303">
        <f>SUM($F2303:R2303)</f>
        <v>0</v>
      </c>
    </row>
    <row r="2304" spans="1:30" x14ac:dyDescent="0.35">
      <c r="A2304" t="s">
        <v>165</v>
      </c>
      <c r="B2304" s="328" t="str">
        <f>VLOOKUP(A2304,'Web Based Remittances'!$A$2:$C$70,3,0)</f>
        <v>550u834a</v>
      </c>
      <c r="C2304" t="s">
        <v>19</v>
      </c>
      <c r="D2304" t="s">
        <v>20</v>
      </c>
      <c r="E2304">
        <v>4190105</v>
      </c>
      <c r="F2304">
        <v>-840984</v>
      </c>
      <c r="G2304">
        <v>-93836</v>
      </c>
      <c r="H2304">
        <v>-66526</v>
      </c>
      <c r="I2304">
        <v>-76134</v>
      </c>
      <c r="J2304">
        <v>-66526</v>
      </c>
      <c r="K2304">
        <v>-65501</v>
      </c>
      <c r="L2304">
        <v>-65501</v>
      </c>
      <c r="M2304">
        <v>-65501</v>
      </c>
      <c r="N2304">
        <v>-79456</v>
      </c>
      <c r="O2304">
        <v>-65500</v>
      </c>
      <c r="P2304">
        <v>-65501</v>
      </c>
      <c r="Q2304">
        <v>-65501</v>
      </c>
      <c r="R2304">
        <v>-65501</v>
      </c>
      <c r="S2304">
        <f t="shared" si="35"/>
        <v>-93836</v>
      </c>
      <c r="T2304">
        <f>SUM($F2304:H2304)</f>
        <v>-1001346</v>
      </c>
      <c r="U2304">
        <f>SUM($F2304:I2304)</f>
        <v>-1077480</v>
      </c>
      <c r="V2304">
        <f>SUM($F2304:J2304)</f>
        <v>-1144006</v>
      </c>
      <c r="W2304">
        <f>SUM($F2304:K2304)</f>
        <v>-1209507</v>
      </c>
      <c r="X2304">
        <f>SUM($F2304:L2304)</f>
        <v>-1275008</v>
      </c>
      <c r="Y2304">
        <f>SUM($F2304:M2304)</f>
        <v>-1340509</v>
      </c>
      <c r="Z2304">
        <f>SUM($F2304:N2304)</f>
        <v>-1419965</v>
      </c>
      <c r="AA2304">
        <f>SUM($F2304:O2304)</f>
        <v>-1485465</v>
      </c>
      <c r="AB2304">
        <f>SUM($F2304:P2304)</f>
        <v>-1550966</v>
      </c>
      <c r="AC2304">
        <f>SUM($F2304:Q2304)</f>
        <v>-1616467</v>
      </c>
      <c r="AD2304">
        <f>SUM($F2304:R2304)</f>
        <v>-1681968</v>
      </c>
    </row>
    <row r="2305" spans="1:30" x14ac:dyDescent="0.35">
      <c r="A2305" t="s">
        <v>165</v>
      </c>
      <c r="B2305" s="328" t="str">
        <f>VLOOKUP(A2305,'Web Based Remittances'!$A$2:$C$70,3,0)</f>
        <v>550u834a</v>
      </c>
      <c r="C2305" t="s">
        <v>21</v>
      </c>
      <c r="D2305" t="s">
        <v>22</v>
      </c>
      <c r="E2305">
        <v>4190110</v>
      </c>
      <c r="S2305">
        <f t="shared" si="35"/>
        <v>0</v>
      </c>
      <c r="T2305">
        <f>SUM($F2305:H2305)</f>
        <v>0</v>
      </c>
      <c r="U2305">
        <f>SUM($F2305:I2305)</f>
        <v>0</v>
      </c>
      <c r="V2305">
        <f>SUM($F2305:J2305)</f>
        <v>0</v>
      </c>
      <c r="W2305">
        <f>SUM($F2305:K2305)</f>
        <v>0</v>
      </c>
      <c r="X2305">
        <f>SUM($F2305:L2305)</f>
        <v>0</v>
      </c>
      <c r="Y2305">
        <f>SUM($F2305:M2305)</f>
        <v>0</v>
      </c>
      <c r="Z2305">
        <f>SUM($F2305:N2305)</f>
        <v>0</v>
      </c>
      <c r="AA2305">
        <f>SUM($F2305:O2305)</f>
        <v>0</v>
      </c>
      <c r="AB2305">
        <f>SUM($F2305:P2305)</f>
        <v>0</v>
      </c>
      <c r="AC2305">
        <f>SUM($F2305:Q2305)</f>
        <v>0</v>
      </c>
      <c r="AD2305">
        <f>SUM($F2305:R2305)</f>
        <v>0</v>
      </c>
    </row>
    <row r="2306" spans="1:30" x14ac:dyDescent="0.35">
      <c r="A2306" t="s">
        <v>165</v>
      </c>
      <c r="B2306" s="328" t="str">
        <f>VLOOKUP(A2306,'Web Based Remittances'!$A$2:$C$70,3,0)</f>
        <v>550u834a</v>
      </c>
      <c r="C2306" t="s">
        <v>23</v>
      </c>
      <c r="D2306" t="s">
        <v>24</v>
      </c>
      <c r="E2306">
        <v>4190120</v>
      </c>
      <c r="F2306">
        <v>-12032</v>
      </c>
      <c r="G2306">
        <v>-1002</v>
      </c>
      <c r="H2306">
        <v>-1002</v>
      </c>
      <c r="I2306">
        <v>-1002</v>
      </c>
      <c r="J2306">
        <v>-1002</v>
      </c>
      <c r="K2306">
        <v>-1002</v>
      </c>
      <c r="L2306">
        <v>-1002</v>
      </c>
      <c r="M2306">
        <v>-1002</v>
      </c>
      <c r="N2306">
        <v>-1002</v>
      </c>
      <c r="O2306">
        <v>-1002</v>
      </c>
      <c r="P2306">
        <v>-1002</v>
      </c>
      <c r="Q2306">
        <v>-1002</v>
      </c>
      <c r="R2306">
        <v>-1010</v>
      </c>
      <c r="S2306">
        <f t="shared" si="35"/>
        <v>-1002</v>
      </c>
      <c r="T2306">
        <f>SUM($F2306:H2306)</f>
        <v>-14036</v>
      </c>
      <c r="U2306">
        <f>SUM($F2306:I2306)</f>
        <v>-15038</v>
      </c>
      <c r="V2306">
        <f>SUM($F2306:J2306)</f>
        <v>-16040</v>
      </c>
      <c r="W2306">
        <f>SUM($F2306:K2306)</f>
        <v>-17042</v>
      </c>
      <c r="X2306">
        <f>SUM($F2306:L2306)</f>
        <v>-18044</v>
      </c>
      <c r="Y2306">
        <f>SUM($F2306:M2306)</f>
        <v>-19046</v>
      </c>
      <c r="Z2306">
        <f>SUM($F2306:N2306)</f>
        <v>-20048</v>
      </c>
      <c r="AA2306">
        <f>SUM($F2306:O2306)</f>
        <v>-21050</v>
      </c>
      <c r="AB2306">
        <f>SUM($F2306:P2306)</f>
        <v>-22052</v>
      </c>
      <c r="AC2306">
        <f>SUM($F2306:Q2306)</f>
        <v>-23054</v>
      </c>
      <c r="AD2306">
        <f>SUM($F2306:R2306)</f>
        <v>-24064</v>
      </c>
    </row>
    <row r="2307" spans="1:30" x14ac:dyDescent="0.35">
      <c r="A2307" t="s">
        <v>165</v>
      </c>
      <c r="B2307" s="328" t="str">
        <f>VLOOKUP(A2307,'Web Based Remittances'!$A$2:$C$70,3,0)</f>
        <v>550u834a</v>
      </c>
      <c r="C2307" t="s">
        <v>25</v>
      </c>
      <c r="D2307" t="s">
        <v>26</v>
      </c>
      <c r="E2307">
        <v>4190140</v>
      </c>
      <c r="F2307">
        <v>-46560</v>
      </c>
      <c r="I2307">
        <v>-11640</v>
      </c>
      <c r="L2307">
        <v>-11640</v>
      </c>
      <c r="O2307">
        <v>-11640</v>
      </c>
      <c r="R2307">
        <v>-11640</v>
      </c>
      <c r="S2307">
        <f t="shared" si="35"/>
        <v>0</v>
      </c>
      <c r="T2307">
        <f>SUM($F2307:H2307)</f>
        <v>-46560</v>
      </c>
      <c r="U2307">
        <f>SUM($F2307:I2307)</f>
        <v>-58200</v>
      </c>
      <c r="V2307">
        <f>SUM($F2307:J2307)</f>
        <v>-58200</v>
      </c>
      <c r="W2307">
        <f>SUM($F2307:K2307)</f>
        <v>-58200</v>
      </c>
      <c r="X2307">
        <f>SUM($F2307:L2307)</f>
        <v>-69840</v>
      </c>
      <c r="Y2307">
        <f>SUM($F2307:M2307)</f>
        <v>-69840</v>
      </c>
      <c r="Z2307">
        <f>SUM($F2307:N2307)</f>
        <v>-69840</v>
      </c>
      <c r="AA2307">
        <f>SUM($F2307:O2307)</f>
        <v>-81480</v>
      </c>
      <c r="AB2307">
        <f>SUM($F2307:P2307)</f>
        <v>-81480</v>
      </c>
      <c r="AC2307">
        <f>SUM($F2307:Q2307)</f>
        <v>-81480</v>
      </c>
      <c r="AD2307">
        <f>SUM($F2307:R2307)</f>
        <v>-93120</v>
      </c>
    </row>
    <row r="2308" spans="1:30" x14ac:dyDescent="0.35">
      <c r="A2308" t="s">
        <v>165</v>
      </c>
      <c r="B2308" s="328" t="str">
        <f>VLOOKUP(A2308,'Web Based Remittances'!$A$2:$C$70,3,0)</f>
        <v>550u834a</v>
      </c>
      <c r="C2308" t="s">
        <v>27</v>
      </c>
      <c r="D2308" t="s">
        <v>28</v>
      </c>
      <c r="E2308">
        <v>4190160</v>
      </c>
      <c r="S2308">
        <f t="shared" ref="S2308:S2371" si="36">G2308</f>
        <v>0</v>
      </c>
      <c r="T2308">
        <f>SUM($F2308:H2308)</f>
        <v>0</v>
      </c>
      <c r="U2308">
        <f>SUM($F2308:I2308)</f>
        <v>0</v>
      </c>
      <c r="V2308">
        <f>SUM($F2308:J2308)</f>
        <v>0</v>
      </c>
      <c r="W2308">
        <f>SUM($F2308:K2308)</f>
        <v>0</v>
      </c>
      <c r="X2308">
        <f>SUM($F2308:L2308)</f>
        <v>0</v>
      </c>
      <c r="Y2308">
        <f>SUM($F2308:M2308)</f>
        <v>0</v>
      </c>
      <c r="Z2308">
        <f>SUM($F2308:N2308)</f>
        <v>0</v>
      </c>
      <c r="AA2308">
        <f>SUM($F2308:O2308)</f>
        <v>0</v>
      </c>
      <c r="AB2308">
        <f>SUM($F2308:P2308)</f>
        <v>0</v>
      </c>
      <c r="AC2308">
        <f>SUM($F2308:Q2308)</f>
        <v>0</v>
      </c>
      <c r="AD2308">
        <f>SUM($F2308:R2308)</f>
        <v>0</v>
      </c>
    </row>
    <row r="2309" spans="1:30" x14ac:dyDescent="0.35">
      <c r="A2309" t="s">
        <v>165</v>
      </c>
      <c r="B2309" s="328" t="str">
        <f>VLOOKUP(A2309,'Web Based Remittances'!$A$2:$C$70,3,0)</f>
        <v>550u834a</v>
      </c>
      <c r="C2309" t="s">
        <v>29</v>
      </c>
      <c r="D2309" t="s">
        <v>30</v>
      </c>
      <c r="E2309">
        <v>4190390</v>
      </c>
      <c r="S2309">
        <f t="shared" si="36"/>
        <v>0</v>
      </c>
      <c r="T2309">
        <f>SUM($F2309:H2309)</f>
        <v>0</v>
      </c>
      <c r="U2309">
        <f>SUM($F2309:I2309)</f>
        <v>0</v>
      </c>
      <c r="V2309">
        <f>SUM($F2309:J2309)</f>
        <v>0</v>
      </c>
      <c r="W2309">
        <f>SUM($F2309:K2309)</f>
        <v>0</v>
      </c>
      <c r="X2309">
        <f>SUM($F2309:L2309)</f>
        <v>0</v>
      </c>
      <c r="Y2309">
        <f>SUM($F2309:M2309)</f>
        <v>0</v>
      </c>
      <c r="Z2309">
        <f>SUM($F2309:N2309)</f>
        <v>0</v>
      </c>
      <c r="AA2309">
        <f>SUM($F2309:O2309)</f>
        <v>0</v>
      </c>
      <c r="AB2309">
        <f>SUM($F2309:P2309)</f>
        <v>0</v>
      </c>
      <c r="AC2309">
        <f>SUM($F2309:Q2309)</f>
        <v>0</v>
      </c>
      <c r="AD2309">
        <f>SUM($F2309:R2309)</f>
        <v>0</v>
      </c>
    </row>
    <row r="2310" spans="1:30" x14ac:dyDescent="0.35">
      <c r="A2310" t="s">
        <v>165</v>
      </c>
      <c r="B2310" s="328" t="str">
        <f>VLOOKUP(A2310,'Web Based Remittances'!$A$2:$C$70,3,0)</f>
        <v>550u834a</v>
      </c>
      <c r="C2310" t="s">
        <v>31</v>
      </c>
      <c r="D2310" t="s">
        <v>32</v>
      </c>
      <c r="E2310">
        <v>4191900</v>
      </c>
      <c r="S2310">
        <f t="shared" si="36"/>
        <v>0</v>
      </c>
      <c r="T2310">
        <f>SUM($F2310:H2310)</f>
        <v>0</v>
      </c>
      <c r="U2310">
        <f>SUM($F2310:I2310)</f>
        <v>0</v>
      </c>
      <c r="V2310">
        <f>SUM($F2310:J2310)</f>
        <v>0</v>
      </c>
      <c r="W2310">
        <f>SUM($F2310:K2310)</f>
        <v>0</v>
      </c>
      <c r="X2310">
        <f>SUM($F2310:L2310)</f>
        <v>0</v>
      </c>
      <c r="Y2310">
        <f>SUM($F2310:M2310)</f>
        <v>0</v>
      </c>
      <c r="Z2310">
        <f>SUM($F2310:N2310)</f>
        <v>0</v>
      </c>
      <c r="AA2310">
        <f>SUM($F2310:O2310)</f>
        <v>0</v>
      </c>
      <c r="AB2310">
        <f>SUM($F2310:P2310)</f>
        <v>0</v>
      </c>
      <c r="AC2310">
        <f>SUM($F2310:Q2310)</f>
        <v>0</v>
      </c>
      <c r="AD2310">
        <f>SUM($F2310:R2310)</f>
        <v>0</v>
      </c>
    </row>
    <row r="2311" spans="1:30" x14ac:dyDescent="0.35">
      <c r="A2311" t="s">
        <v>165</v>
      </c>
      <c r="B2311" s="328" t="str">
        <f>VLOOKUP(A2311,'Web Based Remittances'!$A$2:$C$70,3,0)</f>
        <v>550u834a</v>
      </c>
      <c r="C2311" t="s">
        <v>33</v>
      </c>
      <c r="D2311" t="s">
        <v>34</v>
      </c>
      <c r="E2311">
        <v>4191100</v>
      </c>
      <c r="F2311">
        <v>-35000</v>
      </c>
      <c r="G2311">
        <v>-4000</v>
      </c>
      <c r="H2311">
        <v>-3000</v>
      </c>
      <c r="I2311">
        <v>-3000</v>
      </c>
      <c r="J2311">
        <v>-2000</v>
      </c>
      <c r="L2311">
        <v>-3500</v>
      </c>
      <c r="M2311">
        <v>-3500</v>
      </c>
      <c r="N2311">
        <v>-3500</v>
      </c>
      <c r="O2311">
        <v>-3500</v>
      </c>
      <c r="P2311">
        <v>-3500</v>
      </c>
      <c r="Q2311">
        <v>-3500</v>
      </c>
      <c r="R2311">
        <v>-2000</v>
      </c>
      <c r="S2311">
        <f t="shared" si="36"/>
        <v>-4000</v>
      </c>
      <c r="T2311">
        <f>SUM($F2311:H2311)</f>
        <v>-42000</v>
      </c>
      <c r="U2311">
        <f>SUM($F2311:I2311)</f>
        <v>-45000</v>
      </c>
      <c r="V2311">
        <f>SUM($F2311:J2311)</f>
        <v>-47000</v>
      </c>
      <c r="W2311">
        <f>SUM($F2311:K2311)</f>
        <v>-47000</v>
      </c>
      <c r="X2311">
        <f>SUM($F2311:L2311)</f>
        <v>-50500</v>
      </c>
      <c r="Y2311">
        <f>SUM($F2311:M2311)</f>
        <v>-54000</v>
      </c>
      <c r="Z2311">
        <f>SUM($F2311:N2311)</f>
        <v>-57500</v>
      </c>
      <c r="AA2311">
        <f>SUM($F2311:O2311)</f>
        <v>-61000</v>
      </c>
      <c r="AB2311">
        <f>SUM($F2311:P2311)</f>
        <v>-64500</v>
      </c>
      <c r="AC2311">
        <f>SUM($F2311:Q2311)</f>
        <v>-68000</v>
      </c>
      <c r="AD2311">
        <f>SUM($F2311:R2311)</f>
        <v>-70000</v>
      </c>
    </row>
    <row r="2312" spans="1:30" x14ac:dyDescent="0.35">
      <c r="A2312" t="s">
        <v>165</v>
      </c>
      <c r="B2312" s="328" t="str">
        <f>VLOOKUP(A2312,'Web Based Remittances'!$A$2:$C$70,3,0)</f>
        <v>550u834a</v>
      </c>
      <c r="C2312" t="s">
        <v>35</v>
      </c>
      <c r="D2312" t="s">
        <v>36</v>
      </c>
      <c r="E2312">
        <v>4191110</v>
      </c>
      <c r="S2312">
        <f t="shared" si="36"/>
        <v>0</v>
      </c>
      <c r="T2312">
        <f>SUM($F2312:H2312)</f>
        <v>0</v>
      </c>
      <c r="U2312">
        <f>SUM($F2312:I2312)</f>
        <v>0</v>
      </c>
      <c r="V2312">
        <f>SUM($F2312:J2312)</f>
        <v>0</v>
      </c>
      <c r="W2312">
        <f>SUM($F2312:K2312)</f>
        <v>0</v>
      </c>
      <c r="X2312">
        <f>SUM($F2312:L2312)</f>
        <v>0</v>
      </c>
      <c r="Y2312">
        <f>SUM($F2312:M2312)</f>
        <v>0</v>
      </c>
      <c r="Z2312">
        <f>SUM($F2312:N2312)</f>
        <v>0</v>
      </c>
      <c r="AA2312">
        <f>SUM($F2312:O2312)</f>
        <v>0</v>
      </c>
      <c r="AB2312">
        <f>SUM($F2312:P2312)</f>
        <v>0</v>
      </c>
      <c r="AC2312">
        <f>SUM($F2312:Q2312)</f>
        <v>0</v>
      </c>
      <c r="AD2312">
        <f>SUM($F2312:R2312)</f>
        <v>0</v>
      </c>
    </row>
    <row r="2313" spans="1:30" x14ac:dyDescent="0.35">
      <c r="A2313" t="s">
        <v>165</v>
      </c>
      <c r="B2313" s="328" t="str">
        <f>VLOOKUP(A2313,'Web Based Remittances'!$A$2:$C$70,3,0)</f>
        <v>550u834a</v>
      </c>
      <c r="C2313" t="s">
        <v>37</v>
      </c>
      <c r="D2313" t="s">
        <v>38</v>
      </c>
      <c r="E2313">
        <v>4191600</v>
      </c>
      <c r="S2313">
        <f t="shared" si="36"/>
        <v>0</v>
      </c>
      <c r="T2313">
        <f>SUM($F2313:H2313)</f>
        <v>0</v>
      </c>
      <c r="U2313">
        <f>SUM($F2313:I2313)</f>
        <v>0</v>
      </c>
      <c r="V2313">
        <f>SUM($F2313:J2313)</f>
        <v>0</v>
      </c>
      <c r="W2313">
        <f>SUM($F2313:K2313)</f>
        <v>0</v>
      </c>
      <c r="X2313">
        <f>SUM($F2313:L2313)</f>
        <v>0</v>
      </c>
      <c r="Y2313">
        <f>SUM($F2313:M2313)</f>
        <v>0</v>
      </c>
      <c r="Z2313">
        <f>SUM($F2313:N2313)</f>
        <v>0</v>
      </c>
      <c r="AA2313">
        <f>SUM($F2313:O2313)</f>
        <v>0</v>
      </c>
      <c r="AB2313">
        <f>SUM($F2313:P2313)</f>
        <v>0</v>
      </c>
      <c r="AC2313">
        <f>SUM($F2313:Q2313)</f>
        <v>0</v>
      </c>
      <c r="AD2313">
        <f>SUM($F2313:R2313)</f>
        <v>0</v>
      </c>
    </row>
    <row r="2314" spans="1:30" x14ac:dyDescent="0.35">
      <c r="A2314" t="s">
        <v>165</v>
      </c>
      <c r="B2314" s="328" t="str">
        <f>VLOOKUP(A2314,'Web Based Remittances'!$A$2:$C$70,3,0)</f>
        <v>550u834a</v>
      </c>
      <c r="C2314" t="s">
        <v>39</v>
      </c>
      <c r="D2314" t="s">
        <v>40</v>
      </c>
      <c r="E2314">
        <v>4191610</v>
      </c>
      <c r="S2314">
        <f t="shared" si="36"/>
        <v>0</v>
      </c>
      <c r="T2314">
        <f>SUM($F2314:H2314)</f>
        <v>0</v>
      </c>
      <c r="U2314">
        <f>SUM($F2314:I2314)</f>
        <v>0</v>
      </c>
      <c r="V2314">
        <f>SUM($F2314:J2314)</f>
        <v>0</v>
      </c>
      <c r="W2314">
        <f>SUM($F2314:K2314)</f>
        <v>0</v>
      </c>
      <c r="X2314">
        <f>SUM($F2314:L2314)</f>
        <v>0</v>
      </c>
      <c r="Y2314">
        <f>SUM($F2314:M2314)</f>
        <v>0</v>
      </c>
      <c r="Z2314">
        <f>SUM($F2314:N2314)</f>
        <v>0</v>
      </c>
      <c r="AA2314">
        <f>SUM($F2314:O2314)</f>
        <v>0</v>
      </c>
      <c r="AB2314">
        <f>SUM($F2314:P2314)</f>
        <v>0</v>
      </c>
      <c r="AC2314">
        <f>SUM($F2314:Q2314)</f>
        <v>0</v>
      </c>
      <c r="AD2314">
        <f>SUM($F2314:R2314)</f>
        <v>0</v>
      </c>
    </row>
    <row r="2315" spans="1:30" x14ac:dyDescent="0.35">
      <c r="A2315" t="s">
        <v>165</v>
      </c>
      <c r="B2315" s="328" t="str">
        <f>VLOOKUP(A2315,'Web Based Remittances'!$A$2:$C$70,3,0)</f>
        <v>550u834a</v>
      </c>
      <c r="C2315" t="s">
        <v>41</v>
      </c>
      <c r="D2315" t="s">
        <v>42</v>
      </c>
      <c r="E2315">
        <v>4190410</v>
      </c>
      <c r="S2315">
        <f t="shared" si="36"/>
        <v>0</v>
      </c>
      <c r="T2315">
        <f>SUM($F2315:H2315)</f>
        <v>0</v>
      </c>
      <c r="U2315">
        <f>SUM($F2315:I2315)</f>
        <v>0</v>
      </c>
      <c r="V2315">
        <f>SUM($F2315:J2315)</f>
        <v>0</v>
      </c>
      <c r="W2315">
        <f>SUM($F2315:K2315)</f>
        <v>0</v>
      </c>
      <c r="X2315">
        <f>SUM($F2315:L2315)</f>
        <v>0</v>
      </c>
      <c r="Y2315">
        <f>SUM($F2315:M2315)</f>
        <v>0</v>
      </c>
      <c r="Z2315">
        <f>SUM($F2315:N2315)</f>
        <v>0</v>
      </c>
      <c r="AA2315">
        <f>SUM($F2315:O2315)</f>
        <v>0</v>
      </c>
      <c r="AB2315">
        <f>SUM($F2315:P2315)</f>
        <v>0</v>
      </c>
      <c r="AC2315">
        <f>SUM($F2315:Q2315)</f>
        <v>0</v>
      </c>
      <c r="AD2315">
        <f>SUM($F2315:R2315)</f>
        <v>0</v>
      </c>
    </row>
    <row r="2316" spans="1:30" x14ac:dyDescent="0.35">
      <c r="A2316" t="s">
        <v>165</v>
      </c>
      <c r="B2316" s="328" t="str">
        <f>VLOOKUP(A2316,'Web Based Remittances'!$A$2:$C$70,3,0)</f>
        <v>550u834a</v>
      </c>
      <c r="C2316" t="s">
        <v>43</v>
      </c>
      <c r="D2316" t="s">
        <v>44</v>
      </c>
      <c r="E2316">
        <v>4190420</v>
      </c>
      <c r="S2316">
        <f t="shared" si="36"/>
        <v>0</v>
      </c>
      <c r="T2316">
        <f>SUM($F2316:H2316)</f>
        <v>0</v>
      </c>
      <c r="U2316">
        <f>SUM($F2316:I2316)</f>
        <v>0</v>
      </c>
      <c r="V2316">
        <f>SUM($F2316:J2316)</f>
        <v>0</v>
      </c>
      <c r="W2316">
        <f>SUM($F2316:K2316)</f>
        <v>0</v>
      </c>
      <c r="X2316">
        <f>SUM($F2316:L2316)</f>
        <v>0</v>
      </c>
      <c r="Y2316">
        <f>SUM($F2316:M2316)</f>
        <v>0</v>
      </c>
      <c r="Z2316">
        <f>SUM($F2316:N2316)</f>
        <v>0</v>
      </c>
      <c r="AA2316">
        <f>SUM($F2316:O2316)</f>
        <v>0</v>
      </c>
      <c r="AB2316">
        <f>SUM($F2316:P2316)</f>
        <v>0</v>
      </c>
      <c r="AC2316">
        <f>SUM($F2316:Q2316)</f>
        <v>0</v>
      </c>
      <c r="AD2316">
        <f>SUM($F2316:R2316)</f>
        <v>0</v>
      </c>
    </row>
    <row r="2317" spans="1:30" x14ac:dyDescent="0.35">
      <c r="A2317" t="s">
        <v>165</v>
      </c>
      <c r="B2317" s="328" t="str">
        <f>VLOOKUP(A2317,'Web Based Remittances'!$A$2:$C$70,3,0)</f>
        <v>550u834a</v>
      </c>
      <c r="C2317" t="s">
        <v>45</v>
      </c>
      <c r="D2317" t="s">
        <v>46</v>
      </c>
      <c r="E2317">
        <v>4190200</v>
      </c>
      <c r="S2317">
        <f t="shared" si="36"/>
        <v>0</v>
      </c>
      <c r="T2317">
        <f>SUM($F2317:H2317)</f>
        <v>0</v>
      </c>
      <c r="U2317">
        <f>SUM($F2317:I2317)</f>
        <v>0</v>
      </c>
      <c r="V2317">
        <f>SUM($F2317:J2317)</f>
        <v>0</v>
      </c>
      <c r="W2317">
        <f>SUM($F2317:K2317)</f>
        <v>0</v>
      </c>
      <c r="X2317">
        <f>SUM($F2317:L2317)</f>
        <v>0</v>
      </c>
      <c r="Y2317">
        <f>SUM($F2317:M2317)</f>
        <v>0</v>
      </c>
      <c r="Z2317">
        <f>SUM($F2317:N2317)</f>
        <v>0</v>
      </c>
      <c r="AA2317">
        <f>SUM($F2317:O2317)</f>
        <v>0</v>
      </c>
      <c r="AB2317">
        <f>SUM($F2317:P2317)</f>
        <v>0</v>
      </c>
      <c r="AC2317">
        <f>SUM($F2317:Q2317)</f>
        <v>0</v>
      </c>
      <c r="AD2317">
        <f>SUM($F2317:R2317)</f>
        <v>0</v>
      </c>
    </row>
    <row r="2318" spans="1:30" x14ac:dyDescent="0.35">
      <c r="A2318" t="s">
        <v>165</v>
      </c>
      <c r="B2318" s="328" t="str">
        <f>VLOOKUP(A2318,'Web Based Remittances'!$A$2:$C$70,3,0)</f>
        <v>550u834a</v>
      </c>
      <c r="C2318" t="s">
        <v>47</v>
      </c>
      <c r="D2318" t="s">
        <v>48</v>
      </c>
      <c r="E2318">
        <v>4190386</v>
      </c>
      <c r="S2318">
        <f t="shared" si="36"/>
        <v>0</v>
      </c>
      <c r="T2318">
        <f>SUM($F2318:H2318)</f>
        <v>0</v>
      </c>
      <c r="U2318">
        <f>SUM($F2318:I2318)</f>
        <v>0</v>
      </c>
      <c r="V2318">
        <f>SUM($F2318:J2318)</f>
        <v>0</v>
      </c>
      <c r="W2318">
        <f>SUM($F2318:K2318)</f>
        <v>0</v>
      </c>
      <c r="X2318">
        <f>SUM($F2318:L2318)</f>
        <v>0</v>
      </c>
      <c r="Y2318">
        <f>SUM($F2318:M2318)</f>
        <v>0</v>
      </c>
      <c r="Z2318">
        <f>SUM($F2318:N2318)</f>
        <v>0</v>
      </c>
      <c r="AA2318">
        <f>SUM($F2318:O2318)</f>
        <v>0</v>
      </c>
      <c r="AB2318">
        <f>SUM($F2318:P2318)</f>
        <v>0</v>
      </c>
      <c r="AC2318">
        <f>SUM($F2318:Q2318)</f>
        <v>0</v>
      </c>
      <c r="AD2318">
        <f>SUM($F2318:R2318)</f>
        <v>0</v>
      </c>
    </row>
    <row r="2319" spans="1:30" x14ac:dyDescent="0.35">
      <c r="A2319" t="s">
        <v>165</v>
      </c>
      <c r="B2319" s="328" t="str">
        <f>VLOOKUP(A2319,'Web Based Remittances'!$A$2:$C$70,3,0)</f>
        <v>550u834a</v>
      </c>
      <c r="C2319" t="s">
        <v>49</v>
      </c>
      <c r="D2319" t="s">
        <v>50</v>
      </c>
      <c r="E2319">
        <v>4190387</v>
      </c>
      <c r="S2319">
        <f t="shared" si="36"/>
        <v>0</v>
      </c>
      <c r="T2319">
        <f>SUM($F2319:H2319)</f>
        <v>0</v>
      </c>
      <c r="U2319">
        <f>SUM($F2319:I2319)</f>
        <v>0</v>
      </c>
      <c r="V2319">
        <f>SUM($F2319:J2319)</f>
        <v>0</v>
      </c>
      <c r="W2319">
        <f>SUM($F2319:K2319)</f>
        <v>0</v>
      </c>
      <c r="X2319">
        <f>SUM($F2319:L2319)</f>
        <v>0</v>
      </c>
      <c r="Y2319">
        <f>SUM($F2319:M2319)</f>
        <v>0</v>
      </c>
      <c r="Z2319">
        <f>SUM($F2319:N2319)</f>
        <v>0</v>
      </c>
      <c r="AA2319">
        <f>SUM($F2319:O2319)</f>
        <v>0</v>
      </c>
      <c r="AB2319">
        <f>SUM($F2319:P2319)</f>
        <v>0</v>
      </c>
      <c r="AC2319">
        <f>SUM($F2319:Q2319)</f>
        <v>0</v>
      </c>
      <c r="AD2319">
        <f>SUM($F2319:R2319)</f>
        <v>0</v>
      </c>
    </row>
    <row r="2320" spans="1:30" x14ac:dyDescent="0.35">
      <c r="A2320" t="s">
        <v>165</v>
      </c>
      <c r="B2320" s="328" t="str">
        <f>VLOOKUP(A2320,'Web Based Remittances'!$A$2:$C$70,3,0)</f>
        <v>550u834a</v>
      </c>
      <c r="C2320" t="s">
        <v>51</v>
      </c>
      <c r="D2320" t="s">
        <v>52</v>
      </c>
      <c r="E2320">
        <v>4190388</v>
      </c>
      <c r="F2320">
        <v>-7311</v>
      </c>
      <c r="G2320">
        <v>-1305</v>
      </c>
      <c r="H2320">
        <v>-2091</v>
      </c>
      <c r="J2320">
        <v>-1305</v>
      </c>
      <c r="M2320">
        <v>-1305</v>
      </c>
      <c r="P2320">
        <v>-1305</v>
      </c>
      <c r="S2320">
        <f t="shared" si="36"/>
        <v>-1305</v>
      </c>
      <c r="T2320">
        <f>SUM($F2320:H2320)</f>
        <v>-10707</v>
      </c>
      <c r="U2320">
        <f>SUM($F2320:I2320)</f>
        <v>-10707</v>
      </c>
      <c r="V2320">
        <f>SUM($F2320:J2320)</f>
        <v>-12012</v>
      </c>
      <c r="W2320">
        <f>SUM($F2320:K2320)</f>
        <v>-12012</v>
      </c>
      <c r="X2320">
        <f>SUM($F2320:L2320)</f>
        <v>-12012</v>
      </c>
      <c r="Y2320">
        <f>SUM($F2320:M2320)</f>
        <v>-13317</v>
      </c>
      <c r="Z2320">
        <f>SUM($F2320:N2320)</f>
        <v>-13317</v>
      </c>
      <c r="AA2320">
        <f>SUM($F2320:O2320)</f>
        <v>-13317</v>
      </c>
      <c r="AB2320">
        <f>SUM($F2320:P2320)</f>
        <v>-14622</v>
      </c>
      <c r="AC2320">
        <f>SUM($F2320:Q2320)</f>
        <v>-14622</v>
      </c>
      <c r="AD2320">
        <f>SUM($F2320:R2320)</f>
        <v>-14622</v>
      </c>
    </row>
    <row r="2321" spans="1:30" x14ac:dyDescent="0.35">
      <c r="A2321" t="s">
        <v>165</v>
      </c>
      <c r="B2321" s="328" t="str">
        <f>VLOOKUP(A2321,'Web Based Remittances'!$A$2:$C$70,3,0)</f>
        <v>550u834a</v>
      </c>
      <c r="C2321" t="s">
        <v>53</v>
      </c>
      <c r="D2321" t="s">
        <v>54</v>
      </c>
      <c r="E2321">
        <v>4190380</v>
      </c>
      <c r="F2321">
        <v>-59758</v>
      </c>
      <c r="H2321">
        <v>-7270</v>
      </c>
      <c r="J2321">
        <v>-42356</v>
      </c>
      <c r="N2321">
        <v>-10132</v>
      </c>
      <c r="S2321">
        <f t="shared" si="36"/>
        <v>0</v>
      </c>
      <c r="T2321">
        <f>SUM($F2321:H2321)</f>
        <v>-67028</v>
      </c>
      <c r="U2321">
        <f>SUM($F2321:I2321)</f>
        <v>-67028</v>
      </c>
      <c r="V2321">
        <f>SUM($F2321:J2321)</f>
        <v>-109384</v>
      </c>
      <c r="W2321">
        <f>SUM($F2321:K2321)</f>
        <v>-109384</v>
      </c>
      <c r="X2321">
        <f>SUM($F2321:L2321)</f>
        <v>-109384</v>
      </c>
      <c r="Y2321">
        <f>SUM($F2321:M2321)</f>
        <v>-109384</v>
      </c>
      <c r="Z2321">
        <f>SUM($F2321:N2321)</f>
        <v>-119516</v>
      </c>
      <c r="AA2321">
        <f>SUM($F2321:O2321)</f>
        <v>-119516</v>
      </c>
      <c r="AB2321">
        <f>SUM($F2321:P2321)</f>
        <v>-119516</v>
      </c>
      <c r="AC2321">
        <f>SUM($F2321:Q2321)</f>
        <v>-119516</v>
      </c>
      <c r="AD2321">
        <f>SUM($F2321:R2321)</f>
        <v>-119516</v>
      </c>
    </row>
    <row r="2322" spans="1:30" x14ac:dyDescent="0.35">
      <c r="A2322" t="s">
        <v>165</v>
      </c>
      <c r="B2322" s="328" t="str">
        <f>VLOOKUP(A2322,'Web Based Remittances'!$A$2:$C$70,3,0)</f>
        <v>550u834a</v>
      </c>
      <c r="C2322" t="s">
        <v>156</v>
      </c>
      <c r="D2322" t="s">
        <v>157</v>
      </c>
      <c r="E2322">
        <v>4190205</v>
      </c>
      <c r="S2322">
        <f t="shared" si="36"/>
        <v>0</v>
      </c>
      <c r="T2322">
        <f>SUM($F2322:H2322)</f>
        <v>0</v>
      </c>
      <c r="U2322">
        <f>SUM($F2322:I2322)</f>
        <v>0</v>
      </c>
      <c r="V2322">
        <f>SUM($F2322:J2322)</f>
        <v>0</v>
      </c>
      <c r="W2322">
        <f>SUM($F2322:K2322)</f>
        <v>0</v>
      </c>
      <c r="X2322">
        <f>SUM($F2322:L2322)</f>
        <v>0</v>
      </c>
      <c r="Y2322">
        <f>SUM($F2322:M2322)</f>
        <v>0</v>
      </c>
      <c r="Z2322">
        <f>SUM($F2322:N2322)</f>
        <v>0</v>
      </c>
      <c r="AA2322">
        <f>SUM($F2322:O2322)</f>
        <v>0</v>
      </c>
      <c r="AB2322">
        <f>SUM($F2322:P2322)</f>
        <v>0</v>
      </c>
      <c r="AC2322">
        <f>SUM($F2322:Q2322)</f>
        <v>0</v>
      </c>
      <c r="AD2322">
        <f>SUM($F2322:R2322)</f>
        <v>0</v>
      </c>
    </row>
    <row r="2323" spans="1:30" x14ac:dyDescent="0.35">
      <c r="A2323" t="s">
        <v>165</v>
      </c>
      <c r="B2323" s="328" t="str">
        <f>VLOOKUP(A2323,'Web Based Remittances'!$A$2:$C$70,3,0)</f>
        <v>550u834a</v>
      </c>
      <c r="C2323" t="s">
        <v>55</v>
      </c>
      <c r="D2323" t="s">
        <v>56</v>
      </c>
      <c r="E2323">
        <v>4190210</v>
      </c>
      <c r="F2323">
        <v>-8000</v>
      </c>
      <c r="H2323">
        <v>-3000</v>
      </c>
      <c r="L2323">
        <v>-2500</v>
      </c>
      <c r="P2323">
        <v>-2500</v>
      </c>
      <c r="S2323">
        <f t="shared" si="36"/>
        <v>0</v>
      </c>
      <c r="T2323">
        <f>SUM($F2323:H2323)</f>
        <v>-11000</v>
      </c>
      <c r="U2323">
        <f>SUM($F2323:I2323)</f>
        <v>-11000</v>
      </c>
      <c r="V2323">
        <f>SUM($F2323:J2323)</f>
        <v>-11000</v>
      </c>
      <c r="W2323">
        <f>SUM($F2323:K2323)</f>
        <v>-11000</v>
      </c>
      <c r="X2323">
        <f>SUM($F2323:L2323)</f>
        <v>-13500</v>
      </c>
      <c r="Y2323">
        <f>SUM($F2323:M2323)</f>
        <v>-13500</v>
      </c>
      <c r="Z2323">
        <f>SUM($F2323:N2323)</f>
        <v>-13500</v>
      </c>
      <c r="AA2323">
        <f>SUM($F2323:O2323)</f>
        <v>-13500</v>
      </c>
      <c r="AB2323">
        <f>SUM($F2323:P2323)</f>
        <v>-16000</v>
      </c>
      <c r="AC2323">
        <f>SUM($F2323:Q2323)</f>
        <v>-16000</v>
      </c>
      <c r="AD2323">
        <f>SUM($F2323:R2323)</f>
        <v>-16000</v>
      </c>
    </row>
    <row r="2324" spans="1:30" x14ac:dyDescent="0.35">
      <c r="A2324" t="s">
        <v>165</v>
      </c>
      <c r="B2324" s="328" t="str">
        <f>VLOOKUP(A2324,'Web Based Remittances'!$A$2:$C$70,3,0)</f>
        <v>550u834a</v>
      </c>
      <c r="C2324" t="s">
        <v>57</v>
      </c>
      <c r="D2324" t="s">
        <v>58</v>
      </c>
      <c r="E2324">
        <v>6110000</v>
      </c>
      <c r="F2324">
        <v>236000</v>
      </c>
      <c r="G2324">
        <v>20700</v>
      </c>
      <c r="H2324">
        <v>20700</v>
      </c>
      <c r="I2324">
        <v>20700</v>
      </c>
      <c r="J2324">
        <v>20700</v>
      </c>
      <c r="K2324">
        <v>20700</v>
      </c>
      <c r="L2324">
        <v>18900</v>
      </c>
      <c r="M2324">
        <v>18900</v>
      </c>
      <c r="N2324">
        <v>18900</v>
      </c>
      <c r="O2324">
        <v>18900</v>
      </c>
      <c r="P2324">
        <v>18900</v>
      </c>
      <c r="Q2324">
        <v>19000</v>
      </c>
      <c r="R2324">
        <v>19000</v>
      </c>
      <c r="S2324">
        <f t="shared" si="36"/>
        <v>20700</v>
      </c>
      <c r="T2324">
        <f>SUM($F2324:H2324)</f>
        <v>277400</v>
      </c>
      <c r="U2324">
        <f>SUM($F2324:I2324)</f>
        <v>298100</v>
      </c>
      <c r="V2324">
        <f>SUM($F2324:J2324)</f>
        <v>318800</v>
      </c>
      <c r="W2324">
        <f>SUM($F2324:K2324)</f>
        <v>339500</v>
      </c>
      <c r="X2324">
        <f>SUM($F2324:L2324)</f>
        <v>358400</v>
      </c>
      <c r="Y2324">
        <f>SUM($F2324:M2324)</f>
        <v>377300</v>
      </c>
      <c r="Z2324">
        <f>SUM($F2324:N2324)</f>
        <v>396200</v>
      </c>
      <c r="AA2324">
        <f>SUM($F2324:O2324)</f>
        <v>415100</v>
      </c>
      <c r="AB2324">
        <f>SUM($F2324:P2324)</f>
        <v>434000</v>
      </c>
      <c r="AC2324">
        <f>SUM($F2324:Q2324)</f>
        <v>453000</v>
      </c>
      <c r="AD2324">
        <f>SUM($F2324:R2324)</f>
        <v>472000</v>
      </c>
    </row>
    <row r="2325" spans="1:30" x14ac:dyDescent="0.35">
      <c r="A2325" t="s">
        <v>165</v>
      </c>
      <c r="B2325" s="328" t="str">
        <f>VLOOKUP(A2325,'Web Based Remittances'!$A$2:$C$70,3,0)</f>
        <v>550u834a</v>
      </c>
      <c r="C2325" t="s">
        <v>59</v>
      </c>
      <c r="D2325" t="s">
        <v>60</v>
      </c>
      <c r="E2325">
        <v>6110020</v>
      </c>
      <c r="S2325">
        <f t="shared" si="36"/>
        <v>0</v>
      </c>
      <c r="T2325">
        <f>SUM($F2325:H2325)</f>
        <v>0</v>
      </c>
      <c r="U2325">
        <f>SUM($F2325:I2325)</f>
        <v>0</v>
      </c>
      <c r="V2325">
        <f>SUM($F2325:J2325)</f>
        <v>0</v>
      </c>
      <c r="W2325">
        <f>SUM($F2325:K2325)</f>
        <v>0</v>
      </c>
      <c r="X2325">
        <f>SUM($F2325:L2325)</f>
        <v>0</v>
      </c>
      <c r="Y2325">
        <f>SUM($F2325:M2325)</f>
        <v>0</v>
      </c>
      <c r="Z2325">
        <f>SUM($F2325:N2325)</f>
        <v>0</v>
      </c>
      <c r="AA2325">
        <f>SUM($F2325:O2325)</f>
        <v>0</v>
      </c>
      <c r="AB2325">
        <f>SUM($F2325:P2325)</f>
        <v>0</v>
      </c>
      <c r="AC2325">
        <f>SUM($F2325:Q2325)</f>
        <v>0</v>
      </c>
      <c r="AD2325">
        <f>SUM($F2325:R2325)</f>
        <v>0</v>
      </c>
    </row>
    <row r="2326" spans="1:30" x14ac:dyDescent="0.35">
      <c r="A2326" t="s">
        <v>165</v>
      </c>
      <c r="B2326" s="328" t="str">
        <f>VLOOKUP(A2326,'Web Based Remittances'!$A$2:$C$70,3,0)</f>
        <v>550u834a</v>
      </c>
      <c r="C2326" t="s">
        <v>61</v>
      </c>
      <c r="D2326" t="s">
        <v>62</v>
      </c>
      <c r="E2326">
        <v>6110600</v>
      </c>
      <c r="F2326">
        <v>403200</v>
      </c>
      <c r="G2326">
        <v>33000</v>
      </c>
      <c r="H2326">
        <v>33000</v>
      </c>
      <c r="I2326">
        <v>33000</v>
      </c>
      <c r="J2326">
        <v>33000</v>
      </c>
      <c r="K2326">
        <v>33000</v>
      </c>
      <c r="L2326">
        <v>33000</v>
      </c>
      <c r="M2326">
        <v>34200</v>
      </c>
      <c r="N2326">
        <v>34200</v>
      </c>
      <c r="O2326">
        <v>34200</v>
      </c>
      <c r="P2326">
        <v>34200</v>
      </c>
      <c r="Q2326">
        <v>34200</v>
      </c>
      <c r="R2326">
        <v>34200</v>
      </c>
      <c r="S2326">
        <f t="shared" si="36"/>
        <v>33000</v>
      </c>
      <c r="T2326">
        <f>SUM($F2326:H2326)</f>
        <v>469200</v>
      </c>
      <c r="U2326">
        <f>SUM($F2326:I2326)</f>
        <v>502200</v>
      </c>
      <c r="V2326">
        <f>SUM($F2326:J2326)</f>
        <v>535200</v>
      </c>
      <c r="W2326">
        <f>SUM($F2326:K2326)</f>
        <v>568200</v>
      </c>
      <c r="X2326">
        <f>SUM($F2326:L2326)</f>
        <v>601200</v>
      </c>
      <c r="Y2326">
        <f>SUM($F2326:M2326)</f>
        <v>635400</v>
      </c>
      <c r="Z2326">
        <f>SUM($F2326:N2326)</f>
        <v>669600</v>
      </c>
      <c r="AA2326">
        <f>SUM($F2326:O2326)</f>
        <v>703800</v>
      </c>
      <c r="AB2326">
        <f>SUM($F2326:P2326)</f>
        <v>738000</v>
      </c>
      <c r="AC2326">
        <f>SUM($F2326:Q2326)</f>
        <v>772200</v>
      </c>
      <c r="AD2326">
        <f>SUM($F2326:R2326)</f>
        <v>806400</v>
      </c>
    </row>
    <row r="2327" spans="1:30" x14ac:dyDescent="0.35">
      <c r="A2327" t="s">
        <v>165</v>
      </c>
      <c r="B2327" s="328" t="str">
        <f>VLOOKUP(A2327,'Web Based Remittances'!$A$2:$C$70,3,0)</f>
        <v>550u834a</v>
      </c>
      <c r="C2327" t="s">
        <v>63</v>
      </c>
      <c r="D2327" t="s">
        <v>64</v>
      </c>
      <c r="E2327">
        <v>6110720</v>
      </c>
      <c r="F2327">
        <v>46000</v>
      </c>
      <c r="G2327">
        <v>4300</v>
      </c>
      <c r="H2327">
        <v>2200</v>
      </c>
      <c r="I2327">
        <v>4300</v>
      </c>
      <c r="J2327">
        <v>4200</v>
      </c>
      <c r="K2327">
        <v>4300</v>
      </c>
      <c r="L2327">
        <v>2300</v>
      </c>
      <c r="M2327">
        <v>4400</v>
      </c>
      <c r="N2327">
        <v>4400</v>
      </c>
      <c r="O2327">
        <v>4400</v>
      </c>
      <c r="P2327">
        <v>2400</v>
      </c>
      <c r="Q2327">
        <v>4400</v>
      </c>
      <c r="R2327">
        <v>4400</v>
      </c>
      <c r="S2327">
        <f t="shared" si="36"/>
        <v>4300</v>
      </c>
      <c r="T2327">
        <f>SUM($F2327:H2327)</f>
        <v>52500</v>
      </c>
      <c r="U2327">
        <f>SUM($F2327:I2327)</f>
        <v>56800</v>
      </c>
      <c r="V2327">
        <f>SUM($F2327:J2327)</f>
        <v>61000</v>
      </c>
      <c r="W2327">
        <f>SUM($F2327:K2327)</f>
        <v>65300</v>
      </c>
      <c r="X2327">
        <f>SUM($F2327:L2327)</f>
        <v>67600</v>
      </c>
      <c r="Y2327">
        <f>SUM($F2327:M2327)</f>
        <v>72000</v>
      </c>
      <c r="Z2327">
        <f>SUM($F2327:N2327)</f>
        <v>76400</v>
      </c>
      <c r="AA2327">
        <f>SUM($F2327:O2327)</f>
        <v>80800</v>
      </c>
      <c r="AB2327">
        <f>SUM($F2327:P2327)</f>
        <v>83200</v>
      </c>
      <c r="AC2327">
        <f>SUM($F2327:Q2327)</f>
        <v>87600</v>
      </c>
      <c r="AD2327">
        <f>SUM($F2327:R2327)</f>
        <v>92000</v>
      </c>
    </row>
    <row r="2328" spans="1:30" x14ac:dyDescent="0.35">
      <c r="A2328" t="s">
        <v>165</v>
      </c>
      <c r="B2328" s="328" t="str">
        <f>VLOOKUP(A2328,'Web Based Remittances'!$A$2:$C$70,3,0)</f>
        <v>550u834a</v>
      </c>
      <c r="C2328" t="s">
        <v>65</v>
      </c>
      <c r="D2328" t="s">
        <v>66</v>
      </c>
      <c r="E2328">
        <v>6110860</v>
      </c>
      <c r="F2328">
        <v>62000</v>
      </c>
      <c r="G2328">
        <v>5000</v>
      </c>
      <c r="H2328">
        <v>5000</v>
      </c>
      <c r="I2328">
        <v>5000</v>
      </c>
      <c r="J2328">
        <v>5000</v>
      </c>
      <c r="K2328">
        <v>5000</v>
      </c>
      <c r="L2328">
        <v>5200</v>
      </c>
      <c r="M2328">
        <v>5300</v>
      </c>
      <c r="N2328">
        <v>5300</v>
      </c>
      <c r="O2328">
        <v>5300</v>
      </c>
      <c r="P2328">
        <v>5300</v>
      </c>
      <c r="Q2328">
        <v>5300</v>
      </c>
      <c r="R2328">
        <v>5300</v>
      </c>
      <c r="S2328">
        <f t="shared" si="36"/>
        <v>5000</v>
      </c>
      <c r="T2328">
        <f>SUM($F2328:H2328)</f>
        <v>72000</v>
      </c>
      <c r="U2328">
        <f>SUM($F2328:I2328)</f>
        <v>77000</v>
      </c>
      <c r="V2328">
        <f>SUM($F2328:J2328)</f>
        <v>82000</v>
      </c>
      <c r="W2328">
        <f>SUM($F2328:K2328)</f>
        <v>87000</v>
      </c>
      <c r="X2328">
        <f>SUM($F2328:L2328)</f>
        <v>92200</v>
      </c>
      <c r="Y2328">
        <f>SUM($F2328:M2328)</f>
        <v>97500</v>
      </c>
      <c r="Z2328">
        <f>SUM($F2328:N2328)</f>
        <v>102800</v>
      </c>
      <c r="AA2328">
        <f>SUM($F2328:O2328)</f>
        <v>108100</v>
      </c>
      <c r="AB2328">
        <f>SUM($F2328:P2328)</f>
        <v>113400</v>
      </c>
      <c r="AC2328">
        <f>SUM($F2328:Q2328)</f>
        <v>118700</v>
      </c>
      <c r="AD2328">
        <f>SUM($F2328:R2328)</f>
        <v>124000</v>
      </c>
    </row>
    <row r="2329" spans="1:30" x14ac:dyDescent="0.35">
      <c r="A2329" t="s">
        <v>165</v>
      </c>
      <c r="B2329" s="328" t="str">
        <f>VLOOKUP(A2329,'Web Based Remittances'!$A$2:$C$70,3,0)</f>
        <v>550u834a</v>
      </c>
      <c r="C2329" t="s">
        <v>67</v>
      </c>
      <c r="D2329" t="s">
        <v>68</v>
      </c>
      <c r="E2329">
        <v>6110800</v>
      </c>
      <c r="S2329">
        <f t="shared" si="36"/>
        <v>0</v>
      </c>
      <c r="T2329">
        <f>SUM($F2329:H2329)</f>
        <v>0</v>
      </c>
      <c r="U2329">
        <f>SUM($F2329:I2329)</f>
        <v>0</v>
      </c>
      <c r="V2329">
        <f>SUM($F2329:J2329)</f>
        <v>0</v>
      </c>
      <c r="W2329">
        <f>SUM($F2329:K2329)</f>
        <v>0</v>
      </c>
      <c r="X2329">
        <f>SUM($F2329:L2329)</f>
        <v>0</v>
      </c>
      <c r="Y2329">
        <f>SUM($F2329:M2329)</f>
        <v>0</v>
      </c>
      <c r="Z2329">
        <f>SUM($F2329:N2329)</f>
        <v>0</v>
      </c>
      <c r="AA2329">
        <f>SUM($F2329:O2329)</f>
        <v>0</v>
      </c>
      <c r="AB2329">
        <f>SUM($F2329:P2329)</f>
        <v>0</v>
      </c>
      <c r="AC2329">
        <f>SUM($F2329:Q2329)</f>
        <v>0</v>
      </c>
      <c r="AD2329">
        <f>SUM($F2329:R2329)</f>
        <v>0</v>
      </c>
    </row>
    <row r="2330" spans="1:30" x14ac:dyDescent="0.35">
      <c r="A2330" t="s">
        <v>165</v>
      </c>
      <c r="B2330" s="328" t="str">
        <f>VLOOKUP(A2330,'Web Based Remittances'!$A$2:$C$70,3,0)</f>
        <v>550u834a</v>
      </c>
      <c r="C2330" t="s">
        <v>69</v>
      </c>
      <c r="D2330" t="s">
        <v>70</v>
      </c>
      <c r="E2330">
        <v>6110640</v>
      </c>
      <c r="F2330">
        <v>75000</v>
      </c>
      <c r="G2330">
        <v>6000</v>
      </c>
      <c r="H2330">
        <v>6000</v>
      </c>
      <c r="I2330">
        <v>6000</v>
      </c>
      <c r="J2330">
        <v>6000</v>
      </c>
      <c r="K2330">
        <v>6000</v>
      </c>
      <c r="L2330">
        <v>6000</v>
      </c>
      <c r="M2330">
        <v>6500</v>
      </c>
      <c r="N2330">
        <v>6500</v>
      </c>
      <c r="O2330">
        <v>6500</v>
      </c>
      <c r="P2330">
        <v>6500</v>
      </c>
      <c r="Q2330">
        <v>6500</v>
      </c>
      <c r="R2330">
        <v>6500</v>
      </c>
      <c r="S2330">
        <f t="shared" si="36"/>
        <v>6000</v>
      </c>
      <c r="T2330">
        <f>SUM($F2330:H2330)</f>
        <v>87000</v>
      </c>
      <c r="U2330">
        <f>SUM($F2330:I2330)</f>
        <v>93000</v>
      </c>
      <c r="V2330">
        <f>SUM($F2330:J2330)</f>
        <v>99000</v>
      </c>
      <c r="W2330">
        <f>SUM($F2330:K2330)</f>
        <v>105000</v>
      </c>
      <c r="X2330">
        <f>SUM($F2330:L2330)</f>
        <v>111000</v>
      </c>
      <c r="Y2330">
        <f>SUM($F2330:M2330)</f>
        <v>117500</v>
      </c>
      <c r="Z2330">
        <f>SUM($F2330:N2330)</f>
        <v>124000</v>
      </c>
      <c r="AA2330">
        <f>SUM($F2330:O2330)</f>
        <v>130500</v>
      </c>
      <c r="AB2330">
        <f>SUM($F2330:P2330)</f>
        <v>137000</v>
      </c>
      <c r="AC2330">
        <f>SUM($F2330:Q2330)</f>
        <v>143500</v>
      </c>
      <c r="AD2330">
        <f>SUM($F2330:R2330)</f>
        <v>150000</v>
      </c>
    </row>
    <row r="2331" spans="1:30" x14ac:dyDescent="0.35">
      <c r="A2331" t="s">
        <v>165</v>
      </c>
      <c r="B2331" s="328" t="str">
        <f>VLOOKUP(A2331,'Web Based Remittances'!$A$2:$C$70,3,0)</f>
        <v>550u834a</v>
      </c>
      <c r="C2331" t="s">
        <v>71</v>
      </c>
      <c r="D2331" t="s">
        <v>72</v>
      </c>
      <c r="E2331">
        <v>6116300</v>
      </c>
      <c r="F2331">
        <v>500</v>
      </c>
      <c r="G2331">
        <v>100</v>
      </c>
      <c r="J2331">
        <v>100</v>
      </c>
      <c r="L2331">
        <v>100</v>
      </c>
      <c r="N2331">
        <v>100</v>
      </c>
      <c r="P2331">
        <v>100</v>
      </c>
      <c r="S2331">
        <f t="shared" si="36"/>
        <v>100</v>
      </c>
      <c r="T2331">
        <f>SUM($F2331:H2331)</f>
        <v>600</v>
      </c>
      <c r="U2331">
        <f>SUM($F2331:I2331)</f>
        <v>600</v>
      </c>
      <c r="V2331">
        <f>SUM($F2331:J2331)</f>
        <v>700</v>
      </c>
      <c r="W2331">
        <f>SUM($F2331:K2331)</f>
        <v>700</v>
      </c>
      <c r="X2331">
        <f>SUM($F2331:L2331)</f>
        <v>800</v>
      </c>
      <c r="Y2331">
        <f>SUM($F2331:M2331)</f>
        <v>800</v>
      </c>
      <c r="Z2331">
        <f>SUM($F2331:N2331)</f>
        <v>900</v>
      </c>
      <c r="AA2331">
        <f>SUM($F2331:O2331)</f>
        <v>900</v>
      </c>
      <c r="AB2331">
        <f>SUM($F2331:P2331)</f>
        <v>1000</v>
      </c>
      <c r="AC2331">
        <f>SUM($F2331:Q2331)</f>
        <v>1000</v>
      </c>
      <c r="AD2331">
        <f>SUM($F2331:R2331)</f>
        <v>1000</v>
      </c>
    </row>
    <row r="2332" spans="1:30" x14ac:dyDescent="0.35">
      <c r="A2332" t="s">
        <v>165</v>
      </c>
      <c r="B2332" s="328" t="str">
        <f>VLOOKUP(A2332,'Web Based Remittances'!$A$2:$C$70,3,0)</f>
        <v>550u834a</v>
      </c>
      <c r="C2332" t="s">
        <v>73</v>
      </c>
      <c r="D2332" t="s">
        <v>74</v>
      </c>
      <c r="E2332">
        <v>6116200</v>
      </c>
      <c r="F2332">
        <v>2000</v>
      </c>
      <c r="H2332">
        <v>200</v>
      </c>
      <c r="J2332">
        <v>200</v>
      </c>
      <c r="L2332">
        <v>200</v>
      </c>
      <c r="O2332">
        <v>1200</v>
      </c>
      <c r="Q2332">
        <v>200</v>
      </c>
      <c r="S2332">
        <f t="shared" si="36"/>
        <v>0</v>
      </c>
      <c r="T2332">
        <f>SUM($F2332:H2332)</f>
        <v>2200</v>
      </c>
      <c r="U2332">
        <f>SUM($F2332:I2332)</f>
        <v>2200</v>
      </c>
      <c r="V2332">
        <f>SUM($F2332:J2332)</f>
        <v>2400</v>
      </c>
      <c r="W2332">
        <f>SUM($F2332:K2332)</f>
        <v>2400</v>
      </c>
      <c r="X2332">
        <f>SUM($F2332:L2332)</f>
        <v>2600</v>
      </c>
      <c r="Y2332">
        <f>SUM($F2332:M2332)</f>
        <v>2600</v>
      </c>
      <c r="Z2332">
        <f>SUM($F2332:N2332)</f>
        <v>2600</v>
      </c>
      <c r="AA2332">
        <f>SUM($F2332:O2332)</f>
        <v>3800</v>
      </c>
      <c r="AB2332">
        <f>SUM($F2332:P2332)</f>
        <v>3800</v>
      </c>
      <c r="AC2332">
        <f>SUM($F2332:Q2332)</f>
        <v>4000</v>
      </c>
      <c r="AD2332">
        <f>SUM($F2332:R2332)</f>
        <v>4000</v>
      </c>
    </row>
    <row r="2333" spans="1:30" x14ac:dyDescent="0.35">
      <c r="A2333" t="s">
        <v>165</v>
      </c>
      <c r="B2333" s="328" t="str">
        <f>VLOOKUP(A2333,'Web Based Remittances'!$A$2:$C$70,3,0)</f>
        <v>550u834a</v>
      </c>
      <c r="C2333" t="s">
        <v>75</v>
      </c>
      <c r="D2333" t="s">
        <v>76</v>
      </c>
      <c r="E2333">
        <v>6116610</v>
      </c>
      <c r="S2333">
        <f t="shared" si="36"/>
        <v>0</v>
      </c>
      <c r="T2333">
        <f>SUM($F2333:H2333)</f>
        <v>0</v>
      </c>
      <c r="U2333">
        <f>SUM($F2333:I2333)</f>
        <v>0</v>
      </c>
      <c r="V2333">
        <f>SUM($F2333:J2333)</f>
        <v>0</v>
      </c>
      <c r="W2333">
        <f>SUM($F2333:K2333)</f>
        <v>0</v>
      </c>
      <c r="X2333">
        <f>SUM($F2333:L2333)</f>
        <v>0</v>
      </c>
      <c r="Y2333">
        <f>SUM($F2333:M2333)</f>
        <v>0</v>
      </c>
      <c r="Z2333">
        <f>SUM($F2333:N2333)</f>
        <v>0</v>
      </c>
      <c r="AA2333">
        <f>SUM($F2333:O2333)</f>
        <v>0</v>
      </c>
      <c r="AB2333">
        <f>SUM($F2333:P2333)</f>
        <v>0</v>
      </c>
      <c r="AC2333">
        <f>SUM($F2333:Q2333)</f>
        <v>0</v>
      </c>
      <c r="AD2333">
        <f>SUM($F2333:R2333)</f>
        <v>0</v>
      </c>
    </row>
    <row r="2334" spans="1:30" x14ac:dyDescent="0.35">
      <c r="A2334" t="s">
        <v>165</v>
      </c>
      <c r="B2334" s="328" t="str">
        <f>VLOOKUP(A2334,'Web Based Remittances'!$A$2:$C$70,3,0)</f>
        <v>550u834a</v>
      </c>
      <c r="C2334" t="s">
        <v>77</v>
      </c>
      <c r="D2334" t="s">
        <v>78</v>
      </c>
      <c r="E2334">
        <v>6116600</v>
      </c>
      <c r="S2334">
        <f t="shared" si="36"/>
        <v>0</v>
      </c>
      <c r="T2334">
        <f>SUM($F2334:H2334)</f>
        <v>0</v>
      </c>
      <c r="U2334">
        <f>SUM($F2334:I2334)</f>
        <v>0</v>
      </c>
      <c r="V2334">
        <f>SUM($F2334:J2334)</f>
        <v>0</v>
      </c>
      <c r="W2334">
        <f>SUM($F2334:K2334)</f>
        <v>0</v>
      </c>
      <c r="X2334">
        <f>SUM($F2334:L2334)</f>
        <v>0</v>
      </c>
      <c r="Y2334">
        <f>SUM($F2334:M2334)</f>
        <v>0</v>
      </c>
      <c r="Z2334">
        <f>SUM($F2334:N2334)</f>
        <v>0</v>
      </c>
      <c r="AA2334">
        <f>SUM($F2334:O2334)</f>
        <v>0</v>
      </c>
      <c r="AB2334">
        <f>SUM($F2334:P2334)</f>
        <v>0</v>
      </c>
      <c r="AC2334">
        <f>SUM($F2334:Q2334)</f>
        <v>0</v>
      </c>
      <c r="AD2334">
        <f>SUM($F2334:R2334)</f>
        <v>0</v>
      </c>
    </row>
    <row r="2335" spans="1:30" x14ac:dyDescent="0.35">
      <c r="A2335" t="s">
        <v>165</v>
      </c>
      <c r="B2335" s="328" t="str">
        <f>VLOOKUP(A2335,'Web Based Remittances'!$A$2:$C$70,3,0)</f>
        <v>550u834a</v>
      </c>
      <c r="C2335" t="s">
        <v>79</v>
      </c>
      <c r="D2335" t="s">
        <v>80</v>
      </c>
      <c r="E2335">
        <v>6121000</v>
      </c>
      <c r="F2335">
        <v>4000</v>
      </c>
      <c r="G2335">
        <v>650</v>
      </c>
      <c r="H2335">
        <v>400</v>
      </c>
      <c r="I2335">
        <v>300</v>
      </c>
      <c r="J2335">
        <v>50</v>
      </c>
      <c r="K2335">
        <v>500</v>
      </c>
      <c r="L2335">
        <v>350</v>
      </c>
      <c r="M2335">
        <v>900</v>
      </c>
      <c r="N2335">
        <v>50</v>
      </c>
      <c r="O2335">
        <v>100</v>
      </c>
      <c r="P2335">
        <v>550</v>
      </c>
      <c r="Q2335">
        <v>100</v>
      </c>
      <c r="R2335">
        <v>50</v>
      </c>
      <c r="S2335">
        <f t="shared" si="36"/>
        <v>650</v>
      </c>
      <c r="T2335">
        <f>SUM($F2335:H2335)</f>
        <v>5050</v>
      </c>
      <c r="U2335">
        <f>SUM($F2335:I2335)</f>
        <v>5350</v>
      </c>
      <c r="V2335">
        <f>SUM($F2335:J2335)</f>
        <v>5400</v>
      </c>
      <c r="W2335">
        <f>SUM($F2335:K2335)</f>
        <v>5900</v>
      </c>
      <c r="X2335">
        <f>SUM($F2335:L2335)</f>
        <v>6250</v>
      </c>
      <c r="Y2335">
        <f>SUM($F2335:M2335)</f>
        <v>7150</v>
      </c>
      <c r="Z2335">
        <f>SUM($F2335:N2335)</f>
        <v>7200</v>
      </c>
      <c r="AA2335">
        <f>SUM($F2335:O2335)</f>
        <v>7300</v>
      </c>
      <c r="AB2335">
        <f>SUM($F2335:P2335)</f>
        <v>7850</v>
      </c>
      <c r="AC2335">
        <f>SUM($F2335:Q2335)</f>
        <v>7950</v>
      </c>
      <c r="AD2335">
        <f>SUM($F2335:R2335)</f>
        <v>8000</v>
      </c>
    </row>
    <row r="2336" spans="1:30" x14ac:dyDescent="0.35">
      <c r="A2336" t="s">
        <v>165</v>
      </c>
      <c r="B2336" s="328" t="str">
        <f>VLOOKUP(A2336,'Web Based Remittances'!$A$2:$C$70,3,0)</f>
        <v>550u834a</v>
      </c>
      <c r="C2336" t="s">
        <v>81</v>
      </c>
      <c r="D2336" t="s">
        <v>82</v>
      </c>
      <c r="E2336">
        <v>6122310</v>
      </c>
      <c r="F2336">
        <v>4500</v>
      </c>
      <c r="G2336">
        <v>750</v>
      </c>
      <c r="H2336">
        <v>250</v>
      </c>
      <c r="I2336">
        <v>250</v>
      </c>
      <c r="J2336">
        <v>750</v>
      </c>
      <c r="K2336">
        <v>250</v>
      </c>
      <c r="L2336">
        <v>250</v>
      </c>
      <c r="M2336">
        <v>250</v>
      </c>
      <c r="N2336">
        <v>250</v>
      </c>
      <c r="O2336">
        <v>250</v>
      </c>
      <c r="P2336">
        <v>750</v>
      </c>
      <c r="Q2336">
        <v>250</v>
      </c>
      <c r="R2336">
        <v>250</v>
      </c>
      <c r="S2336">
        <f t="shared" si="36"/>
        <v>750</v>
      </c>
      <c r="T2336">
        <f>SUM($F2336:H2336)</f>
        <v>5500</v>
      </c>
      <c r="U2336">
        <f>SUM($F2336:I2336)</f>
        <v>5750</v>
      </c>
      <c r="V2336">
        <f>SUM($F2336:J2336)</f>
        <v>6500</v>
      </c>
      <c r="W2336">
        <f>SUM($F2336:K2336)</f>
        <v>6750</v>
      </c>
      <c r="X2336">
        <f>SUM($F2336:L2336)</f>
        <v>7000</v>
      </c>
      <c r="Y2336">
        <f>SUM($F2336:M2336)</f>
        <v>7250</v>
      </c>
      <c r="Z2336">
        <f>SUM($F2336:N2336)</f>
        <v>7500</v>
      </c>
      <c r="AA2336">
        <f>SUM($F2336:O2336)</f>
        <v>7750</v>
      </c>
      <c r="AB2336">
        <f>SUM($F2336:P2336)</f>
        <v>8500</v>
      </c>
      <c r="AC2336">
        <f>SUM($F2336:Q2336)</f>
        <v>8750</v>
      </c>
      <c r="AD2336">
        <f>SUM($F2336:R2336)</f>
        <v>9000</v>
      </c>
    </row>
    <row r="2337" spans="1:30" x14ac:dyDescent="0.35">
      <c r="A2337" t="s">
        <v>165</v>
      </c>
      <c r="B2337" s="328" t="str">
        <f>VLOOKUP(A2337,'Web Based Remittances'!$A$2:$C$70,3,0)</f>
        <v>550u834a</v>
      </c>
      <c r="C2337" t="s">
        <v>83</v>
      </c>
      <c r="D2337" t="s">
        <v>84</v>
      </c>
      <c r="E2337">
        <v>6122110</v>
      </c>
      <c r="F2337">
        <v>4500</v>
      </c>
      <c r="G2337">
        <v>350</v>
      </c>
      <c r="H2337">
        <v>650</v>
      </c>
      <c r="I2337">
        <v>350</v>
      </c>
      <c r="J2337">
        <v>350</v>
      </c>
      <c r="K2337">
        <v>350</v>
      </c>
      <c r="L2337">
        <v>350</v>
      </c>
      <c r="M2337">
        <v>350</v>
      </c>
      <c r="N2337">
        <v>350</v>
      </c>
      <c r="O2337">
        <v>350</v>
      </c>
      <c r="P2337">
        <v>350</v>
      </c>
      <c r="Q2337">
        <v>350</v>
      </c>
      <c r="R2337">
        <v>350</v>
      </c>
      <c r="S2337">
        <f t="shared" si="36"/>
        <v>350</v>
      </c>
      <c r="T2337">
        <f>SUM($F2337:H2337)</f>
        <v>5500</v>
      </c>
      <c r="U2337">
        <f>SUM($F2337:I2337)</f>
        <v>5850</v>
      </c>
      <c r="V2337">
        <f>SUM($F2337:J2337)</f>
        <v>6200</v>
      </c>
      <c r="W2337">
        <f>SUM($F2337:K2337)</f>
        <v>6550</v>
      </c>
      <c r="X2337">
        <f>SUM($F2337:L2337)</f>
        <v>6900</v>
      </c>
      <c r="Y2337">
        <f>SUM($F2337:M2337)</f>
        <v>7250</v>
      </c>
      <c r="Z2337">
        <f>SUM($F2337:N2337)</f>
        <v>7600</v>
      </c>
      <c r="AA2337">
        <f>SUM($F2337:O2337)</f>
        <v>7950</v>
      </c>
      <c r="AB2337">
        <f>SUM($F2337:P2337)</f>
        <v>8300</v>
      </c>
      <c r="AC2337">
        <f>SUM($F2337:Q2337)</f>
        <v>8650</v>
      </c>
      <c r="AD2337">
        <f>SUM($F2337:R2337)</f>
        <v>9000</v>
      </c>
    </row>
    <row r="2338" spans="1:30" x14ac:dyDescent="0.35">
      <c r="A2338" t="s">
        <v>165</v>
      </c>
      <c r="B2338" s="328" t="str">
        <f>VLOOKUP(A2338,'Web Based Remittances'!$A$2:$C$70,3,0)</f>
        <v>550u834a</v>
      </c>
      <c r="C2338" t="s">
        <v>85</v>
      </c>
      <c r="D2338" t="s">
        <v>86</v>
      </c>
      <c r="E2338">
        <v>6120800</v>
      </c>
      <c r="F2338">
        <v>2500</v>
      </c>
      <c r="G2338">
        <v>500</v>
      </c>
      <c r="I2338">
        <v>500</v>
      </c>
      <c r="L2338">
        <v>500</v>
      </c>
      <c r="O2338">
        <v>500</v>
      </c>
      <c r="R2338">
        <v>500</v>
      </c>
      <c r="S2338">
        <f t="shared" si="36"/>
        <v>500</v>
      </c>
      <c r="T2338">
        <f>SUM($F2338:H2338)</f>
        <v>3000</v>
      </c>
      <c r="U2338">
        <f>SUM($F2338:I2338)</f>
        <v>3500</v>
      </c>
      <c r="V2338">
        <f>SUM($F2338:J2338)</f>
        <v>3500</v>
      </c>
      <c r="W2338">
        <f>SUM($F2338:K2338)</f>
        <v>3500</v>
      </c>
      <c r="X2338">
        <f>SUM($F2338:L2338)</f>
        <v>4000</v>
      </c>
      <c r="Y2338">
        <f>SUM($F2338:M2338)</f>
        <v>4000</v>
      </c>
      <c r="Z2338">
        <f>SUM($F2338:N2338)</f>
        <v>4000</v>
      </c>
      <c r="AA2338">
        <f>SUM($F2338:O2338)</f>
        <v>4500</v>
      </c>
      <c r="AB2338">
        <f>SUM($F2338:P2338)</f>
        <v>4500</v>
      </c>
      <c r="AC2338">
        <f>SUM($F2338:Q2338)</f>
        <v>4500</v>
      </c>
      <c r="AD2338">
        <f>SUM($F2338:R2338)</f>
        <v>5000</v>
      </c>
    </row>
    <row r="2339" spans="1:30" x14ac:dyDescent="0.35">
      <c r="A2339" t="s">
        <v>165</v>
      </c>
      <c r="B2339" s="328" t="str">
        <f>VLOOKUP(A2339,'Web Based Remittances'!$A$2:$C$70,3,0)</f>
        <v>550u834a</v>
      </c>
      <c r="C2339" t="s">
        <v>87</v>
      </c>
      <c r="D2339" t="s">
        <v>88</v>
      </c>
      <c r="E2339">
        <v>6120220</v>
      </c>
      <c r="F2339">
        <v>25000</v>
      </c>
      <c r="G2339">
        <v>2500</v>
      </c>
      <c r="H2339">
        <v>2000</v>
      </c>
      <c r="I2339">
        <v>2000</v>
      </c>
      <c r="J2339">
        <v>1500</v>
      </c>
      <c r="K2339">
        <v>1000</v>
      </c>
      <c r="L2339">
        <v>2000</v>
      </c>
      <c r="M2339">
        <v>2000</v>
      </c>
      <c r="N2339">
        <v>2000</v>
      </c>
      <c r="O2339">
        <v>2500</v>
      </c>
      <c r="P2339">
        <v>2500</v>
      </c>
      <c r="Q2339">
        <v>2500</v>
      </c>
      <c r="R2339">
        <v>2500</v>
      </c>
      <c r="S2339">
        <f t="shared" si="36"/>
        <v>2500</v>
      </c>
      <c r="T2339">
        <f>SUM($F2339:H2339)</f>
        <v>29500</v>
      </c>
      <c r="U2339">
        <f>SUM($F2339:I2339)</f>
        <v>31500</v>
      </c>
      <c r="V2339">
        <f>SUM($F2339:J2339)</f>
        <v>33000</v>
      </c>
      <c r="W2339">
        <f>SUM($F2339:K2339)</f>
        <v>34000</v>
      </c>
      <c r="X2339">
        <f>SUM($F2339:L2339)</f>
        <v>36000</v>
      </c>
      <c r="Y2339">
        <f>SUM($F2339:M2339)</f>
        <v>38000</v>
      </c>
      <c r="Z2339">
        <f>SUM($F2339:N2339)</f>
        <v>40000</v>
      </c>
      <c r="AA2339">
        <f>SUM($F2339:O2339)</f>
        <v>42500</v>
      </c>
      <c r="AB2339">
        <f>SUM($F2339:P2339)</f>
        <v>45000</v>
      </c>
      <c r="AC2339">
        <f>SUM($F2339:Q2339)</f>
        <v>47500</v>
      </c>
      <c r="AD2339">
        <f>SUM($F2339:R2339)</f>
        <v>50000</v>
      </c>
    </row>
    <row r="2340" spans="1:30" x14ac:dyDescent="0.35">
      <c r="A2340" t="s">
        <v>165</v>
      </c>
      <c r="B2340" s="328" t="str">
        <f>VLOOKUP(A2340,'Web Based Remittances'!$A$2:$C$70,3,0)</f>
        <v>550u834a</v>
      </c>
      <c r="C2340" t="s">
        <v>89</v>
      </c>
      <c r="D2340" t="s">
        <v>90</v>
      </c>
      <c r="E2340">
        <v>6120600</v>
      </c>
      <c r="F2340">
        <v>17465</v>
      </c>
      <c r="Q2340">
        <v>17465</v>
      </c>
      <c r="S2340">
        <f t="shared" si="36"/>
        <v>0</v>
      </c>
      <c r="T2340">
        <f>SUM($F2340:H2340)</f>
        <v>17465</v>
      </c>
      <c r="U2340">
        <f>SUM($F2340:I2340)</f>
        <v>17465</v>
      </c>
      <c r="V2340">
        <f>SUM($F2340:J2340)</f>
        <v>17465</v>
      </c>
      <c r="W2340">
        <f>SUM($F2340:K2340)</f>
        <v>17465</v>
      </c>
      <c r="X2340">
        <f>SUM($F2340:L2340)</f>
        <v>17465</v>
      </c>
      <c r="Y2340">
        <f>SUM($F2340:M2340)</f>
        <v>17465</v>
      </c>
      <c r="Z2340">
        <f>SUM($F2340:N2340)</f>
        <v>17465</v>
      </c>
      <c r="AA2340">
        <f>SUM($F2340:O2340)</f>
        <v>17465</v>
      </c>
      <c r="AB2340">
        <f>SUM($F2340:P2340)</f>
        <v>17465</v>
      </c>
      <c r="AC2340">
        <f>SUM($F2340:Q2340)</f>
        <v>34930</v>
      </c>
      <c r="AD2340">
        <f>SUM($F2340:R2340)</f>
        <v>34930</v>
      </c>
    </row>
    <row r="2341" spans="1:30" x14ac:dyDescent="0.35">
      <c r="A2341" t="s">
        <v>165</v>
      </c>
      <c r="B2341" s="328" t="str">
        <f>VLOOKUP(A2341,'Web Based Remittances'!$A$2:$C$70,3,0)</f>
        <v>550u834a</v>
      </c>
      <c r="C2341" t="s">
        <v>91</v>
      </c>
      <c r="D2341" t="s">
        <v>92</v>
      </c>
      <c r="E2341">
        <v>6120400</v>
      </c>
      <c r="F2341">
        <v>7500</v>
      </c>
      <c r="G2341">
        <v>1500</v>
      </c>
      <c r="H2341">
        <v>1000</v>
      </c>
      <c r="I2341">
        <v>360</v>
      </c>
      <c r="J2341">
        <v>960</v>
      </c>
      <c r="K2341">
        <v>500</v>
      </c>
      <c r="L2341">
        <v>235</v>
      </c>
      <c r="M2341">
        <v>470</v>
      </c>
      <c r="N2341">
        <v>150</v>
      </c>
      <c r="O2341">
        <v>470</v>
      </c>
      <c r="P2341">
        <v>135</v>
      </c>
      <c r="Q2341">
        <v>770</v>
      </c>
      <c r="R2341">
        <v>950</v>
      </c>
      <c r="S2341">
        <f t="shared" si="36"/>
        <v>1500</v>
      </c>
      <c r="T2341">
        <f>SUM($F2341:H2341)</f>
        <v>10000</v>
      </c>
      <c r="U2341">
        <f>SUM($F2341:I2341)</f>
        <v>10360</v>
      </c>
      <c r="V2341">
        <f>SUM($F2341:J2341)</f>
        <v>11320</v>
      </c>
      <c r="W2341">
        <f>SUM($F2341:K2341)</f>
        <v>11820</v>
      </c>
      <c r="X2341">
        <f>SUM($F2341:L2341)</f>
        <v>12055</v>
      </c>
      <c r="Y2341">
        <f>SUM($F2341:M2341)</f>
        <v>12525</v>
      </c>
      <c r="Z2341">
        <f>SUM($F2341:N2341)</f>
        <v>12675</v>
      </c>
      <c r="AA2341">
        <f>SUM($F2341:O2341)</f>
        <v>13145</v>
      </c>
      <c r="AB2341">
        <f>SUM($F2341:P2341)</f>
        <v>13280</v>
      </c>
      <c r="AC2341">
        <f>SUM($F2341:Q2341)</f>
        <v>14050</v>
      </c>
      <c r="AD2341">
        <f>SUM($F2341:R2341)</f>
        <v>15000</v>
      </c>
    </row>
    <row r="2342" spans="1:30" x14ac:dyDescent="0.35">
      <c r="A2342" t="s">
        <v>165</v>
      </c>
      <c r="B2342" s="328" t="str">
        <f>VLOOKUP(A2342,'Web Based Remittances'!$A$2:$C$70,3,0)</f>
        <v>550u834a</v>
      </c>
      <c r="C2342" t="s">
        <v>93</v>
      </c>
      <c r="D2342" t="s">
        <v>94</v>
      </c>
      <c r="E2342">
        <v>6140130</v>
      </c>
      <c r="F2342">
        <v>22000</v>
      </c>
      <c r="G2342">
        <v>1845</v>
      </c>
      <c r="H2342">
        <v>2045</v>
      </c>
      <c r="I2342">
        <v>2045</v>
      </c>
      <c r="J2342">
        <v>2045</v>
      </c>
      <c r="K2342">
        <v>595</v>
      </c>
      <c r="L2342">
        <v>2845</v>
      </c>
      <c r="M2342">
        <v>1945</v>
      </c>
      <c r="N2342">
        <v>1795</v>
      </c>
      <c r="O2342">
        <v>2195</v>
      </c>
      <c r="P2342">
        <v>1755</v>
      </c>
      <c r="Q2342">
        <v>1895</v>
      </c>
      <c r="R2342">
        <v>995</v>
      </c>
      <c r="S2342">
        <f t="shared" si="36"/>
        <v>1845</v>
      </c>
      <c r="T2342">
        <f>SUM($F2342:H2342)</f>
        <v>25890</v>
      </c>
      <c r="U2342">
        <f>SUM($F2342:I2342)</f>
        <v>27935</v>
      </c>
      <c r="V2342">
        <f>SUM($F2342:J2342)</f>
        <v>29980</v>
      </c>
      <c r="W2342">
        <f>SUM($F2342:K2342)</f>
        <v>30575</v>
      </c>
      <c r="X2342">
        <f>SUM($F2342:L2342)</f>
        <v>33420</v>
      </c>
      <c r="Y2342">
        <f>SUM($F2342:M2342)</f>
        <v>35365</v>
      </c>
      <c r="Z2342">
        <f>SUM($F2342:N2342)</f>
        <v>37160</v>
      </c>
      <c r="AA2342">
        <f>SUM($F2342:O2342)</f>
        <v>39355</v>
      </c>
      <c r="AB2342">
        <f>SUM($F2342:P2342)</f>
        <v>41110</v>
      </c>
      <c r="AC2342">
        <f>SUM($F2342:Q2342)</f>
        <v>43005</v>
      </c>
      <c r="AD2342">
        <f>SUM($F2342:R2342)</f>
        <v>44000</v>
      </c>
    </row>
    <row r="2343" spans="1:30" x14ac:dyDescent="0.35">
      <c r="A2343" t="s">
        <v>165</v>
      </c>
      <c r="B2343" s="328" t="str">
        <f>VLOOKUP(A2343,'Web Based Remittances'!$A$2:$C$70,3,0)</f>
        <v>550u834a</v>
      </c>
      <c r="C2343" t="s">
        <v>95</v>
      </c>
      <c r="D2343" t="s">
        <v>96</v>
      </c>
      <c r="E2343">
        <v>6142430</v>
      </c>
      <c r="F2343">
        <v>8000</v>
      </c>
      <c r="G2343">
        <v>1150</v>
      </c>
      <c r="H2343">
        <v>560</v>
      </c>
      <c r="I2343">
        <v>850</v>
      </c>
      <c r="J2343">
        <v>430</v>
      </c>
      <c r="K2343">
        <v>505</v>
      </c>
      <c r="L2343">
        <v>1455</v>
      </c>
      <c r="M2343">
        <v>1710</v>
      </c>
      <c r="N2343">
        <v>300</v>
      </c>
      <c r="O2343">
        <v>110</v>
      </c>
      <c r="P2343">
        <v>30</v>
      </c>
      <c r="Q2343">
        <v>300</v>
      </c>
      <c r="R2343">
        <v>600</v>
      </c>
      <c r="S2343">
        <f t="shared" si="36"/>
        <v>1150</v>
      </c>
      <c r="T2343">
        <f>SUM($F2343:H2343)</f>
        <v>9710</v>
      </c>
      <c r="U2343">
        <f>SUM($F2343:I2343)</f>
        <v>10560</v>
      </c>
      <c r="V2343">
        <f>SUM($F2343:J2343)</f>
        <v>10990</v>
      </c>
      <c r="W2343">
        <f>SUM($F2343:K2343)</f>
        <v>11495</v>
      </c>
      <c r="X2343">
        <f>SUM($F2343:L2343)</f>
        <v>12950</v>
      </c>
      <c r="Y2343">
        <f>SUM($F2343:M2343)</f>
        <v>14660</v>
      </c>
      <c r="Z2343">
        <f>SUM($F2343:N2343)</f>
        <v>14960</v>
      </c>
      <c r="AA2343">
        <f>SUM($F2343:O2343)</f>
        <v>15070</v>
      </c>
      <c r="AB2343">
        <f>SUM($F2343:P2343)</f>
        <v>15100</v>
      </c>
      <c r="AC2343">
        <f>SUM($F2343:Q2343)</f>
        <v>15400</v>
      </c>
      <c r="AD2343">
        <f>SUM($F2343:R2343)</f>
        <v>16000</v>
      </c>
    </row>
    <row r="2344" spans="1:30" x14ac:dyDescent="0.35">
      <c r="A2344" t="s">
        <v>165</v>
      </c>
      <c r="B2344" s="328" t="str">
        <f>VLOOKUP(A2344,'Web Based Remittances'!$A$2:$C$70,3,0)</f>
        <v>550u834a</v>
      </c>
      <c r="C2344" t="s">
        <v>97</v>
      </c>
      <c r="D2344" t="s">
        <v>98</v>
      </c>
      <c r="E2344">
        <v>6146100</v>
      </c>
      <c r="S2344">
        <f t="shared" si="36"/>
        <v>0</v>
      </c>
      <c r="T2344">
        <f>SUM($F2344:H2344)</f>
        <v>0</v>
      </c>
      <c r="U2344">
        <f>SUM($F2344:I2344)</f>
        <v>0</v>
      </c>
      <c r="V2344">
        <f>SUM($F2344:J2344)</f>
        <v>0</v>
      </c>
      <c r="W2344">
        <f>SUM($F2344:K2344)</f>
        <v>0</v>
      </c>
      <c r="X2344">
        <f>SUM($F2344:L2344)</f>
        <v>0</v>
      </c>
      <c r="Y2344">
        <f>SUM($F2344:M2344)</f>
        <v>0</v>
      </c>
      <c r="Z2344">
        <f>SUM($F2344:N2344)</f>
        <v>0</v>
      </c>
      <c r="AA2344">
        <f>SUM($F2344:O2344)</f>
        <v>0</v>
      </c>
      <c r="AB2344">
        <f>SUM($F2344:P2344)</f>
        <v>0</v>
      </c>
      <c r="AC2344">
        <f>SUM($F2344:Q2344)</f>
        <v>0</v>
      </c>
      <c r="AD2344">
        <f>SUM($F2344:R2344)</f>
        <v>0</v>
      </c>
    </row>
    <row r="2345" spans="1:30" x14ac:dyDescent="0.35">
      <c r="A2345" t="s">
        <v>165</v>
      </c>
      <c r="B2345" s="328" t="str">
        <f>VLOOKUP(A2345,'Web Based Remittances'!$A$2:$C$70,3,0)</f>
        <v>550u834a</v>
      </c>
      <c r="C2345" t="s">
        <v>99</v>
      </c>
      <c r="D2345" t="s">
        <v>100</v>
      </c>
      <c r="E2345">
        <v>6140000</v>
      </c>
      <c r="F2345">
        <v>10000</v>
      </c>
      <c r="G2345">
        <v>3000</v>
      </c>
      <c r="H2345">
        <v>450</v>
      </c>
      <c r="I2345">
        <v>950</v>
      </c>
      <c r="J2345">
        <v>500</v>
      </c>
      <c r="K2345">
        <v>950</v>
      </c>
      <c r="L2345">
        <v>450</v>
      </c>
      <c r="M2345">
        <v>950</v>
      </c>
      <c r="N2345">
        <v>450</v>
      </c>
      <c r="O2345">
        <v>950</v>
      </c>
      <c r="P2345">
        <v>450</v>
      </c>
      <c r="Q2345">
        <v>450</v>
      </c>
      <c r="R2345">
        <v>450</v>
      </c>
      <c r="S2345">
        <f t="shared" si="36"/>
        <v>3000</v>
      </c>
      <c r="T2345">
        <f>SUM($F2345:H2345)</f>
        <v>13450</v>
      </c>
      <c r="U2345">
        <f>SUM($F2345:I2345)</f>
        <v>14400</v>
      </c>
      <c r="V2345">
        <f>SUM($F2345:J2345)</f>
        <v>14900</v>
      </c>
      <c r="W2345">
        <f>SUM($F2345:K2345)</f>
        <v>15850</v>
      </c>
      <c r="X2345">
        <f>SUM($F2345:L2345)</f>
        <v>16300</v>
      </c>
      <c r="Y2345">
        <f>SUM($F2345:M2345)</f>
        <v>17250</v>
      </c>
      <c r="Z2345">
        <f>SUM($F2345:N2345)</f>
        <v>17700</v>
      </c>
      <c r="AA2345">
        <f>SUM($F2345:O2345)</f>
        <v>18650</v>
      </c>
      <c r="AB2345">
        <f>SUM($F2345:P2345)</f>
        <v>19100</v>
      </c>
      <c r="AC2345">
        <f>SUM($F2345:Q2345)</f>
        <v>19550</v>
      </c>
      <c r="AD2345">
        <f>SUM($F2345:R2345)</f>
        <v>20000</v>
      </c>
    </row>
    <row r="2346" spans="1:30" x14ac:dyDescent="0.35">
      <c r="A2346" t="s">
        <v>165</v>
      </c>
      <c r="B2346" s="328" t="str">
        <f>VLOOKUP(A2346,'Web Based Remittances'!$A$2:$C$70,3,0)</f>
        <v>550u834a</v>
      </c>
      <c r="C2346" t="s">
        <v>101</v>
      </c>
      <c r="D2346" t="s">
        <v>102</v>
      </c>
      <c r="E2346">
        <v>6121600</v>
      </c>
      <c r="F2346">
        <v>3093</v>
      </c>
      <c r="I2346">
        <v>750</v>
      </c>
      <c r="Q2346">
        <v>2343</v>
      </c>
      <c r="S2346">
        <f t="shared" si="36"/>
        <v>0</v>
      </c>
      <c r="T2346">
        <f>SUM($F2346:H2346)</f>
        <v>3093</v>
      </c>
      <c r="U2346">
        <f>SUM($F2346:I2346)</f>
        <v>3843</v>
      </c>
      <c r="V2346">
        <f>SUM($F2346:J2346)</f>
        <v>3843</v>
      </c>
      <c r="W2346">
        <f>SUM($F2346:K2346)</f>
        <v>3843</v>
      </c>
      <c r="X2346">
        <f>SUM($F2346:L2346)</f>
        <v>3843</v>
      </c>
      <c r="Y2346">
        <f>SUM($F2346:M2346)</f>
        <v>3843</v>
      </c>
      <c r="Z2346">
        <f>SUM($F2346:N2346)</f>
        <v>3843</v>
      </c>
      <c r="AA2346">
        <f>SUM($F2346:O2346)</f>
        <v>3843</v>
      </c>
      <c r="AB2346">
        <f>SUM($F2346:P2346)</f>
        <v>3843</v>
      </c>
      <c r="AC2346">
        <f>SUM($F2346:Q2346)</f>
        <v>6186</v>
      </c>
      <c r="AD2346">
        <f>SUM($F2346:R2346)</f>
        <v>6186</v>
      </c>
    </row>
    <row r="2347" spans="1:30" x14ac:dyDescent="0.35">
      <c r="A2347" t="s">
        <v>165</v>
      </c>
      <c r="B2347" s="328" t="str">
        <f>VLOOKUP(A2347,'Web Based Remittances'!$A$2:$C$70,3,0)</f>
        <v>550u834a</v>
      </c>
      <c r="C2347" t="s">
        <v>103</v>
      </c>
      <c r="D2347" t="s">
        <v>104</v>
      </c>
      <c r="E2347">
        <v>6151110</v>
      </c>
      <c r="F2347">
        <v>2500</v>
      </c>
      <c r="G2347">
        <v>200</v>
      </c>
      <c r="H2347">
        <v>200</v>
      </c>
      <c r="I2347">
        <v>200</v>
      </c>
      <c r="J2347">
        <v>200</v>
      </c>
      <c r="K2347">
        <v>200</v>
      </c>
      <c r="L2347">
        <v>300</v>
      </c>
      <c r="M2347">
        <v>200</v>
      </c>
      <c r="N2347">
        <v>200</v>
      </c>
      <c r="O2347">
        <v>200</v>
      </c>
      <c r="P2347">
        <v>200</v>
      </c>
      <c r="Q2347">
        <v>200</v>
      </c>
      <c r="R2347">
        <v>200</v>
      </c>
      <c r="S2347">
        <f t="shared" si="36"/>
        <v>200</v>
      </c>
      <c r="T2347">
        <f>SUM($F2347:H2347)</f>
        <v>2900</v>
      </c>
      <c r="U2347">
        <f>SUM($F2347:I2347)</f>
        <v>3100</v>
      </c>
      <c r="V2347">
        <f>SUM($F2347:J2347)</f>
        <v>3300</v>
      </c>
      <c r="W2347">
        <f>SUM($F2347:K2347)</f>
        <v>3500</v>
      </c>
      <c r="X2347">
        <f>SUM($F2347:L2347)</f>
        <v>3800</v>
      </c>
      <c r="Y2347">
        <f>SUM($F2347:M2347)</f>
        <v>4000</v>
      </c>
      <c r="Z2347">
        <f>SUM($F2347:N2347)</f>
        <v>4200</v>
      </c>
      <c r="AA2347">
        <f>SUM($F2347:O2347)</f>
        <v>4400</v>
      </c>
      <c r="AB2347">
        <f>SUM($F2347:P2347)</f>
        <v>4600</v>
      </c>
      <c r="AC2347">
        <f>SUM($F2347:Q2347)</f>
        <v>4800</v>
      </c>
      <c r="AD2347">
        <f>SUM($F2347:R2347)</f>
        <v>5000</v>
      </c>
    </row>
    <row r="2348" spans="1:30" x14ac:dyDescent="0.35">
      <c r="A2348" t="s">
        <v>165</v>
      </c>
      <c r="B2348" s="328" t="str">
        <f>VLOOKUP(A2348,'Web Based Remittances'!$A$2:$C$70,3,0)</f>
        <v>550u834a</v>
      </c>
      <c r="C2348" t="s">
        <v>105</v>
      </c>
      <c r="D2348" t="s">
        <v>106</v>
      </c>
      <c r="E2348">
        <v>6140200</v>
      </c>
      <c r="F2348">
        <v>43000</v>
      </c>
      <c r="G2348">
        <v>2400</v>
      </c>
      <c r="H2348">
        <v>3600</v>
      </c>
      <c r="I2348">
        <v>4800</v>
      </c>
      <c r="J2348">
        <v>4800</v>
      </c>
      <c r="L2348">
        <v>4800</v>
      </c>
      <c r="M2348">
        <v>3600</v>
      </c>
      <c r="N2348">
        <v>4800</v>
      </c>
      <c r="O2348">
        <v>3600</v>
      </c>
      <c r="P2348">
        <v>3600</v>
      </c>
      <c r="Q2348">
        <v>3600</v>
      </c>
      <c r="R2348">
        <v>3400</v>
      </c>
      <c r="S2348">
        <f t="shared" si="36"/>
        <v>2400</v>
      </c>
      <c r="T2348">
        <f>SUM($F2348:H2348)</f>
        <v>49000</v>
      </c>
      <c r="U2348">
        <f>SUM($F2348:I2348)</f>
        <v>53800</v>
      </c>
      <c r="V2348">
        <f>SUM($F2348:J2348)</f>
        <v>58600</v>
      </c>
      <c r="W2348">
        <f>SUM($F2348:K2348)</f>
        <v>58600</v>
      </c>
      <c r="X2348">
        <f>SUM($F2348:L2348)</f>
        <v>63400</v>
      </c>
      <c r="Y2348">
        <f>SUM($F2348:M2348)</f>
        <v>67000</v>
      </c>
      <c r="Z2348">
        <f>SUM($F2348:N2348)</f>
        <v>71800</v>
      </c>
      <c r="AA2348">
        <f>SUM($F2348:O2348)</f>
        <v>75400</v>
      </c>
      <c r="AB2348">
        <f>SUM($F2348:P2348)</f>
        <v>79000</v>
      </c>
      <c r="AC2348">
        <f>SUM($F2348:Q2348)</f>
        <v>82600</v>
      </c>
      <c r="AD2348">
        <f>SUM($F2348:R2348)</f>
        <v>86000</v>
      </c>
    </row>
    <row r="2349" spans="1:30" x14ac:dyDescent="0.35">
      <c r="A2349" t="s">
        <v>165</v>
      </c>
      <c r="B2349" s="328" t="str">
        <f>VLOOKUP(A2349,'Web Based Remittances'!$A$2:$C$70,3,0)</f>
        <v>550u834a</v>
      </c>
      <c r="C2349" t="s">
        <v>107</v>
      </c>
      <c r="D2349" t="s">
        <v>108</v>
      </c>
      <c r="E2349">
        <v>6111000</v>
      </c>
      <c r="S2349">
        <f t="shared" si="36"/>
        <v>0</v>
      </c>
      <c r="T2349">
        <f>SUM($F2349:H2349)</f>
        <v>0</v>
      </c>
      <c r="U2349">
        <f>SUM($F2349:I2349)</f>
        <v>0</v>
      </c>
      <c r="V2349">
        <f>SUM($F2349:J2349)</f>
        <v>0</v>
      </c>
      <c r="W2349">
        <f>SUM($F2349:K2349)</f>
        <v>0</v>
      </c>
      <c r="X2349">
        <f>SUM($F2349:L2349)</f>
        <v>0</v>
      </c>
      <c r="Y2349">
        <f>SUM($F2349:M2349)</f>
        <v>0</v>
      </c>
      <c r="Z2349">
        <f>SUM($F2349:N2349)</f>
        <v>0</v>
      </c>
      <c r="AA2349">
        <f>SUM($F2349:O2349)</f>
        <v>0</v>
      </c>
      <c r="AB2349">
        <f>SUM($F2349:P2349)</f>
        <v>0</v>
      </c>
      <c r="AC2349">
        <f>SUM($F2349:Q2349)</f>
        <v>0</v>
      </c>
      <c r="AD2349">
        <f>SUM($F2349:R2349)</f>
        <v>0</v>
      </c>
    </row>
    <row r="2350" spans="1:30" x14ac:dyDescent="0.35">
      <c r="A2350" t="s">
        <v>165</v>
      </c>
      <c r="B2350" s="328" t="str">
        <f>VLOOKUP(A2350,'Web Based Remittances'!$A$2:$C$70,3,0)</f>
        <v>550u834a</v>
      </c>
      <c r="C2350" t="s">
        <v>109</v>
      </c>
      <c r="D2350" t="s">
        <v>110</v>
      </c>
      <c r="E2350">
        <v>6170100</v>
      </c>
      <c r="F2350">
        <v>4000</v>
      </c>
      <c r="G2350">
        <v>500</v>
      </c>
      <c r="I2350">
        <v>900</v>
      </c>
      <c r="L2350">
        <v>375</v>
      </c>
      <c r="N2350">
        <v>700</v>
      </c>
      <c r="P2350">
        <v>225</v>
      </c>
      <c r="Q2350">
        <v>1300</v>
      </c>
      <c r="S2350">
        <f t="shared" si="36"/>
        <v>500</v>
      </c>
      <c r="T2350">
        <f>SUM($F2350:H2350)</f>
        <v>4500</v>
      </c>
      <c r="U2350">
        <f>SUM($F2350:I2350)</f>
        <v>5400</v>
      </c>
      <c r="V2350">
        <f>SUM($F2350:J2350)</f>
        <v>5400</v>
      </c>
      <c r="W2350">
        <f>SUM($F2350:K2350)</f>
        <v>5400</v>
      </c>
      <c r="X2350">
        <f>SUM($F2350:L2350)</f>
        <v>5775</v>
      </c>
      <c r="Y2350">
        <f>SUM($F2350:M2350)</f>
        <v>5775</v>
      </c>
      <c r="Z2350">
        <f>SUM($F2350:N2350)</f>
        <v>6475</v>
      </c>
      <c r="AA2350">
        <f>SUM($F2350:O2350)</f>
        <v>6475</v>
      </c>
      <c r="AB2350">
        <f>SUM($F2350:P2350)</f>
        <v>6700</v>
      </c>
      <c r="AC2350">
        <f>SUM($F2350:Q2350)</f>
        <v>8000</v>
      </c>
      <c r="AD2350">
        <f>SUM($F2350:R2350)</f>
        <v>8000</v>
      </c>
    </row>
    <row r="2351" spans="1:30" x14ac:dyDescent="0.35">
      <c r="A2351" t="s">
        <v>165</v>
      </c>
      <c r="B2351" s="328" t="str">
        <f>VLOOKUP(A2351,'Web Based Remittances'!$A$2:$C$70,3,0)</f>
        <v>550u834a</v>
      </c>
      <c r="C2351" t="s">
        <v>111</v>
      </c>
      <c r="D2351" t="s">
        <v>112</v>
      </c>
      <c r="E2351">
        <v>6170110</v>
      </c>
      <c r="F2351">
        <v>28000</v>
      </c>
      <c r="G2351">
        <v>4000</v>
      </c>
      <c r="H2351">
        <v>5000</v>
      </c>
      <c r="I2351">
        <v>4000</v>
      </c>
      <c r="J2351">
        <v>1200</v>
      </c>
      <c r="K2351">
        <v>1500</v>
      </c>
      <c r="L2351">
        <v>1400</v>
      </c>
      <c r="M2351">
        <v>1000</v>
      </c>
      <c r="N2351">
        <v>1500</v>
      </c>
      <c r="O2351">
        <v>1400</v>
      </c>
      <c r="P2351">
        <v>3000</v>
      </c>
      <c r="Q2351">
        <v>3000</v>
      </c>
      <c r="R2351">
        <v>1000</v>
      </c>
      <c r="S2351">
        <f t="shared" si="36"/>
        <v>4000</v>
      </c>
      <c r="T2351">
        <f>SUM($F2351:H2351)</f>
        <v>37000</v>
      </c>
      <c r="U2351">
        <f>SUM($F2351:I2351)</f>
        <v>41000</v>
      </c>
      <c r="V2351">
        <f>SUM($F2351:J2351)</f>
        <v>42200</v>
      </c>
      <c r="W2351">
        <f>SUM($F2351:K2351)</f>
        <v>43700</v>
      </c>
      <c r="X2351">
        <f>SUM($F2351:L2351)</f>
        <v>45100</v>
      </c>
      <c r="Y2351">
        <f>SUM($F2351:M2351)</f>
        <v>46100</v>
      </c>
      <c r="Z2351">
        <f>SUM($F2351:N2351)</f>
        <v>47600</v>
      </c>
      <c r="AA2351">
        <f>SUM($F2351:O2351)</f>
        <v>49000</v>
      </c>
      <c r="AB2351">
        <f>SUM($F2351:P2351)</f>
        <v>52000</v>
      </c>
      <c r="AC2351">
        <f>SUM($F2351:Q2351)</f>
        <v>55000</v>
      </c>
      <c r="AD2351">
        <f>SUM($F2351:R2351)</f>
        <v>56000</v>
      </c>
    </row>
    <row r="2352" spans="1:30" x14ac:dyDescent="0.35">
      <c r="A2352" t="s">
        <v>165</v>
      </c>
      <c r="B2352" s="328" t="str">
        <f>VLOOKUP(A2352,'Web Based Remittances'!$A$2:$C$70,3,0)</f>
        <v>550u834a</v>
      </c>
      <c r="C2352" t="s">
        <v>113</v>
      </c>
      <c r="D2352" t="s">
        <v>114</v>
      </c>
      <c r="E2352">
        <v>6181400</v>
      </c>
      <c r="S2352">
        <f t="shared" si="36"/>
        <v>0</v>
      </c>
      <c r="T2352">
        <f>SUM($F2352:H2352)</f>
        <v>0</v>
      </c>
      <c r="U2352">
        <f>SUM($F2352:I2352)</f>
        <v>0</v>
      </c>
      <c r="V2352">
        <f>SUM($F2352:J2352)</f>
        <v>0</v>
      </c>
      <c r="W2352">
        <f>SUM($F2352:K2352)</f>
        <v>0</v>
      </c>
      <c r="X2352">
        <f>SUM($F2352:L2352)</f>
        <v>0</v>
      </c>
      <c r="Y2352">
        <f>SUM($F2352:M2352)</f>
        <v>0</v>
      </c>
      <c r="Z2352">
        <f>SUM($F2352:N2352)</f>
        <v>0</v>
      </c>
      <c r="AA2352">
        <f>SUM($F2352:O2352)</f>
        <v>0</v>
      </c>
      <c r="AB2352">
        <f>SUM($F2352:P2352)</f>
        <v>0</v>
      </c>
      <c r="AC2352">
        <f>SUM($F2352:Q2352)</f>
        <v>0</v>
      </c>
      <c r="AD2352">
        <f>SUM($F2352:R2352)</f>
        <v>0</v>
      </c>
    </row>
    <row r="2353" spans="1:30" x14ac:dyDescent="0.35">
      <c r="A2353" t="s">
        <v>165</v>
      </c>
      <c r="B2353" s="328" t="str">
        <f>VLOOKUP(A2353,'Web Based Remittances'!$A$2:$C$70,3,0)</f>
        <v>550u834a</v>
      </c>
      <c r="C2353" t="s">
        <v>115</v>
      </c>
      <c r="D2353" t="s">
        <v>116</v>
      </c>
      <c r="E2353">
        <v>6181500</v>
      </c>
      <c r="F2353">
        <v>15000</v>
      </c>
      <c r="L2353">
        <v>15000</v>
      </c>
      <c r="S2353">
        <f t="shared" si="36"/>
        <v>0</v>
      </c>
      <c r="T2353">
        <f>SUM($F2353:H2353)</f>
        <v>15000</v>
      </c>
      <c r="U2353">
        <f>SUM($F2353:I2353)</f>
        <v>15000</v>
      </c>
      <c r="V2353">
        <f>SUM($F2353:J2353)</f>
        <v>15000</v>
      </c>
      <c r="W2353">
        <f>SUM($F2353:K2353)</f>
        <v>15000</v>
      </c>
      <c r="X2353">
        <f>SUM($F2353:L2353)</f>
        <v>30000</v>
      </c>
      <c r="Y2353">
        <f>SUM($F2353:M2353)</f>
        <v>30000</v>
      </c>
      <c r="Z2353">
        <f>SUM($F2353:N2353)</f>
        <v>30000</v>
      </c>
      <c r="AA2353">
        <f>SUM($F2353:O2353)</f>
        <v>30000</v>
      </c>
      <c r="AB2353">
        <f>SUM($F2353:P2353)</f>
        <v>30000</v>
      </c>
      <c r="AC2353">
        <f>SUM($F2353:Q2353)</f>
        <v>30000</v>
      </c>
      <c r="AD2353">
        <f>SUM($F2353:R2353)</f>
        <v>30000</v>
      </c>
    </row>
    <row r="2354" spans="1:30" x14ac:dyDescent="0.35">
      <c r="A2354" t="s">
        <v>165</v>
      </c>
      <c r="B2354" s="328" t="str">
        <f>VLOOKUP(A2354,'Web Based Remittances'!$A$2:$C$70,3,0)</f>
        <v>550u834a</v>
      </c>
      <c r="C2354" t="s">
        <v>117</v>
      </c>
      <c r="D2354" t="s">
        <v>118</v>
      </c>
      <c r="E2354">
        <v>6110610</v>
      </c>
      <c r="F2354">
        <v>6000</v>
      </c>
      <c r="H2354">
        <v>2000</v>
      </c>
      <c r="L2354">
        <v>2000</v>
      </c>
      <c r="P2354">
        <v>2000</v>
      </c>
      <c r="S2354">
        <f t="shared" si="36"/>
        <v>0</v>
      </c>
      <c r="T2354">
        <f>SUM($F2354:H2354)</f>
        <v>8000</v>
      </c>
      <c r="U2354">
        <f>SUM($F2354:I2354)</f>
        <v>8000</v>
      </c>
      <c r="V2354">
        <f>SUM($F2354:J2354)</f>
        <v>8000</v>
      </c>
      <c r="W2354">
        <f>SUM($F2354:K2354)</f>
        <v>8000</v>
      </c>
      <c r="X2354">
        <f>SUM($F2354:L2354)</f>
        <v>10000</v>
      </c>
      <c r="Y2354">
        <f>SUM($F2354:M2354)</f>
        <v>10000</v>
      </c>
      <c r="Z2354">
        <f>SUM($F2354:N2354)</f>
        <v>10000</v>
      </c>
      <c r="AA2354">
        <f>SUM($F2354:O2354)</f>
        <v>10000</v>
      </c>
      <c r="AB2354">
        <f>SUM($F2354:P2354)</f>
        <v>12000</v>
      </c>
      <c r="AC2354">
        <f>SUM($F2354:Q2354)</f>
        <v>12000</v>
      </c>
      <c r="AD2354">
        <f>SUM($F2354:R2354)</f>
        <v>12000</v>
      </c>
    </row>
    <row r="2355" spans="1:30" x14ac:dyDescent="0.35">
      <c r="A2355" t="s">
        <v>165</v>
      </c>
      <c r="B2355" s="328" t="str">
        <f>VLOOKUP(A2355,'Web Based Remittances'!$A$2:$C$70,3,0)</f>
        <v>550u834a</v>
      </c>
      <c r="C2355" t="s">
        <v>119</v>
      </c>
      <c r="D2355" t="s">
        <v>120</v>
      </c>
      <c r="E2355">
        <v>6122340</v>
      </c>
      <c r="F2355">
        <v>2000</v>
      </c>
      <c r="H2355">
        <v>1000</v>
      </c>
      <c r="L2355">
        <v>500</v>
      </c>
      <c r="P2355">
        <v>500</v>
      </c>
      <c r="S2355">
        <f t="shared" si="36"/>
        <v>0</v>
      </c>
      <c r="T2355">
        <f>SUM($F2355:H2355)</f>
        <v>3000</v>
      </c>
      <c r="U2355">
        <f>SUM($F2355:I2355)</f>
        <v>3000</v>
      </c>
      <c r="V2355">
        <f>SUM($F2355:J2355)</f>
        <v>3000</v>
      </c>
      <c r="W2355">
        <f>SUM($F2355:K2355)</f>
        <v>3000</v>
      </c>
      <c r="X2355">
        <f>SUM($F2355:L2355)</f>
        <v>3500</v>
      </c>
      <c r="Y2355">
        <f>SUM($F2355:M2355)</f>
        <v>3500</v>
      </c>
      <c r="Z2355">
        <f>SUM($F2355:N2355)</f>
        <v>3500</v>
      </c>
      <c r="AA2355">
        <f>SUM($F2355:O2355)</f>
        <v>3500</v>
      </c>
      <c r="AB2355">
        <f>SUM($F2355:P2355)</f>
        <v>4000</v>
      </c>
      <c r="AC2355">
        <f>SUM($F2355:Q2355)</f>
        <v>4000</v>
      </c>
      <c r="AD2355">
        <f>SUM($F2355:R2355)</f>
        <v>4000</v>
      </c>
    </row>
    <row r="2356" spans="1:30" x14ac:dyDescent="0.35">
      <c r="A2356" t="s">
        <v>165</v>
      </c>
      <c r="B2356" s="328" t="str">
        <f>VLOOKUP(A2356,'Web Based Remittances'!$A$2:$C$70,3,0)</f>
        <v>550u834a</v>
      </c>
      <c r="C2356" t="s">
        <v>121</v>
      </c>
      <c r="D2356" t="s">
        <v>122</v>
      </c>
      <c r="E2356">
        <v>4190170</v>
      </c>
      <c r="F2356">
        <v>-5797</v>
      </c>
      <c r="J2356">
        <v>-5797</v>
      </c>
      <c r="S2356">
        <f t="shared" si="36"/>
        <v>0</v>
      </c>
      <c r="T2356">
        <f>SUM($F2356:H2356)</f>
        <v>-5797</v>
      </c>
      <c r="U2356">
        <f>SUM($F2356:I2356)</f>
        <v>-5797</v>
      </c>
      <c r="V2356">
        <f>SUM($F2356:J2356)</f>
        <v>-11594</v>
      </c>
      <c r="W2356">
        <f>SUM($F2356:K2356)</f>
        <v>-11594</v>
      </c>
      <c r="X2356">
        <f>SUM($F2356:L2356)</f>
        <v>-11594</v>
      </c>
      <c r="Y2356">
        <f>SUM($F2356:M2356)</f>
        <v>-11594</v>
      </c>
      <c r="Z2356">
        <f>SUM($F2356:N2356)</f>
        <v>-11594</v>
      </c>
      <c r="AA2356">
        <f>SUM($F2356:O2356)</f>
        <v>-11594</v>
      </c>
      <c r="AB2356">
        <f>SUM($F2356:P2356)</f>
        <v>-11594</v>
      </c>
      <c r="AC2356">
        <f>SUM($F2356:Q2356)</f>
        <v>-11594</v>
      </c>
      <c r="AD2356">
        <f>SUM($F2356:R2356)</f>
        <v>-11594</v>
      </c>
    </row>
    <row r="2357" spans="1:30" x14ac:dyDescent="0.35">
      <c r="A2357" t="s">
        <v>165</v>
      </c>
      <c r="B2357" s="328" t="str">
        <f>VLOOKUP(A2357,'Web Based Remittances'!$A$2:$C$70,3,0)</f>
        <v>550u834a</v>
      </c>
      <c r="C2357" t="s">
        <v>123</v>
      </c>
      <c r="D2357" t="s">
        <v>124</v>
      </c>
      <c r="E2357">
        <v>4190430</v>
      </c>
      <c r="S2357">
        <f t="shared" si="36"/>
        <v>0</v>
      </c>
      <c r="T2357">
        <f>SUM($F2357:H2357)</f>
        <v>0</v>
      </c>
      <c r="U2357">
        <f>SUM($F2357:I2357)</f>
        <v>0</v>
      </c>
      <c r="V2357">
        <f>SUM($F2357:J2357)</f>
        <v>0</v>
      </c>
      <c r="W2357">
        <f>SUM($F2357:K2357)</f>
        <v>0</v>
      </c>
      <c r="X2357">
        <f>SUM($F2357:L2357)</f>
        <v>0</v>
      </c>
      <c r="Y2357">
        <f>SUM($F2357:M2357)</f>
        <v>0</v>
      </c>
      <c r="Z2357">
        <f>SUM($F2357:N2357)</f>
        <v>0</v>
      </c>
      <c r="AA2357">
        <f>SUM($F2357:O2357)</f>
        <v>0</v>
      </c>
      <c r="AB2357">
        <f>SUM($F2357:P2357)</f>
        <v>0</v>
      </c>
      <c r="AC2357">
        <f>SUM($F2357:Q2357)</f>
        <v>0</v>
      </c>
      <c r="AD2357">
        <f>SUM($F2357:R2357)</f>
        <v>0</v>
      </c>
    </row>
    <row r="2358" spans="1:30" x14ac:dyDescent="0.35">
      <c r="A2358" t="s">
        <v>165</v>
      </c>
      <c r="B2358" s="328" t="str">
        <f>VLOOKUP(A2358,'Web Based Remittances'!$A$2:$C$70,3,0)</f>
        <v>550u834a</v>
      </c>
      <c r="C2358" t="s">
        <v>125</v>
      </c>
      <c r="D2358" t="s">
        <v>126</v>
      </c>
      <c r="E2358">
        <v>6181510</v>
      </c>
      <c r="F2358">
        <v>-15000</v>
      </c>
      <c r="L2358">
        <v>-15000</v>
      </c>
      <c r="S2358">
        <f t="shared" si="36"/>
        <v>0</v>
      </c>
      <c r="T2358">
        <f>SUM($F2358:H2358)</f>
        <v>-15000</v>
      </c>
      <c r="U2358">
        <f>SUM($F2358:I2358)</f>
        <v>-15000</v>
      </c>
      <c r="V2358">
        <f>SUM($F2358:J2358)</f>
        <v>-15000</v>
      </c>
      <c r="W2358">
        <f>SUM($F2358:K2358)</f>
        <v>-15000</v>
      </c>
      <c r="X2358">
        <f>SUM($F2358:L2358)</f>
        <v>-30000</v>
      </c>
      <c r="Y2358">
        <f>SUM($F2358:M2358)</f>
        <v>-30000</v>
      </c>
      <c r="Z2358">
        <f>SUM($F2358:N2358)</f>
        <v>-30000</v>
      </c>
      <c r="AA2358">
        <f>SUM($F2358:O2358)</f>
        <v>-30000</v>
      </c>
      <c r="AB2358">
        <f>SUM($F2358:P2358)</f>
        <v>-30000</v>
      </c>
      <c r="AC2358">
        <f>SUM($F2358:Q2358)</f>
        <v>-30000</v>
      </c>
      <c r="AD2358">
        <f>SUM($F2358:R2358)</f>
        <v>-30000</v>
      </c>
    </row>
    <row r="2359" spans="1:30" x14ac:dyDescent="0.35">
      <c r="A2359" t="s">
        <v>165</v>
      </c>
      <c r="B2359" s="328" t="str">
        <f>VLOOKUP(A2359,'Web Based Remittances'!$A$2:$C$70,3,0)</f>
        <v>550u834a</v>
      </c>
      <c r="C2359" t="s">
        <v>146</v>
      </c>
      <c r="D2359" t="s">
        <v>147</v>
      </c>
      <c r="E2359">
        <v>6180210</v>
      </c>
      <c r="S2359">
        <f t="shared" si="36"/>
        <v>0</v>
      </c>
      <c r="T2359">
        <f>SUM($F2359:H2359)</f>
        <v>0</v>
      </c>
      <c r="U2359">
        <f>SUM($F2359:I2359)</f>
        <v>0</v>
      </c>
      <c r="V2359">
        <f>SUM($F2359:J2359)</f>
        <v>0</v>
      </c>
      <c r="W2359">
        <f>SUM($F2359:K2359)</f>
        <v>0</v>
      </c>
      <c r="X2359">
        <f>SUM($F2359:L2359)</f>
        <v>0</v>
      </c>
      <c r="Y2359">
        <f>SUM($F2359:M2359)</f>
        <v>0</v>
      </c>
      <c r="Z2359">
        <f>SUM($F2359:N2359)</f>
        <v>0</v>
      </c>
      <c r="AA2359">
        <f>SUM($F2359:O2359)</f>
        <v>0</v>
      </c>
      <c r="AB2359">
        <f>SUM($F2359:P2359)</f>
        <v>0</v>
      </c>
      <c r="AC2359">
        <f>SUM($F2359:Q2359)</f>
        <v>0</v>
      </c>
      <c r="AD2359">
        <f>SUM($F2359:R2359)</f>
        <v>0</v>
      </c>
    </row>
    <row r="2360" spans="1:30" x14ac:dyDescent="0.35">
      <c r="A2360" t="s">
        <v>165</v>
      </c>
      <c r="B2360" s="328" t="str">
        <f>VLOOKUP(A2360,'Web Based Remittances'!$A$2:$C$70,3,0)</f>
        <v>550u834a</v>
      </c>
      <c r="C2360" t="s">
        <v>127</v>
      </c>
      <c r="D2360" t="s">
        <v>128</v>
      </c>
      <c r="E2360">
        <v>6180200</v>
      </c>
      <c r="F2360">
        <v>28205</v>
      </c>
      <c r="J2360">
        <v>13205</v>
      </c>
      <c r="L2360">
        <v>15000</v>
      </c>
      <c r="S2360">
        <f t="shared" si="36"/>
        <v>0</v>
      </c>
      <c r="T2360">
        <f>SUM($F2360:H2360)</f>
        <v>28205</v>
      </c>
      <c r="U2360">
        <f>SUM($F2360:I2360)</f>
        <v>28205</v>
      </c>
      <c r="V2360">
        <f>SUM($F2360:J2360)</f>
        <v>41410</v>
      </c>
      <c r="W2360">
        <f>SUM($F2360:K2360)</f>
        <v>41410</v>
      </c>
      <c r="X2360">
        <f>SUM($F2360:L2360)</f>
        <v>56410</v>
      </c>
      <c r="Y2360">
        <f>SUM($F2360:M2360)</f>
        <v>56410</v>
      </c>
      <c r="Z2360">
        <f>SUM($F2360:N2360)</f>
        <v>56410</v>
      </c>
      <c r="AA2360">
        <f>SUM($F2360:O2360)</f>
        <v>56410</v>
      </c>
      <c r="AB2360">
        <f>SUM($F2360:P2360)</f>
        <v>56410</v>
      </c>
      <c r="AC2360">
        <f>SUM($F2360:Q2360)</f>
        <v>56410</v>
      </c>
      <c r="AD2360">
        <f>SUM($F2360:R2360)</f>
        <v>56410</v>
      </c>
    </row>
    <row r="2361" spans="1:30" x14ac:dyDescent="0.35">
      <c r="A2361" t="s">
        <v>165</v>
      </c>
      <c r="B2361" s="328" t="str">
        <f>VLOOKUP(A2361,'Web Based Remittances'!$A$2:$C$70,3,0)</f>
        <v>550u834a</v>
      </c>
      <c r="C2361" t="s">
        <v>130</v>
      </c>
      <c r="D2361" t="s">
        <v>131</v>
      </c>
      <c r="E2361">
        <v>6180230</v>
      </c>
      <c r="F2361">
        <v>5797</v>
      </c>
      <c r="G2361">
        <v>2000</v>
      </c>
      <c r="H2361">
        <v>2539</v>
      </c>
      <c r="O2361">
        <v>1258</v>
      </c>
      <c r="S2361">
        <f t="shared" si="36"/>
        <v>2000</v>
      </c>
      <c r="T2361">
        <f>SUM($F2361:H2361)</f>
        <v>10336</v>
      </c>
      <c r="U2361">
        <f>SUM($F2361:I2361)</f>
        <v>10336</v>
      </c>
      <c r="V2361">
        <f>SUM($F2361:J2361)</f>
        <v>10336</v>
      </c>
      <c r="W2361">
        <f>SUM($F2361:K2361)</f>
        <v>10336</v>
      </c>
      <c r="X2361">
        <f>SUM($F2361:L2361)</f>
        <v>10336</v>
      </c>
      <c r="Y2361">
        <f>SUM($F2361:M2361)</f>
        <v>10336</v>
      </c>
      <c r="Z2361">
        <f>SUM($F2361:N2361)</f>
        <v>10336</v>
      </c>
      <c r="AA2361">
        <f>SUM($F2361:O2361)</f>
        <v>11594</v>
      </c>
      <c r="AB2361">
        <f>SUM($F2361:P2361)</f>
        <v>11594</v>
      </c>
      <c r="AC2361">
        <f>SUM($F2361:Q2361)</f>
        <v>11594</v>
      </c>
      <c r="AD2361">
        <f>SUM($F2361:R2361)</f>
        <v>11594</v>
      </c>
    </row>
    <row r="2362" spans="1:30" x14ac:dyDescent="0.35">
      <c r="A2362" t="s">
        <v>165</v>
      </c>
      <c r="B2362" s="328" t="str">
        <f>VLOOKUP(A2362,'Web Based Remittances'!$A$2:$C$70,3,0)</f>
        <v>550u834a</v>
      </c>
      <c r="C2362" t="s">
        <v>135</v>
      </c>
      <c r="D2362" t="s">
        <v>136</v>
      </c>
      <c r="E2362">
        <v>6180260</v>
      </c>
      <c r="S2362">
        <f t="shared" si="36"/>
        <v>0</v>
      </c>
      <c r="T2362">
        <f>SUM($F2362:H2362)</f>
        <v>0</v>
      </c>
      <c r="U2362">
        <f>SUM($F2362:I2362)</f>
        <v>0</v>
      </c>
      <c r="V2362">
        <f>SUM($F2362:J2362)</f>
        <v>0</v>
      </c>
      <c r="W2362">
        <f>SUM($F2362:K2362)</f>
        <v>0</v>
      </c>
      <c r="X2362">
        <f>SUM($F2362:L2362)</f>
        <v>0</v>
      </c>
      <c r="Y2362">
        <f>SUM($F2362:M2362)</f>
        <v>0</v>
      </c>
      <c r="Z2362">
        <f>SUM($F2362:N2362)</f>
        <v>0</v>
      </c>
      <c r="AA2362">
        <f>SUM($F2362:O2362)</f>
        <v>0</v>
      </c>
      <c r="AB2362">
        <f>SUM($F2362:P2362)</f>
        <v>0</v>
      </c>
      <c r="AC2362">
        <f>SUM($F2362:Q2362)</f>
        <v>0</v>
      </c>
      <c r="AD2362">
        <f>SUM($F2362:R2362)</f>
        <v>0</v>
      </c>
    </row>
    <row r="2363" spans="1:30" x14ac:dyDescent="0.35">
      <c r="A2363" t="s">
        <v>196</v>
      </c>
      <c r="B2363" s="328" t="str">
        <f>VLOOKUP(A2363,'Web Based Remittances'!$A$2:$C$70,3,0)</f>
        <v>694c861d</v>
      </c>
      <c r="C2363" t="s">
        <v>19</v>
      </c>
      <c r="D2363" t="s">
        <v>20</v>
      </c>
      <c r="E2363">
        <v>4190105</v>
      </c>
      <c r="F2363">
        <v>-2940836</v>
      </c>
      <c r="G2363">
        <v>-343933.99</v>
      </c>
      <c r="H2363">
        <v>-258656.64000000001</v>
      </c>
      <c r="I2363">
        <v>-221019.64</v>
      </c>
      <c r="J2363">
        <v>-221019.64</v>
      </c>
      <c r="K2363">
        <v>-247269.64</v>
      </c>
      <c r="L2363">
        <v>-221019.64</v>
      </c>
      <c r="M2363">
        <v>-221019.64</v>
      </c>
      <c r="N2363">
        <v>-273063.64</v>
      </c>
      <c r="O2363">
        <v>-242019.64</v>
      </c>
      <c r="P2363">
        <v>-221019.64</v>
      </c>
      <c r="Q2363">
        <v>-221019.64</v>
      </c>
      <c r="R2363">
        <v>-249774.61</v>
      </c>
      <c r="S2363">
        <f t="shared" si="36"/>
        <v>-343933.99</v>
      </c>
      <c r="T2363">
        <f>SUM($F2363:H2363)</f>
        <v>-3543426.6300000004</v>
      </c>
      <c r="U2363">
        <f>SUM($F2363:I2363)</f>
        <v>-3764446.2700000005</v>
      </c>
      <c r="V2363">
        <f>SUM($F2363:J2363)</f>
        <v>-3985465.9100000006</v>
      </c>
      <c r="W2363">
        <f>SUM($F2363:K2363)</f>
        <v>-4232735.5500000007</v>
      </c>
      <c r="X2363">
        <f>SUM($F2363:L2363)</f>
        <v>-4453755.1900000004</v>
      </c>
      <c r="Y2363">
        <f>SUM($F2363:M2363)</f>
        <v>-4674774.83</v>
      </c>
      <c r="Z2363">
        <f>SUM($F2363:N2363)</f>
        <v>-4947838.47</v>
      </c>
      <c r="AA2363">
        <f>SUM($F2363:O2363)</f>
        <v>-5189858.1099999994</v>
      </c>
      <c r="AB2363">
        <f>SUM($F2363:P2363)</f>
        <v>-5410877.7499999991</v>
      </c>
      <c r="AC2363">
        <f>SUM($F2363:Q2363)</f>
        <v>-5631897.3899999987</v>
      </c>
      <c r="AD2363">
        <f>SUM($F2363:R2363)</f>
        <v>-5881671.9999999991</v>
      </c>
    </row>
    <row r="2364" spans="1:30" x14ac:dyDescent="0.35">
      <c r="A2364" t="s">
        <v>196</v>
      </c>
      <c r="B2364" s="328" t="str">
        <f>VLOOKUP(A2364,'Web Based Remittances'!$A$2:$C$70,3,0)</f>
        <v>694c861d</v>
      </c>
      <c r="C2364" t="s">
        <v>21</v>
      </c>
      <c r="D2364" t="s">
        <v>22</v>
      </c>
      <c r="E2364">
        <v>4190110</v>
      </c>
      <c r="S2364">
        <f t="shared" si="36"/>
        <v>0</v>
      </c>
      <c r="T2364">
        <f>SUM($F2364:H2364)</f>
        <v>0</v>
      </c>
      <c r="U2364">
        <f>SUM($F2364:I2364)</f>
        <v>0</v>
      </c>
      <c r="V2364">
        <f>SUM($F2364:J2364)</f>
        <v>0</v>
      </c>
      <c r="W2364">
        <f>SUM($F2364:K2364)</f>
        <v>0</v>
      </c>
      <c r="X2364">
        <f>SUM($F2364:L2364)</f>
        <v>0</v>
      </c>
      <c r="Y2364">
        <f>SUM($F2364:M2364)</f>
        <v>0</v>
      </c>
      <c r="Z2364">
        <f>SUM($F2364:N2364)</f>
        <v>0</v>
      </c>
      <c r="AA2364">
        <f>SUM($F2364:O2364)</f>
        <v>0</v>
      </c>
      <c r="AB2364">
        <f>SUM($F2364:P2364)</f>
        <v>0</v>
      </c>
      <c r="AC2364">
        <f>SUM($F2364:Q2364)</f>
        <v>0</v>
      </c>
      <c r="AD2364">
        <f>SUM($F2364:R2364)</f>
        <v>0</v>
      </c>
    </row>
    <row r="2365" spans="1:30" x14ac:dyDescent="0.35">
      <c r="A2365" t="s">
        <v>196</v>
      </c>
      <c r="B2365" s="328" t="str">
        <f>VLOOKUP(A2365,'Web Based Remittances'!$A$2:$C$70,3,0)</f>
        <v>694c861d</v>
      </c>
      <c r="C2365" t="s">
        <v>23</v>
      </c>
      <c r="D2365" t="s">
        <v>24</v>
      </c>
      <c r="E2365">
        <v>4190120</v>
      </c>
      <c r="F2365">
        <v>-168816.82</v>
      </c>
      <c r="G2365">
        <v>-15717.43</v>
      </c>
      <c r="H2365">
        <v>-15717.43</v>
      </c>
      <c r="I2365">
        <v>-15717.43</v>
      </c>
      <c r="J2365">
        <v>-15717.43</v>
      </c>
      <c r="K2365">
        <v>-15717.48</v>
      </c>
      <c r="L2365">
        <v>-12890</v>
      </c>
      <c r="M2365">
        <v>-12890</v>
      </c>
      <c r="N2365">
        <v>-12890</v>
      </c>
      <c r="O2365">
        <v>-12890</v>
      </c>
      <c r="P2365">
        <v>-12890</v>
      </c>
      <c r="Q2365">
        <v>-12890</v>
      </c>
      <c r="R2365">
        <v>-12889.62</v>
      </c>
      <c r="S2365">
        <f t="shared" si="36"/>
        <v>-15717.43</v>
      </c>
      <c r="T2365">
        <f>SUM($F2365:H2365)</f>
        <v>-200251.68</v>
      </c>
      <c r="U2365">
        <f>SUM($F2365:I2365)</f>
        <v>-215969.11</v>
      </c>
      <c r="V2365">
        <f>SUM($F2365:J2365)</f>
        <v>-231686.53999999998</v>
      </c>
      <c r="W2365">
        <f>SUM($F2365:K2365)</f>
        <v>-247404.02</v>
      </c>
      <c r="X2365">
        <f>SUM($F2365:L2365)</f>
        <v>-260294.02</v>
      </c>
      <c r="Y2365">
        <f>SUM($F2365:M2365)</f>
        <v>-273184.02</v>
      </c>
      <c r="Z2365">
        <f>SUM($F2365:N2365)</f>
        <v>-286074.02</v>
      </c>
      <c r="AA2365">
        <f>SUM($F2365:O2365)</f>
        <v>-298964.02</v>
      </c>
      <c r="AB2365">
        <f>SUM($F2365:P2365)</f>
        <v>-311854.02</v>
      </c>
      <c r="AC2365">
        <f>SUM($F2365:Q2365)</f>
        <v>-324744.02</v>
      </c>
      <c r="AD2365">
        <f>SUM($F2365:R2365)</f>
        <v>-337633.64</v>
      </c>
    </row>
    <row r="2366" spans="1:30" x14ac:dyDescent="0.35">
      <c r="A2366" t="s">
        <v>196</v>
      </c>
      <c r="B2366" s="328" t="str">
        <f>VLOOKUP(A2366,'Web Based Remittances'!$A$2:$C$70,3,0)</f>
        <v>694c861d</v>
      </c>
      <c r="C2366" t="s">
        <v>25</v>
      </c>
      <c r="D2366" t="s">
        <v>26</v>
      </c>
      <c r="E2366">
        <v>4190140</v>
      </c>
      <c r="F2366">
        <v>-133305</v>
      </c>
      <c r="I2366">
        <v>-33326</v>
      </c>
      <c r="L2366">
        <v>-33326</v>
      </c>
      <c r="O2366">
        <v>-33326</v>
      </c>
      <c r="R2366">
        <v>-33327</v>
      </c>
      <c r="S2366">
        <f t="shared" si="36"/>
        <v>0</v>
      </c>
      <c r="T2366">
        <f>SUM($F2366:H2366)</f>
        <v>-133305</v>
      </c>
      <c r="U2366">
        <f>SUM($F2366:I2366)</f>
        <v>-166631</v>
      </c>
      <c r="V2366">
        <f>SUM($F2366:J2366)</f>
        <v>-166631</v>
      </c>
      <c r="W2366">
        <f>SUM($F2366:K2366)</f>
        <v>-166631</v>
      </c>
      <c r="X2366">
        <f>SUM($F2366:L2366)</f>
        <v>-199957</v>
      </c>
      <c r="Y2366">
        <f>SUM($F2366:M2366)</f>
        <v>-199957</v>
      </c>
      <c r="Z2366">
        <f>SUM($F2366:N2366)</f>
        <v>-199957</v>
      </c>
      <c r="AA2366">
        <f>SUM($F2366:O2366)</f>
        <v>-233283</v>
      </c>
      <c r="AB2366">
        <f>SUM($F2366:P2366)</f>
        <v>-233283</v>
      </c>
      <c r="AC2366">
        <f>SUM($F2366:Q2366)</f>
        <v>-233283</v>
      </c>
      <c r="AD2366">
        <f>SUM($F2366:R2366)</f>
        <v>-266610</v>
      </c>
    </row>
    <row r="2367" spans="1:30" x14ac:dyDescent="0.35">
      <c r="A2367" t="s">
        <v>196</v>
      </c>
      <c r="B2367" s="328" t="str">
        <f>VLOOKUP(A2367,'Web Based Remittances'!$A$2:$C$70,3,0)</f>
        <v>694c861d</v>
      </c>
      <c r="C2367" t="s">
        <v>27</v>
      </c>
      <c r="D2367" t="s">
        <v>28</v>
      </c>
      <c r="E2367">
        <v>4190160</v>
      </c>
      <c r="S2367">
        <f t="shared" si="36"/>
        <v>0</v>
      </c>
      <c r="T2367">
        <f>SUM($F2367:H2367)</f>
        <v>0</v>
      </c>
      <c r="U2367">
        <f>SUM($F2367:I2367)</f>
        <v>0</v>
      </c>
      <c r="V2367">
        <f>SUM($F2367:J2367)</f>
        <v>0</v>
      </c>
      <c r="W2367">
        <f>SUM($F2367:K2367)</f>
        <v>0</v>
      </c>
      <c r="X2367">
        <f>SUM($F2367:L2367)</f>
        <v>0</v>
      </c>
      <c r="Y2367">
        <f>SUM($F2367:M2367)</f>
        <v>0</v>
      </c>
      <c r="Z2367">
        <f>SUM($F2367:N2367)</f>
        <v>0</v>
      </c>
      <c r="AA2367">
        <f>SUM($F2367:O2367)</f>
        <v>0</v>
      </c>
      <c r="AB2367">
        <f>SUM($F2367:P2367)</f>
        <v>0</v>
      </c>
      <c r="AC2367">
        <f>SUM($F2367:Q2367)</f>
        <v>0</v>
      </c>
      <c r="AD2367">
        <f>SUM($F2367:R2367)</f>
        <v>0</v>
      </c>
    </row>
    <row r="2368" spans="1:30" x14ac:dyDescent="0.35">
      <c r="A2368" t="s">
        <v>196</v>
      </c>
      <c r="B2368" s="328" t="str">
        <f>VLOOKUP(A2368,'Web Based Remittances'!$A$2:$C$70,3,0)</f>
        <v>694c861d</v>
      </c>
      <c r="C2368" t="s">
        <v>29</v>
      </c>
      <c r="D2368" t="s">
        <v>30</v>
      </c>
      <c r="E2368">
        <v>4190390</v>
      </c>
      <c r="S2368">
        <f t="shared" si="36"/>
        <v>0</v>
      </c>
      <c r="T2368">
        <f>SUM($F2368:H2368)</f>
        <v>0</v>
      </c>
      <c r="U2368">
        <f>SUM($F2368:I2368)</f>
        <v>0</v>
      </c>
      <c r="V2368">
        <f>SUM($F2368:J2368)</f>
        <v>0</v>
      </c>
      <c r="W2368">
        <f>SUM($F2368:K2368)</f>
        <v>0</v>
      </c>
      <c r="X2368">
        <f>SUM($F2368:L2368)</f>
        <v>0</v>
      </c>
      <c r="Y2368">
        <f>SUM($F2368:M2368)</f>
        <v>0</v>
      </c>
      <c r="Z2368">
        <f>SUM($F2368:N2368)</f>
        <v>0</v>
      </c>
      <c r="AA2368">
        <f>SUM($F2368:O2368)</f>
        <v>0</v>
      </c>
      <c r="AB2368">
        <f>SUM($F2368:P2368)</f>
        <v>0</v>
      </c>
      <c r="AC2368">
        <f>SUM($F2368:Q2368)</f>
        <v>0</v>
      </c>
      <c r="AD2368">
        <f>SUM($F2368:R2368)</f>
        <v>0</v>
      </c>
    </row>
    <row r="2369" spans="1:30" x14ac:dyDescent="0.35">
      <c r="A2369" t="s">
        <v>196</v>
      </c>
      <c r="B2369" s="328" t="str">
        <f>VLOOKUP(A2369,'Web Based Remittances'!$A$2:$C$70,3,0)</f>
        <v>694c861d</v>
      </c>
      <c r="C2369" t="s">
        <v>31</v>
      </c>
      <c r="D2369" t="s">
        <v>32</v>
      </c>
      <c r="E2369">
        <v>4191900</v>
      </c>
      <c r="F2369">
        <v>-34500</v>
      </c>
      <c r="G2369">
        <v>-2875</v>
      </c>
      <c r="H2369">
        <v>-2875</v>
      </c>
      <c r="I2369">
        <v>-2875</v>
      </c>
      <c r="J2369">
        <v>-2875</v>
      </c>
      <c r="K2369">
        <v>-2875</v>
      </c>
      <c r="L2369">
        <v>-2875</v>
      </c>
      <c r="M2369">
        <v>-2875</v>
      </c>
      <c r="N2369">
        <v>-2875</v>
      </c>
      <c r="O2369">
        <v>-2875</v>
      </c>
      <c r="P2369">
        <v>-2875</v>
      </c>
      <c r="Q2369">
        <v>-2875</v>
      </c>
      <c r="R2369">
        <v>-2875</v>
      </c>
      <c r="S2369">
        <f t="shared" si="36"/>
        <v>-2875</v>
      </c>
      <c r="T2369">
        <f>SUM($F2369:H2369)</f>
        <v>-40250</v>
      </c>
      <c r="U2369">
        <f>SUM($F2369:I2369)</f>
        <v>-43125</v>
      </c>
      <c r="V2369">
        <f>SUM($F2369:J2369)</f>
        <v>-46000</v>
      </c>
      <c r="W2369">
        <f>SUM($F2369:K2369)</f>
        <v>-48875</v>
      </c>
      <c r="X2369">
        <f>SUM($F2369:L2369)</f>
        <v>-51750</v>
      </c>
      <c r="Y2369">
        <f>SUM($F2369:M2369)</f>
        <v>-54625</v>
      </c>
      <c r="Z2369">
        <f>SUM($F2369:N2369)</f>
        <v>-57500</v>
      </c>
      <c r="AA2369">
        <f>SUM($F2369:O2369)</f>
        <v>-60375</v>
      </c>
      <c r="AB2369">
        <f>SUM($F2369:P2369)</f>
        <v>-63250</v>
      </c>
      <c r="AC2369">
        <f>SUM($F2369:Q2369)</f>
        <v>-66125</v>
      </c>
      <c r="AD2369">
        <f>SUM($F2369:R2369)</f>
        <v>-69000</v>
      </c>
    </row>
    <row r="2370" spans="1:30" x14ac:dyDescent="0.35">
      <c r="A2370" t="s">
        <v>196</v>
      </c>
      <c r="B2370" s="328" t="str">
        <f>VLOOKUP(A2370,'Web Based Remittances'!$A$2:$C$70,3,0)</f>
        <v>694c861d</v>
      </c>
      <c r="C2370" t="s">
        <v>33</v>
      </c>
      <c r="D2370" t="s">
        <v>34</v>
      </c>
      <c r="E2370">
        <v>4191100</v>
      </c>
      <c r="F2370">
        <v>-19560</v>
      </c>
      <c r="G2370">
        <v>-2026</v>
      </c>
      <c r="H2370">
        <v>-2466</v>
      </c>
      <c r="I2370">
        <v>-2026</v>
      </c>
      <c r="L2370">
        <v>-4492</v>
      </c>
      <c r="N2370">
        <v>-2026</v>
      </c>
      <c r="P2370">
        <v>-4498</v>
      </c>
      <c r="R2370">
        <v>-2026</v>
      </c>
      <c r="S2370">
        <f t="shared" si="36"/>
        <v>-2026</v>
      </c>
      <c r="T2370">
        <f>SUM($F2370:H2370)</f>
        <v>-24052</v>
      </c>
      <c r="U2370">
        <f>SUM($F2370:I2370)</f>
        <v>-26078</v>
      </c>
      <c r="V2370">
        <f>SUM($F2370:J2370)</f>
        <v>-26078</v>
      </c>
      <c r="W2370">
        <f>SUM($F2370:K2370)</f>
        <v>-26078</v>
      </c>
      <c r="X2370">
        <f>SUM($F2370:L2370)</f>
        <v>-30570</v>
      </c>
      <c r="Y2370">
        <f>SUM($F2370:M2370)</f>
        <v>-30570</v>
      </c>
      <c r="Z2370">
        <f>SUM($F2370:N2370)</f>
        <v>-32596</v>
      </c>
      <c r="AA2370">
        <f>SUM($F2370:O2370)</f>
        <v>-32596</v>
      </c>
      <c r="AB2370">
        <f>SUM($F2370:P2370)</f>
        <v>-37094</v>
      </c>
      <c r="AC2370">
        <f>SUM($F2370:Q2370)</f>
        <v>-37094</v>
      </c>
      <c r="AD2370">
        <f>SUM($F2370:R2370)</f>
        <v>-39120</v>
      </c>
    </row>
    <row r="2371" spans="1:30" x14ac:dyDescent="0.35">
      <c r="A2371" t="s">
        <v>196</v>
      </c>
      <c r="B2371" s="328" t="str">
        <f>VLOOKUP(A2371,'Web Based Remittances'!$A$2:$C$70,3,0)</f>
        <v>694c861d</v>
      </c>
      <c r="C2371" t="s">
        <v>35</v>
      </c>
      <c r="D2371" t="s">
        <v>36</v>
      </c>
      <c r="E2371">
        <v>4191110</v>
      </c>
      <c r="S2371">
        <f t="shared" si="36"/>
        <v>0</v>
      </c>
      <c r="T2371">
        <f>SUM($F2371:H2371)</f>
        <v>0</v>
      </c>
      <c r="U2371">
        <f>SUM($F2371:I2371)</f>
        <v>0</v>
      </c>
      <c r="V2371">
        <f>SUM($F2371:J2371)</f>
        <v>0</v>
      </c>
      <c r="W2371">
        <f>SUM($F2371:K2371)</f>
        <v>0</v>
      </c>
      <c r="X2371">
        <f>SUM($F2371:L2371)</f>
        <v>0</v>
      </c>
      <c r="Y2371">
        <f>SUM($F2371:M2371)</f>
        <v>0</v>
      </c>
      <c r="Z2371">
        <f>SUM($F2371:N2371)</f>
        <v>0</v>
      </c>
      <c r="AA2371">
        <f>SUM($F2371:O2371)</f>
        <v>0</v>
      </c>
      <c r="AB2371">
        <f>SUM($F2371:P2371)</f>
        <v>0</v>
      </c>
      <c r="AC2371">
        <f>SUM($F2371:Q2371)</f>
        <v>0</v>
      </c>
      <c r="AD2371">
        <f>SUM($F2371:R2371)</f>
        <v>0</v>
      </c>
    </row>
    <row r="2372" spans="1:30" x14ac:dyDescent="0.35">
      <c r="A2372" t="s">
        <v>196</v>
      </c>
      <c r="B2372" s="328" t="str">
        <f>VLOOKUP(A2372,'Web Based Remittances'!$A$2:$C$70,3,0)</f>
        <v>694c861d</v>
      </c>
      <c r="C2372" t="s">
        <v>37</v>
      </c>
      <c r="D2372" t="s">
        <v>38</v>
      </c>
      <c r="E2372">
        <v>4191600</v>
      </c>
      <c r="S2372">
        <f t="shared" ref="S2372:S2435" si="37">G2372</f>
        <v>0</v>
      </c>
      <c r="T2372">
        <f>SUM($F2372:H2372)</f>
        <v>0</v>
      </c>
      <c r="U2372">
        <f>SUM($F2372:I2372)</f>
        <v>0</v>
      </c>
      <c r="V2372">
        <f>SUM($F2372:J2372)</f>
        <v>0</v>
      </c>
      <c r="W2372">
        <f>SUM($F2372:K2372)</f>
        <v>0</v>
      </c>
      <c r="X2372">
        <f>SUM($F2372:L2372)</f>
        <v>0</v>
      </c>
      <c r="Y2372">
        <f>SUM($F2372:M2372)</f>
        <v>0</v>
      </c>
      <c r="Z2372">
        <f>SUM($F2372:N2372)</f>
        <v>0</v>
      </c>
      <c r="AA2372">
        <f>SUM($F2372:O2372)</f>
        <v>0</v>
      </c>
      <c r="AB2372">
        <f>SUM($F2372:P2372)</f>
        <v>0</v>
      </c>
      <c r="AC2372">
        <f>SUM($F2372:Q2372)</f>
        <v>0</v>
      </c>
      <c r="AD2372">
        <f>SUM($F2372:R2372)</f>
        <v>0</v>
      </c>
    </row>
    <row r="2373" spans="1:30" x14ac:dyDescent="0.35">
      <c r="A2373" t="s">
        <v>196</v>
      </c>
      <c r="B2373" s="328" t="str">
        <f>VLOOKUP(A2373,'Web Based Remittances'!$A$2:$C$70,3,0)</f>
        <v>694c861d</v>
      </c>
      <c r="C2373" t="s">
        <v>39</v>
      </c>
      <c r="D2373" t="s">
        <v>40</v>
      </c>
      <c r="E2373">
        <v>4191610</v>
      </c>
      <c r="S2373">
        <f t="shared" si="37"/>
        <v>0</v>
      </c>
      <c r="T2373">
        <f>SUM($F2373:H2373)</f>
        <v>0</v>
      </c>
      <c r="U2373">
        <f>SUM($F2373:I2373)</f>
        <v>0</v>
      </c>
      <c r="V2373">
        <f>SUM($F2373:J2373)</f>
        <v>0</v>
      </c>
      <c r="W2373">
        <f>SUM($F2373:K2373)</f>
        <v>0</v>
      </c>
      <c r="X2373">
        <f>SUM($F2373:L2373)</f>
        <v>0</v>
      </c>
      <c r="Y2373">
        <f>SUM($F2373:M2373)</f>
        <v>0</v>
      </c>
      <c r="Z2373">
        <f>SUM($F2373:N2373)</f>
        <v>0</v>
      </c>
      <c r="AA2373">
        <f>SUM($F2373:O2373)</f>
        <v>0</v>
      </c>
      <c r="AB2373">
        <f>SUM($F2373:P2373)</f>
        <v>0</v>
      </c>
      <c r="AC2373">
        <f>SUM($F2373:Q2373)</f>
        <v>0</v>
      </c>
      <c r="AD2373">
        <f>SUM($F2373:R2373)</f>
        <v>0</v>
      </c>
    </row>
    <row r="2374" spans="1:30" x14ac:dyDescent="0.35">
      <c r="A2374" t="s">
        <v>196</v>
      </c>
      <c r="B2374" s="328" t="str">
        <f>VLOOKUP(A2374,'Web Based Remittances'!$A$2:$C$70,3,0)</f>
        <v>694c861d</v>
      </c>
      <c r="C2374" t="s">
        <v>41</v>
      </c>
      <c r="D2374" t="s">
        <v>42</v>
      </c>
      <c r="E2374">
        <v>4190410</v>
      </c>
      <c r="S2374">
        <f t="shared" si="37"/>
        <v>0</v>
      </c>
      <c r="T2374">
        <f>SUM($F2374:H2374)</f>
        <v>0</v>
      </c>
      <c r="U2374">
        <f>SUM($F2374:I2374)</f>
        <v>0</v>
      </c>
      <c r="V2374">
        <f>SUM($F2374:J2374)</f>
        <v>0</v>
      </c>
      <c r="W2374">
        <f>SUM($F2374:K2374)</f>
        <v>0</v>
      </c>
      <c r="X2374">
        <f>SUM($F2374:L2374)</f>
        <v>0</v>
      </c>
      <c r="Y2374">
        <f>SUM($F2374:M2374)</f>
        <v>0</v>
      </c>
      <c r="Z2374">
        <f>SUM($F2374:N2374)</f>
        <v>0</v>
      </c>
      <c r="AA2374">
        <f>SUM($F2374:O2374)</f>
        <v>0</v>
      </c>
      <c r="AB2374">
        <f>SUM($F2374:P2374)</f>
        <v>0</v>
      </c>
      <c r="AC2374">
        <f>SUM($F2374:Q2374)</f>
        <v>0</v>
      </c>
      <c r="AD2374">
        <f>SUM($F2374:R2374)</f>
        <v>0</v>
      </c>
    </row>
    <row r="2375" spans="1:30" x14ac:dyDescent="0.35">
      <c r="A2375" t="s">
        <v>196</v>
      </c>
      <c r="B2375" s="328" t="str">
        <f>VLOOKUP(A2375,'Web Based Remittances'!$A$2:$C$70,3,0)</f>
        <v>694c861d</v>
      </c>
      <c r="C2375" t="s">
        <v>43</v>
      </c>
      <c r="D2375" t="s">
        <v>44</v>
      </c>
      <c r="E2375">
        <v>4190420</v>
      </c>
      <c r="S2375">
        <f t="shared" si="37"/>
        <v>0</v>
      </c>
      <c r="T2375">
        <f>SUM($F2375:H2375)</f>
        <v>0</v>
      </c>
      <c r="U2375">
        <f>SUM($F2375:I2375)</f>
        <v>0</v>
      </c>
      <c r="V2375">
        <f>SUM($F2375:J2375)</f>
        <v>0</v>
      </c>
      <c r="W2375">
        <f>SUM($F2375:K2375)</f>
        <v>0</v>
      </c>
      <c r="X2375">
        <f>SUM($F2375:L2375)</f>
        <v>0</v>
      </c>
      <c r="Y2375">
        <f>SUM($F2375:M2375)</f>
        <v>0</v>
      </c>
      <c r="Z2375">
        <f>SUM($F2375:N2375)</f>
        <v>0</v>
      </c>
      <c r="AA2375">
        <f>SUM($F2375:O2375)</f>
        <v>0</v>
      </c>
      <c r="AB2375">
        <f>SUM($F2375:P2375)</f>
        <v>0</v>
      </c>
      <c r="AC2375">
        <f>SUM($F2375:Q2375)</f>
        <v>0</v>
      </c>
      <c r="AD2375">
        <f>SUM($F2375:R2375)</f>
        <v>0</v>
      </c>
    </row>
    <row r="2376" spans="1:30" x14ac:dyDescent="0.35">
      <c r="A2376" t="s">
        <v>196</v>
      </c>
      <c r="B2376" s="328" t="str">
        <f>VLOOKUP(A2376,'Web Based Remittances'!$A$2:$C$70,3,0)</f>
        <v>694c861d</v>
      </c>
      <c r="C2376" t="s">
        <v>45</v>
      </c>
      <c r="D2376" t="s">
        <v>46</v>
      </c>
      <c r="E2376">
        <v>4190200</v>
      </c>
      <c r="S2376">
        <f t="shared" si="37"/>
        <v>0</v>
      </c>
      <c r="T2376">
        <f>SUM($F2376:H2376)</f>
        <v>0</v>
      </c>
      <c r="U2376">
        <f>SUM($F2376:I2376)</f>
        <v>0</v>
      </c>
      <c r="V2376">
        <f>SUM($F2376:J2376)</f>
        <v>0</v>
      </c>
      <c r="W2376">
        <f>SUM($F2376:K2376)</f>
        <v>0</v>
      </c>
      <c r="X2376">
        <f>SUM($F2376:L2376)</f>
        <v>0</v>
      </c>
      <c r="Y2376">
        <f>SUM($F2376:M2376)</f>
        <v>0</v>
      </c>
      <c r="Z2376">
        <f>SUM($F2376:N2376)</f>
        <v>0</v>
      </c>
      <c r="AA2376">
        <f>SUM($F2376:O2376)</f>
        <v>0</v>
      </c>
      <c r="AB2376">
        <f>SUM($F2376:P2376)</f>
        <v>0</v>
      </c>
      <c r="AC2376">
        <f>SUM($F2376:Q2376)</f>
        <v>0</v>
      </c>
      <c r="AD2376">
        <f>SUM($F2376:R2376)</f>
        <v>0</v>
      </c>
    </row>
    <row r="2377" spans="1:30" x14ac:dyDescent="0.35">
      <c r="A2377" t="s">
        <v>196</v>
      </c>
      <c r="B2377" s="328" t="str">
        <f>VLOOKUP(A2377,'Web Based Remittances'!$A$2:$C$70,3,0)</f>
        <v>694c861d</v>
      </c>
      <c r="C2377" t="s">
        <v>47</v>
      </c>
      <c r="D2377" t="s">
        <v>48</v>
      </c>
      <c r="E2377">
        <v>4190386</v>
      </c>
      <c r="S2377">
        <f t="shared" si="37"/>
        <v>0</v>
      </c>
      <c r="T2377">
        <f>SUM($F2377:H2377)</f>
        <v>0</v>
      </c>
      <c r="U2377">
        <f>SUM($F2377:I2377)</f>
        <v>0</v>
      </c>
      <c r="V2377">
        <f>SUM($F2377:J2377)</f>
        <v>0</v>
      </c>
      <c r="W2377">
        <f>SUM($F2377:K2377)</f>
        <v>0</v>
      </c>
      <c r="X2377">
        <f>SUM($F2377:L2377)</f>
        <v>0</v>
      </c>
      <c r="Y2377">
        <f>SUM($F2377:M2377)</f>
        <v>0</v>
      </c>
      <c r="Z2377">
        <f>SUM($F2377:N2377)</f>
        <v>0</v>
      </c>
      <c r="AA2377">
        <f>SUM($F2377:O2377)</f>
        <v>0</v>
      </c>
      <c r="AB2377">
        <f>SUM($F2377:P2377)</f>
        <v>0</v>
      </c>
      <c r="AC2377">
        <f>SUM($F2377:Q2377)</f>
        <v>0</v>
      </c>
      <c r="AD2377">
        <f>SUM($F2377:R2377)</f>
        <v>0</v>
      </c>
    </row>
    <row r="2378" spans="1:30" x14ac:dyDescent="0.35">
      <c r="A2378" t="s">
        <v>196</v>
      </c>
      <c r="B2378" s="328" t="str">
        <f>VLOOKUP(A2378,'Web Based Remittances'!$A$2:$C$70,3,0)</f>
        <v>694c861d</v>
      </c>
      <c r="C2378" t="s">
        <v>49</v>
      </c>
      <c r="D2378" t="s">
        <v>50</v>
      </c>
      <c r="E2378">
        <v>4190387</v>
      </c>
      <c r="S2378">
        <f t="shared" si="37"/>
        <v>0</v>
      </c>
      <c r="T2378">
        <f>SUM($F2378:H2378)</f>
        <v>0</v>
      </c>
      <c r="U2378">
        <f>SUM($F2378:I2378)</f>
        <v>0</v>
      </c>
      <c r="V2378">
        <f>SUM($F2378:J2378)</f>
        <v>0</v>
      </c>
      <c r="W2378">
        <f>SUM($F2378:K2378)</f>
        <v>0</v>
      </c>
      <c r="X2378">
        <f>SUM($F2378:L2378)</f>
        <v>0</v>
      </c>
      <c r="Y2378">
        <f>SUM($F2378:M2378)</f>
        <v>0</v>
      </c>
      <c r="Z2378">
        <f>SUM($F2378:N2378)</f>
        <v>0</v>
      </c>
      <c r="AA2378">
        <f>SUM($F2378:O2378)</f>
        <v>0</v>
      </c>
      <c r="AB2378">
        <f>SUM($F2378:P2378)</f>
        <v>0</v>
      </c>
      <c r="AC2378">
        <f>SUM($F2378:Q2378)</f>
        <v>0</v>
      </c>
      <c r="AD2378">
        <f>SUM($F2378:R2378)</f>
        <v>0</v>
      </c>
    </row>
    <row r="2379" spans="1:30" x14ac:dyDescent="0.35">
      <c r="A2379" t="s">
        <v>196</v>
      </c>
      <c r="B2379" s="328" t="str">
        <f>VLOOKUP(A2379,'Web Based Remittances'!$A$2:$C$70,3,0)</f>
        <v>694c861d</v>
      </c>
      <c r="C2379" t="s">
        <v>51</v>
      </c>
      <c r="D2379" t="s">
        <v>52</v>
      </c>
      <c r="E2379">
        <v>4190388</v>
      </c>
      <c r="F2379">
        <v>-11020</v>
      </c>
      <c r="G2379">
        <v>-2755</v>
      </c>
      <c r="J2379">
        <v>-2755</v>
      </c>
      <c r="M2379">
        <v>-2755</v>
      </c>
      <c r="P2379">
        <v>-2755</v>
      </c>
      <c r="S2379">
        <f t="shared" si="37"/>
        <v>-2755</v>
      </c>
      <c r="T2379">
        <f>SUM($F2379:H2379)</f>
        <v>-13775</v>
      </c>
      <c r="U2379">
        <f>SUM($F2379:I2379)</f>
        <v>-13775</v>
      </c>
      <c r="V2379">
        <f>SUM($F2379:J2379)</f>
        <v>-16530</v>
      </c>
      <c r="W2379">
        <f>SUM($F2379:K2379)</f>
        <v>-16530</v>
      </c>
      <c r="X2379">
        <f>SUM($F2379:L2379)</f>
        <v>-16530</v>
      </c>
      <c r="Y2379">
        <f>SUM($F2379:M2379)</f>
        <v>-19285</v>
      </c>
      <c r="Z2379">
        <f>SUM($F2379:N2379)</f>
        <v>-19285</v>
      </c>
      <c r="AA2379">
        <f>SUM($F2379:O2379)</f>
        <v>-19285</v>
      </c>
      <c r="AB2379">
        <f>SUM($F2379:P2379)</f>
        <v>-22040</v>
      </c>
      <c r="AC2379">
        <f>SUM($F2379:Q2379)</f>
        <v>-22040</v>
      </c>
      <c r="AD2379">
        <f>SUM($F2379:R2379)</f>
        <v>-22040</v>
      </c>
    </row>
    <row r="2380" spans="1:30" x14ac:dyDescent="0.35">
      <c r="A2380" t="s">
        <v>196</v>
      </c>
      <c r="B2380" s="328" t="str">
        <f>VLOOKUP(A2380,'Web Based Remittances'!$A$2:$C$70,3,0)</f>
        <v>694c861d</v>
      </c>
      <c r="C2380" t="s">
        <v>53</v>
      </c>
      <c r="D2380" t="s">
        <v>54</v>
      </c>
      <c r="E2380">
        <v>4190380</v>
      </c>
      <c r="F2380">
        <v>-91034</v>
      </c>
      <c r="H2380">
        <v>-9216</v>
      </c>
      <c r="J2380">
        <v>-68914</v>
      </c>
      <c r="N2380">
        <v>-12904</v>
      </c>
      <c r="S2380">
        <f t="shared" si="37"/>
        <v>0</v>
      </c>
      <c r="T2380">
        <f>SUM($F2380:H2380)</f>
        <v>-100250</v>
      </c>
      <c r="U2380">
        <f>SUM($F2380:I2380)</f>
        <v>-100250</v>
      </c>
      <c r="V2380">
        <f>SUM($F2380:J2380)</f>
        <v>-169164</v>
      </c>
      <c r="W2380">
        <f>SUM($F2380:K2380)</f>
        <v>-169164</v>
      </c>
      <c r="X2380">
        <f>SUM($F2380:L2380)</f>
        <v>-169164</v>
      </c>
      <c r="Y2380">
        <f>SUM($F2380:M2380)</f>
        <v>-169164</v>
      </c>
      <c r="Z2380">
        <f>SUM($F2380:N2380)</f>
        <v>-182068</v>
      </c>
      <c r="AA2380">
        <f>SUM($F2380:O2380)</f>
        <v>-182068</v>
      </c>
      <c r="AB2380">
        <f>SUM($F2380:P2380)</f>
        <v>-182068</v>
      </c>
      <c r="AC2380">
        <f>SUM($F2380:Q2380)</f>
        <v>-182068</v>
      </c>
      <c r="AD2380">
        <f>SUM($F2380:R2380)</f>
        <v>-182068</v>
      </c>
    </row>
    <row r="2381" spans="1:30" x14ac:dyDescent="0.35">
      <c r="A2381" t="s">
        <v>196</v>
      </c>
      <c r="B2381" s="328" t="str">
        <f>VLOOKUP(A2381,'Web Based Remittances'!$A$2:$C$70,3,0)</f>
        <v>694c861d</v>
      </c>
      <c r="C2381" t="s">
        <v>156</v>
      </c>
      <c r="D2381" t="s">
        <v>157</v>
      </c>
      <c r="E2381">
        <v>4190205</v>
      </c>
      <c r="S2381">
        <f t="shared" si="37"/>
        <v>0</v>
      </c>
      <c r="T2381">
        <f>SUM($F2381:H2381)</f>
        <v>0</v>
      </c>
      <c r="U2381">
        <f>SUM($F2381:I2381)</f>
        <v>0</v>
      </c>
      <c r="V2381">
        <f>SUM($F2381:J2381)</f>
        <v>0</v>
      </c>
      <c r="W2381">
        <f>SUM($F2381:K2381)</f>
        <v>0</v>
      </c>
      <c r="X2381">
        <f>SUM($F2381:L2381)</f>
        <v>0</v>
      </c>
      <c r="Y2381">
        <f>SUM($F2381:M2381)</f>
        <v>0</v>
      </c>
      <c r="Z2381">
        <f>SUM($F2381:N2381)</f>
        <v>0</v>
      </c>
      <c r="AA2381">
        <f>SUM($F2381:O2381)</f>
        <v>0</v>
      </c>
      <c r="AB2381">
        <f>SUM($F2381:P2381)</f>
        <v>0</v>
      </c>
      <c r="AC2381">
        <f>SUM($F2381:Q2381)</f>
        <v>0</v>
      </c>
      <c r="AD2381">
        <f>SUM($F2381:R2381)</f>
        <v>0</v>
      </c>
    </row>
    <row r="2382" spans="1:30" x14ac:dyDescent="0.35">
      <c r="A2382" t="s">
        <v>196</v>
      </c>
      <c r="B2382" s="328" t="str">
        <f>VLOOKUP(A2382,'Web Based Remittances'!$A$2:$C$70,3,0)</f>
        <v>694c861d</v>
      </c>
      <c r="C2382" t="s">
        <v>55</v>
      </c>
      <c r="D2382" t="s">
        <v>56</v>
      </c>
      <c r="E2382">
        <v>4190210</v>
      </c>
      <c r="S2382">
        <f t="shared" si="37"/>
        <v>0</v>
      </c>
      <c r="T2382">
        <f>SUM($F2382:H2382)</f>
        <v>0</v>
      </c>
      <c r="U2382">
        <f>SUM($F2382:I2382)</f>
        <v>0</v>
      </c>
      <c r="V2382">
        <f>SUM($F2382:J2382)</f>
        <v>0</v>
      </c>
      <c r="W2382">
        <f>SUM($F2382:K2382)</f>
        <v>0</v>
      </c>
      <c r="X2382">
        <f>SUM($F2382:L2382)</f>
        <v>0</v>
      </c>
      <c r="Y2382">
        <f>SUM($F2382:M2382)</f>
        <v>0</v>
      </c>
      <c r="Z2382">
        <f>SUM($F2382:N2382)</f>
        <v>0</v>
      </c>
      <c r="AA2382">
        <f>SUM($F2382:O2382)</f>
        <v>0</v>
      </c>
      <c r="AB2382">
        <f>SUM($F2382:P2382)</f>
        <v>0</v>
      </c>
      <c r="AC2382">
        <f>SUM($F2382:Q2382)</f>
        <v>0</v>
      </c>
      <c r="AD2382">
        <f>SUM($F2382:R2382)</f>
        <v>0</v>
      </c>
    </row>
    <row r="2383" spans="1:30" x14ac:dyDescent="0.35">
      <c r="A2383" t="s">
        <v>196</v>
      </c>
      <c r="B2383" s="328" t="str">
        <f>VLOOKUP(A2383,'Web Based Remittances'!$A$2:$C$70,3,0)</f>
        <v>694c861d</v>
      </c>
      <c r="C2383" t="s">
        <v>57</v>
      </c>
      <c r="D2383" t="s">
        <v>58</v>
      </c>
      <c r="E2383">
        <v>6110000</v>
      </c>
      <c r="F2383">
        <v>1840467</v>
      </c>
      <c r="G2383">
        <v>145093</v>
      </c>
      <c r="H2383">
        <v>145093</v>
      </c>
      <c r="I2383">
        <v>145093</v>
      </c>
      <c r="J2383">
        <v>145093</v>
      </c>
      <c r="K2383">
        <v>145093</v>
      </c>
      <c r="L2383">
        <v>159286</v>
      </c>
      <c r="M2383">
        <v>159286</v>
      </c>
      <c r="N2383">
        <v>159286</v>
      </c>
      <c r="O2383">
        <v>159286</v>
      </c>
      <c r="P2383">
        <v>159286</v>
      </c>
      <c r="Q2383">
        <v>159286</v>
      </c>
      <c r="R2383">
        <v>159286</v>
      </c>
      <c r="S2383">
        <f t="shared" si="37"/>
        <v>145093</v>
      </c>
      <c r="T2383">
        <f>SUM($F2383:H2383)</f>
        <v>2130653</v>
      </c>
      <c r="U2383">
        <f>SUM($F2383:I2383)</f>
        <v>2275746</v>
      </c>
      <c r="V2383">
        <f>SUM($F2383:J2383)</f>
        <v>2420839</v>
      </c>
      <c r="W2383">
        <f>SUM($F2383:K2383)</f>
        <v>2565932</v>
      </c>
      <c r="X2383">
        <f>SUM($F2383:L2383)</f>
        <v>2725218</v>
      </c>
      <c r="Y2383">
        <f>SUM($F2383:M2383)</f>
        <v>2884504</v>
      </c>
      <c r="Z2383">
        <f>SUM($F2383:N2383)</f>
        <v>3043790</v>
      </c>
      <c r="AA2383">
        <f>SUM($F2383:O2383)</f>
        <v>3203076</v>
      </c>
      <c r="AB2383">
        <f>SUM($F2383:P2383)</f>
        <v>3362362</v>
      </c>
      <c r="AC2383">
        <f>SUM($F2383:Q2383)</f>
        <v>3521648</v>
      </c>
      <c r="AD2383">
        <f>SUM($F2383:R2383)</f>
        <v>3680934</v>
      </c>
    </row>
    <row r="2384" spans="1:30" x14ac:dyDescent="0.35">
      <c r="A2384" t="s">
        <v>196</v>
      </c>
      <c r="B2384" s="328" t="str">
        <f>VLOOKUP(A2384,'Web Based Remittances'!$A$2:$C$70,3,0)</f>
        <v>694c861d</v>
      </c>
      <c r="C2384" t="s">
        <v>59</v>
      </c>
      <c r="D2384" t="s">
        <v>60</v>
      </c>
      <c r="E2384">
        <v>6110020</v>
      </c>
      <c r="S2384">
        <f t="shared" si="37"/>
        <v>0</v>
      </c>
      <c r="T2384">
        <f>SUM($F2384:H2384)</f>
        <v>0</v>
      </c>
      <c r="U2384">
        <f>SUM($F2384:I2384)</f>
        <v>0</v>
      </c>
      <c r="V2384">
        <f>SUM($F2384:J2384)</f>
        <v>0</v>
      </c>
      <c r="W2384">
        <f>SUM($F2384:K2384)</f>
        <v>0</v>
      </c>
      <c r="X2384">
        <f>SUM($F2384:L2384)</f>
        <v>0</v>
      </c>
      <c r="Y2384">
        <f>SUM($F2384:M2384)</f>
        <v>0</v>
      </c>
      <c r="Z2384">
        <f>SUM($F2384:N2384)</f>
        <v>0</v>
      </c>
      <c r="AA2384">
        <f>SUM($F2384:O2384)</f>
        <v>0</v>
      </c>
      <c r="AB2384">
        <f>SUM($F2384:P2384)</f>
        <v>0</v>
      </c>
      <c r="AC2384">
        <f>SUM($F2384:Q2384)</f>
        <v>0</v>
      </c>
      <c r="AD2384">
        <f>SUM($F2384:R2384)</f>
        <v>0</v>
      </c>
    </row>
    <row r="2385" spans="1:30" x14ac:dyDescent="0.35">
      <c r="A2385" t="s">
        <v>196</v>
      </c>
      <c r="B2385" s="328" t="str">
        <f>VLOOKUP(A2385,'Web Based Remittances'!$A$2:$C$70,3,0)</f>
        <v>694c861d</v>
      </c>
      <c r="C2385" t="s">
        <v>61</v>
      </c>
      <c r="D2385" t="s">
        <v>62</v>
      </c>
      <c r="E2385">
        <v>6110600</v>
      </c>
      <c r="F2385">
        <v>684307</v>
      </c>
      <c r="G2385">
        <v>56142</v>
      </c>
      <c r="H2385">
        <v>56142</v>
      </c>
      <c r="I2385">
        <v>56142</v>
      </c>
      <c r="J2385">
        <v>56142</v>
      </c>
      <c r="K2385">
        <v>56142</v>
      </c>
      <c r="L2385">
        <v>56142</v>
      </c>
      <c r="M2385">
        <v>57909</v>
      </c>
      <c r="N2385">
        <v>57909</v>
      </c>
      <c r="O2385">
        <v>57909</v>
      </c>
      <c r="P2385">
        <v>57909</v>
      </c>
      <c r="Q2385">
        <v>57909</v>
      </c>
      <c r="R2385">
        <v>57910</v>
      </c>
      <c r="S2385">
        <f t="shared" si="37"/>
        <v>56142</v>
      </c>
      <c r="T2385">
        <f>SUM($F2385:H2385)</f>
        <v>796591</v>
      </c>
      <c r="U2385">
        <f>SUM($F2385:I2385)</f>
        <v>852733</v>
      </c>
      <c r="V2385">
        <f>SUM($F2385:J2385)</f>
        <v>908875</v>
      </c>
      <c r="W2385">
        <f>SUM($F2385:K2385)</f>
        <v>965017</v>
      </c>
      <c r="X2385">
        <f>SUM($F2385:L2385)</f>
        <v>1021159</v>
      </c>
      <c r="Y2385">
        <f>SUM($F2385:M2385)</f>
        <v>1079068</v>
      </c>
      <c r="Z2385">
        <f>SUM($F2385:N2385)</f>
        <v>1136977</v>
      </c>
      <c r="AA2385">
        <f>SUM($F2385:O2385)</f>
        <v>1194886</v>
      </c>
      <c r="AB2385">
        <f>SUM($F2385:P2385)</f>
        <v>1252795</v>
      </c>
      <c r="AC2385">
        <f>SUM($F2385:Q2385)</f>
        <v>1310704</v>
      </c>
      <c r="AD2385">
        <f>SUM($F2385:R2385)</f>
        <v>1368614</v>
      </c>
    </row>
    <row r="2386" spans="1:30" x14ac:dyDescent="0.35">
      <c r="A2386" t="s">
        <v>196</v>
      </c>
      <c r="B2386" s="328" t="str">
        <f>VLOOKUP(A2386,'Web Based Remittances'!$A$2:$C$70,3,0)</f>
        <v>694c861d</v>
      </c>
      <c r="C2386" t="s">
        <v>63</v>
      </c>
      <c r="D2386" t="s">
        <v>64</v>
      </c>
      <c r="E2386">
        <v>6110720</v>
      </c>
      <c r="F2386">
        <v>68211</v>
      </c>
      <c r="G2386">
        <v>5226</v>
      </c>
      <c r="H2386">
        <v>5226</v>
      </c>
      <c r="I2386">
        <v>5226</v>
      </c>
      <c r="J2386">
        <v>5226</v>
      </c>
      <c r="K2386">
        <v>5226</v>
      </c>
      <c r="L2386">
        <v>5226</v>
      </c>
      <c r="M2386">
        <v>6142</v>
      </c>
      <c r="N2386">
        <v>6142</v>
      </c>
      <c r="O2386">
        <v>6142</v>
      </c>
      <c r="P2386">
        <v>6142</v>
      </c>
      <c r="Q2386">
        <v>6142</v>
      </c>
      <c r="R2386">
        <v>6145</v>
      </c>
      <c r="S2386">
        <f t="shared" si="37"/>
        <v>5226</v>
      </c>
      <c r="T2386">
        <f>SUM($F2386:H2386)</f>
        <v>78663</v>
      </c>
      <c r="U2386">
        <f>SUM($F2386:I2386)</f>
        <v>83889</v>
      </c>
      <c r="V2386">
        <f>SUM($F2386:J2386)</f>
        <v>89115</v>
      </c>
      <c r="W2386">
        <f>SUM($F2386:K2386)</f>
        <v>94341</v>
      </c>
      <c r="X2386">
        <f>SUM($F2386:L2386)</f>
        <v>99567</v>
      </c>
      <c r="Y2386">
        <f>SUM($F2386:M2386)</f>
        <v>105709</v>
      </c>
      <c r="Z2386">
        <f>SUM($F2386:N2386)</f>
        <v>111851</v>
      </c>
      <c r="AA2386">
        <f>SUM($F2386:O2386)</f>
        <v>117993</v>
      </c>
      <c r="AB2386">
        <f>SUM($F2386:P2386)</f>
        <v>124135</v>
      </c>
      <c r="AC2386">
        <f>SUM($F2386:Q2386)</f>
        <v>130277</v>
      </c>
      <c r="AD2386">
        <f>SUM($F2386:R2386)</f>
        <v>136422</v>
      </c>
    </row>
    <row r="2387" spans="1:30" x14ac:dyDescent="0.35">
      <c r="A2387" t="s">
        <v>196</v>
      </c>
      <c r="B2387" s="328" t="str">
        <f>VLOOKUP(A2387,'Web Based Remittances'!$A$2:$C$70,3,0)</f>
        <v>694c861d</v>
      </c>
      <c r="C2387" t="s">
        <v>65</v>
      </c>
      <c r="D2387" t="s">
        <v>66</v>
      </c>
      <c r="E2387">
        <v>6110860</v>
      </c>
      <c r="F2387">
        <v>203832</v>
      </c>
      <c r="G2387">
        <v>16494</v>
      </c>
      <c r="H2387">
        <v>16494</v>
      </c>
      <c r="I2387">
        <v>16494</v>
      </c>
      <c r="J2387">
        <v>16494</v>
      </c>
      <c r="K2387">
        <v>16494</v>
      </c>
      <c r="L2387">
        <v>16494</v>
      </c>
      <c r="M2387">
        <v>17478</v>
      </c>
      <c r="N2387">
        <v>17478</v>
      </c>
      <c r="O2387">
        <v>17478</v>
      </c>
      <c r="P2387">
        <v>17478</v>
      </c>
      <c r="Q2387">
        <v>17478</v>
      </c>
      <c r="R2387">
        <v>17478</v>
      </c>
      <c r="S2387">
        <f t="shared" si="37"/>
        <v>16494</v>
      </c>
      <c r="T2387">
        <f>SUM($F2387:H2387)</f>
        <v>236820</v>
      </c>
      <c r="U2387">
        <f>SUM($F2387:I2387)</f>
        <v>253314</v>
      </c>
      <c r="V2387">
        <f>SUM($F2387:J2387)</f>
        <v>269808</v>
      </c>
      <c r="W2387">
        <f>SUM($F2387:K2387)</f>
        <v>286302</v>
      </c>
      <c r="X2387">
        <f>SUM($F2387:L2387)</f>
        <v>302796</v>
      </c>
      <c r="Y2387">
        <f>SUM($F2387:M2387)</f>
        <v>320274</v>
      </c>
      <c r="Z2387">
        <f>SUM($F2387:N2387)</f>
        <v>337752</v>
      </c>
      <c r="AA2387">
        <f>SUM($F2387:O2387)</f>
        <v>355230</v>
      </c>
      <c r="AB2387">
        <f>SUM($F2387:P2387)</f>
        <v>372708</v>
      </c>
      <c r="AC2387">
        <f>SUM($F2387:Q2387)</f>
        <v>390186</v>
      </c>
      <c r="AD2387">
        <f>SUM($F2387:R2387)</f>
        <v>407664</v>
      </c>
    </row>
    <row r="2388" spans="1:30" x14ac:dyDescent="0.35">
      <c r="A2388" t="s">
        <v>196</v>
      </c>
      <c r="B2388" s="328" t="str">
        <f>VLOOKUP(A2388,'Web Based Remittances'!$A$2:$C$70,3,0)</f>
        <v>694c861d</v>
      </c>
      <c r="C2388" t="s">
        <v>67</v>
      </c>
      <c r="D2388" t="s">
        <v>68</v>
      </c>
      <c r="E2388">
        <v>6110800</v>
      </c>
      <c r="S2388">
        <f t="shared" si="37"/>
        <v>0</v>
      </c>
      <c r="T2388">
        <f>SUM($F2388:H2388)</f>
        <v>0</v>
      </c>
      <c r="U2388">
        <f>SUM($F2388:I2388)</f>
        <v>0</v>
      </c>
      <c r="V2388">
        <f>SUM($F2388:J2388)</f>
        <v>0</v>
      </c>
      <c r="W2388">
        <f>SUM($F2388:K2388)</f>
        <v>0</v>
      </c>
      <c r="X2388">
        <f>SUM($F2388:L2388)</f>
        <v>0</v>
      </c>
      <c r="Y2388">
        <f>SUM($F2388:M2388)</f>
        <v>0</v>
      </c>
      <c r="Z2388">
        <f>SUM($F2388:N2388)</f>
        <v>0</v>
      </c>
      <c r="AA2388">
        <f>SUM($F2388:O2388)</f>
        <v>0</v>
      </c>
      <c r="AB2388">
        <f>SUM($F2388:P2388)</f>
        <v>0</v>
      </c>
      <c r="AC2388">
        <f>SUM($F2388:Q2388)</f>
        <v>0</v>
      </c>
      <c r="AD2388">
        <f>SUM($F2388:R2388)</f>
        <v>0</v>
      </c>
    </row>
    <row r="2389" spans="1:30" x14ac:dyDescent="0.35">
      <c r="A2389" t="s">
        <v>196</v>
      </c>
      <c r="B2389" s="328" t="str">
        <f>VLOOKUP(A2389,'Web Based Remittances'!$A$2:$C$70,3,0)</f>
        <v>694c861d</v>
      </c>
      <c r="C2389" t="s">
        <v>69</v>
      </c>
      <c r="D2389" t="s">
        <v>70</v>
      </c>
      <c r="E2389">
        <v>6110640</v>
      </c>
      <c r="F2389">
        <v>77527</v>
      </c>
      <c r="G2389">
        <v>6460</v>
      </c>
      <c r="H2389">
        <v>6460</v>
      </c>
      <c r="I2389">
        <v>6460</v>
      </c>
      <c r="J2389">
        <v>6460</v>
      </c>
      <c r="K2389">
        <v>6460</v>
      </c>
      <c r="L2389">
        <v>6460</v>
      </c>
      <c r="M2389">
        <v>6460</v>
      </c>
      <c r="N2389">
        <v>6460</v>
      </c>
      <c r="O2389">
        <v>6460</v>
      </c>
      <c r="P2389">
        <v>6460</v>
      </c>
      <c r="Q2389">
        <v>6460</v>
      </c>
      <c r="R2389">
        <v>6467</v>
      </c>
      <c r="S2389">
        <f t="shared" si="37"/>
        <v>6460</v>
      </c>
      <c r="T2389">
        <f>SUM($F2389:H2389)</f>
        <v>90447</v>
      </c>
      <c r="U2389">
        <f>SUM($F2389:I2389)</f>
        <v>96907</v>
      </c>
      <c r="V2389">
        <f>SUM($F2389:J2389)</f>
        <v>103367</v>
      </c>
      <c r="W2389">
        <f>SUM($F2389:K2389)</f>
        <v>109827</v>
      </c>
      <c r="X2389">
        <f>SUM($F2389:L2389)</f>
        <v>116287</v>
      </c>
      <c r="Y2389">
        <f>SUM($F2389:M2389)</f>
        <v>122747</v>
      </c>
      <c r="Z2389">
        <f>SUM($F2389:N2389)</f>
        <v>129207</v>
      </c>
      <c r="AA2389">
        <f>SUM($F2389:O2389)</f>
        <v>135667</v>
      </c>
      <c r="AB2389">
        <f>SUM($F2389:P2389)</f>
        <v>142127</v>
      </c>
      <c r="AC2389">
        <f>SUM($F2389:Q2389)</f>
        <v>148587</v>
      </c>
      <c r="AD2389">
        <f>SUM($F2389:R2389)</f>
        <v>155054</v>
      </c>
    </row>
    <row r="2390" spans="1:30" x14ac:dyDescent="0.35">
      <c r="A2390" t="s">
        <v>196</v>
      </c>
      <c r="B2390" s="328" t="str">
        <f>VLOOKUP(A2390,'Web Based Remittances'!$A$2:$C$70,3,0)</f>
        <v>694c861d</v>
      </c>
      <c r="C2390" t="s">
        <v>71</v>
      </c>
      <c r="D2390" t="s">
        <v>72</v>
      </c>
      <c r="E2390">
        <v>6116300</v>
      </c>
      <c r="F2390">
        <v>5100</v>
      </c>
      <c r="G2390">
        <v>50</v>
      </c>
      <c r="H2390">
        <v>300</v>
      </c>
      <c r="I2390">
        <v>467</v>
      </c>
      <c r="J2390">
        <v>1000</v>
      </c>
      <c r="L2390">
        <v>800</v>
      </c>
      <c r="M2390">
        <v>404</v>
      </c>
      <c r="N2390">
        <v>404</v>
      </c>
      <c r="O2390">
        <v>404</v>
      </c>
      <c r="P2390">
        <v>404</v>
      </c>
      <c r="Q2390">
        <v>404</v>
      </c>
      <c r="R2390">
        <v>463</v>
      </c>
      <c r="S2390">
        <f t="shared" si="37"/>
        <v>50</v>
      </c>
      <c r="T2390">
        <f>SUM($F2390:H2390)</f>
        <v>5450</v>
      </c>
      <c r="U2390">
        <f>SUM($F2390:I2390)</f>
        <v>5917</v>
      </c>
      <c r="V2390">
        <f>SUM($F2390:J2390)</f>
        <v>6917</v>
      </c>
      <c r="W2390">
        <f>SUM($F2390:K2390)</f>
        <v>6917</v>
      </c>
      <c r="X2390">
        <f>SUM($F2390:L2390)</f>
        <v>7717</v>
      </c>
      <c r="Y2390">
        <f>SUM($F2390:M2390)</f>
        <v>8121</v>
      </c>
      <c r="Z2390">
        <f>SUM($F2390:N2390)</f>
        <v>8525</v>
      </c>
      <c r="AA2390">
        <f>SUM($F2390:O2390)</f>
        <v>8929</v>
      </c>
      <c r="AB2390">
        <f>SUM($F2390:P2390)</f>
        <v>9333</v>
      </c>
      <c r="AC2390">
        <f>SUM($F2390:Q2390)</f>
        <v>9737</v>
      </c>
      <c r="AD2390">
        <f>SUM($F2390:R2390)</f>
        <v>10200</v>
      </c>
    </row>
    <row r="2391" spans="1:30" x14ac:dyDescent="0.35">
      <c r="A2391" t="s">
        <v>196</v>
      </c>
      <c r="B2391" s="328" t="str">
        <f>VLOOKUP(A2391,'Web Based Remittances'!$A$2:$C$70,3,0)</f>
        <v>694c861d</v>
      </c>
      <c r="C2391" t="s">
        <v>73</v>
      </c>
      <c r="D2391" t="s">
        <v>74</v>
      </c>
      <c r="E2391">
        <v>6116200</v>
      </c>
      <c r="F2391">
        <v>39907</v>
      </c>
      <c r="G2391">
        <v>160</v>
      </c>
      <c r="H2391">
        <v>4622</v>
      </c>
      <c r="I2391">
        <v>3272</v>
      </c>
      <c r="J2391">
        <v>3672</v>
      </c>
      <c r="L2391">
        <v>5272</v>
      </c>
      <c r="M2391">
        <v>4272</v>
      </c>
      <c r="N2391">
        <v>3772</v>
      </c>
      <c r="O2391">
        <v>3272</v>
      </c>
      <c r="P2391">
        <v>3272</v>
      </c>
      <c r="Q2391">
        <v>4049</v>
      </c>
      <c r="R2391">
        <v>4272</v>
      </c>
      <c r="S2391">
        <f t="shared" si="37"/>
        <v>160</v>
      </c>
      <c r="T2391">
        <f>SUM($F2391:H2391)</f>
        <v>44689</v>
      </c>
      <c r="U2391">
        <f>SUM($F2391:I2391)</f>
        <v>47961</v>
      </c>
      <c r="V2391">
        <f>SUM($F2391:J2391)</f>
        <v>51633</v>
      </c>
      <c r="W2391">
        <f>SUM($F2391:K2391)</f>
        <v>51633</v>
      </c>
      <c r="X2391">
        <f>SUM($F2391:L2391)</f>
        <v>56905</v>
      </c>
      <c r="Y2391">
        <f>SUM($F2391:M2391)</f>
        <v>61177</v>
      </c>
      <c r="Z2391">
        <f>SUM($F2391:N2391)</f>
        <v>64949</v>
      </c>
      <c r="AA2391">
        <f>SUM($F2391:O2391)</f>
        <v>68221</v>
      </c>
      <c r="AB2391">
        <f>SUM($F2391:P2391)</f>
        <v>71493</v>
      </c>
      <c r="AC2391">
        <f>SUM($F2391:Q2391)</f>
        <v>75542</v>
      </c>
      <c r="AD2391">
        <f>SUM($F2391:R2391)</f>
        <v>79814</v>
      </c>
    </row>
    <row r="2392" spans="1:30" x14ac:dyDescent="0.35">
      <c r="A2392" t="s">
        <v>196</v>
      </c>
      <c r="B2392" s="328" t="str">
        <f>VLOOKUP(A2392,'Web Based Remittances'!$A$2:$C$70,3,0)</f>
        <v>694c861d</v>
      </c>
      <c r="C2392" t="s">
        <v>75</v>
      </c>
      <c r="D2392" t="s">
        <v>76</v>
      </c>
      <c r="E2392">
        <v>6116610</v>
      </c>
      <c r="S2392">
        <f t="shared" si="37"/>
        <v>0</v>
      </c>
      <c r="T2392">
        <f>SUM($F2392:H2392)</f>
        <v>0</v>
      </c>
      <c r="U2392">
        <f>SUM($F2392:I2392)</f>
        <v>0</v>
      </c>
      <c r="V2392">
        <f>SUM($F2392:J2392)</f>
        <v>0</v>
      </c>
      <c r="W2392">
        <f>SUM($F2392:K2392)</f>
        <v>0</v>
      </c>
      <c r="X2392">
        <f>SUM($F2392:L2392)</f>
        <v>0</v>
      </c>
      <c r="Y2392">
        <f>SUM($F2392:M2392)</f>
        <v>0</v>
      </c>
      <c r="Z2392">
        <f>SUM($F2392:N2392)</f>
        <v>0</v>
      </c>
      <c r="AA2392">
        <f>SUM($F2392:O2392)</f>
        <v>0</v>
      </c>
      <c r="AB2392">
        <f>SUM($F2392:P2392)</f>
        <v>0</v>
      </c>
      <c r="AC2392">
        <f>SUM($F2392:Q2392)</f>
        <v>0</v>
      </c>
      <c r="AD2392">
        <f>SUM($F2392:R2392)</f>
        <v>0</v>
      </c>
    </row>
    <row r="2393" spans="1:30" x14ac:dyDescent="0.35">
      <c r="A2393" t="s">
        <v>196</v>
      </c>
      <c r="B2393" s="328" t="str">
        <f>VLOOKUP(A2393,'Web Based Remittances'!$A$2:$C$70,3,0)</f>
        <v>694c861d</v>
      </c>
      <c r="C2393" t="s">
        <v>77</v>
      </c>
      <c r="D2393" t="s">
        <v>78</v>
      </c>
      <c r="E2393">
        <v>6116600</v>
      </c>
      <c r="F2393">
        <v>1064.53</v>
      </c>
      <c r="G2393">
        <v>1064.53</v>
      </c>
      <c r="S2393">
        <f t="shared" si="37"/>
        <v>1064.53</v>
      </c>
      <c r="T2393">
        <f>SUM($F2393:H2393)</f>
        <v>2129.06</v>
      </c>
      <c r="U2393">
        <f>SUM($F2393:I2393)</f>
        <v>2129.06</v>
      </c>
      <c r="V2393">
        <f>SUM($F2393:J2393)</f>
        <v>2129.06</v>
      </c>
      <c r="W2393">
        <f>SUM($F2393:K2393)</f>
        <v>2129.06</v>
      </c>
      <c r="X2393">
        <f>SUM($F2393:L2393)</f>
        <v>2129.06</v>
      </c>
      <c r="Y2393">
        <f>SUM($F2393:M2393)</f>
        <v>2129.06</v>
      </c>
      <c r="Z2393">
        <f>SUM($F2393:N2393)</f>
        <v>2129.06</v>
      </c>
      <c r="AA2393">
        <f>SUM($F2393:O2393)</f>
        <v>2129.06</v>
      </c>
      <c r="AB2393">
        <f>SUM($F2393:P2393)</f>
        <v>2129.06</v>
      </c>
      <c r="AC2393">
        <f>SUM($F2393:Q2393)</f>
        <v>2129.06</v>
      </c>
      <c r="AD2393">
        <f>SUM($F2393:R2393)</f>
        <v>2129.06</v>
      </c>
    </row>
    <row r="2394" spans="1:30" x14ac:dyDescent="0.35">
      <c r="A2394" t="s">
        <v>196</v>
      </c>
      <c r="B2394" s="328" t="str">
        <f>VLOOKUP(A2394,'Web Based Remittances'!$A$2:$C$70,3,0)</f>
        <v>694c861d</v>
      </c>
      <c r="C2394" t="s">
        <v>79</v>
      </c>
      <c r="D2394" t="s">
        <v>80</v>
      </c>
      <c r="E2394">
        <v>6121000</v>
      </c>
      <c r="F2394">
        <v>63335.5</v>
      </c>
      <c r="G2394">
        <v>10317</v>
      </c>
      <c r="H2394">
        <v>2815</v>
      </c>
      <c r="I2394">
        <v>2195</v>
      </c>
      <c r="J2394">
        <v>3753</v>
      </c>
      <c r="K2394">
        <v>2176</v>
      </c>
      <c r="L2394">
        <v>27595</v>
      </c>
      <c r="M2394">
        <v>2566</v>
      </c>
      <c r="N2394">
        <v>2700</v>
      </c>
      <c r="O2394">
        <v>2325</v>
      </c>
      <c r="P2394">
        <v>2459</v>
      </c>
      <c r="Q2394">
        <v>2000</v>
      </c>
      <c r="R2394">
        <v>2434.5</v>
      </c>
      <c r="S2394">
        <f t="shared" si="37"/>
        <v>10317</v>
      </c>
      <c r="T2394">
        <f>SUM($F2394:H2394)</f>
        <v>76467.5</v>
      </c>
      <c r="U2394">
        <f>SUM($F2394:I2394)</f>
        <v>78662.5</v>
      </c>
      <c r="V2394">
        <f>SUM($F2394:J2394)</f>
        <v>82415.5</v>
      </c>
      <c r="W2394">
        <f>SUM($F2394:K2394)</f>
        <v>84591.5</v>
      </c>
      <c r="X2394">
        <f>SUM($F2394:L2394)</f>
        <v>112186.5</v>
      </c>
      <c r="Y2394">
        <f>SUM($F2394:M2394)</f>
        <v>114752.5</v>
      </c>
      <c r="Z2394">
        <f>SUM($F2394:N2394)</f>
        <v>117452.5</v>
      </c>
      <c r="AA2394">
        <f>SUM($F2394:O2394)</f>
        <v>119777.5</v>
      </c>
      <c r="AB2394">
        <f>SUM($F2394:P2394)</f>
        <v>122236.5</v>
      </c>
      <c r="AC2394">
        <f>SUM($F2394:Q2394)</f>
        <v>124236.5</v>
      </c>
      <c r="AD2394">
        <f>SUM($F2394:R2394)</f>
        <v>126671</v>
      </c>
    </row>
    <row r="2395" spans="1:30" x14ac:dyDescent="0.35">
      <c r="A2395" t="s">
        <v>196</v>
      </c>
      <c r="B2395" s="328" t="str">
        <f>VLOOKUP(A2395,'Web Based Remittances'!$A$2:$C$70,3,0)</f>
        <v>694c861d</v>
      </c>
      <c r="C2395" t="s">
        <v>81</v>
      </c>
      <c r="D2395" t="s">
        <v>82</v>
      </c>
      <c r="E2395">
        <v>6122310</v>
      </c>
      <c r="F2395">
        <v>34667.4</v>
      </c>
      <c r="G2395">
        <v>8752</v>
      </c>
      <c r="H2395">
        <v>1605</v>
      </c>
      <c r="I2395">
        <v>2605</v>
      </c>
      <c r="J2395">
        <v>2705</v>
      </c>
      <c r="K2395">
        <v>605</v>
      </c>
      <c r="L2395">
        <v>12605</v>
      </c>
      <c r="M2395">
        <v>1605</v>
      </c>
      <c r="N2395">
        <v>905</v>
      </c>
      <c r="O2395">
        <v>805</v>
      </c>
      <c r="P2395">
        <v>805</v>
      </c>
      <c r="Q2395">
        <v>805</v>
      </c>
      <c r="R2395">
        <v>865.4</v>
      </c>
      <c r="S2395">
        <f t="shared" si="37"/>
        <v>8752</v>
      </c>
      <c r="T2395">
        <f>SUM($F2395:H2395)</f>
        <v>45024.4</v>
      </c>
      <c r="U2395">
        <f>SUM($F2395:I2395)</f>
        <v>47629.4</v>
      </c>
      <c r="V2395">
        <f>SUM($F2395:J2395)</f>
        <v>50334.400000000001</v>
      </c>
      <c r="W2395">
        <f>SUM($F2395:K2395)</f>
        <v>50939.4</v>
      </c>
      <c r="X2395">
        <f>SUM($F2395:L2395)</f>
        <v>63544.4</v>
      </c>
      <c r="Y2395">
        <f>SUM($F2395:M2395)</f>
        <v>65149.4</v>
      </c>
      <c r="Z2395">
        <f>SUM($F2395:N2395)</f>
        <v>66054.399999999994</v>
      </c>
      <c r="AA2395">
        <f>SUM($F2395:O2395)</f>
        <v>66859.399999999994</v>
      </c>
      <c r="AB2395">
        <f>SUM($F2395:P2395)</f>
        <v>67664.399999999994</v>
      </c>
      <c r="AC2395">
        <f>SUM($F2395:Q2395)</f>
        <v>68469.399999999994</v>
      </c>
      <c r="AD2395">
        <f>SUM($F2395:R2395)</f>
        <v>69334.799999999988</v>
      </c>
    </row>
    <row r="2396" spans="1:30" x14ac:dyDescent="0.35">
      <c r="A2396" t="s">
        <v>196</v>
      </c>
      <c r="B2396" s="328" t="str">
        <f>VLOOKUP(A2396,'Web Based Remittances'!$A$2:$C$70,3,0)</f>
        <v>694c861d</v>
      </c>
      <c r="C2396" t="s">
        <v>83</v>
      </c>
      <c r="D2396" t="s">
        <v>84</v>
      </c>
      <c r="E2396">
        <v>6122110</v>
      </c>
      <c r="F2396">
        <v>69227.960000000006</v>
      </c>
      <c r="G2396">
        <v>6830</v>
      </c>
      <c r="H2396">
        <v>6602</v>
      </c>
      <c r="I2396">
        <v>5602</v>
      </c>
      <c r="J2396">
        <v>6602</v>
      </c>
      <c r="K2396">
        <v>4602</v>
      </c>
      <c r="L2396">
        <v>4602</v>
      </c>
      <c r="M2396">
        <v>5602</v>
      </c>
      <c r="N2396">
        <v>6602</v>
      </c>
      <c r="O2396">
        <v>5102</v>
      </c>
      <c r="P2396">
        <v>5602</v>
      </c>
      <c r="Q2396">
        <v>5602</v>
      </c>
      <c r="R2396">
        <v>5877.96</v>
      </c>
      <c r="S2396">
        <f t="shared" si="37"/>
        <v>6830</v>
      </c>
      <c r="T2396">
        <f>SUM($F2396:H2396)</f>
        <v>82659.960000000006</v>
      </c>
      <c r="U2396">
        <f>SUM($F2396:I2396)</f>
        <v>88261.96</v>
      </c>
      <c r="V2396">
        <f>SUM($F2396:J2396)</f>
        <v>94863.96</v>
      </c>
      <c r="W2396">
        <f>SUM($F2396:K2396)</f>
        <v>99465.96</v>
      </c>
      <c r="X2396">
        <f>SUM($F2396:L2396)</f>
        <v>104067.96</v>
      </c>
      <c r="Y2396">
        <f>SUM($F2396:M2396)</f>
        <v>109669.96</v>
      </c>
      <c r="Z2396">
        <f>SUM($F2396:N2396)</f>
        <v>116271.96</v>
      </c>
      <c r="AA2396">
        <f>SUM($F2396:O2396)</f>
        <v>121373.96</v>
      </c>
      <c r="AB2396">
        <f>SUM($F2396:P2396)</f>
        <v>126975.96</v>
      </c>
      <c r="AC2396">
        <f>SUM($F2396:Q2396)</f>
        <v>132577.96000000002</v>
      </c>
      <c r="AD2396">
        <f>SUM($F2396:R2396)</f>
        <v>138455.92000000001</v>
      </c>
    </row>
    <row r="2397" spans="1:30" x14ac:dyDescent="0.35">
      <c r="A2397" t="s">
        <v>196</v>
      </c>
      <c r="B2397" s="328" t="str">
        <f>VLOOKUP(A2397,'Web Based Remittances'!$A$2:$C$70,3,0)</f>
        <v>694c861d</v>
      </c>
      <c r="C2397" t="s">
        <v>85</v>
      </c>
      <c r="D2397" t="s">
        <v>86</v>
      </c>
      <c r="E2397">
        <v>6120800</v>
      </c>
      <c r="F2397">
        <v>10500</v>
      </c>
      <c r="G2397">
        <v>2149</v>
      </c>
      <c r="J2397">
        <v>2783</v>
      </c>
      <c r="M2397">
        <v>2783</v>
      </c>
      <c r="P2397">
        <v>2785</v>
      </c>
      <c r="S2397">
        <f t="shared" si="37"/>
        <v>2149</v>
      </c>
      <c r="T2397">
        <f>SUM($F2397:H2397)</f>
        <v>12649</v>
      </c>
      <c r="U2397">
        <f>SUM($F2397:I2397)</f>
        <v>12649</v>
      </c>
      <c r="V2397">
        <f>SUM($F2397:J2397)</f>
        <v>15432</v>
      </c>
      <c r="W2397">
        <f>SUM($F2397:K2397)</f>
        <v>15432</v>
      </c>
      <c r="X2397">
        <f>SUM($F2397:L2397)</f>
        <v>15432</v>
      </c>
      <c r="Y2397">
        <f>SUM($F2397:M2397)</f>
        <v>18215</v>
      </c>
      <c r="Z2397">
        <f>SUM($F2397:N2397)</f>
        <v>18215</v>
      </c>
      <c r="AA2397">
        <f>SUM($F2397:O2397)</f>
        <v>18215</v>
      </c>
      <c r="AB2397">
        <f>SUM($F2397:P2397)</f>
        <v>21000</v>
      </c>
      <c r="AC2397">
        <f>SUM($F2397:Q2397)</f>
        <v>21000</v>
      </c>
      <c r="AD2397">
        <f>SUM($F2397:R2397)</f>
        <v>21000</v>
      </c>
    </row>
    <row r="2398" spans="1:30" x14ac:dyDescent="0.35">
      <c r="A2398" t="s">
        <v>196</v>
      </c>
      <c r="B2398" s="328" t="str">
        <f>VLOOKUP(A2398,'Web Based Remittances'!$A$2:$C$70,3,0)</f>
        <v>694c861d</v>
      </c>
      <c r="C2398" t="s">
        <v>87</v>
      </c>
      <c r="D2398" t="s">
        <v>88</v>
      </c>
      <c r="E2398">
        <v>6120220</v>
      </c>
      <c r="F2398">
        <v>74255</v>
      </c>
      <c r="G2398">
        <v>8535</v>
      </c>
      <c r="H2398">
        <v>8000</v>
      </c>
      <c r="I2398">
        <v>7500</v>
      </c>
      <c r="J2398">
        <v>6500</v>
      </c>
      <c r="K2398">
        <v>5000</v>
      </c>
      <c r="L2398">
        <v>3000</v>
      </c>
      <c r="M2398">
        <v>3500</v>
      </c>
      <c r="N2398">
        <v>4000</v>
      </c>
      <c r="O2398">
        <v>6000</v>
      </c>
      <c r="P2398">
        <v>7000</v>
      </c>
      <c r="Q2398">
        <v>7500</v>
      </c>
      <c r="R2398">
        <v>7720</v>
      </c>
      <c r="S2398">
        <f t="shared" si="37"/>
        <v>8535</v>
      </c>
      <c r="T2398">
        <f>SUM($F2398:H2398)</f>
        <v>90790</v>
      </c>
      <c r="U2398">
        <f>SUM($F2398:I2398)</f>
        <v>98290</v>
      </c>
      <c r="V2398">
        <f>SUM($F2398:J2398)</f>
        <v>104790</v>
      </c>
      <c r="W2398">
        <f>SUM($F2398:K2398)</f>
        <v>109790</v>
      </c>
      <c r="X2398">
        <f>SUM($F2398:L2398)</f>
        <v>112790</v>
      </c>
      <c r="Y2398">
        <f>SUM($F2398:M2398)</f>
        <v>116290</v>
      </c>
      <c r="Z2398">
        <f>SUM($F2398:N2398)</f>
        <v>120290</v>
      </c>
      <c r="AA2398">
        <f>SUM($F2398:O2398)</f>
        <v>126290</v>
      </c>
      <c r="AB2398">
        <f>SUM($F2398:P2398)</f>
        <v>133290</v>
      </c>
      <c r="AC2398">
        <f>SUM($F2398:Q2398)</f>
        <v>140790</v>
      </c>
      <c r="AD2398">
        <f>SUM($F2398:R2398)</f>
        <v>148510</v>
      </c>
    </row>
    <row r="2399" spans="1:30" x14ac:dyDescent="0.35">
      <c r="A2399" t="s">
        <v>196</v>
      </c>
      <c r="B2399" s="328" t="str">
        <f>VLOOKUP(A2399,'Web Based Remittances'!$A$2:$C$70,3,0)</f>
        <v>694c861d</v>
      </c>
      <c r="C2399" t="s">
        <v>89</v>
      </c>
      <c r="D2399" t="s">
        <v>90</v>
      </c>
      <c r="E2399">
        <v>6120600</v>
      </c>
      <c r="F2399">
        <v>13005</v>
      </c>
      <c r="R2399">
        <v>13005</v>
      </c>
      <c r="S2399">
        <f t="shared" si="37"/>
        <v>0</v>
      </c>
      <c r="T2399">
        <f>SUM($F2399:H2399)</f>
        <v>13005</v>
      </c>
      <c r="U2399">
        <f>SUM($F2399:I2399)</f>
        <v>13005</v>
      </c>
      <c r="V2399">
        <f>SUM($F2399:J2399)</f>
        <v>13005</v>
      </c>
      <c r="W2399">
        <f>SUM($F2399:K2399)</f>
        <v>13005</v>
      </c>
      <c r="X2399">
        <f>SUM($F2399:L2399)</f>
        <v>13005</v>
      </c>
      <c r="Y2399">
        <f>SUM($F2399:M2399)</f>
        <v>13005</v>
      </c>
      <c r="Z2399">
        <f>SUM($F2399:N2399)</f>
        <v>13005</v>
      </c>
      <c r="AA2399">
        <f>SUM($F2399:O2399)</f>
        <v>13005</v>
      </c>
      <c r="AB2399">
        <f>SUM($F2399:P2399)</f>
        <v>13005</v>
      </c>
      <c r="AC2399">
        <f>SUM($F2399:Q2399)</f>
        <v>13005</v>
      </c>
      <c r="AD2399">
        <f>SUM($F2399:R2399)</f>
        <v>26010</v>
      </c>
    </row>
    <row r="2400" spans="1:30" x14ac:dyDescent="0.35">
      <c r="A2400" t="s">
        <v>196</v>
      </c>
      <c r="B2400" s="328" t="str">
        <f>VLOOKUP(A2400,'Web Based Remittances'!$A$2:$C$70,3,0)</f>
        <v>694c861d</v>
      </c>
      <c r="C2400" t="s">
        <v>91</v>
      </c>
      <c r="D2400" t="s">
        <v>92</v>
      </c>
      <c r="E2400">
        <v>6120400</v>
      </c>
      <c r="F2400">
        <v>10967.5</v>
      </c>
      <c r="G2400">
        <v>1243</v>
      </c>
      <c r="H2400">
        <v>500</v>
      </c>
      <c r="I2400">
        <v>500</v>
      </c>
      <c r="J2400">
        <v>1500</v>
      </c>
      <c r="L2400">
        <v>2000</v>
      </c>
      <c r="M2400">
        <v>1500</v>
      </c>
      <c r="N2400">
        <v>500</v>
      </c>
      <c r="O2400">
        <v>500</v>
      </c>
      <c r="P2400">
        <v>1690</v>
      </c>
      <c r="Q2400">
        <v>500</v>
      </c>
      <c r="R2400">
        <v>534.5</v>
      </c>
      <c r="S2400">
        <f t="shared" si="37"/>
        <v>1243</v>
      </c>
      <c r="T2400">
        <f>SUM($F2400:H2400)</f>
        <v>12710.5</v>
      </c>
      <c r="U2400">
        <f>SUM($F2400:I2400)</f>
        <v>13210.5</v>
      </c>
      <c r="V2400">
        <f>SUM($F2400:J2400)</f>
        <v>14710.5</v>
      </c>
      <c r="W2400">
        <f>SUM($F2400:K2400)</f>
        <v>14710.5</v>
      </c>
      <c r="X2400">
        <f>SUM($F2400:L2400)</f>
        <v>16710.5</v>
      </c>
      <c r="Y2400">
        <f>SUM($F2400:M2400)</f>
        <v>18210.5</v>
      </c>
      <c r="Z2400">
        <f>SUM($F2400:N2400)</f>
        <v>18710.5</v>
      </c>
      <c r="AA2400">
        <f>SUM($F2400:O2400)</f>
        <v>19210.5</v>
      </c>
      <c r="AB2400">
        <f>SUM($F2400:P2400)</f>
        <v>20900.5</v>
      </c>
      <c r="AC2400">
        <f>SUM($F2400:Q2400)</f>
        <v>21400.5</v>
      </c>
      <c r="AD2400">
        <f>SUM($F2400:R2400)</f>
        <v>21935</v>
      </c>
    </row>
    <row r="2401" spans="1:30" x14ac:dyDescent="0.35">
      <c r="A2401" t="s">
        <v>196</v>
      </c>
      <c r="B2401" s="328" t="str">
        <f>VLOOKUP(A2401,'Web Based Remittances'!$A$2:$C$70,3,0)</f>
        <v>694c861d</v>
      </c>
      <c r="C2401" t="s">
        <v>93</v>
      </c>
      <c r="D2401" t="s">
        <v>94</v>
      </c>
      <c r="E2401">
        <v>6140130</v>
      </c>
      <c r="F2401">
        <v>124618.05</v>
      </c>
      <c r="G2401">
        <v>14216</v>
      </c>
      <c r="H2401">
        <v>13950</v>
      </c>
      <c r="I2401">
        <v>8334</v>
      </c>
      <c r="J2401">
        <v>15000</v>
      </c>
      <c r="K2401">
        <v>5400</v>
      </c>
      <c r="L2401">
        <v>12440</v>
      </c>
      <c r="M2401">
        <v>6000</v>
      </c>
      <c r="N2401">
        <v>5400</v>
      </c>
      <c r="O2401">
        <v>16165</v>
      </c>
      <c r="P2401">
        <v>5050</v>
      </c>
      <c r="Q2401">
        <v>7090</v>
      </c>
      <c r="R2401">
        <v>15573.05</v>
      </c>
      <c r="S2401">
        <f t="shared" si="37"/>
        <v>14216</v>
      </c>
      <c r="T2401">
        <f>SUM($F2401:H2401)</f>
        <v>152784.04999999999</v>
      </c>
      <c r="U2401">
        <f>SUM($F2401:I2401)</f>
        <v>161118.04999999999</v>
      </c>
      <c r="V2401">
        <f>SUM($F2401:J2401)</f>
        <v>176118.05</v>
      </c>
      <c r="W2401">
        <f>SUM($F2401:K2401)</f>
        <v>181518.05</v>
      </c>
      <c r="X2401">
        <f>SUM($F2401:L2401)</f>
        <v>193958.05</v>
      </c>
      <c r="Y2401">
        <f>SUM($F2401:M2401)</f>
        <v>199958.05</v>
      </c>
      <c r="Z2401">
        <f>SUM($F2401:N2401)</f>
        <v>205358.05</v>
      </c>
      <c r="AA2401">
        <f>SUM($F2401:O2401)</f>
        <v>221523.05</v>
      </c>
      <c r="AB2401">
        <f>SUM($F2401:P2401)</f>
        <v>226573.05</v>
      </c>
      <c r="AC2401">
        <f>SUM($F2401:Q2401)</f>
        <v>233663.05</v>
      </c>
      <c r="AD2401">
        <f>SUM($F2401:R2401)</f>
        <v>249236.09999999998</v>
      </c>
    </row>
    <row r="2402" spans="1:30" x14ac:dyDescent="0.35">
      <c r="A2402" t="s">
        <v>196</v>
      </c>
      <c r="B2402" s="328" t="str">
        <f>VLOOKUP(A2402,'Web Based Remittances'!$A$2:$C$70,3,0)</f>
        <v>694c861d</v>
      </c>
      <c r="C2402" t="s">
        <v>95</v>
      </c>
      <c r="D2402" t="s">
        <v>96</v>
      </c>
      <c r="E2402">
        <v>6142430</v>
      </c>
      <c r="F2402">
        <v>64728</v>
      </c>
      <c r="H2402">
        <v>1000</v>
      </c>
      <c r="I2402">
        <v>1950</v>
      </c>
      <c r="J2402">
        <v>23750</v>
      </c>
      <c r="L2402">
        <v>33000</v>
      </c>
      <c r="M2402">
        <v>1000</v>
      </c>
      <c r="N2402">
        <v>28</v>
      </c>
      <c r="O2402">
        <v>1000</v>
      </c>
      <c r="P2402">
        <v>1000</v>
      </c>
      <c r="Q2402">
        <v>1000</v>
      </c>
      <c r="R2402">
        <v>1000</v>
      </c>
      <c r="S2402">
        <f t="shared" si="37"/>
        <v>0</v>
      </c>
      <c r="T2402">
        <f>SUM($F2402:H2402)</f>
        <v>65728</v>
      </c>
      <c r="U2402">
        <f>SUM($F2402:I2402)</f>
        <v>67678</v>
      </c>
      <c r="V2402">
        <f>SUM($F2402:J2402)</f>
        <v>91428</v>
      </c>
      <c r="W2402">
        <f>SUM($F2402:K2402)</f>
        <v>91428</v>
      </c>
      <c r="X2402">
        <f>SUM($F2402:L2402)</f>
        <v>124428</v>
      </c>
      <c r="Y2402">
        <f>SUM($F2402:M2402)</f>
        <v>125428</v>
      </c>
      <c r="Z2402">
        <f>SUM($F2402:N2402)</f>
        <v>125456</v>
      </c>
      <c r="AA2402">
        <f>SUM($F2402:O2402)</f>
        <v>126456</v>
      </c>
      <c r="AB2402">
        <f>SUM($F2402:P2402)</f>
        <v>127456</v>
      </c>
      <c r="AC2402">
        <f>SUM($F2402:Q2402)</f>
        <v>128456</v>
      </c>
      <c r="AD2402">
        <f>SUM($F2402:R2402)</f>
        <v>129456</v>
      </c>
    </row>
    <row r="2403" spans="1:30" x14ac:dyDescent="0.35">
      <c r="A2403" t="s">
        <v>196</v>
      </c>
      <c r="B2403" s="328" t="str">
        <f>VLOOKUP(A2403,'Web Based Remittances'!$A$2:$C$70,3,0)</f>
        <v>694c861d</v>
      </c>
      <c r="C2403" t="s">
        <v>97</v>
      </c>
      <c r="D2403" t="s">
        <v>98</v>
      </c>
      <c r="E2403">
        <v>6146100</v>
      </c>
      <c r="S2403">
        <f t="shared" si="37"/>
        <v>0</v>
      </c>
      <c r="T2403">
        <f>SUM($F2403:H2403)</f>
        <v>0</v>
      </c>
      <c r="U2403">
        <f>SUM($F2403:I2403)</f>
        <v>0</v>
      </c>
      <c r="V2403">
        <f>SUM($F2403:J2403)</f>
        <v>0</v>
      </c>
      <c r="W2403">
        <f>SUM($F2403:K2403)</f>
        <v>0</v>
      </c>
      <c r="X2403">
        <f>SUM($F2403:L2403)</f>
        <v>0</v>
      </c>
      <c r="Y2403">
        <f>SUM($F2403:M2403)</f>
        <v>0</v>
      </c>
      <c r="Z2403">
        <f>SUM($F2403:N2403)</f>
        <v>0</v>
      </c>
      <c r="AA2403">
        <f>SUM($F2403:O2403)</f>
        <v>0</v>
      </c>
      <c r="AB2403">
        <f>SUM($F2403:P2403)</f>
        <v>0</v>
      </c>
      <c r="AC2403">
        <f>SUM($F2403:Q2403)</f>
        <v>0</v>
      </c>
      <c r="AD2403">
        <f>SUM($F2403:R2403)</f>
        <v>0</v>
      </c>
    </row>
    <row r="2404" spans="1:30" x14ac:dyDescent="0.35">
      <c r="A2404" t="s">
        <v>196</v>
      </c>
      <c r="B2404" s="328" t="str">
        <f>VLOOKUP(A2404,'Web Based Remittances'!$A$2:$C$70,3,0)</f>
        <v>694c861d</v>
      </c>
      <c r="C2404" t="s">
        <v>99</v>
      </c>
      <c r="D2404" t="s">
        <v>100</v>
      </c>
      <c r="E2404">
        <v>6140000</v>
      </c>
      <c r="F2404">
        <v>32928.92</v>
      </c>
      <c r="G2404">
        <v>6430</v>
      </c>
      <c r="H2404">
        <v>5462</v>
      </c>
      <c r="I2404">
        <v>687</v>
      </c>
      <c r="J2404">
        <v>3537</v>
      </c>
      <c r="K2404">
        <v>7062</v>
      </c>
      <c r="L2404">
        <v>687</v>
      </c>
      <c r="M2404">
        <v>387</v>
      </c>
      <c r="N2404">
        <v>2762</v>
      </c>
      <c r="O2404">
        <v>387</v>
      </c>
      <c r="P2404">
        <v>587</v>
      </c>
      <c r="Q2404">
        <v>2662</v>
      </c>
      <c r="R2404">
        <v>2278.92</v>
      </c>
      <c r="S2404">
        <f t="shared" si="37"/>
        <v>6430</v>
      </c>
      <c r="T2404">
        <f>SUM($F2404:H2404)</f>
        <v>44820.92</v>
      </c>
      <c r="U2404">
        <f>SUM($F2404:I2404)</f>
        <v>45507.92</v>
      </c>
      <c r="V2404">
        <f>SUM($F2404:J2404)</f>
        <v>49044.92</v>
      </c>
      <c r="W2404">
        <f>SUM($F2404:K2404)</f>
        <v>56106.92</v>
      </c>
      <c r="X2404">
        <f>SUM($F2404:L2404)</f>
        <v>56793.919999999998</v>
      </c>
      <c r="Y2404">
        <f>SUM($F2404:M2404)</f>
        <v>57180.92</v>
      </c>
      <c r="Z2404">
        <f>SUM($F2404:N2404)</f>
        <v>59942.92</v>
      </c>
      <c r="AA2404">
        <f>SUM($F2404:O2404)</f>
        <v>60329.919999999998</v>
      </c>
      <c r="AB2404">
        <f>SUM($F2404:P2404)</f>
        <v>60916.92</v>
      </c>
      <c r="AC2404">
        <f>SUM($F2404:Q2404)</f>
        <v>63578.92</v>
      </c>
      <c r="AD2404">
        <f>SUM($F2404:R2404)</f>
        <v>65857.84</v>
      </c>
    </row>
    <row r="2405" spans="1:30" x14ac:dyDescent="0.35">
      <c r="A2405" t="s">
        <v>196</v>
      </c>
      <c r="B2405" s="328" t="str">
        <f>VLOOKUP(A2405,'Web Based Remittances'!$A$2:$C$70,3,0)</f>
        <v>694c861d</v>
      </c>
      <c r="C2405" t="s">
        <v>101</v>
      </c>
      <c r="D2405" t="s">
        <v>102</v>
      </c>
      <c r="E2405">
        <v>6121600</v>
      </c>
      <c r="F2405">
        <v>11890</v>
      </c>
      <c r="G2405">
        <v>11340</v>
      </c>
      <c r="R2405">
        <v>550</v>
      </c>
      <c r="S2405">
        <f t="shared" si="37"/>
        <v>11340</v>
      </c>
      <c r="T2405">
        <f>SUM($F2405:H2405)</f>
        <v>23230</v>
      </c>
      <c r="U2405">
        <f>SUM($F2405:I2405)</f>
        <v>23230</v>
      </c>
      <c r="V2405">
        <f>SUM($F2405:J2405)</f>
        <v>23230</v>
      </c>
      <c r="W2405">
        <f>SUM($F2405:K2405)</f>
        <v>23230</v>
      </c>
      <c r="X2405">
        <f>SUM($F2405:L2405)</f>
        <v>23230</v>
      </c>
      <c r="Y2405">
        <f>SUM($F2405:M2405)</f>
        <v>23230</v>
      </c>
      <c r="Z2405">
        <f>SUM($F2405:N2405)</f>
        <v>23230</v>
      </c>
      <c r="AA2405">
        <f>SUM($F2405:O2405)</f>
        <v>23230</v>
      </c>
      <c r="AB2405">
        <f>SUM($F2405:P2405)</f>
        <v>23230</v>
      </c>
      <c r="AC2405">
        <f>SUM($F2405:Q2405)</f>
        <v>23230</v>
      </c>
      <c r="AD2405">
        <f>SUM($F2405:R2405)</f>
        <v>23780</v>
      </c>
    </row>
    <row r="2406" spans="1:30" x14ac:dyDescent="0.35">
      <c r="A2406" t="s">
        <v>196</v>
      </c>
      <c r="B2406" s="328" t="str">
        <f>VLOOKUP(A2406,'Web Based Remittances'!$A$2:$C$70,3,0)</f>
        <v>694c861d</v>
      </c>
      <c r="C2406" t="s">
        <v>103</v>
      </c>
      <c r="D2406" t="s">
        <v>104</v>
      </c>
      <c r="E2406">
        <v>6151110</v>
      </c>
      <c r="S2406">
        <f t="shared" si="37"/>
        <v>0</v>
      </c>
      <c r="T2406">
        <f>SUM($F2406:H2406)</f>
        <v>0</v>
      </c>
      <c r="U2406">
        <f>SUM($F2406:I2406)</f>
        <v>0</v>
      </c>
      <c r="V2406">
        <f>SUM($F2406:J2406)</f>
        <v>0</v>
      </c>
      <c r="W2406">
        <f>SUM($F2406:K2406)</f>
        <v>0</v>
      </c>
      <c r="X2406">
        <f>SUM($F2406:L2406)</f>
        <v>0</v>
      </c>
      <c r="Y2406">
        <f>SUM($F2406:M2406)</f>
        <v>0</v>
      </c>
      <c r="Z2406">
        <f>SUM($F2406:N2406)</f>
        <v>0</v>
      </c>
      <c r="AA2406">
        <f>SUM($F2406:O2406)</f>
        <v>0</v>
      </c>
      <c r="AB2406">
        <f>SUM($F2406:P2406)</f>
        <v>0</v>
      </c>
      <c r="AC2406">
        <f>SUM($F2406:Q2406)</f>
        <v>0</v>
      </c>
      <c r="AD2406">
        <f>SUM($F2406:R2406)</f>
        <v>0</v>
      </c>
    </row>
    <row r="2407" spans="1:30" x14ac:dyDescent="0.35">
      <c r="A2407" t="s">
        <v>196</v>
      </c>
      <c r="B2407" s="328" t="str">
        <f>VLOOKUP(A2407,'Web Based Remittances'!$A$2:$C$70,3,0)</f>
        <v>694c861d</v>
      </c>
      <c r="C2407" t="s">
        <v>105</v>
      </c>
      <c r="D2407" t="s">
        <v>106</v>
      </c>
      <c r="E2407">
        <v>6140200</v>
      </c>
      <c r="F2407">
        <v>95000</v>
      </c>
      <c r="G2407">
        <v>11025</v>
      </c>
      <c r="H2407">
        <v>7634</v>
      </c>
      <c r="I2407">
        <v>7634</v>
      </c>
      <c r="J2407">
        <v>7634</v>
      </c>
      <c r="K2407">
        <v>7634</v>
      </c>
      <c r="L2407">
        <v>7634</v>
      </c>
      <c r="M2407">
        <v>7634</v>
      </c>
      <c r="N2407">
        <v>7634</v>
      </c>
      <c r="O2407">
        <v>7634</v>
      </c>
      <c r="P2407">
        <v>7634</v>
      </c>
      <c r="Q2407">
        <v>7634</v>
      </c>
      <c r="R2407">
        <v>7635</v>
      </c>
      <c r="S2407">
        <f t="shared" si="37"/>
        <v>11025</v>
      </c>
      <c r="T2407">
        <f>SUM($F2407:H2407)</f>
        <v>113659</v>
      </c>
      <c r="U2407">
        <f>SUM($F2407:I2407)</f>
        <v>121293</v>
      </c>
      <c r="V2407">
        <f>SUM($F2407:J2407)</f>
        <v>128927</v>
      </c>
      <c r="W2407">
        <f>SUM($F2407:K2407)</f>
        <v>136561</v>
      </c>
      <c r="X2407">
        <f>SUM($F2407:L2407)</f>
        <v>144195</v>
      </c>
      <c r="Y2407">
        <f>SUM($F2407:M2407)</f>
        <v>151829</v>
      </c>
      <c r="Z2407">
        <f>SUM($F2407:N2407)</f>
        <v>159463</v>
      </c>
      <c r="AA2407">
        <f>SUM($F2407:O2407)</f>
        <v>167097</v>
      </c>
      <c r="AB2407">
        <f>SUM($F2407:P2407)</f>
        <v>174731</v>
      </c>
      <c r="AC2407">
        <f>SUM($F2407:Q2407)</f>
        <v>182365</v>
      </c>
      <c r="AD2407">
        <f>SUM($F2407:R2407)</f>
        <v>190000</v>
      </c>
    </row>
    <row r="2408" spans="1:30" x14ac:dyDescent="0.35">
      <c r="A2408" t="s">
        <v>196</v>
      </c>
      <c r="B2408" s="328" t="str">
        <f>VLOOKUP(A2408,'Web Based Remittances'!$A$2:$C$70,3,0)</f>
        <v>694c861d</v>
      </c>
      <c r="C2408" t="s">
        <v>107</v>
      </c>
      <c r="D2408" t="s">
        <v>108</v>
      </c>
      <c r="E2408">
        <v>6111000</v>
      </c>
      <c r="F2408">
        <v>28810</v>
      </c>
      <c r="G2408">
        <v>4275</v>
      </c>
      <c r="H2408">
        <v>2230</v>
      </c>
      <c r="I2408">
        <v>2230</v>
      </c>
      <c r="J2408">
        <v>2230</v>
      </c>
      <c r="K2408">
        <v>2230</v>
      </c>
      <c r="L2408">
        <v>2230</v>
      </c>
      <c r="M2408">
        <v>2230</v>
      </c>
      <c r="N2408">
        <v>2230</v>
      </c>
      <c r="O2408">
        <v>2230</v>
      </c>
      <c r="P2408">
        <v>2230</v>
      </c>
      <c r="Q2408">
        <v>2230</v>
      </c>
      <c r="R2408">
        <v>2235</v>
      </c>
      <c r="S2408">
        <f t="shared" si="37"/>
        <v>4275</v>
      </c>
      <c r="T2408">
        <f>SUM($F2408:H2408)</f>
        <v>35315</v>
      </c>
      <c r="U2408">
        <f>SUM($F2408:I2408)</f>
        <v>37545</v>
      </c>
      <c r="V2408">
        <f>SUM($F2408:J2408)</f>
        <v>39775</v>
      </c>
      <c r="W2408">
        <f>SUM($F2408:K2408)</f>
        <v>42005</v>
      </c>
      <c r="X2408">
        <f>SUM($F2408:L2408)</f>
        <v>44235</v>
      </c>
      <c r="Y2408">
        <f>SUM($F2408:M2408)</f>
        <v>46465</v>
      </c>
      <c r="Z2408">
        <f>SUM($F2408:N2408)</f>
        <v>48695</v>
      </c>
      <c r="AA2408">
        <f>SUM($F2408:O2408)</f>
        <v>50925</v>
      </c>
      <c r="AB2408">
        <f>SUM($F2408:P2408)</f>
        <v>53155</v>
      </c>
      <c r="AC2408">
        <f>SUM($F2408:Q2408)</f>
        <v>55385</v>
      </c>
      <c r="AD2408">
        <f>SUM($F2408:R2408)</f>
        <v>57620</v>
      </c>
    </row>
    <row r="2409" spans="1:30" x14ac:dyDescent="0.35">
      <c r="A2409" t="s">
        <v>196</v>
      </c>
      <c r="B2409" s="328" t="str">
        <f>VLOOKUP(A2409,'Web Based Remittances'!$A$2:$C$70,3,0)</f>
        <v>694c861d</v>
      </c>
      <c r="C2409" t="s">
        <v>109</v>
      </c>
      <c r="D2409" t="s">
        <v>110</v>
      </c>
      <c r="E2409">
        <v>6170100</v>
      </c>
      <c r="F2409">
        <v>63000</v>
      </c>
      <c r="G2409">
        <v>16480</v>
      </c>
      <c r="I2409">
        <v>4173</v>
      </c>
      <c r="L2409">
        <v>17000</v>
      </c>
      <c r="M2409">
        <v>4173</v>
      </c>
      <c r="P2409">
        <v>17000</v>
      </c>
      <c r="R2409">
        <v>4174</v>
      </c>
      <c r="S2409">
        <f t="shared" si="37"/>
        <v>16480</v>
      </c>
      <c r="T2409">
        <f>SUM($F2409:H2409)</f>
        <v>79480</v>
      </c>
      <c r="U2409">
        <f>SUM($F2409:I2409)</f>
        <v>83653</v>
      </c>
      <c r="V2409">
        <f>SUM($F2409:J2409)</f>
        <v>83653</v>
      </c>
      <c r="W2409">
        <f>SUM($F2409:K2409)</f>
        <v>83653</v>
      </c>
      <c r="X2409">
        <f>SUM($F2409:L2409)</f>
        <v>100653</v>
      </c>
      <c r="Y2409">
        <f>SUM($F2409:M2409)</f>
        <v>104826</v>
      </c>
      <c r="Z2409">
        <f>SUM($F2409:N2409)</f>
        <v>104826</v>
      </c>
      <c r="AA2409">
        <f>SUM($F2409:O2409)</f>
        <v>104826</v>
      </c>
      <c r="AB2409">
        <f>SUM($F2409:P2409)</f>
        <v>121826</v>
      </c>
      <c r="AC2409">
        <f>SUM($F2409:Q2409)</f>
        <v>121826</v>
      </c>
      <c r="AD2409">
        <f>SUM($F2409:R2409)</f>
        <v>126000</v>
      </c>
    </row>
    <row r="2410" spans="1:30" x14ac:dyDescent="0.35">
      <c r="A2410" t="s">
        <v>196</v>
      </c>
      <c r="B2410" s="328" t="str">
        <f>VLOOKUP(A2410,'Web Based Remittances'!$A$2:$C$70,3,0)</f>
        <v>694c861d</v>
      </c>
      <c r="C2410" t="s">
        <v>111</v>
      </c>
      <c r="D2410" t="s">
        <v>112</v>
      </c>
      <c r="E2410">
        <v>6170110</v>
      </c>
      <c r="F2410">
        <v>164450</v>
      </c>
      <c r="G2410">
        <v>45323</v>
      </c>
      <c r="H2410">
        <v>5400</v>
      </c>
      <c r="I2410">
        <v>3540</v>
      </c>
      <c r="J2410">
        <v>77490</v>
      </c>
      <c r="K2410">
        <v>2290</v>
      </c>
      <c r="L2410">
        <v>6140</v>
      </c>
      <c r="M2410">
        <v>2690</v>
      </c>
      <c r="N2410">
        <v>3540</v>
      </c>
      <c r="O2410">
        <v>4740</v>
      </c>
      <c r="P2410">
        <v>3040</v>
      </c>
      <c r="Q2410">
        <v>4290</v>
      </c>
      <c r="R2410">
        <v>5967</v>
      </c>
      <c r="S2410">
        <f t="shared" si="37"/>
        <v>45323</v>
      </c>
      <c r="T2410">
        <f>SUM($F2410:H2410)</f>
        <v>215173</v>
      </c>
      <c r="U2410">
        <f>SUM($F2410:I2410)</f>
        <v>218713</v>
      </c>
      <c r="V2410">
        <f>SUM($F2410:J2410)</f>
        <v>296203</v>
      </c>
      <c r="W2410">
        <f>SUM($F2410:K2410)</f>
        <v>298493</v>
      </c>
      <c r="X2410">
        <f>SUM($F2410:L2410)</f>
        <v>304633</v>
      </c>
      <c r="Y2410">
        <f>SUM($F2410:M2410)</f>
        <v>307323</v>
      </c>
      <c r="Z2410">
        <f>SUM($F2410:N2410)</f>
        <v>310863</v>
      </c>
      <c r="AA2410">
        <f>SUM($F2410:O2410)</f>
        <v>315603</v>
      </c>
      <c r="AB2410">
        <f>SUM($F2410:P2410)</f>
        <v>318643</v>
      </c>
      <c r="AC2410">
        <f>SUM($F2410:Q2410)</f>
        <v>322933</v>
      </c>
      <c r="AD2410">
        <f>SUM($F2410:R2410)</f>
        <v>328900</v>
      </c>
    </row>
    <row r="2411" spans="1:30" x14ac:dyDescent="0.35">
      <c r="A2411" t="s">
        <v>196</v>
      </c>
      <c r="B2411" s="328" t="str">
        <f>VLOOKUP(A2411,'Web Based Remittances'!$A$2:$C$70,3,0)</f>
        <v>694c861d</v>
      </c>
      <c r="C2411" t="s">
        <v>113</v>
      </c>
      <c r="D2411" t="s">
        <v>114</v>
      </c>
      <c r="E2411">
        <v>6181400</v>
      </c>
      <c r="S2411">
        <f t="shared" si="37"/>
        <v>0</v>
      </c>
      <c r="T2411">
        <f>SUM($F2411:H2411)</f>
        <v>0</v>
      </c>
      <c r="U2411">
        <f>SUM($F2411:I2411)</f>
        <v>0</v>
      </c>
      <c r="V2411">
        <f>SUM($F2411:J2411)</f>
        <v>0</v>
      </c>
      <c r="W2411">
        <f>SUM($F2411:K2411)</f>
        <v>0</v>
      </c>
      <c r="X2411">
        <f>SUM($F2411:L2411)</f>
        <v>0</v>
      </c>
      <c r="Y2411">
        <f>SUM($F2411:M2411)</f>
        <v>0</v>
      </c>
      <c r="Z2411">
        <f>SUM($F2411:N2411)</f>
        <v>0</v>
      </c>
      <c r="AA2411">
        <f>SUM($F2411:O2411)</f>
        <v>0</v>
      </c>
      <c r="AB2411">
        <f>SUM($F2411:P2411)</f>
        <v>0</v>
      </c>
      <c r="AC2411">
        <f>SUM($F2411:Q2411)</f>
        <v>0</v>
      </c>
      <c r="AD2411">
        <f>SUM($F2411:R2411)</f>
        <v>0</v>
      </c>
    </row>
    <row r="2412" spans="1:30" x14ac:dyDescent="0.35">
      <c r="A2412" t="s">
        <v>196</v>
      </c>
      <c r="B2412" s="328" t="str">
        <f>VLOOKUP(A2412,'Web Based Remittances'!$A$2:$C$70,3,0)</f>
        <v>694c861d</v>
      </c>
      <c r="C2412" t="s">
        <v>115</v>
      </c>
      <c r="D2412" t="s">
        <v>116</v>
      </c>
      <c r="E2412">
        <v>6181500</v>
      </c>
      <c r="S2412">
        <f t="shared" si="37"/>
        <v>0</v>
      </c>
      <c r="T2412">
        <f>SUM($F2412:H2412)</f>
        <v>0</v>
      </c>
      <c r="U2412">
        <f>SUM($F2412:I2412)</f>
        <v>0</v>
      </c>
      <c r="V2412">
        <f>SUM($F2412:J2412)</f>
        <v>0</v>
      </c>
      <c r="W2412">
        <f>SUM($F2412:K2412)</f>
        <v>0</v>
      </c>
      <c r="X2412">
        <f>SUM($F2412:L2412)</f>
        <v>0</v>
      </c>
      <c r="Y2412">
        <f>SUM($F2412:M2412)</f>
        <v>0</v>
      </c>
      <c r="Z2412">
        <f>SUM($F2412:N2412)</f>
        <v>0</v>
      </c>
      <c r="AA2412">
        <f>SUM($F2412:O2412)</f>
        <v>0</v>
      </c>
      <c r="AB2412">
        <f>SUM($F2412:P2412)</f>
        <v>0</v>
      </c>
      <c r="AC2412">
        <f>SUM($F2412:Q2412)</f>
        <v>0</v>
      </c>
      <c r="AD2412">
        <f>SUM($F2412:R2412)</f>
        <v>0</v>
      </c>
    </row>
    <row r="2413" spans="1:30" x14ac:dyDescent="0.35">
      <c r="A2413" t="s">
        <v>196</v>
      </c>
      <c r="B2413" s="328" t="str">
        <f>VLOOKUP(A2413,'Web Based Remittances'!$A$2:$C$70,3,0)</f>
        <v>694c861d</v>
      </c>
      <c r="C2413" t="s">
        <v>117</v>
      </c>
      <c r="D2413" t="s">
        <v>118</v>
      </c>
      <c r="E2413">
        <v>6110610</v>
      </c>
      <c r="S2413">
        <f t="shared" si="37"/>
        <v>0</v>
      </c>
      <c r="T2413">
        <f>SUM($F2413:H2413)</f>
        <v>0</v>
      </c>
      <c r="U2413">
        <f>SUM($F2413:I2413)</f>
        <v>0</v>
      </c>
      <c r="V2413">
        <f>SUM($F2413:J2413)</f>
        <v>0</v>
      </c>
      <c r="W2413">
        <f>SUM($F2413:K2413)</f>
        <v>0</v>
      </c>
      <c r="X2413">
        <f>SUM($F2413:L2413)</f>
        <v>0</v>
      </c>
      <c r="Y2413">
        <f>SUM($F2413:M2413)</f>
        <v>0</v>
      </c>
      <c r="Z2413">
        <f>SUM($F2413:N2413)</f>
        <v>0</v>
      </c>
      <c r="AA2413">
        <f>SUM($F2413:O2413)</f>
        <v>0</v>
      </c>
      <c r="AB2413">
        <f>SUM($F2413:P2413)</f>
        <v>0</v>
      </c>
      <c r="AC2413">
        <f>SUM($F2413:Q2413)</f>
        <v>0</v>
      </c>
      <c r="AD2413">
        <f>SUM($F2413:R2413)</f>
        <v>0</v>
      </c>
    </row>
    <row r="2414" spans="1:30" x14ac:dyDescent="0.35">
      <c r="A2414" t="s">
        <v>196</v>
      </c>
      <c r="B2414" s="328" t="str">
        <f>VLOOKUP(A2414,'Web Based Remittances'!$A$2:$C$70,3,0)</f>
        <v>694c861d</v>
      </c>
      <c r="C2414" t="s">
        <v>119</v>
      </c>
      <c r="D2414" t="s">
        <v>120</v>
      </c>
      <c r="E2414">
        <v>6122340</v>
      </c>
      <c r="S2414">
        <f t="shared" si="37"/>
        <v>0</v>
      </c>
      <c r="T2414">
        <f>SUM($F2414:H2414)</f>
        <v>0</v>
      </c>
      <c r="U2414">
        <f>SUM($F2414:I2414)</f>
        <v>0</v>
      </c>
      <c r="V2414">
        <f>SUM($F2414:J2414)</f>
        <v>0</v>
      </c>
      <c r="W2414">
        <f>SUM($F2414:K2414)</f>
        <v>0</v>
      </c>
      <c r="X2414">
        <f>SUM($F2414:L2414)</f>
        <v>0</v>
      </c>
      <c r="Y2414">
        <f>SUM($F2414:M2414)</f>
        <v>0</v>
      </c>
      <c r="Z2414">
        <f>SUM($F2414:N2414)</f>
        <v>0</v>
      </c>
      <c r="AA2414">
        <f>SUM($F2414:O2414)</f>
        <v>0</v>
      </c>
      <c r="AB2414">
        <f>SUM($F2414:P2414)</f>
        <v>0</v>
      </c>
      <c r="AC2414">
        <f>SUM($F2414:Q2414)</f>
        <v>0</v>
      </c>
      <c r="AD2414">
        <f>SUM($F2414:R2414)</f>
        <v>0</v>
      </c>
    </row>
    <row r="2415" spans="1:30" x14ac:dyDescent="0.35">
      <c r="A2415" t="s">
        <v>196</v>
      </c>
      <c r="B2415" s="328" t="str">
        <f>VLOOKUP(A2415,'Web Based Remittances'!$A$2:$C$70,3,0)</f>
        <v>694c861d</v>
      </c>
      <c r="C2415" t="s">
        <v>121</v>
      </c>
      <c r="D2415" t="s">
        <v>122</v>
      </c>
      <c r="E2415">
        <v>4190170</v>
      </c>
      <c r="F2415">
        <v>-11785</v>
      </c>
      <c r="J2415">
        <v>-11785</v>
      </c>
      <c r="S2415">
        <f t="shared" si="37"/>
        <v>0</v>
      </c>
      <c r="T2415">
        <f>SUM($F2415:H2415)</f>
        <v>-11785</v>
      </c>
      <c r="U2415">
        <f>SUM($F2415:I2415)</f>
        <v>-11785</v>
      </c>
      <c r="V2415">
        <f>SUM($F2415:J2415)</f>
        <v>-23570</v>
      </c>
      <c r="W2415">
        <f>SUM($F2415:K2415)</f>
        <v>-23570</v>
      </c>
      <c r="X2415">
        <f>SUM($F2415:L2415)</f>
        <v>-23570</v>
      </c>
      <c r="Y2415">
        <f>SUM($F2415:M2415)</f>
        <v>-23570</v>
      </c>
      <c r="Z2415">
        <f>SUM($F2415:N2415)</f>
        <v>-23570</v>
      </c>
      <c r="AA2415">
        <f>SUM($F2415:O2415)</f>
        <v>-23570</v>
      </c>
      <c r="AB2415">
        <f>SUM($F2415:P2415)</f>
        <v>-23570</v>
      </c>
      <c r="AC2415">
        <f>SUM($F2415:Q2415)</f>
        <v>-23570</v>
      </c>
      <c r="AD2415">
        <f>SUM($F2415:R2415)</f>
        <v>-23570</v>
      </c>
    </row>
    <row r="2416" spans="1:30" x14ac:dyDescent="0.35">
      <c r="A2416" t="s">
        <v>196</v>
      </c>
      <c r="B2416" s="328" t="str">
        <f>VLOOKUP(A2416,'Web Based Remittances'!$A$2:$C$70,3,0)</f>
        <v>694c861d</v>
      </c>
      <c r="C2416" t="s">
        <v>123</v>
      </c>
      <c r="D2416" t="s">
        <v>124</v>
      </c>
      <c r="E2416">
        <v>4190430</v>
      </c>
      <c r="S2416">
        <f t="shared" si="37"/>
        <v>0</v>
      </c>
      <c r="T2416">
        <f>SUM($F2416:H2416)</f>
        <v>0</v>
      </c>
      <c r="U2416">
        <f>SUM($F2416:I2416)</f>
        <v>0</v>
      </c>
      <c r="V2416">
        <f>SUM($F2416:J2416)</f>
        <v>0</v>
      </c>
      <c r="W2416">
        <f>SUM($F2416:K2416)</f>
        <v>0</v>
      </c>
      <c r="X2416">
        <f>SUM($F2416:L2416)</f>
        <v>0</v>
      </c>
      <c r="Y2416">
        <f>SUM($F2416:M2416)</f>
        <v>0</v>
      </c>
      <c r="Z2416">
        <f>SUM($F2416:N2416)</f>
        <v>0</v>
      </c>
      <c r="AA2416">
        <f>SUM($F2416:O2416)</f>
        <v>0</v>
      </c>
      <c r="AB2416">
        <f>SUM($F2416:P2416)</f>
        <v>0</v>
      </c>
      <c r="AC2416">
        <f>SUM($F2416:Q2416)</f>
        <v>0</v>
      </c>
      <c r="AD2416">
        <f>SUM($F2416:R2416)</f>
        <v>0</v>
      </c>
    </row>
    <row r="2417" spans="1:30" x14ac:dyDescent="0.35">
      <c r="A2417" t="s">
        <v>196</v>
      </c>
      <c r="B2417" s="328" t="str">
        <f>VLOOKUP(A2417,'Web Based Remittances'!$A$2:$C$70,3,0)</f>
        <v>694c861d</v>
      </c>
      <c r="C2417" t="s">
        <v>125</v>
      </c>
      <c r="D2417" t="s">
        <v>126</v>
      </c>
      <c r="E2417">
        <v>6181510</v>
      </c>
      <c r="S2417">
        <f t="shared" si="37"/>
        <v>0</v>
      </c>
      <c r="T2417">
        <f>SUM($F2417:H2417)</f>
        <v>0</v>
      </c>
      <c r="U2417">
        <f>SUM($F2417:I2417)</f>
        <v>0</v>
      </c>
      <c r="V2417">
        <f>SUM($F2417:J2417)</f>
        <v>0</v>
      </c>
      <c r="W2417">
        <f>SUM($F2417:K2417)</f>
        <v>0</v>
      </c>
      <c r="X2417">
        <f>SUM($F2417:L2417)</f>
        <v>0</v>
      </c>
      <c r="Y2417">
        <f>SUM($F2417:M2417)</f>
        <v>0</v>
      </c>
      <c r="Z2417">
        <f>SUM($F2417:N2417)</f>
        <v>0</v>
      </c>
      <c r="AA2417">
        <f>SUM($F2417:O2417)</f>
        <v>0</v>
      </c>
      <c r="AB2417">
        <f>SUM($F2417:P2417)</f>
        <v>0</v>
      </c>
      <c r="AC2417">
        <f>SUM($F2417:Q2417)</f>
        <v>0</v>
      </c>
      <c r="AD2417">
        <f>SUM($F2417:R2417)</f>
        <v>0</v>
      </c>
    </row>
    <row r="2418" spans="1:30" x14ac:dyDescent="0.35">
      <c r="A2418" t="s">
        <v>196</v>
      </c>
      <c r="B2418" s="328" t="str">
        <f>VLOOKUP(A2418,'Web Based Remittances'!$A$2:$C$70,3,0)</f>
        <v>694c861d</v>
      </c>
      <c r="C2418" t="s">
        <v>146</v>
      </c>
      <c r="D2418" t="s">
        <v>147</v>
      </c>
      <c r="E2418">
        <v>6180210</v>
      </c>
      <c r="S2418">
        <f t="shared" si="37"/>
        <v>0</v>
      </c>
      <c r="T2418">
        <f>SUM($F2418:H2418)</f>
        <v>0</v>
      </c>
      <c r="U2418">
        <f>SUM($F2418:I2418)</f>
        <v>0</v>
      </c>
      <c r="V2418">
        <f>SUM($F2418:J2418)</f>
        <v>0</v>
      </c>
      <c r="W2418">
        <f>SUM($F2418:K2418)</f>
        <v>0</v>
      </c>
      <c r="X2418">
        <f>SUM($F2418:L2418)</f>
        <v>0</v>
      </c>
      <c r="Y2418">
        <f>SUM($F2418:M2418)</f>
        <v>0</v>
      </c>
      <c r="Z2418">
        <f>SUM($F2418:N2418)</f>
        <v>0</v>
      </c>
      <c r="AA2418">
        <f>SUM($F2418:O2418)</f>
        <v>0</v>
      </c>
      <c r="AB2418">
        <f>SUM($F2418:P2418)</f>
        <v>0</v>
      </c>
      <c r="AC2418">
        <f>SUM($F2418:Q2418)</f>
        <v>0</v>
      </c>
      <c r="AD2418">
        <f>SUM($F2418:R2418)</f>
        <v>0</v>
      </c>
    </row>
    <row r="2419" spans="1:30" x14ac:dyDescent="0.35">
      <c r="A2419" t="s">
        <v>196</v>
      </c>
      <c r="B2419" s="328" t="str">
        <f>VLOOKUP(A2419,'Web Based Remittances'!$A$2:$C$70,3,0)</f>
        <v>694c861d</v>
      </c>
      <c r="C2419" t="s">
        <v>127</v>
      </c>
      <c r="D2419" t="s">
        <v>128</v>
      </c>
      <c r="E2419">
        <v>6180200</v>
      </c>
      <c r="F2419">
        <v>35726.699999999997</v>
      </c>
      <c r="L2419">
        <v>35726.699999999997</v>
      </c>
      <c r="S2419">
        <f t="shared" si="37"/>
        <v>0</v>
      </c>
      <c r="T2419">
        <f>SUM($F2419:H2419)</f>
        <v>35726.699999999997</v>
      </c>
      <c r="U2419">
        <f>SUM($F2419:I2419)</f>
        <v>35726.699999999997</v>
      </c>
      <c r="V2419">
        <f>SUM($F2419:J2419)</f>
        <v>35726.699999999997</v>
      </c>
      <c r="W2419">
        <f>SUM($F2419:K2419)</f>
        <v>35726.699999999997</v>
      </c>
      <c r="X2419">
        <f>SUM($F2419:L2419)</f>
        <v>71453.399999999994</v>
      </c>
      <c r="Y2419">
        <f>SUM($F2419:M2419)</f>
        <v>71453.399999999994</v>
      </c>
      <c r="Z2419">
        <f>SUM($F2419:N2419)</f>
        <v>71453.399999999994</v>
      </c>
      <c r="AA2419">
        <f>SUM($F2419:O2419)</f>
        <v>71453.399999999994</v>
      </c>
      <c r="AB2419">
        <f>SUM($F2419:P2419)</f>
        <v>71453.399999999994</v>
      </c>
      <c r="AC2419">
        <f>SUM($F2419:Q2419)</f>
        <v>71453.399999999994</v>
      </c>
      <c r="AD2419">
        <f>SUM($F2419:R2419)</f>
        <v>71453.399999999994</v>
      </c>
    </row>
    <row r="2420" spans="1:30" x14ac:dyDescent="0.35">
      <c r="A2420" t="s">
        <v>196</v>
      </c>
      <c r="B2420" s="328" t="str">
        <f>VLOOKUP(A2420,'Web Based Remittances'!$A$2:$C$70,3,0)</f>
        <v>694c861d</v>
      </c>
      <c r="C2420" t="s">
        <v>130</v>
      </c>
      <c r="D2420" t="s">
        <v>131</v>
      </c>
      <c r="E2420">
        <v>6180230</v>
      </c>
      <c r="S2420">
        <f t="shared" si="37"/>
        <v>0</v>
      </c>
      <c r="T2420">
        <f>SUM($F2420:H2420)</f>
        <v>0</v>
      </c>
      <c r="U2420">
        <f>SUM($F2420:I2420)</f>
        <v>0</v>
      </c>
      <c r="V2420">
        <f>SUM($F2420:J2420)</f>
        <v>0</v>
      </c>
      <c r="W2420">
        <f>SUM($F2420:K2420)</f>
        <v>0</v>
      </c>
      <c r="X2420">
        <f>SUM($F2420:L2420)</f>
        <v>0</v>
      </c>
      <c r="Y2420">
        <f>SUM($F2420:M2420)</f>
        <v>0</v>
      </c>
      <c r="Z2420">
        <f>SUM($F2420:N2420)</f>
        <v>0</v>
      </c>
      <c r="AA2420">
        <f>SUM($F2420:O2420)</f>
        <v>0</v>
      </c>
      <c r="AB2420">
        <f>SUM($F2420:P2420)</f>
        <v>0</v>
      </c>
      <c r="AC2420">
        <f>SUM($F2420:Q2420)</f>
        <v>0</v>
      </c>
      <c r="AD2420">
        <f>SUM($F2420:R2420)</f>
        <v>0</v>
      </c>
    </row>
    <row r="2421" spans="1:30" x14ac:dyDescent="0.35">
      <c r="A2421" t="s">
        <v>196</v>
      </c>
      <c r="B2421" s="328" t="str">
        <f>VLOOKUP(A2421,'Web Based Remittances'!$A$2:$C$70,3,0)</f>
        <v>694c861d</v>
      </c>
      <c r="C2421" t="s">
        <v>135</v>
      </c>
      <c r="D2421" t="s">
        <v>136</v>
      </c>
      <c r="E2421">
        <v>6180260</v>
      </c>
      <c r="S2421">
        <f t="shared" si="37"/>
        <v>0</v>
      </c>
      <c r="T2421">
        <f>SUM($F2421:H2421)</f>
        <v>0</v>
      </c>
      <c r="U2421">
        <f>SUM($F2421:I2421)</f>
        <v>0</v>
      </c>
      <c r="V2421">
        <f>SUM($F2421:J2421)</f>
        <v>0</v>
      </c>
      <c r="W2421">
        <f>SUM($F2421:K2421)</f>
        <v>0</v>
      </c>
      <c r="X2421">
        <f>SUM($F2421:L2421)</f>
        <v>0</v>
      </c>
      <c r="Y2421">
        <f>SUM($F2421:M2421)</f>
        <v>0</v>
      </c>
      <c r="Z2421">
        <f>SUM($F2421:N2421)</f>
        <v>0</v>
      </c>
      <c r="AA2421">
        <f>SUM($F2421:O2421)</f>
        <v>0</v>
      </c>
      <c r="AB2421">
        <f>SUM($F2421:P2421)</f>
        <v>0</v>
      </c>
      <c r="AC2421">
        <f>SUM($F2421:Q2421)</f>
        <v>0</v>
      </c>
      <c r="AD2421">
        <f>SUM($F2421:R2421)</f>
        <v>0</v>
      </c>
    </row>
    <row r="2422" spans="1:30" x14ac:dyDescent="0.35">
      <c r="A2422" t="s">
        <v>166</v>
      </c>
      <c r="B2422" s="328" t="str">
        <f>VLOOKUP(A2422,'Web Based Remittances'!$A$2:$C$70,3,0)</f>
        <v>752d733h</v>
      </c>
      <c r="C2422" t="s">
        <v>19</v>
      </c>
      <c r="D2422" t="s">
        <v>20</v>
      </c>
      <c r="E2422">
        <v>4190105</v>
      </c>
      <c r="F2422">
        <v>-515308.55</v>
      </c>
      <c r="G2422">
        <v>-63188.53</v>
      </c>
      <c r="H2422">
        <v>-41101.82</v>
      </c>
      <c r="I2422">
        <v>-41101.82</v>
      </c>
      <c r="J2422">
        <v>-41101.82</v>
      </c>
      <c r="K2422">
        <v>-41101.82</v>
      </c>
      <c r="L2422">
        <v>-41101.82</v>
      </c>
      <c r="M2422">
        <v>-41101.82</v>
      </c>
      <c r="N2422">
        <v>-41101.82</v>
      </c>
      <c r="O2422">
        <v>-41101.82</v>
      </c>
      <c r="P2422">
        <v>-41101.82</v>
      </c>
      <c r="Q2422">
        <v>-41101.82</v>
      </c>
      <c r="R2422">
        <v>-41101.82</v>
      </c>
      <c r="S2422">
        <f t="shared" si="37"/>
        <v>-63188.53</v>
      </c>
      <c r="T2422">
        <f>SUM($F2422:H2422)</f>
        <v>-619598.89999999991</v>
      </c>
      <c r="U2422">
        <f>SUM($F2422:I2422)</f>
        <v>-660700.71999999986</v>
      </c>
      <c r="V2422">
        <f>SUM($F2422:J2422)</f>
        <v>-701802.5399999998</v>
      </c>
      <c r="W2422">
        <f>SUM($F2422:K2422)</f>
        <v>-742904.35999999975</v>
      </c>
      <c r="X2422">
        <f>SUM($F2422:L2422)</f>
        <v>-784006.1799999997</v>
      </c>
      <c r="Y2422">
        <f>SUM($F2422:M2422)</f>
        <v>-825107.99999999965</v>
      </c>
      <c r="Z2422">
        <f>SUM($F2422:N2422)</f>
        <v>-866209.8199999996</v>
      </c>
      <c r="AA2422">
        <f>SUM($F2422:O2422)</f>
        <v>-907311.63999999955</v>
      </c>
      <c r="AB2422">
        <f>SUM($F2422:P2422)</f>
        <v>-948413.4599999995</v>
      </c>
      <c r="AC2422">
        <f>SUM($F2422:Q2422)</f>
        <v>-989515.27999999945</v>
      </c>
      <c r="AD2422">
        <f>SUM($F2422:R2422)</f>
        <v>-1030617.0999999994</v>
      </c>
    </row>
    <row r="2423" spans="1:30" x14ac:dyDescent="0.35">
      <c r="A2423" t="s">
        <v>166</v>
      </c>
      <c r="B2423" s="328" t="str">
        <f>VLOOKUP(A2423,'Web Based Remittances'!$A$2:$C$70,3,0)</f>
        <v>752d733h</v>
      </c>
      <c r="C2423" t="s">
        <v>21</v>
      </c>
      <c r="D2423" t="s">
        <v>22</v>
      </c>
      <c r="E2423">
        <v>4190110</v>
      </c>
      <c r="S2423">
        <f t="shared" si="37"/>
        <v>0</v>
      </c>
      <c r="T2423">
        <f>SUM($F2423:H2423)</f>
        <v>0</v>
      </c>
      <c r="U2423">
        <f>SUM($F2423:I2423)</f>
        <v>0</v>
      </c>
      <c r="V2423">
        <f>SUM($F2423:J2423)</f>
        <v>0</v>
      </c>
      <c r="W2423">
        <f>SUM($F2423:K2423)</f>
        <v>0</v>
      </c>
      <c r="X2423">
        <f>SUM($F2423:L2423)</f>
        <v>0</v>
      </c>
      <c r="Y2423">
        <f>SUM($F2423:M2423)</f>
        <v>0</v>
      </c>
      <c r="Z2423">
        <f>SUM($F2423:N2423)</f>
        <v>0</v>
      </c>
      <c r="AA2423">
        <f>SUM($F2423:O2423)</f>
        <v>0</v>
      </c>
      <c r="AB2423">
        <f>SUM($F2423:P2423)</f>
        <v>0</v>
      </c>
      <c r="AC2423">
        <f>SUM($F2423:Q2423)</f>
        <v>0</v>
      </c>
      <c r="AD2423">
        <f>SUM($F2423:R2423)</f>
        <v>0</v>
      </c>
    </row>
    <row r="2424" spans="1:30" x14ac:dyDescent="0.35">
      <c r="A2424" t="s">
        <v>166</v>
      </c>
      <c r="B2424" s="328" t="str">
        <f>VLOOKUP(A2424,'Web Based Remittances'!$A$2:$C$70,3,0)</f>
        <v>752d733h</v>
      </c>
      <c r="C2424" t="s">
        <v>23</v>
      </c>
      <c r="D2424" t="s">
        <v>24</v>
      </c>
      <c r="E2424">
        <v>4190120</v>
      </c>
      <c r="S2424">
        <f t="shared" si="37"/>
        <v>0</v>
      </c>
      <c r="T2424">
        <f>SUM($F2424:H2424)</f>
        <v>0</v>
      </c>
      <c r="U2424">
        <f>SUM($F2424:I2424)</f>
        <v>0</v>
      </c>
      <c r="V2424">
        <f>SUM($F2424:J2424)</f>
        <v>0</v>
      </c>
      <c r="W2424">
        <f>SUM($F2424:K2424)</f>
        <v>0</v>
      </c>
      <c r="X2424">
        <f>SUM($F2424:L2424)</f>
        <v>0</v>
      </c>
      <c r="Y2424">
        <f>SUM($F2424:M2424)</f>
        <v>0</v>
      </c>
      <c r="Z2424">
        <f>SUM($F2424:N2424)</f>
        <v>0</v>
      </c>
      <c r="AA2424">
        <f>SUM($F2424:O2424)</f>
        <v>0</v>
      </c>
      <c r="AB2424">
        <f>SUM($F2424:P2424)</f>
        <v>0</v>
      </c>
      <c r="AC2424">
        <f>SUM($F2424:Q2424)</f>
        <v>0</v>
      </c>
      <c r="AD2424">
        <f>SUM($F2424:R2424)</f>
        <v>0</v>
      </c>
    </row>
    <row r="2425" spans="1:30" x14ac:dyDescent="0.35">
      <c r="A2425" t="s">
        <v>166</v>
      </c>
      <c r="B2425" s="328" t="str">
        <f>VLOOKUP(A2425,'Web Based Remittances'!$A$2:$C$70,3,0)</f>
        <v>752d733h</v>
      </c>
      <c r="C2425" t="s">
        <v>25</v>
      </c>
      <c r="D2425" t="s">
        <v>26</v>
      </c>
      <c r="E2425">
        <v>4190140</v>
      </c>
      <c r="F2425">
        <v>-36375</v>
      </c>
      <c r="I2425">
        <v>-36375</v>
      </c>
      <c r="S2425">
        <f t="shared" si="37"/>
        <v>0</v>
      </c>
      <c r="T2425">
        <f>SUM($F2425:H2425)</f>
        <v>-36375</v>
      </c>
      <c r="U2425">
        <f>SUM($F2425:I2425)</f>
        <v>-72750</v>
      </c>
      <c r="V2425">
        <f>SUM($F2425:J2425)</f>
        <v>-72750</v>
      </c>
      <c r="W2425">
        <f>SUM($F2425:K2425)</f>
        <v>-72750</v>
      </c>
      <c r="X2425">
        <f>SUM($F2425:L2425)</f>
        <v>-72750</v>
      </c>
      <c r="Y2425">
        <f>SUM($F2425:M2425)</f>
        <v>-72750</v>
      </c>
      <c r="Z2425">
        <f>SUM($F2425:N2425)</f>
        <v>-72750</v>
      </c>
      <c r="AA2425">
        <f>SUM($F2425:O2425)</f>
        <v>-72750</v>
      </c>
      <c r="AB2425">
        <f>SUM($F2425:P2425)</f>
        <v>-72750</v>
      </c>
      <c r="AC2425">
        <f>SUM($F2425:Q2425)</f>
        <v>-72750</v>
      </c>
      <c r="AD2425">
        <f>SUM($F2425:R2425)</f>
        <v>-72750</v>
      </c>
    </row>
    <row r="2426" spans="1:30" x14ac:dyDescent="0.35">
      <c r="A2426" t="s">
        <v>166</v>
      </c>
      <c r="B2426" s="328" t="str">
        <f>VLOOKUP(A2426,'Web Based Remittances'!$A$2:$C$70,3,0)</f>
        <v>752d733h</v>
      </c>
      <c r="C2426" t="s">
        <v>27</v>
      </c>
      <c r="D2426" t="s">
        <v>28</v>
      </c>
      <c r="E2426">
        <v>4190160</v>
      </c>
      <c r="S2426">
        <f t="shared" si="37"/>
        <v>0</v>
      </c>
      <c r="T2426">
        <f>SUM($F2426:H2426)</f>
        <v>0</v>
      </c>
      <c r="U2426">
        <f>SUM($F2426:I2426)</f>
        <v>0</v>
      </c>
      <c r="V2426">
        <f>SUM($F2426:J2426)</f>
        <v>0</v>
      </c>
      <c r="W2426">
        <f>SUM($F2426:K2426)</f>
        <v>0</v>
      </c>
      <c r="X2426">
        <f>SUM($F2426:L2426)</f>
        <v>0</v>
      </c>
      <c r="Y2426">
        <f>SUM($F2426:M2426)</f>
        <v>0</v>
      </c>
      <c r="Z2426">
        <f>SUM($F2426:N2426)</f>
        <v>0</v>
      </c>
      <c r="AA2426">
        <f>SUM($F2426:O2426)</f>
        <v>0</v>
      </c>
      <c r="AB2426">
        <f>SUM($F2426:P2426)</f>
        <v>0</v>
      </c>
      <c r="AC2426">
        <f>SUM($F2426:Q2426)</f>
        <v>0</v>
      </c>
      <c r="AD2426">
        <f>SUM($F2426:R2426)</f>
        <v>0</v>
      </c>
    </row>
    <row r="2427" spans="1:30" x14ac:dyDescent="0.35">
      <c r="A2427" t="s">
        <v>166</v>
      </c>
      <c r="B2427" s="328" t="str">
        <f>VLOOKUP(A2427,'Web Based Remittances'!$A$2:$C$70,3,0)</f>
        <v>752d733h</v>
      </c>
      <c r="C2427" t="s">
        <v>29</v>
      </c>
      <c r="D2427" t="s">
        <v>30</v>
      </c>
      <c r="E2427">
        <v>4190390</v>
      </c>
      <c r="S2427">
        <f t="shared" si="37"/>
        <v>0</v>
      </c>
      <c r="T2427">
        <f>SUM($F2427:H2427)</f>
        <v>0</v>
      </c>
      <c r="U2427">
        <f>SUM($F2427:I2427)</f>
        <v>0</v>
      </c>
      <c r="V2427">
        <f>SUM($F2427:J2427)</f>
        <v>0</v>
      </c>
      <c r="W2427">
        <f>SUM($F2427:K2427)</f>
        <v>0</v>
      </c>
      <c r="X2427">
        <f>SUM($F2427:L2427)</f>
        <v>0</v>
      </c>
      <c r="Y2427">
        <f>SUM($F2427:M2427)</f>
        <v>0</v>
      </c>
      <c r="Z2427">
        <f>SUM($F2427:N2427)</f>
        <v>0</v>
      </c>
      <c r="AA2427">
        <f>SUM($F2427:O2427)</f>
        <v>0</v>
      </c>
      <c r="AB2427">
        <f>SUM($F2427:P2427)</f>
        <v>0</v>
      </c>
      <c r="AC2427">
        <f>SUM($F2427:Q2427)</f>
        <v>0</v>
      </c>
      <c r="AD2427">
        <f>SUM($F2427:R2427)</f>
        <v>0</v>
      </c>
    </row>
    <row r="2428" spans="1:30" x14ac:dyDescent="0.35">
      <c r="A2428" t="s">
        <v>166</v>
      </c>
      <c r="B2428" s="328" t="str">
        <f>VLOOKUP(A2428,'Web Based Remittances'!$A$2:$C$70,3,0)</f>
        <v>752d733h</v>
      </c>
      <c r="C2428" t="s">
        <v>31</v>
      </c>
      <c r="D2428" t="s">
        <v>32</v>
      </c>
      <c r="E2428">
        <v>4191900</v>
      </c>
      <c r="S2428">
        <f t="shared" si="37"/>
        <v>0</v>
      </c>
      <c r="T2428">
        <f>SUM($F2428:H2428)</f>
        <v>0</v>
      </c>
      <c r="U2428">
        <f>SUM($F2428:I2428)</f>
        <v>0</v>
      </c>
      <c r="V2428">
        <f>SUM($F2428:J2428)</f>
        <v>0</v>
      </c>
      <c r="W2428">
        <f>SUM($F2428:K2428)</f>
        <v>0</v>
      </c>
      <c r="X2428">
        <f>SUM($F2428:L2428)</f>
        <v>0</v>
      </c>
      <c r="Y2428">
        <f>SUM($F2428:M2428)</f>
        <v>0</v>
      </c>
      <c r="Z2428">
        <f>SUM($F2428:N2428)</f>
        <v>0</v>
      </c>
      <c r="AA2428">
        <f>SUM($F2428:O2428)</f>
        <v>0</v>
      </c>
      <c r="AB2428">
        <f>SUM($F2428:P2428)</f>
        <v>0</v>
      </c>
      <c r="AC2428">
        <f>SUM($F2428:Q2428)</f>
        <v>0</v>
      </c>
      <c r="AD2428">
        <f>SUM($F2428:R2428)</f>
        <v>0</v>
      </c>
    </row>
    <row r="2429" spans="1:30" x14ac:dyDescent="0.35">
      <c r="A2429" t="s">
        <v>166</v>
      </c>
      <c r="B2429" s="328" t="str">
        <f>VLOOKUP(A2429,'Web Based Remittances'!$A$2:$C$70,3,0)</f>
        <v>752d733h</v>
      </c>
      <c r="C2429" t="s">
        <v>33</v>
      </c>
      <c r="D2429" t="s">
        <v>34</v>
      </c>
      <c r="E2429">
        <v>4191100</v>
      </c>
      <c r="F2429">
        <v>-2000</v>
      </c>
      <c r="I2429">
        <v>-2000</v>
      </c>
      <c r="S2429">
        <f t="shared" si="37"/>
        <v>0</v>
      </c>
      <c r="T2429">
        <f>SUM($F2429:H2429)</f>
        <v>-2000</v>
      </c>
      <c r="U2429">
        <f>SUM($F2429:I2429)</f>
        <v>-4000</v>
      </c>
      <c r="V2429">
        <f>SUM($F2429:J2429)</f>
        <v>-4000</v>
      </c>
      <c r="W2429">
        <f>SUM($F2429:K2429)</f>
        <v>-4000</v>
      </c>
      <c r="X2429">
        <f>SUM($F2429:L2429)</f>
        <v>-4000</v>
      </c>
      <c r="Y2429">
        <f>SUM($F2429:M2429)</f>
        <v>-4000</v>
      </c>
      <c r="Z2429">
        <f>SUM($F2429:N2429)</f>
        <v>-4000</v>
      </c>
      <c r="AA2429">
        <f>SUM($F2429:O2429)</f>
        <v>-4000</v>
      </c>
      <c r="AB2429">
        <f>SUM($F2429:P2429)</f>
        <v>-4000</v>
      </c>
      <c r="AC2429">
        <f>SUM($F2429:Q2429)</f>
        <v>-4000</v>
      </c>
      <c r="AD2429">
        <f>SUM($F2429:R2429)</f>
        <v>-4000</v>
      </c>
    </row>
    <row r="2430" spans="1:30" x14ac:dyDescent="0.35">
      <c r="A2430" t="s">
        <v>166</v>
      </c>
      <c r="B2430" s="328" t="str">
        <f>VLOOKUP(A2430,'Web Based Remittances'!$A$2:$C$70,3,0)</f>
        <v>752d733h</v>
      </c>
      <c r="C2430" t="s">
        <v>35</v>
      </c>
      <c r="D2430" t="s">
        <v>36</v>
      </c>
      <c r="E2430">
        <v>4191110</v>
      </c>
      <c r="S2430">
        <f t="shared" si="37"/>
        <v>0</v>
      </c>
      <c r="T2430">
        <f>SUM($F2430:H2430)</f>
        <v>0</v>
      </c>
      <c r="U2430">
        <f>SUM($F2430:I2430)</f>
        <v>0</v>
      </c>
      <c r="V2430">
        <f>SUM($F2430:J2430)</f>
        <v>0</v>
      </c>
      <c r="W2430">
        <f>SUM($F2430:K2430)</f>
        <v>0</v>
      </c>
      <c r="X2430">
        <f>SUM($F2430:L2430)</f>
        <v>0</v>
      </c>
      <c r="Y2430">
        <f>SUM($F2430:M2430)</f>
        <v>0</v>
      </c>
      <c r="Z2430">
        <f>SUM($F2430:N2430)</f>
        <v>0</v>
      </c>
      <c r="AA2430">
        <f>SUM($F2430:O2430)</f>
        <v>0</v>
      </c>
      <c r="AB2430">
        <f>SUM($F2430:P2430)</f>
        <v>0</v>
      </c>
      <c r="AC2430">
        <f>SUM($F2430:Q2430)</f>
        <v>0</v>
      </c>
      <c r="AD2430">
        <f>SUM($F2430:R2430)</f>
        <v>0</v>
      </c>
    </row>
    <row r="2431" spans="1:30" x14ac:dyDescent="0.35">
      <c r="A2431" t="s">
        <v>166</v>
      </c>
      <c r="B2431" s="328" t="str">
        <f>VLOOKUP(A2431,'Web Based Remittances'!$A$2:$C$70,3,0)</f>
        <v>752d733h</v>
      </c>
      <c r="C2431" t="s">
        <v>37</v>
      </c>
      <c r="D2431" t="s">
        <v>38</v>
      </c>
      <c r="E2431">
        <v>4191600</v>
      </c>
      <c r="S2431">
        <f t="shared" si="37"/>
        <v>0</v>
      </c>
      <c r="T2431">
        <f>SUM($F2431:H2431)</f>
        <v>0</v>
      </c>
      <c r="U2431">
        <f>SUM($F2431:I2431)</f>
        <v>0</v>
      </c>
      <c r="V2431">
        <f>SUM($F2431:J2431)</f>
        <v>0</v>
      </c>
      <c r="W2431">
        <f>SUM($F2431:K2431)</f>
        <v>0</v>
      </c>
      <c r="X2431">
        <f>SUM($F2431:L2431)</f>
        <v>0</v>
      </c>
      <c r="Y2431">
        <f>SUM($F2431:M2431)</f>
        <v>0</v>
      </c>
      <c r="Z2431">
        <f>SUM($F2431:N2431)</f>
        <v>0</v>
      </c>
      <c r="AA2431">
        <f>SUM($F2431:O2431)</f>
        <v>0</v>
      </c>
      <c r="AB2431">
        <f>SUM($F2431:P2431)</f>
        <v>0</v>
      </c>
      <c r="AC2431">
        <f>SUM($F2431:Q2431)</f>
        <v>0</v>
      </c>
      <c r="AD2431">
        <f>SUM($F2431:R2431)</f>
        <v>0</v>
      </c>
    </row>
    <row r="2432" spans="1:30" x14ac:dyDescent="0.35">
      <c r="A2432" t="s">
        <v>166</v>
      </c>
      <c r="B2432" s="328" t="str">
        <f>VLOOKUP(A2432,'Web Based Remittances'!$A$2:$C$70,3,0)</f>
        <v>752d733h</v>
      </c>
      <c r="C2432" t="s">
        <v>39</v>
      </c>
      <c r="D2432" t="s">
        <v>40</v>
      </c>
      <c r="E2432">
        <v>4191610</v>
      </c>
      <c r="S2432">
        <f t="shared" si="37"/>
        <v>0</v>
      </c>
      <c r="T2432">
        <f>SUM($F2432:H2432)</f>
        <v>0</v>
      </c>
      <c r="U2432">
        <f>SUM($F2432:I2432)</f>
        <v>0</v>
      </c>
      <c r="V2432">
        <f>SUM($F2432:J2432)</f>
        <v>0</v>
      </c>
      <c r="W2432">
        <f>SUM($F2432:K2432)</f>
        <v>0</v>
      </c>
      <c r="X2432">
        <f>SUM($F2432:L2432)</f>
        <v>0</v>
      </c>
      <c r="Y2432">
        <f>SUM($F2432:M2432)</f>
        <v>0</v>
      </c>
      <c r="Z2432">
        <f>SUM($F2432:N2432)</f>
        <v>0</v>
      </c>
      <c r="AA2432">
        <f>SUM($F2432:O2432)</f>
        <v>0</v>
      </c>
      <c r="AB2432">
        <f>SUM($F2432:P2432)</f>
        <v>0</v>
      </c>
      <c r="AC2432">
        <f>SUM($F2432:Q2432)</f>
        <v>0</v>
      </c>
      <c r="AD2432">
        <f>SUM($F2432:R2432)</f>
        <v>0</v>
      </c>
    </row>
    <row r="2433" spans="1:30" x14ac:dyDescent="0.35">
      <c r="A2433" t="s">
        <v>166</v>
      </c>
      <c r="B2433" s="328" t="str">
        <f>VLOOKUP(A2433,'Web Based Remittances'!$A$2:$C$70,3,0)</f>
        <v>752d733h</v>
      </c>
      <c r="C2433" t="s">
        <v>41</v>
      </c>
      <c r="D2433" t="s">
        <v>42</v>
      </c>
      <c r="E2433">
        <v>4190410</v>
      </c>
      <c r="S2433">
        <f t="shared" si="37"/>
        <v>0</v>
      </c>
      <c r="T2433">
        <f>SUM($F2433:H2433)</f>
        <v>0</v>
      </c>
      <c r="U2433">
        <f>SUM($F2433:I2433)</f>
        <v>0</v>
      </c>
      <c r="V2433">
        <f>SUM($F2433:J2433)</f>
        <v>0</v>
      </c>
      <c r="W2433">
        <f>SUM($F2433:K2433)</f>
        <v>0</v>
      </c>
      <c r="X2433">
        <f>SUM($F2433:L2433)</f>
        <v>0</v>
      </c>
      <c r="Y2433">
        <f>SUM($F2433:M2433)</f>
        <v>0</v>
      </c>
      <c r="Z2433">
        <f>SUM($F2433:N2433)</f>
        <v>0</v>
      </c>
      <c r="AA2433">
        <f>SUM($F2433:O2433)</f>
        <v>0</v>
      </c>
      <c r="AB2433">
        <f>SUM($F2433:P2433)</f>
        <v>0</v>
      </c>
      <c r="AC2433">
        <f>SUM($F2433:Q2433)</f>
        <v>0</v>
      </c>
      <c r="AD2433">
        <f>SUM($F2433:R2433)</f>
        <v>0</v>
      </c>
    </row>
    <row r="2434" spans="1:30" x14ac:dyDescent="0.35">
      <c r="A2434" t="s">
        <v>166</v>
      </c>
      <c r="B2434" s="328" t="str">
        <f>VLOOKUP(A2434,'Web Based Remittances'!$A$2:$C$70,3,0)</f>
        <v>752d733h</v>
      </c>
      <c r="C2434" t="s">
        <v>43</v>
      </c>
      <c r="D2434" t="s">
        <v>44</v>
      </c>
      <c r="E2434">
        <v>4190420</v>
      </c>
      <c r="S2434">
        <f t="shared" si="37"/>
        <v>0</v>
      </c>
      <c r="T2434">
        <f>SUM($F2434:H2434)</f>
        <v>0</v>
      </c>
      <c r="U2434">
        <f>SUM($F2434:I2434)</f>
        <v>0</v>
      </c>
      <c r="V2434">
        <f>SUM($F2434:J2434)</f>
        <v>0</v>
      </c>
      <c r="W2434">
        <f>SUM($F2434:K2434)</f>
        <v>0</v>
      </c>
      <c r="X2434">
        <f>SUM($F2434:L2434)</f>
        <v>0</v>
      </c>
      <c r="Y2434">
        <f>SUM($F2434:M2434)</f>
        <v>0</v>
      </c>
      <c r="Z2434">
        <f>SUM($F2434:N2434)</f>
        <v>0</v>
      </c>
      <c r="AA2434">
        <f>SUM($F2434:O2434)</f>
        <v>0</v>
      </c>
      <c r="AB2434">
        <f>SUM($F2434:P2434)</f>
        <v>0</v>
      </c>
      <c r="AC2434">
        <f>SUM($F2434:Q2434)</f>
        <v>0</v>
      </c>
      <c r="AD2434">
        <f>SUM($F2434:R2434)</f>
        <v>0</v>
      </c>
    </row>
    <row r="2435" spans="1:30" x14ac:dyDescent="0.35">
      <c r="A2435" t="s">
        <v>166</v>
      </c>
      <c r="B2435" s="328" t="str">
        <f>VLOOKUP(A2435,'Web Based Remittances'!$A$2:$C$70,3,0)</f>
        <v>752d733h</v>
      </c>
      <c r="C2435" t="s">
        <v>45</v>
      </c>
      <c r="D2435" t="s">
        <v>46</v>
      </c>
      <c r="E2435">
        <v>4190200</v>
      </c>
      <c r="S2435">
        <f t="shared" si="37"/>
        <v>0</v>
      </c>
      <c r="T2435">
        <f>SUM($F2435:H2435)</f>
        <v>0</v>
      </c>
      <c r="U2435">
        <f>SUM($F2435:I2435)</f>
        <v>0</v>
      </c>
      <c r="V2435">
        <f>SUM($F2435:J2435)</f>
        <v>0</v>
      </c>
      <c r="W2435">
        <f>SUM($F2435:K2435)</f>
        <v>0</v>
      </c>
      <c r="X2435">
        <f>SUM($F2435:L2435)</f>
        <v>0</v>
      </c>
      <c r="Y2435">
        <f>SUM($F2435:M2435)</f>
        <v>0</v>
      </c>
      <c r="Z2435">
        <f>SUM($F2435:N2435)</f>
        <v>0</v>
      </c>
      <c r="AA2435">
        <f>SUM($F2435:O2435)</f>
        <v>0</v>
      </c>
      <c r="AB2435">
        <f>SUM($F2435:P2435)</f>
        <v>0</v>
      </c>
      <c r="AC2435">
        <f>SUM($F2435:Q2435)</f>
        <v>0</v>
      </c>
      <c r="AD2435">
        <f>SUM($F2435:R2435)</f>
        <v>0</v>
      </c>
    </row>
    <row r="2436" spans="1:30" x14ac:dyDescent="0.35">
      <c r="A2436" t="s">
        <v>166</v>
      </c>
      <c r="B2436" s="328" t="str">
        <f>VLOOKUP(A2436,'Web Based Remittances'!$A$2:$C$70,3,0)</f>
        <v>752d733h</v>
      </c>
      <c r="C2436" t="s">
        <v>47</v>
      </c>
      <c r="D2436" t="s">
        <v>48</v>
      </c>
      <c r="E2436">
        <v>4190386</v>
      </c>
      <c r="S2436">
        <f t="shared" ref="S2436:S2499" si="38">G2436</f>
        <v>0</v>
      </c>
      <c r="T2436">
        <f>SUM($F2436:H2436)</f>
        <v>0</v>
      </c>
      <c r="U2436">
        <f>SUM($F2436:I2436)</f>
        <v>0</v>
      </c>
      <c r="V2436">
        <f>SUM($F2436:J2436)</f>
        <v>0</v>
      </c>
      <c r="W2436">
        <f>SUM($F2436:K2436)</f>
        <v>0</v>
      </c>
      <c r="X2436">
        <f>SUM($F2436:L2436)</f>
        <v>0</v>
      </c>
      <c r="Y2436">
        <f>SUM($F2436:M2436)</f>
        <v>0</v>
      </c>
      <c r="Z2436">
        <f>SUM($F2436:N2436)</f>
        <v>0</v>
      </c>
      <c r="AA2436">
        <f>SUM($F2436:O2436)</f>
        <v>0</v>
      </c>
      <c r="AB2436">
        <f>SUM($F2436:P2436)</f>
        <v>0</v>
      </c>
      <c r="AC2436">
        <f>SUM($F2436:Q2436)</f>
        <v>0</v>
      </c>
      <c r="AD2436">
        <f>SUM($F2436:R2436)</f>
        <v>0</v>
      </c>
    </row>
    <row r="2437" spans="1:30" x14ac:dyDescent="0.35">
      <c r="A2437" t="s">
        <v>166</v>
      </c>
      <c r="B2437" s="328" t="str">
        <f>VLOOKUP(A2437,'Web Based Remittances'!$A$2:$C$70,3,0)</f>
        <v>752d733h</v>
      </c>
      <c r="C2437" t="s">
        <v>49</v>
      </c>
      <c r="D2437" t="s">
        <v>50</v>
      </c>
      <c r="E2437">
        <v>4190387</v>
      </c>
      <c r="S2437">
        <f t="shared" si="38"/>
        <v>0</v>
      </c>
      <c r="T2437">
        <f>SUM($F2437:H2437)</f>
        <v>0</v>
      </c>
      <c r="U2437">
        <f>SUM($F2437:I2437)</f>
        <v>0</v>
      </c>
      <c r="V2437">
        <f>SUM($F2437:J2437)</f>
        <v>0</v>
      </c>
      <c r="W2437">
        <f>SUM($F2437:K2437)</f>
        <v>0</v>
      </c>
      <c r="X2437">
        <f>SUM($F2437:L2437)</f>
        <v>0</v>
      </c>
      <c r="Y2437">
        <f>SUM($F2437:M2437)</f>
        <v>0</v>
      </c>
      <c r="Z2437">
        <f>SUM($F2437:N2437)</f>
        <v>0</v>
      </c>
      <c r="AA2437">
        <f>SUM($F2437:O2437)</f>
        <v>0</v>
      </c>
      <c r="AB2437">
        <f>SUM($F2437:P2437)</f>
        <v>0</v>
      </c>
      <c r="AC2437">
        <f>SUM($F2437:Q2437)</f>
        <v>0</v>
      </c>
      <c r="AD2437">
        <f>SUM($F2437:R2437)</f>
        <v>0</v>
      </c>
    </row>
    <row r="2438" spans="1:30" x14ac:dyDescent="0.35">
      <c r="A2438" t="s">
        <v>166</v>
      </c>
      <c r="B2438" s="328" t="str">
        <f>VLOOKUP(A2438,'Web Based Remittances'!$A$2:$C$70,3,0)</f>
        <v>752d733h</v>
      </c>
      <c r="C2438" t="s">
        <v>51</v>
      </c>
      <c r="D2438" t="s">
        <v>52</v>
      </c>
      <c r="E2438">
        <v>4190388</v>
      </c>
      <c r="F2438">
        <v>-3480</v>
      </c>
      <c r="I2438">
        <v>-3480</v>
      </c>
      <c r="S2438">
        <f t="shared" si="38"/>
        <v>0</v>
      </c>
      <c r="T2438">
        <f>SUM($F2438:H2438)</f>
        <v>-3480</v>
      </c>
      <c r="U2438">
        <f>SUM($F2438:I2438)</f>
        <v>-6960</v>
      </c>
      <c r="V2438">
        <f>SUM($F2438:J2438)</f>
        <v>-6960</v>
      </c>
      <c r="W2438">
        <f>SUM($F2438:K2438)</f>
        <v>-6960</v>
      </c>
      <c r="X2438">
        <f>SUM($F2438:L2438)</f>
        <v>-6960</v>
      </c>
      <c r="Y2438">
        <f>SUM($F2438:M2438)</f>
        <v>-6960</v>
      </c>
      <c r="Z2438">
        <f>SUM($F2438:N2438)</f>
        <v>-6960</v>
      </c>
      <c r="AA2438">
        <f>SUM($F2438:O2438)</f>
        <v>-6960</v>
      </c>
      <c r="AB2438">
        <f>SUM($F2438:P2438)</f>
        <v>-6960</v>
      </c>
      <c r="AC2438">
        <f>SUM($F2438:Q2438)</f>
        <v>-6960</v>
      </c>
      <c r="AD2438">
        <f>SUM($F2438:R2438)</f>
        <v>-6960</v>
      </c>
    </row>
    <row r="2439" spans="1:30" x14ac:dyDescent="0.35">
      <c r="A2439" t="s">
        <v>166</v>
      </c>
      <c r="B2439" s="328" t="str">
        <f>VLOOKUP(A2439,'Web Based Remittances'!$A$2:$C$70,3,0)</f>
        <v>752d733h</v>
      </c>
      <c r="C2439" t="s">
        <v>53</v>
      </c>
      <c r="D2439" t="s">
        <v>54</v>
      </c>
      <c r="E2439">
        <v>4190380</v>
      </c>
      <c r="F2439">
        <v>-50799</v>
      </c>
      <c r="G2439">
        <v>-4233.25</v>
      </c>
      <c r="H2439">
        <v>-4233.25</v>
      </c>
      <c r="I2439">
        <v>-4233.25</v>
      </c>
      <c r="J2439">
        <v>-4233.25</v>
      </c>
      <c r="K2439">
        <v>-4233.25</v>
      </c>
      <c r="L2439">
        <v>-4233.25</v>
      </c>
      <c r="M2439">
        <v>-4233.25</v>
      </c>
      <c r="N2439">
        <v>-4233.25</v>
      </c>
      <c r="O2439">
        <v>-4233.25</v>
      </c>
      <c r="P2439">
        <v>-4233.25</v>
      </c>
      <c r="Q2439">
        <v>-4233.25</v>
      </c>
      <c r="R2439">
        <v>-4233.25</v>
      </c>
      <c r="S2439">
        <f t="shared" si="38"/>
        <v>-4233.25</v>
      </c>
      <c r="T2439">
        <f>SUM($F2439:H2439)</f>
        <v>-59265.5</v>
      </c>
      <c r="U2439">
        <f>SUM($F2439:I2439)</f>
        <v>-63498.75</v>
      </c>
      <c r="V2439">
        <f>SUM($F2439:J2439)</f>
        <v>-67732</v>
      </c>
      <c r="W2439">
        <f>SUM($F2439:K2439)</f>
        <v>-71965.25</v>
      </c>
      <c r="X2439">
        <f>SUM($F2439:L2439)</f>
        <v>-76198.5</v>
      </c>
      <c r="Y2439">
        <f>SUM($F2439:M2439)</f>
        <v>-80431.75</v>
      </c>
      <c r="Z2439">
        <f>SUM($F2439:N2439)</f>
        <v>-84665</v>
      </c>
      <c r="AA2439">
        <f>SUM($F2439:O2439)</f>
        <v>-88898.25</v>
      </c>
      <c r="AB2439">
        <f>SUM($F2439:P2439)</f>
        <v>-93131.5</v>
      </c>
      <c r="AC2439">
        <f>SUM($F2439:Q2439)</f>
        <v>-97364.75</v>
      </c>
      <c r="AD2439">
        <f>SUM($F2439:R2439)</f>
        <v>-101598</v>
      </c>
    </row>
    <row r="2440" spans="1:30" x14ac:dyDescent="0.35">
      <c r="A2440" t="s">
        <v>166</v>
      </c>
      <c r="B2440" s="328" t="str">
        <f>VLOOKUP(A2440,'Web Based Remittances'!$A$2:$C$70,3,0)</f>
        <v>752d733h</v>
      </c>
      <c r="C2440" t="s">
        <v>156</v>
      </c>
      <c r="D2440" t="s">
        <v>157</v>
      </c>
      <c r="E2440">
        <v>4190205</v>
      </c>
      <c r="S2440">
        <f t="shared" si="38"/>
        <v>0</v>
      </c>
      <c r="T2440">
        <f>SUM($F2440:H2440)</f>
        <v>0</v>
      </c>
      <c r="U2440">
        <f>SUM($F2440:I2440)</f>
        <v>0</v>
      </c>
      <c r="V2440">
        <f>SUM($F2440:J2440)</f>
        <v>0</v>
      </c>
      <c r="W2440">
        <f>SUM($F2440:K2440)</f>
        <v>0</v>
      </c>
      <c r="X2440">
        <f>SUM($F2440:L2440)</f>
        <v>0</v>
      </c>
      <c r="Y2440">
        <f>SUM($F2440:M2440)</f>
        <v>0</v>
      </c>
      <c r="Z2440">
        <f>SUM($F2440:N2440)</f>
        <v>0</v>
      </c>
      <c r="AA2440">
        <f>SUM($F2440:O2440)</f>
        <v>0</v>
      </c>
      <c r="AB2440">
        <f>SUM($F2440:P2440)</f>
        <v>0</v>
      </c>
      <c r="AC2440">
        <f>SUM($F2440:Q2440)</f>
        <v>0</v>
      </c>
      <c r="AD2440">
        <f>SUM($F2440:R2440)</f>
        <v>0</v>
      </c>
    </row>
    <row r="2441" spans="1:30" x14ac:dyDescent="0.35">
      <c r="A2441" t="s">
        <v>166</v>
      </c>
      <c r="B2441" s="328" t="str">
        <f>VLOOKUP(A2441,'Web Based Remittances'!$A$2:$C$70,3,0)</f>
        <v>752d733h</v>
      </c>
      <c r="C2441" t="s">
        <v>55</v>
      </c>
      <c r="D2441" t="s">
        <v>56</v>
      </c>
      <c r="E2441">
        <v>4190210</v>
      </c>
      <c r="S2441">
        <f t="shared" si="38"/>
        <v>0</v>
      </c>
      <c r="T2441">
        <f>SUM($F2441:H2441)</f>
        <v>0</v>
      </c>
      <c r="U2441">
        <f>SUM($F2441:I2441)</f>
        <v>0</v>
      </c>
      <c r="V2441">
        <f>SUM($F2441:J2441)</f>
        <v>0</v>
      </c>
      <c r="W2441">
        <f>SUM($F2441:K2441)</f>
        <v>0</v>
      </c>
      <c r="X2441">
        <f>SUM($F2441:L2441)</f>
        <v>0</v>
      </c>
      <c r="Y2441">
        <f>SUM($F2441:M2441)</f>
        <v>0</v>
      </c>
      <c r="Z2441">
        <f>SUM($F2441:N2441)</f>
        <v>0</v>
      </c>
      <c r="AA2441">
        <f>SUM($F2441:O2441)</f>
        <v>0</v>
      </c>
      <c r="AB2441">
        <f>SUM($F2441:P2441)</f>
        <v>0</v>
      </c>
      <c r="AC2441">
        <f>SUM($F2441:Q2441)</f>
        <v>0</v>
      </c>
      <c r="AD2441">
        <f>SUM($F2441:R2441)</f>
        <v>0</v>
      </c>
    </row>
    <row r="2442" spans="1:30" x14ac:dyDescent="0.35">
      <c r="A2442" t="s">
        <v>166</v>
      </c>
      <c r="B2442" s="328" t="str">
        <f>VLOOKUP(A2442,'Web Based Remittances'!$A$2:$C$70,3,0)</f>
        <v>752d733h</v>
      </c>
      <c r="C2442" t="s">
        <v>57</v>
      </c>
      <c r="D2442" t="s">
        <v>58</v>
      </c>
      <c r="E2442">
        <v>6110000</v>
      </c>
      <c r="F2442">
        <v>312667</v>
      </c>
      <c r="G2442">
        <v>26055</v>
      </c>
      <c r="H2442">
        <v>26055</v>
      </c>
      <c r="I2442">
        <v>26055</v>
      </c>
      <c r="J2442">
        <v>26055</v>
      </c>
      <c r="K2442">
        <v>26055</v>
      </c>
      <c r="L2442">
        <v>26055</v>
      </c>
      <c r="M2442">
        <v>26055</v>
      </c>
      <c r="N2442">
        <v>26055</v>
      </c>
      <c r="O2442">
        <v>26055</v>
      </c>
      <c r="P2442">
        <v>26055</v>
      </c>
      <c r="Q2442">
        <v>26055</v>
      </c>
      <c r="R2442">
        <v>26062</v>
      </c>
      <c r="S2442">
        <f t="shared" si="38"/>
        <v>26055</v>
      </c>
      <c r="T2442">
        <f>SUM($F2442:H2442)</f>
        <v>364777</v>
      </c>
      <c r="U2442">
        <f>SUM($F2442:I2442)</f>
        <v>390832</v>
      </c>
      <c r="V2442">
        <f>SUM($F2442:J2442)</f>
        <v>416887</v>
      </c>
      <c r="W2442">
        <f>SUM($F2442:K2442)</f>
        <v>442942</v>
      </c>
      <c r="X2442">
        <f>SUM($F2442:L2442)</f>
        <v>468997</v>
      </c>
      <c r="Y2442">
        <f>SUM($F2442:M2442)</f>
        <v>495052</v>
      </c>
      <c r="Z2442">
        <f>SUM($F2442:N2442)</f>
        <v>521107</v>
      </c>
      <c r="AA2442">
        <f>SUM($F2442:O2442)</f>
        <v>547162</v>
      </c>
      <c r="AB2442">
        <f>SUM($F2442:P2442)</f>
        <v>573217</v>
      </c>
      <c r="AC2442">
        <f>SUM($F2442:Q2442)</f>
        <v>599272</v>
      </c>
      <c r="AD2442">
        <f>SUM($F2442:R2442)</f>
        <v>625334</v>
      </c>
    </row>
    <row r="2443" spans="1:30" x14ac:dyDescent="0.35">
      <c r="A2443" t="s">
        <v>166</v>
      </c>
      <c r="B2443" s="328" t="str">
        <f>VLOOKUP(A2443,'Web Based Remittances'!$A$2:$C$70,3,0)</f>
        <v>752d733h</v>
      </c>
      <c r="C2443" t="s">
        <v>59</v>
      </c>
      <c r="D2443" t="s">
        <v>60</v>
      </c>
      <c r="E2443">
        <v>6110020</v>
      </c>
      <c r="F2443">
        <v>0</v>
      </c>
      <c r="S2443">
        <f t="shared" si="38"/>
        <v>0</v>
      </c>
      <c r="T2443">
        <f>SUM($F2443:H2443)</f>
        <v>0</v>
      </c>
      <c r="U2443">
        <f>SUM($F2443:I2443)</f>
        <v>0</v>
      </c>
      <c r="V2443">
        <f>SUM($F2443:J2443)</f>
        <v>0</v>
      </c>
      <c r="W2443">
        <f>SUM($F2443:K2443)</f>
        <v>0</v>
      </c>
      <c r="X2443">
        <f>SUM($F2443:L2443)</f>
        <v>0</v>
      </c>
      <c r="Y2443">
        <f>SUM($F2443:M2443)</f>
        <v>0</v>
      </c>
      <c r="Z2443">
        <f>SUM($F2443:N2443)</f>
        <v>0</v>
      </c>
      <c r="AA2443">
        <f>SUM($F2443:O2443)</f>
        <v>0</v>
      </c>
      <c r="AB2443">
        <f>SUM($F2443:P2443)</f>
        <v>0</v>
      </c>
      <c r="AC2443">
        <f>SUM($F2443:Q2443)</f>
        <v>0</v>
      </c>
      <c r="AD2443">
        <f>SUM($F2443:R2443)</f>
        <v>0</v>
      </c>
    </row>
    <row r="2444" spans="1:30" x14ac:dyDescent="0.35">
      <c r="A2444" t="s">
        <v>166</v>
      </c>
      <c r="B2444" s="328" t="str">
        <f>VLOOKUP(A2444,'Web Based Remittances'!$A$2:$C$70,3,0)</f>
        <v>752d733h</v>
      </c>
      <c r="C2444" t="s">
        <v>61</v>
      </c>
      <c r="D2444" t="s">
        <v>62</v>
      </c>
      <c r="E2444">
        <v>6110600</v>
      </c>
      <c r="F2444">
        <v>149091</v>
      </c>
      <c r="G2444">
        <v>12424</v>
      </c>
      <c r="H2444">
        <v>12424</v>
      </c>
      <c r="I2444">
        <v>12424</v>
      </c>
      <c r="J2444">
        <v>12424</v>
      </c>
      <c r="K2444">
        <v>12424</v>
      </c>
      <c r="L2444">
        <v>12424</v>
      </c>
      <c r="M2444">
        <v>12424</v>
      </c>
      <c r="N2444">
        <v>12424</v>
      </c>
      <c r="O2444">
        <v>12424</v>
      </c>
      <c r="P2444">
        <v>12424</v>
      </c>
      <c r="Q2444">
        <v>12424</v>
      </c>
      <c r="R2444">
        <v>12427</v>
      </c>
      <c r="S2444">
        <f t="shared" si="38"/>
        <v>12424</v>
      </c>
      <c r="T2444">
        <f>SUM($F2444:H2444)</f>
        <v>173939</v>
      </c>
      <c r="U2444">
        <f>SUM($F2444:I2444)</f>
        <v>186363</v>
      </c>
      <c r="V2444">
        <f>SUM($F2444:J2444)</f>
        <v>198787</v>
      </c>
      <c r="W2444">
        <f>SUM($F2444:K2444)</f>
        <v>211211</v>
      </c>
      <c r="X2444">
        <f>SUM($F2444:L2444)</f>
        <v>223635</v>
      </c>
      <c r="Y2444">
        <f>SUM($F2444:M2444)</f>
        <v>236059</v>
      </c>
      <c r="Z2444">
        <f>SUM($F2444:N2444)</f>
        <v>248483</v>
      </c>
      <c r="AA2444">
        <f>SUM($F2444:O2444)</f>
        <v>260907</v>
      </c>
      <c r="AB2444">
        <f>SUM($F2444:P2444)</f>
        <v>273331</v>
      </c>
      <c r="AC2444">
        <f>SUM($F2444:Q2444)</f>
        <v>285755</v>
      </c>
      <c r="AD2444">
        <f>SUM($F2444:R2444)</f>
        <v>298182</v>
      </c>
    </row>
    <row r="2445" spans="1:30" x14ac:dyDescent="0.35">
      <c r="A2445" t="s">
        <v>166</v>
      </c>
      <c r="B2445" s="328" t="str">
        <f>VLOOKUP(A2445,'Web Based Remittances'!$A$2:$C$70,3,0)</f>
        <v>752d733h</v>
      </c>
      <c r="C2445" t="s">
        <v>63</v>
      </c>
      <c r="D2445" t="s">
        <v>64</v>
      </c>
      <c r="E2445">
        <v>6110720</v>
      </c>
      <c r="F2445">
        <v>30558</v>
      </c>
      <c r="G2445">
        <v>2546</v>
      </c>
      <c r="H2445">
        <v>2546</v>
      </c>
      <c r="I2445">
        <v>2546</v>
      </c>
      <c r="J2445">
        <v>2546</v>
      </c>
      <c r="K2445">
        <v>2546</v>
      </c>
      <c r="L2445">
        <v>2546</v>
      </c>
      <c r="M2445">
        <v>2546</v>
      </c>
      <c r="N2445">
        <v>2546</v>
      </c>
      <c r="O2445">
        <v>2546</v>
      </c>
      <c r="P2445">
        <v>2546</v>
      </c>
      <c r="Q2445">
        <v>2546</v>
      </c>
      <c r="R2445">
        <v>2552</v>
      </c>
      <c r="S2445">
        <f t="shared" si="38"/>
        <v>2546</v>
      </c>
      <c r="T2445">
        <f>SUM($F2445:H2445)</f>
        <v>35650</v>
      </c>
      <c r="U2445">
        <f>SUM($F2445:I2445)</f>
        <v>38196</v>
      </c>
      <c r="V2445">
        <f>SUM($F2445:J2445)</f>
        <v>40742</v>
      </c>
      <c r="W2445">
        <f>SUM($F2445:K2445)</f>
        <v>43288</v>
      </c>
      <c r="X2445">
        <f>SUM($F2445:L2445)</f>
        <v>45834</v>
      </c>
      <c r="Y2445">
        <f>SUM($F2445:M2445)</f>
        <v>48380</v>
      </c>
      <c r="Z2445">
        <f>SUM($F2445:N2445)</f>
        <v>50926</v>
      </c>
      <c r="AA2445">
        <f>SUM($F2445:O2445)</f>
        <v>53472</v>
      </c>
      <c r="AB2445">
        <f>SUM($F2445:P2445)</f>
        <v>56018</v>
      </c>
      <c r="AC2445">
        <f>SUM($F2445:Q2445)</f>
        <v>58564</v>
      </c>
      <c r="AD2445">
        <f>SUM($F2445:R2445)</f>
        <v>61116</v>
      </c>
    </row>
    <row r="2446" spans="1:30" x14ac:dyDescent="0.35">
      <c r="A2446" t="s">
        <v>166</v>
      </c>
      <c r="B2446" s="328" t="str">
        <f>VLOOKUP(A2446,'Web Based Remittances'!$A$2:$C$70,3,0)</f>
        <v>752d733h</v>
      </c>
      <c r="C2446" t="s">
        <v>65</v>
      </c>
      <c r="D2446" t="s">
        <v>66</v>
      </c>
      <c r="E2446">
        <v>6110860</v>
      </c>
      <c r="F2446">
        <v>58208</v>
      </c>
      <c r="G2446">
        <v>4850</v>
      </c>
      <c r="H2446">
        <v>4850</v>
      </c>
      <c r="I2446">
        <v>4850</v>
      </c>
      <c r="J2446">
        <v>4850</v>
      </c>
      <c r="K2446">
        <v>4850</v>
      </c>
      <c r="L2446">
        <v>4850</v>
      </c>
      <c r="M2446">
        <v>4850</v>
      </c>
      <c r="N2446">
        <v>4850</v>
      </c>
      <c r="O2446">
        <v>4850</v>
      </c>
      <c r="P2446">
        <v>4850</v>
      </c>
      <c r="Q2446">
        <v>4850</v>
      </c>
      <c r="R2446">
        <v>4858</v>
      </c>
      <c r="S2446">
        <f t="shared" si="38"/>
        <v>4850</v>
      </c>
      <c r="T2446">
        <f>SUM($F2446:H2446)</f>
        <v>67908</v>
      </c>
      <c r="U2446">
        <f>SUM($F2446:I2446)</f>
        <v>72758</v>
      </c>
      <c r="V2446">
        <f>SUM($F2446:J2446)</f>
        <v>77608</v>
      </c>
      <c r="W2446">
        <f>SUM($F2446:K2446)</f>
        <v>82458</v>
      </c>
      <c r="X2446">
        <f>SUM($F2446:L2446)</f>
        <v>87308</v>
      </c>
      <c r="Y2446">
        <f>SUM($F2446:M2446)</f>
        <v>92158</v>
      </c>
      <c r="Z2446">
        <f>SUM($F2446:N2446)</f>
        <v>97008</v>
      </c>
      <c r="AA2446">
        <f>SUM($F2446:O2446)</f>
        <v>101858</v>
      </c>
      <c r="AB2446">
        <f>SUM($F2446:P2446)</f>
        <v>106708</v>
      </c>
      <c r="AC2446">
        <f>SUM($F2446:Q2446)</f>
        <v>111558</v>
      </c>
      <c r="AD2446">
        <f>SUM($F2446:R2446)</f>
        <v>116416</v>
      </c>
    </row>
    <row r="2447" spans="1:30" x14ac:dyDescent="0.35">
      <c r="A2447" t="s">
        <v>166</v>
      </c>
      <c r="B2447" s="328" t="str">
        <f>VLOOKUP(A2447,'Web Based Remittances'!$A$2:$C$70,3,0)</f>
        <v>752d733h</v>
      </c>
      <c r="C2447" t="s">
        <v>67</v>
      </c>
      <c r="D2447" t="s">
        <v>68</v>
      </c>
      <c r="E2447">
        <v>6110800</v>
      </c>
      <c r="F2447">
        <v>0</v>
      </c>
      <c r="S2447">
        <f t="shared" si="38"/>
        <v>0</v>
      </c>
      <c r="T2447">
        <f>SUM($F2447:H2447)</f>
        <v>0</v>
      </c>
      <c r="U2447">
        <f>SUM($F2447:I2447)</f>
        <v>0</v>
      </c>
      <c r="V2447">
        <f>SUM($F2447:J2447)</f>
        <v>0</v>
      </c>
      <c r="W2447">
        <f>SUM($F2447:K2447)</f>
        <v>0</v>
      </c>
      <c r="X2447">
        <f>SUM($F2447:L2447)</f>
        <v>0</v>
      </c>
      <c r="Y2447">
        <f>SUM($F2447:M2447)</f>
        <v>0</v>
      </c>
      <c r="Z2447">
        <f>SUM($F2447:N2447)</f>
        <v>0</v>
      </c>
      <c r="AA2447">
        <f>SUM($F2447:O2447)</f>
        <v>0</v>
      </c>
      <c r="AB2447">
        <f>SUM($F2447:P2447)</f>
        <v>0</v>
      </c>
      <c r="AC2447">
        <f>SUM($F2447:Q2447)</f>
        <v>0</v>
      </c>
      <c r="AD2447">
        <f>SUM($F2447:R2447)</f>
        <v>0</v>
      </c>
    </row>
    <row r="2448" spans="1:30" x14ac:dyDescent="0.35">
      <c r="A2448" t="s">
        <v>166</v>
      </c>
      <c r="B2448" s="328" t="str">
        <f>VLOOKUP(A2448,'Web Based Remittances'!$A$2:$C$70,3,0)</f>
        <v>752d733h</v>
      </c>
      <c r="C2448" t="s">
        <v>69</v>
      </c>
      <c r="D2448" t="s">
        <v>70</v>
      </c>
      <c r="E2448">
        <v>6110640</v>
      </c>
      <c r="F2448">
        <v>17460</v>
      </c>
      <c r="G2448">
        <v>1455</v>
      </c>
      <c r="H2448">
        <v>1455</v>
      </c>
      <c r="I2448">
        <v>1455</v>
      </c>
      <c r="J2448">
        <v>1455</v>
      </c>
      <c r="K2448">
        <v>1455</v>
      </c>
      <c r="L2448">
        <v>1455</v>
      </c>
      <c r="M2448">
        <v>1455</v>
      </c>
      <c r="N2448">
        <v>1455</v>
      </c>
      <c r="O2448">
        <v>1455</v>
      </c>
      <c r="P2448">
        <v>1455</v>
      </c>
      <c r="Q2448">
        <v>1455</v>
      </c>
      <c r="R2448">
        <v>1455</v>
      </c>
      <c r="S2448">
        <f t="shared" si="38"/>
        <v>1455</v>
      </c>
      <c r="T2448">
        <f>SUM($F2448:H2448)</f>
        <v>20370</v>
      </c>
      <c r="U2448">
        <f>SUM($F2448:I2448)</f>
        <v>21825</v>
      </c>
      <c r="V2448">
        <f>SUM($F2448:J2448)</f>
        <v>23280</v>
      </c>
      <c r="W2448">
        <f>SUM($F2448:K2448)</f>
        <v>24735</v>
      </c>
      <c r="X2448">
        <f>SUM($F2448:L2448)</f>
        <v>26190</v>
      </c>
      <c r="Y2448">
        <f>SUM($F2448:M2448)</f>
        <v>27645</v>
      </c>
      <c r="Z2448">
        <f>SUM($F2448:N2448)</f>
        <v>29100</v>
      </c>
      <c r="AA2448">
        <f>SUM($F2448:O2448)</f>
        <v>30555</v>
      </c>
      <c r="AB2448">
        <f>SUM($F2448:P2448)</f>
        <v>32010</v>
      </c>
      <c r="AC2448">
        <f>SUM($F2448:Q2448)</f>
        <v>33465</v>
      </c>
      <c r="AD2448">
        <f>SUM($F2448:R2448)</f>
        <v>34920</v>
      </c>
    </row>
    <row r="2449" spans="1:30" x14ac:dyDescent="0.35">
      <c r="A2449" t="s">
        <v>166</v>
      </c>
      <c r="B2449" s="328" t="str">
        <f>VLOOKUP(A2449,'Web Based Remittances'!$A$2:$C$70,3,0)</f>
        <v>752d733h</v>
      </c>
      <c r="C2449" t="s">
        <v>71</v>
      </c>
      <c r="D2449" t="s">
        <v>72</v>
      </c>
      <c r="E2449">
        <v>6116300</v>
      </c>
      <c r="F2449">
        <v>3000</v>
      </c>
      <c r="G2449">
        <v>250</v>
      </c>
      <c r="H2449">
        <v>250</v>
      </c>
      <c r="I2449">
        <v>250</v>
      </c>
      <c r="J2449">
        <v>250</v>
      </c>
      <c r="K2449">
        <v>250</v>
      </c>
      <c r="L2449">
        <v>250</v>
      </c>
      <c r="M2449">
        <v>250</v>
      </c>
      <c r="N2449">
        <v>250</v>
      </c>
      <c r="O2449">
        <v>250</v>
      </c>
      <c r="P2449">
        <v>250</v>
      </c>
      <c r="Q2449">
        <v>250</v>
      </c>
      <c r="R2449">
        <v>250</v>
      </c>
      <c r="S2449">
        <f t="shared" si="38"/>
        <v>250</v>
      </c>
      <c r="T2449">
        <f>SUM($F2449:H2449)</f>
        <v>3500</v>
      </c>
      <c r="U2449">
        <f>SUM($F2449:I2449)</f>
        <v>3750</v>
      </c>
      <c r="V2449">
        <f>SUM($F2449:J2449)</f>
        <v>4000</v>
      </c>
      <c r="W2449">
        <f>SUM($F2449:K2449)</f>
        <v>4250</v>
      </c>
      <c r="X2449">
        <f>SUM($F2449:L2449)</f>
        <v>4500</v>
      </c>
      <c r="Y2449">
        <f>SUM($F2449:M2449)</f>
        <v>4750</v>
      </c>
      <c r="Z2449">
        <f>SUM($F2449:N2449)</f>
        <v>5000</v>
      </c>
      <c r="AA2449">
        <f>SUM($F2449:O2449)</f>
        <v>5250</v>
      </c>
      <c r="AB2449">
        <f>SUM($F2449:P2449)</f>
        <v>5500</v>
      </c>
      <c r="AC2449">
        <f>SUM($F2449:Q2449)</f>
        <v>5750</v>
      </c>
      <c r="AD2449">
        <f>SUM($F2449:R2449)</f>
        <v>6000</v>
      </c>
    </row>
    <row r="2450" spans="1:30" x14ac:dyDescent="0.35">
      <c r="A2450" t="s">
        <v>166</v>
      </c>
      <c r="B2450" s="328" t="str">
        <f>VLOOKUP(A2450,'Web Based Remittances'!$A$2:$C$70,3,0)</f>
        <v>752d733h</v>
      </c>
      <c r="C2450" t="s">
        <v>73</v>
      </c>
      <c r="D2450" t="s">
        <v>74</v>
      </c>
      <c r="E2450">
        <v>6116200</v>
      </c>
      <c r="F2450">
        <v>4000</v>
      </c>
      <c r="G2450">
        <v>333</v>
      </c>
      <c r="H2450">
        <v>333</v>
      </c>
      <c r="I2450">
        <v>333</v>
      </c>
      <c r="J2450">
        <v>333</v>
      </c>
      <c r="K2450">
        <v>333</v>
      </c>
      <c r="L2450">
        <v>333</v>
      </c>
      <c r="M2450">
        <v>333</v>
      </c>
      <c r="N2450">
        <v>333</v>
      </c>
      <c r="O2450">
        <v>333</v>
      </c>
      <c r="P2450">
        <v>333</v>
      </c>
      <c r="Q2450">
        <v>333</v>
      </c>
      <c r="R2450">
        <v>337</v>
      </c>
      <c r="S2450">
        <f t="shared" si="38"/>
        <v>333</v>
      </c>
      <c r="T2450">
        <f>SUM($F2450:H2450)</f>
        <v>4666</v>
      </c>
      <c r="U2450">
        <f>SUM($F2450:I2450)</f>
        <v>4999</v>
      </c>
      <c r="V2450">
        <f>SUM($F2450:J2450)</f>
        <v>5332</v>
      </c>
      <c r="W2450">
        <f>SUM($F2450:K2450)</f>
        <v>5665</v>
      </c>
      <c r="X2450">
        <f>SUM($F2450:L2450)</f>
        <v>5998</v>
      </c>
      <c r="Y2450">
        <f>SUM($F2450:M2450)</f>
        <v>6331</v>
      </c>
      <c r="Z2450">
        <f>SUM($F2450:N2450)</f>
        <v>6664</v>
      </c>
      <c r="AA2450">
        <f>SUM($F2450:O2450)</f>
        <v>6997</v>
      </c>
      <c r="AB2450">
        <f>SUM($F2450:P2450)</f>
        <v>7330</v>
      </c>
      <c r="AC2450">
        <f>SUM($F2450:Q2450)</f>
        <v>7663</v>
      </c>
      <c r="AD2450">
        <f>SUM($F2450:R2450)</f>
        <v>8000</v>
      </c>
    </row>
    <row r="2451" spans="1:30" x14ac:dyDescent="0.35">
      <c r="A2451" t="s">
        <v>166</v>
      </c>
      <c r="B2451" s="328" t="str">
        <f>VLOOKUP(A2451,'Web Based Remittances'!$A$2:$C$70,3,0)</f>
        <v>752d733h</v>
      </c>
      <c r="C2451" t="s">
        <v>75</v>
      </c>
      <c r="D2451" t="s">
        <v>76</v>
      </c>
      <c r="E2451">
        <v>6116610</v>
      </c>
      <c r="F2451">
        <v>0</v>
      </c>
      <c r="S2451">
        <f t="shared" si="38"/>
        <v>0</v>
      </c>
      <c r="T2451">
        <f>SUM($F2451:H2451)</f>
        <v>0</v>
      </c>
      <c r="U2451">
        <f>SUM($F2451:I2451)</f>
        <v>0</v>
      </c>
      <c r="V2451">
        <f>SUM($F2451:J2451)</f>
        <v>0</v>
      </c>
      <c r="W2451">
        <f>SUM($F2451:K2451)</f>
        <v>0</v>
      </c>
      <c r="X2451">
        <f>SUM($F2451:L2451)</f>
        <v>0</v>
      </c>
      <c r="Y2451">
        <f>SUM($F2451:M2451)</f>
        <v>0</v>
      </c>
      <c r="Z2451">
        <f>SUM($F2451:N2451)</f>
        <v>0</v>
      </c>
      <c r="AA2451">
        <f>SUM($F2451:O2451)</f>
        <v>0</v>
      </c>
      <c r="AB2451">
        <f>SUM($F2451:P2451)</f>
        <v>0</v>
      </c>
      <c r="AC2451">
        <f>SUM($F2451:Q2451)</f>
        <v>0</v>
      </c>
      <c r="AD2451">
        <f>SUM($F2451:R2451)</f>
        <v>0</v>
      </c>
    </row>
    <row r="2452" spans="1:30" x14ac:dyDescent="0.35">
      <c r="A2452" t="s">
        <v>166</v>
      </c>
      <c r="B2452" s="328" t="str">
        <f>VLOOKUP(A2452,'Web Based Remittances'!$A$2:$C$70,3,0)</f>
        <v>752d733h</v>
      </c>
      <c r="C2452" t="s">
        <v>77</v>
      </c>
      <c r="D2452" t="s">
        <v>78</v>
      </c>
      <c r="E2452">
        <v>6116600</v>
      </c>
      <c r="F2452">
        <v>531.79999999999995</v>
      </c>
      <c r="G2452">
        <v>164.8</v>
      </c>
      <c r="H2452">
        <v>33</v>
      </c>
      <c r="I2452">
        <v>33</v>
      </c>
      <c r="J2452">
        <v>33</v>
      </c>
      <c r="K2452">
        <v>33</v>
      </c>
      <c r="L2452">
        <v>33</v>
      </c>
      <c r="M2452">
        <v>33</v>
      </c>
      <c r="N2452">
        <v>33</v>
      </c>
      <c r="O2452">
        <v>33</v>
      </c>
      <c r="P2452">
        <v>33</v>
      </c>
      <c r="Q2452">
        <v>33</v>
      </c>
      <c r="R2452">
        <v>37</v>
      </c>
      <c r="S2452">
        <f t="shared" si="38"/>
        <v>164.8</v>
      </c>
      <c r="T2452">
        <f>SUM($F2452:H2452)</f>
        <v>729.59999999999991</v>
      </c>
      <c r="U2452">
        <f>SUM($F2452:I2452)</f>
        <v>762.59999999999991</v>
      </c>
      <c r="V2452">
        <f>SUM($F2452:J2452)</f>
        <v>795.59999999999991</v>
      </c>
      <c r="W2452">
        <f>SUM($F2452:K2452)</f>
        <v>828.59999999999991</v>
      </c>
      <c r="X2452">
        <f>SUM($F2452:L2452)</f>
        <v>861.59999999999991</v>
      </c>
      <c r="Y2452">
        <f>SUM($F2452:M2452)</f>
        <v>894.59999999999991</v>
      </c>
      <c r="Z2452">
        <f>SUM($F2452:N2452)</f>
        <v>927.59999999999991</v>
      </c>
      <c r="AA2452">
        <f>SUM($F2452:O2452)</f>
        <v>960.59999999999991</v>
      </c>
      <c r="AB2452">
        <f>SUM($F2452:P2452)</f>
        <v>993.59999999999991</v>
      </c>
      <c r="AC2452">
        <f>SUM($F2452:Q2452)</f>
        <v>1026.5999999999999</v>
      </c>
      <c r="AD2452">
        <f>SUM($F2452:R2452)</f>
        <v>1063.5999999999999</v>
      </c>
    </row>
    <row r="2453" spans="1:30" x14ac:dyDescent="0.35">
      <c r="A2453" t="s">
        <v>166</v>
      </c>
      <c r="B2453" s="328" t="str">
        <f>VLOOKUP(A2453,'Web Based Remittances'!$A$2:$C$70,3,0)</f>
        <v>752d733h</v>
      </c>
      <c r="C2453" t="s">
        <v>79</v>
      </c>
      <c r="D2453" t="s">
        <v>80</v>
      </c>
      <c r="E2453">
        <v>6121000</v>
      </c>
      <c r="F2453">
        <v>26000</v>
      </c>
      <c r="G2453">
        <v>2166</v>
      </c>
      <c r="H2453">
        <v>2166</v>
      </c>
      <c r="I2453">
        <v>2166</v>
      </c>
      <c r="J2453">
        <v>2166</v>
      </c>
      <c r="K2453">
        <v>2166</v>
      </c>
      <c r="L2453">
        <v>2166</v>
      </c>
      <c r="M2453">
        <v>2166</v>
      </c>
      <c r="N2453">
        <v>2166</v>
      </c>
      <c r="O2453">
        <v>2166</v>
      </c>
      <c r="P2453">
        <v>2166</v>
      </c>
      <c r="Q2453">
        <v>2166</v>
      </c>
      <c r="R2453">
        <v>2174</v>
      </c>
      <c r="S2453">
        <f t="shared" si="38"/>
        <v>2166</v>
      </c>
      <c r="T2453">
        <f>SUM($F2453:H2453)</f>
        <v>30332</v>
      </c>
      <c r="U2453">
        <f>SUM($F2453:I2453)</f>
        <v>32498</v>
      </c>
      <c r="V2453">
        <f>SUM($F2453:J2453)</f>
        <v>34664</v>
      </c>
      <c r="W2453">
        <f>SUM($F2453:K2453)</f>
        <v>36830</v>
      </c>
      <c r="X2453">
        <f>SUM($F2453:L2453)</f>
        <v>38996</v>
      </c>
      <c r="Y2453">
        <f>SUM($F2453:M2453)</f>
        <v>41162</v>
      </c>
      <c r="Z2453">
        <f>SUM($F2453:N2453)</f>
        <v>43328</v>
      </c>
      <c r="AA2453">
        <f>SUM($F2453:O2453)</f>
        <v>45494</v>
      </c>
      <c r="AB2453">
        <f>SUM($F2453:P2453)</f>
        <v>47660</v>
      </c>
      <c r="AC2453">
        <f>SUM($F2453:Q2453)</f>
        <v>49826</v>
      </c>
      <c r="AD2453">
        <f>SUM($F2453:R2453)</f>
        <v>52000</v>
      </c>
    </row>
    <row r="2454" spans="1:30" x14ac:dyDescent="0.35">
      <c r="A2454" t="s">
        <v>166</v>
      </c>
      <c r="B2454" s="328" t="str">
        <f>VLOOKUP(A2454,'Web Based Remittances'!$A$2:$C$70,3,0)</f>
        <v>752d733h</v>
      </c>
      <c r="C2454" t="s">
        <v>81</v>
      </c>
      <c r="D2454" t="s">
        <v>82</v>
      </c>
      <c r="E2454">
        <v>6122310</v>
      </c>
      <c r="F2454">
        <v>14000</v>
      </c>
      <c r="G2454">
        <v>1166</v>
      </c>
      <c r="H2454">
        <v>1166</v>
      </c>
      <c r="I2454">
        <v>1166</v>
      </c>
      <c r="J2454">
        <v>1166</v>
      </c>
      <c r="K2454">
        <v>1166</v>
      </c>
      <c r="L2454">
        <v>1166</v>
      </c>
      <c r="M2454">
        <v>1166</v>
      </c>
      <c r="N2454">
        <v>1166</v>
      </c>
      <c r="O2454">
        <v>1166</v>
      </c>
      <c r="P2454">
        <v>1166</v>
      </c>
      <c r="Q2454">
        <v>1166</v>
      </c>
      <c r="R2454">
        <v>1174</v>
      </c>
      <c r="S2454">
        <f t="shared" si="38"/>
        <v>1166</v>
      </c>
      <c r="T2454">
        <f>SUM($F2454:H2454)</f>
        <v>16332</v>
      </c>
      <c r="U2454">
        <f>SUM($F2454:I2454)</f>
        <v>17498</v>
      </c>
      <c r="V2454">
        <f>SUM($F2454:J2454)</f>
        <v>18664</v>
      </c>
      <c r="W2454">
        <f>SUM($F2454:K2454)</f>
        <v>19830</v>
      </c>
      <c r="X2454">
        <f>SUM($F2454:L2454)</f>
        <v>20996</v>
      </c>
      <c r="Y2454">
        <f>SUM($F2454:M2454)</f>
        <v>22162</v>
      </c>
      <c r="Z2454">
        <f>SUM($F2454:N2454)</f>
        <v>23328</v>
      </c>
      <c r="AA2454">
        <f>SUM($F2454:O2454)</f>
        <v>24494</v>
      </c>
      <c r="AB2454">
        <f>SUM($F2454:P2454)</f>
        <v>25660</v>
      </c>
      <c r="AC2454">
        <f>SUM($F2454:Q2454)</f>
        <v>26826</v>
      </c>
      <c r="AD2454">
        <f>SUM($F2454:R2454)</f>
        <v>28000</v>
      </c>
    </row>
    <row r="2455" spans="1:30" x14ac:dyDescent="0.35">
      <c r="A2455" t="s">
        <v>166</v>
      </c>
      <c r="B2455" s="328" t="str">
        <f>VLOOKUP(A2455,'Web Based Remittances'!$A$2:$C$70,3,0)</f>
        <v>752d733h</v>
      </c>
      <c r="C2455" t="s">
        <v>83</v>
      </c>
      <c r="D2455" t="s">
        <v>84</v>
      </c>
      <c r="E2455">
        <v>6122110</v>
      </c>
      <c r="F2455">
        <v>2500</v>
      </c>
      <c r="G2455">
        <v>208</v>
      </c>
      <c r="H2455">
        <v>208</v>
      </c>
      <c r="I2455">
        <v>208</v>
      </c>
      <c r="J2455">
        <v>208</v>
      </c>
      <c r="K2455">
        <v>208</v>
      </c>
      <c r="L2455">
        <v>208</v>
      </c>
      <c r="M2455">
        <v>208</v>
      </c>
      <c r="N2455">
        <v>208</v>
      </c>
      <c r="O2455">
        <v>208</v>
      </c>
      <c r="P2455">
        <v>208</v>
      </c>
      <c r="Q2455">
        <v>208</v>
      </c>
      <c r="R2455">
        <v>212</v>
      </c>
      <c r="S2455">
        <f t="shared" si="38"/>
        <v>208</v>
      </c>
      <c r="T2455">
        <f>SUM($F2455:H2455)</f>
        <v>2916</v>
      </c>
      <c r="U2455">
        <f>SUM($F2455:I2455)</f>
        <v>3124</v>
      </c>
      <c r="V2455">
        <f>SUM($F2455:J2455)</f>
        <v>3332</v>
      </c>
      <c r="W2455">
        <f>SUM($F2455:K2455)</f>
        <v>3540</v>
      </c>
      <c r="X2455">
        <f>SUM($F2455:L2455)</f>
        <v>3748</v>
      </c>
      <c r="Y2455">
        <f>SUM($F2455:M2455)</f>
        <v>3956</v>
      </c>
      <c r="Z2455">
        <f>SUM($F2455:N2455)</f>
        <v>4164</v>
      </c>
      <c r="AA2455">
        <f>SUM($F2455:O2455)</f>
        <v>4372</v>
      </c>
      <c r="AB2455">
        <f>SUM($F2455:P2455)</f>
        <v>4580</v>
      </c>
      <c r="AC2455">
        <f>SUM($F2455:Q2455)</f>
        <v>4788</v>
      </c>
      <c r="AD2455">
        <f>SUM($F2455:R2455)</f>
        <v>5000</v>
      </c>
    </row>
    <row r="2456" spans="1:30" x14ac:dyDescent="0.35">
      <c r="A2456" t="s">
        <v>166</v>
      </c>
      <c r="B2456" s="328" t="str">
        <f>VLOOKUP(A2456,'Web Based Remittances'!$A$2:$C$70,3,0)</f>
        <v>752d733h</v>
      </c>
      <c r="C2456" t="s">
        <v>85</v>
      </c>
      <c r="D2456" t="s">
        <v>86</v>
      </c>
      <c r="E2456">
        <v>6120800</v>
      </c>
      <c r="F2456">
        <v>3500</v>
      </c>
      <c r="G2456">
        <v>291</v>
      </c>
      <c r="H2456">
        <v>291</v>
      </c>
      <c r="I2456">
        <v>291</v>
      </c>
      <c r="J2456">
        <v>291</v>
      </c>
      <c r="K2456">
        <v>291</v>
      </c>
      <c r="L2456">
        <v>291</v>
      </c>
      <c r="M2456">
        <v>291</v>
      </c>
      <c r="N2456">
        <v>291</v>
      </c>
      <c r="O2456">
        <v>291</v>
      </c>
      <c r="P2456">
        <v>291</v>
      </c>
      <c r="Q2456">
        <v>291</v>
      </c>
      <c r="R2456">
        <v>299</v>
      </c>
      <c r="S2456">
        <f t="shared" si="38"/>
        <v>291</v>
      </c>
      <c r="T2456">
        <f>SUM($F2456:H2456)</f>
        <v>4082</v>
      </c>
      <c r="U2456">
        <f>SUM($F2456:I2456)</f>
        <v>4373</v>
      </c>
      <c r="V2456">
        <f>SUM($F2456:J2456)</f>
        <v>4664</v>
      </c>
      <c r="W2456">
        <f>SUM($F2456:K2456)</f>
        <v>4955</v>
      </c>
      <c r="X2456">
        <f>SUM($F2456:L2456)</f>
        <v>5246</v>
      </c>
      <c r="Y2456">
        <f>SUM($F2456:M2456)</f>
        <v>5537</v>
      </c>
      <c r="Z2456">
        <f>SUM($F2456:N2456)</f>
        <v>5828</v>
      </c>
      <c r="AA2456">
        <f>SUM($F2456:O2456)</f>
        <v>6119</v>
      </c>
      <c r="AB2456">
        <f>SUM($F2456:P2456)</f>
        <v>6410</v>
      </c>
      <c r="AC2456">
        <f>SUM($F2456:Q2456)</f>
        <v>6701</v>
      </c>
      <c r="AD2456">
        <f>SUM($F2456:R2456)</f>
        <v>7000</v>
      </c>
    </row>
    <row r="2457" spans="1:30" x14ac:dyDescent="0.35">
      <c r="A2457" t="s">
        <v>166</v>
      </c>
      <c r="B2457" s="328" t="str">
        <f>VLOOKUP(A2457,'Web Based Remittances'!$A$2:$C$70,3,0)</f>
        <v>752d733h</v>
      </c>
      <c r="C2457" t="s">
        <v>87</v>
      </c>
      <c r="D2457" t="s">
        <v>88</v>
      </c>
      <c r="E2457">
        <v>6120220</v>
      </c>
      <c r="F2457">
        <v>25000</v>
      </c>
      <c r="G2457">
        <v>2083</v>
      </c>
      <c r="H2457">
        <v>2083</v>
      </c>
      <c r="I2457">
        <v>2083</v>
      </c>
      <c r="J2457">
        <v>2083</v>
      </c>
      <c r="K2457">
        <v>2083</v>
      </c>
      <c r="L2457">
        <v>2083</v>
      </c>
      <c r="M2457">
        <v>2083</v>
      </c>
      <c r="N2457">
        <v>2083</v>
      </c>
      <c r="O2457">
        <v>2083</v>
      </c>
      <c r="P2457">
        <v>2083</v>
      </c>
      <c r="Q2457">
        <v>2083</v>
      </c>
      <c r="R2457">
        <v>2087</v>
      </c>
      <c r="S2457">
        <f t="shared" si="38"/>
        <v>2083</v>
      </c>
      <c r="T2457">
        <f>SUM($F2457:H2457)</f>
        <v>29166</v>
      </c>
      <c r="U2457">
        <f>SUM($F2457:I2457)</f>
        <v>31249</v>
      </c>
      <c r="V2457">
        <f>SUM($F2457:J2457)</f>
        <v>33332</v>
      </c>
      <c r="W2457">
        <f>SUM($F2457:K2457)</f>
        <v>35415</v>
      </c>
      <c r="X2457">
        <f>SUM($F2457:L2457)</f>
        <v>37498</v>
      </c>
      <c r="Y2457">
        <f>SUM($F2457:M2457)</f>
        <v>39581</v>
      </c>
      <c r="Z2457">
        <f>SUM($F2457:N2457)</f>
        <v>41664</v>
      </c>
      <c r="AA2457">
        <f>SUM($F2457:O2457)</f>
        <v>43747</v>
      </c>
      <c r="AB2457">
        <f>SUM($F2457:P2457)</f>
        <v>45830</v>
      </c>
      <c r="AC2457">
        <f>SUM($F2457:Q2457)</f>
        <v>47913</v>
      </c>
      <c r="AD2457">
        <f>SUM($F2457:R2457)</f>
        <v>50000</v>
      </c>
    </row>
    <row r="2458" spans="1:30" x14ac:dyDescent="0.35">
      <c r="A2458" t="s">
        <v>166</v>
      </c>
      <c r="B2458" s="328" t="str">
        <f>VLOOKUP(A2458,'Web Based Remittances'!$A$2:$C$70,3,0)</f>
        <v>752d733h</v>
      </c>
      <c r="C2458" t="s">
        <v>89</v>
      </c>
      <c r="D2458" t="s">
        <v>90</v>
      </c>
      <c r="E2458">
        <v>6120600</v>
      </c>
      <c r="F2458">
        <v>0</v>
      </c>
      <c r="S2458">
        <f t="shared" si="38"/>
        <v>0</v>
      </c>
      <c r="T2458">
        <f>SUM($F2458:H2458)</f>
        <v>0</v>
      </c>
      <c r="U2458">
        <f>SUM($F2458:I2458)</f>
        <v>0</v>
      </c>
      <c r="V2458">
        <f>SUM($F2458:J2458)</f>
        <v>0</v>
      </c>
      <c r="W2458">
        <f>SUM($F2458:K2458)</f>
        <v>0</v>
      </c>
      <c r="X2458">
        <f>SUM($F2458:L2458)</f>
        <v>0</v>
      </c>
      <c r="Y2458">
        <f>SUM($F2458:M2458)</f>
        <v>0</v>
      </c>
      <c r="Z2458">
        <f>SUM($F2458:N2458)</f>
        <v>0</v>
      </c>
      <c r="AA2458">
        <f>SUM($F2458:O2458)</f>
        <v>0</v>
      </c>
      <c r="AB2458">
        <f>SUM($F2458:P2458)</f>
        <v>0</v>
      </c>
      <c r="AC2458">
        <f>SUM($F2458:Q2458)</f>
        <v>0</v>
      </c>
      <c r="AD2458">
        <f>SUM($F2458:R2458)</f>
        <v>0</v>
      </c>
    </row>
    <row r="2459" spans="1:30" x14ac:dyDescent="0.35">
      <c r="A2459" t="s">
        <v>166</v>
      </c>
      <c r="B2459" s="328" t="str">
        <f>VLOOKUP(A2459,'Web Based Remittances'!$A$2:$C$70,3,0)</f>
        <v>752d733h</v>
      </c>
      <c r="C2459" t="s">
        <v>91</v>
      </c>
      <c r="D2459" t="s">
        <v>92</v>
      </c>
      <c r="E2459">
        <v>6120400</v>
      </c>
      <c r="F2459">
        <v>1200</v>
      </c>
      <c r="G2459">
        <v>100</v>
      </c>
      <c r="H2459">
        <v>100</v>
      </c>
      <c r="I2459">
        <v>100</v>
      </c>
      <c r="J2459">
        <v>100</v>
      </c>
      <c r="K2459">
        <v>100</v>
      </c>
      <c r="L2459">
        <v>100</v>
      </c>
      <c r="M2459">
        <v>100</v>
      </c>
      <c r="N2459">
        <v>100</v>
      </c>
      <c r="O2459">
        <v>100</v>
      </c>
      <c r="P2459">
        <v>100</v>
      </c>
      <c r="Q2459">
        <v>100</v>
      </c>
      <c r="R2459">
        <v>100</v>
      </c>
      <c r="S2459">
        <f t="shared" si="38"/>
        <v>100</v>
      </c>
      <c r="T2459">
        <f>SUM($F2459:H2459)</f>
        <v>1400</v>
      </c>
      <c r="U2459">
        <f>SUM($F2459:I2459)</f>
        <v>1500</v>
      </c>
      <c r="V2459">
        <f>SUM($F2459:J2459)</f>
        <v>1600</v>
      </c>
      <c r="W2459">
        <f>SUM($F2459:K2459)</f>
        <v>1700</v>
      </c>
      <c r="X2459">
        <f>SUM($F2459:L2459)</f>
        <v>1800</v>
      </c>
      <c r="Y2459">
        <f>SUM($F2459:M2459)</f>
        <v>1900</v>
      </c>
      <c r="Z2459">
        <f>SUM($F2459:N2459)</f>
        <v>2000</v>
      </c>
      <c r="AA2459">
        <f>SUM($F2459:O2459)</f>
        <v>2100</v>
      </c>
      <c r="AB2459">
        <f>SUM($F2459:P2459)</f>
        <v>2200</v>
      </c>
      <c r="AC2459">
        <f>SUM($F2459:Q2459)</f>
        <v>2300</v>
      </c>
      <c r="AD2459">
        <f>SUM($F2459:R2459)</f>
        <v>2400</v>
      </c>
    </row>
    <row r="2460" spans="1:30" x14ac:dyDescent="0.35">
      <c r="A2460" t="s">
        <v>166</v>
      </c>
      <c r="B2460" s="328" t="str">
        <f>VLOOKUP(A2460,'Web Based Remittances'!$A$2:$C$70,3,0)</f>
        <v>752d733h</v>
      </c>
      <c r="C2460" t="s">
        <v>93</v>
      </c>
      <c r="D2460" t="s">
        <v>94</v>
      </c>
      <c r="E2460">
        <v>6140130</v>
      </c>
      <c r="F2460">
        <v>14000</v>
      </c>
      <c r="G2460">
        <v>1166</v>
      </c>
      <c r="H2460">
        <v>1166</v>
      </c>
      <c r="I2460">
        <v>1166</v>
      </c>
      <c r="J2460">
        <v>1166</v>
      </c>
      <c r="K2460">
        <v>1166</v>
      </c>
      <c r="L2460">
        <v>1166</v>
      </c>
      <c r="M2460">
        <v>1166</v>
      </c>
      <c r="N2460">
        <v>1166</v>
      </c>
      <c r="O2460">
        <v>1166</v>
      </c>
      <c r="P2460">
        <v>1166</v>
      </c>
      <c r="Q2460">
        <v>1166</v>
      </c>
      <c r="R2460">
        <v>1174</v>
      </c>
      <c r="S2460">
        <f t="shared" si="38"/>
        <v>1166</v>
      </c>
      <c r="T2460">
        <f>SUM($F2460:H2460)</f>
        <v>16332</v>
      </c>
      <c r="U2460">
        <f>SUM($F2460:I2460)</f>
        <v>17498</v>
      </c>
      <c r="V2460">
        <f>SUM($F2460:J2460)</f>
        <v>18664</v>
      </c>
      <c r="W2460">
        <f>SUM($F2460:K2460)</f>
        <v>19830</v>
      </c>
      <c r="X2460">
        <f>SUM($F2460:L2460)</f>
        <v>20996</v>
      </c>
      <c r="Y2460">
        <f>SUM($F2460:M2460)</f>
        <v>22162</v>
      </c>
      <c r="Z2460">
        <f>SUM($F2460:N2460)</f>
        <v>23328</v>
      </c>
      <c r="AA2460">
        <f>SUM($F2460:O2460)</f>
        <v>24494</v>
      </c>
      <c r="AB2460">
        <f>SUM($F2460:P2460)</f>
        <v>25660</v>
      </c>
      <c r="AC2460">
        <f>SUM($F2460:Q2460)</f>
        <v>26826</v>
      </c>
      <c r="AD2460">
        <f>SUM($F2460:R2460)</f>
        <v>28000</v>
      </c>
    </row>
    <row r="2461" spans="1:30" x14ac:dyDescent="0.35">
      <c r="A2461" t="s">
        <v>166</v>
      </c>
      <c r="B2461" s="328" t="str">
        <f>VLOOKUP(A2461,'Web Based Remittances'!$A$2:$C$70,3,0)</f>
        <v>752d733h</v>
      </c>
      <c r="C2461" t="s">
        <v>95</v>
      </c>
      <c r="D2461" t="s">
        <v>96</v>
      </c>
      <c r="E2461">
        <v>6142430</v>
      </c>
      <c r="F2461">
        <v>25000</v>
      </c>
      <c r="G2461">
        <v>2083</v>
      </c>
      <c r="H2461">
        <v>2083</v>
      </c>
      <c r="I2461">
        <v>2083</v>
      </c>
      <c r="J2461">
        <v>2083</v>
      </c>
      <c r="K2461">
        <v>2083</v>
      </c>
      <c r="L2461">
        <v>2083</v>
      </c>
      <c r="M2461">
        <v>2083</v>
      </c>
      <c r="N2461">
        <v>2083</v>
      </c>
      <c r="O2461">
        <v>2083</v>
      </c>
      <c r="P2461">
        <v>2083</v>
      </c>
      <c r="Q2461">
        <v>2083</v>
      </c>
      <c r="R2461">
        <v>2087</v>
      </c>
      <c r="S2461">
        <f t="shared" si="38"/>
        <v>2083</v>
      </c>
      <c r="T2461">
        <f>SUM($F2461:H2461)</f>
        <v>29166</v>
      </c>
      <c r="U2461">
        <f>SUM($F2461:I2461)</f>
        <v>31249</v>
      </c>
      <c r="V2461">
        <f>SUM($F2461:J2461)</f>
        <v>33332</v>
      </c>
      <c r="W2461">
        <f>SUM($F2461:K2461)</f>
        <v>35415</v>
      </c>
      <c r="X2461">
        <f>SUM($F2461:L2461)</f>
        <v>37498</v>
      </c>
      <c r="Y2461">
        <f>SUM($F2461:M2461)</f>
        <v>39581</v>
      </c>
      <c r="Z2461">
        <f>SUM($F2461:N2461)</f>
        <v>41664</v>
      </c>
      <c r="AA2461">
        <f>SUM($F2461:O2461)</f>
        <v>43747</v>
      </c>
      <c r="AB2461">
        <f>SUM($F2461:P2461)</f>
        <v>45830</v>
      </c>
      <c r="AC2461">
        <f>SUM($F2461:Q2461)</f>
        <v>47913</v>
      </c>
      <c r="AD2461">
        <f>SUM($F2461:R2461)</f>
        <v>50000</v>
      </c>
    </row>
    <row r="2462" spans="1:30" x14ac:dyDescent="0.35">
      <c r="A2462" t="s">
        <v>166</v>
      </c>
      <c r="B2462" s="328" t="str">
        <f>VLOOKUP(A2462,'Web Based Remittances'!$A$2:$C$70,3,0)</f>
        <v>752d733h</v>
      </c>
      <c r="C2462" t="s">
        <v>97</v>
      </c>
      <c r="D2462" t="s">
        <v>98</v>
      </c>
      <c r="E2462">
        <v>6146100</v>
      </c>
      <c r="F2462">
        <v>0</v>
      </c>
      <c r="S2462">
        <f t="shared" si="38"/>
        <v>0</v>
      </c>
      <c r="T2462">
        <f>SUM($F2462:H2462)</f>
        <v>0</v>
      </c>
      <c r="U2462">
        <f>SUM($F2462:I2462)</f>
        <v>0</v>
      </c>
      <c r="V2462">
        <f>SUM($F2462:J2462)</f>
        <v>0</v>
      </c>
      <c r="W2462">
        <f>SUM($F2462:K2462)</f>
        <v>0</v>
      </c>
      <c r="X2462">
        <f>SUM($F2462:L2462)</f>
        <v>0</v>
      </c>
      <c r="Y2462">
        <f>SUM($F2462:M2462)</f>
        <v>0</v>
      </c>
      <c r="Z2462">
        <f>SUM($F2462:N2462)</f>
        <v>0</v>
      </c>
      <c r="AA2462">
        <f>SUM($F2462:O2462)</f>
        <v>0</v>
      </c>
      <c r="AB2462">
        <f>SUM($F2462:P2462)</f>
        <v>0</v>
      </c>
      <c r="AC2462">
        <f>SUM($F2462:Q2462)</f>
        <v>0</v>
      </c>
      <c r="AD2462">
        <f>SUM($F2462:R2462)</f>
        <v>0</v>
      </c>
    </row>
    <row r="2463" spans="1:30" x14ac:dyDescent="0.35">
      <c r="A2463" t="s">
        <v>166</v>
      </c>
      <c r="B2463" s="328" t="str">
        <f>VLOOKUP(A2463,'Web Based Remittances'!$A$2:$C$70,3,0)</f>
        <v>752d733h</v>
      </c>
      <c r="C2463" t="s">
        <v>99</v>
      </c>
      <c r="D2463" t="s">
        <v>100</v>
      </c>
      <c r="E2463">
        <v>6140000</v>
      </c>
      <c r="F2463">
        <v>10000</v>
      </c>
      <c r="G2463">
        <v>833</v>
      </c>
      <c r="H2463">
        <v>833</v>
      </c>
      <c r="I2463">
        <v>833</v>
      </c>
      <c r="J2463">
        <v>833</v>
      </c>
      <c r="K2463">
        <v>833</v>
      </c>
      <c r="L2463">
        <v>833</v>
      </c>
      <c r="M2463">
        <v>833</v>
      </c>
      <c r="N2463">
        <v>833</v>
      </c>
      <c r="O2463">
        <v>833</v>
      </c>
      <c r="P2463">
        <v>833</v>
      </c>
      <c r="Q2463">
        <v>833</v>
      </c>
      <c r="R2463">
        <v>837</v>
      </c>
      <c r="S2463">
        <f t="shared" si="38"/>
        <v>833</v>
      </c>
      <c r="T2463">
        <f>SUM($F2463:H2463)</f>
        <v>11666</v>
      </c>
      <c r="U2463">
        <f>SUM($F2463:I2463)</f>
        <v>12499</v>
      </c>
      <c r="V2463">
        <f>SUM($F2463:J2463)</f>
        <v>13332</v>
      </c>
      <c r="W2463">
        <f>SUM($F2463:K2463)</f>
        <v>14165</v>
      </c>
      <c r="X2463">
        <f>SUM($F2463:L2463)</f>
        <v>14998</v>
      </c>
      <c r="Y2463">
        <f>SUM($F2463:M2463)</f>
        <v>15831</v>
      </c>
      <c r="Z2463">
        <f>SUM($F2463:N2463)</f>
        <v>16664</v>
      </c>
      <c r="AA2463">
        <f>SUM($F2463:O2463)</f>
        <v>17497</v>
      </c>
      <c r="AB2463">
        <f>SUM($F2463:P2463)</f>
        <v>18330</v>
      </c>
      <c r="AC2463">
        <f>SUM($F2463:Q2463)</f>
        <v>19163</v>
      </c>
      <c r="AD2463">
        <f>SUM($F2463:R2463)</f>
        <v>20000</v>
      </c>
    </row>
    <row r="2464" spans="1:30" x14ac:dyDescent="0.35">
      <c r="A2464" t="s">
        <v>166</v>
      </c>
      <c r="B2464" s="328" t="str">
        <f>VLOOKUP(A2464,'Web Based Remittances'!$A$2:$C$70,3,0)</f>
        <v>752d733h</v>
      </c>
      <c r="C2464" t="s">
        <v>101</v>
      </c>
      <c r="D2464" t="s">
        <v>102</v>
      </c>
      <c r="E2464">
        <v>6121600</v>
      </c>
      <c r="F2464">
        <v>3604</v>
      </c>
      <c r="G2464">
        <v>1587</v>
      </c>
      <c r="H2464">
        <v>183</v>
      </c>
      <c r="I2464">
        <v>183</v>
      </c>
      <c r="J2464">
        <v>183</v>
      </c>
      <c r="K2464">
        <v>183</v>
      </c>
      <c r="L2464">
        <v>183</v>
      </c>
      <c r="M2464">
        <v>183</v>
      </c>
      <c r="N2464">
        <v>183</v>
      </c>
      <c r="O2464">
        <v>183</v>
      </c>
      <c r="P2464">
        <v>183</v>
      </c>
      <c r="Q2464">
        <v>183</v>
      </c>
      <c r="R2464">
        <v>187</v>
      </c>
      <c r="S2464">
        <f t="shared" si="38"/>
        <v>1587</v>
      </c>
      <c r="T2464">
        <f>SUM($F2464:H2464)</f>
        <v>5374</v>
      </c>
      <c r="U2464">
        <f>SUM($F2464:I2464)</f>
        <v>5557</v>
      </c>
      <c r="V2464">
        <f>SUM($F2464:J2464)</f>
        <v>5740</v>
      </c>
      <c r="W2464">
        <f>SUM($F2464:K2464)</f>
        <v>5923</v>
      </c>
      <c r="X2464">
        <f>SUM($F2464:L2464)</f>
        <v>6106</v>
      </c>
      <c r="Y2464">
        <f>SUM($F2464:M2464)</f>
        <v>6289</v>
      </c>
      <c r="Z2464">
        <f>SUM($F2464:N2464)</f>
        <v>6472</v>
      </c>
      <c r="AA2464">
        <f>SUM($F2464:O2464)</f>
        <v>6655</v>
      </c>
      <c r="AB2464">
        <f>SUM($F2464:P2464)</f>
        <v>6838</v>
      </c>
      <c r="AC2464">
        <f>SUM($F2464:Q2464)</f>
        <v>7021</v>
      </c>
      <c r="AD2464">
        <f>SUM($F2464:R2464)</f>
        <v>7208</v>
      </c>
    </row>
    <row r="2465" spans="1:30" x14ac:dyDescent="0.35">
      <c r="A2465" t="s">
        <v>166</v>
      </c>
      <c r="B2465" s="328" t="str">
        <f>VLOOKUP(A2465,'Web Based Remittances'!$A$2:$C$70,3,0)</f>
        <v>752d733h</v>
      </c>
      <c r="C2465" t="s">
        <v>103</v>
      </c>
      <c r="D2465" t="s">
        <v>104</v>
      </c>
      <c r="E2465">
        <v>6151110</v>
      </c>
      <c r="F2465">
        <v>0</v>
      </c>
      <c r="S2465">
        <f t="shared" si="38"/>
        <v>0</v>
      </c>
      <c r="T2465">
        <f>SUM($F2465:H2465)</f>
        <v>0</v>
      </c>
      <c r="U2465">
        <f>SUM($F2465:I2465)</f>
        <v>0</v>
      </c>
      <c r="V2465">
        <f>SUM($F2465:J2465)</f>
        <v>0</v>
      </c>
      <c r="W2465">
        <f>SUM($F2465:K2465)</f>
        <v>0</v>
      </c>
      <c r="X2465">
        <f>SUM($F2465:L2465)</f>
        <v>0</v>
      </c>
      <c r="Y2465">
        <f>SUM($F2465:M2465)</f>
        <v>0</v>
      </c>
      <c r="Z2465">
        <f>SUM($F2465:N2465)</f>
        <v>0</v>
      </c>
      <c r="AA2465">
        <f>SUM($F2465:O2465)</f>
        <v>0</v>
      </c>
      <c r="AB2465">
        <f>SUM($F2465:P2465)</f>
        <v>0</v>
      </c>
      <c r="AC2465">
        <f>SUM($F2465:Q2465)</f>
        <v>0</v>
      </c>
      <c r="AD2465">
        <f>SUM($F2465:R2465)</f>
        <v>0</v>
      </c>
    </row>
    <row r="2466" spans="1:30" x14ac:dyDescent="0.35">
      <c r="A2466" t="s">
        <v>166</v>
      </c>
      <c r="B2466" s="328" t="str">
        <f>VLOOKUP(A2466,'Web Based Remittances'!$A$2:$C$70,3,0)</f>
        <v>752d733h</v>
      </c>
      <c r="C2466" t="s">
        <v>105</v>
      </c>
      <c r="D2466" t="s">
        <v>106</v>
      </c>
      <c r="E2466">
        <v>6140200</v>
      </c>
      <c r="F2466">
        <v>35710</v>
      </c>
      <c r="G2466">
        <v>2975</v>
      </c>
      <c r="H2466">
        <v>2975</v>
      </c>
      <c r="I2466">
        <v>2975</v>
      </c>
      <c r="J2466">
        <v>2975</v>
      </c>
      <c r="K2466">
        <v>2975</v>
      </c>
      <c r="L2466">
        <v>2975</v>
      </c>
      <c r="M2466">
        <v>2975</v>
      </c>
      <c r="N2466">
        <v>2975</v>
      </c>
      <c r="O2466">
        <v>2975</v>
      </c>
      <c r="P2466">
        <v>2975</v>
      </c>
      <c r="Q2466">
        <v>2975</v>
      </c>
      <c r="R2466">
        <v>2985</v>
      </c>
      <c r="S2466">
        <f t="shared" si="38"/>
        <v>2975</v>
      </c>
      <c r="T2466">
        <f>SUM($F2466:H2466)</f>
        <v>41660</v>
      </c>
      <c r="U2466">
        <f>SUM($F2466:I2466)</f>
        <v>44635</v>
      </c>
      <c r="V2466">
        <f>SUM($F2466:J2466)</f>
        <v>47610</v>
      </c>
      <c r="W2466">
        <f>SUM($F2466:K2466)</f>
        <v>50585</v>
      </c>
      <c r="X2466">
        <f>SUM($F2466:L2466)</f>
        <v>53560</v>
      </c>
      <c r="Y2466">
        <f>SUM($F2466:M2466)</f>
        <v>56535</v>
      </c>
      <c r="Z2466">
        <f>SUM($F2466:N2466)</f>
        <v>59510</v>
      </c>
      <c r="AA2466">
        <f>SUM($F2466:O2466)</f>
        <v>62485</v>
      </c>
      <c r="AB2466">
        <f>SUM($F2466:P2466)</f>
        <v>65460</v>
      </c>
      <c r="AC2466">
        <f>SUM($F2466:Q2466)</f>
        <v>68435</v>
      </c>
      <c r="AD2466">
        <f>SUM($F2466:R2466)</f>
        <v>71420</v>
      </c>
    </row>
    <row r="2467" spans="1:30" x14ac:dyDescent="0.35">
      <c r="A2467" t="s">
        <v>166</v>
      </c>
      <c r="B2467" s="328" t="str">
        <f>VLOOKUP(A2467,'Web Based Remittances'!$A$2:$C$70,3,0)</f>
        <v>752d733h</v>
      </c>
      <c r="C2467" t="s">
        <v>107</v>
      </c>
      <c r="D2467" t="s">
        <v>108</v>
      </c>
      <c r="E2467">
        <v>6111000</v>
      </c>
      <c r="F2467">
        <v>2000</v>
      </c>
      <c r="G2467">
        <v>166</v>
      </c>
      <c r="H2467">
        <v>166</v>
      </c>
      <c r="I2467">
        <v>166</v>
      </c>
      <c r="J2467">
        <v>166</v>
      </c>
      <c r="K2467">
        <v>166</v>
      </c>
      <c r="L2467">
        <v>166</v>
      </c>
      <c r="M2467">
        <v>166</v>
      </c>
      <c r="N2467">
        <v>166</v>
      </c>
      <c r="O2467">
        <v>166</v>
      </c>
      <c r="P2467">
        <v>166</v>
      </c>
      <c r="Q2467">
        <v>166</v>
      </c>
      <c r="R2467">
        <v>174</v>
      </c>
      <c r="S2467">
        <f t="shared" si="38"/>
        <v>166</v>
      </c>
      <c r="T2467">
        <f>SUM($F2467:H2467)</f>
        <v>2332</v>
      </c>
      <c r="U2467">
        <f>SUM($F2467:I2467)</f>
        <v>2498</v>
      </c>
      <c r="V2467">
        <f>SUM($F2467:J2467)</f>
        <v>2664</v>
      </c>
      <c r="W2467">
        <f>SUM($F2467:K2467)</f>
        <v>2830</v>
      </c>
      <c r="X2467">
        <f>SUM($F2467:L2467)</f>
        <v>2996</v>
      </c>
      <c r="Y2467">
        <f>SUM($F2467:M2467)</f>
        <v>3162</v>
      </c>
      <c r="Z2467">
        <f>SUM($F2467:N2467)</f>
        <v>3328</v>
      </c>
      <c r="AA2467">
        <f>SUM($F2467:O2467)</f>
        <v>3494</v>
      </c>
      <c r="AB2467">
        <f>SUM($F2467:P2467)</f>
        <v>3660</v>
      </c>
      <c r="AC2467">
        <f>SUM($F2467:Q2467)</f>
        <v>3826</v>
      </c>
      <c r="AD2467">
        <f>SUM($F2467:R2467)</f>
        <v>4000</v>
      </c>
    </row>
    <row r="2468" spans="1:30" x14ac:dyDescent="0.35">
      <c r="A2468" t="s">
        <v>166</v>
      </c>
      <c r="B2468" s="328" t="str">
        <f>VLOOKUP(A2468,'Web Based Remittances'!$A$2:$C$70,3,0)</f>
        <v>752d733h</v>
      </c>
      <c r="C2468" t="s">
        <v>109</v>
      </c>
      <c r="D2468" t="s">
        <v>110</v>
      </c>
      <c r="E2468">
        <v>6170100</v>
      </c>
      <c r="F2468">
        <v>2000</v>
      </c>
      <c r="G2468">
        <v>166</v>
      </c>
      <c r="H2468">
        <v>166</v>
      </c>
      <c r="I2468">
        <v>166</v>
      </c>
      <c r="J2468">
        <v>166</v>
      </c>
      <c r="K2468">
        <v>166</v>
      </c>
      <c r="L2468">
        <v>166</v>
      </c>
      <c r="M2468">
        <v>166</v>
      </c>
      <c r="N2468">
        <v>166</v>
      </c>
      <c r="O2468">
        <v>166</v>
      </c>
      <c r="P2468">
        <v>166</v>
      </c>
      <c r="Q2468">
        <v>166</v>
      </c>
      <c r="R2468">
        <v>174</v>
      </c>
      <c r="S2468">
        <f t="shared" si="38"/>
        <v>166</v>
      </c>
      <c r="T2468">
        <f>SUM($F2468:H2468)</f>
        <v>2332</v>
      </c>
      <c r="U2468">
        <f>SUM($F2468:I2468)</f>
        <v>2498</v>
      </c>
      <c r="V2468">
        <f>SUM($F2468:J2468)</f>
        <v>2664</v>
      </c>
      <c r="W2468">
        <f>SUM($F2468:K2468)</f>
        <v>2830</v>
      </c>
      <c r="X2468">
        <f>SUM($F2468:L2468)</f>
        <v>2996</v>
      </c>
      <c r="Y2468">
        <f>SUM($F2468:M2468)</f>
        <v>3162</v>
      </c>
      <c r="Z2468">
        <f>SUM($F2468:N2468)</f>
        <v>3328</v>
      </c>
      <c r="AA2468">
        <f>SUM($F2468:O2468)</f>
        <v>3494</v>
      </c>
      <c r="AB2468">
        <f>SUM($F2468:P2468)</f>
        <v>3660</v>
      </c>
      <c r="AC2468">
        <f>SUM($F2468:Q2468)</f>
        <v>3826</v>
      </c>
      <c r="AD2468">
        <f>SUM($F2468:R2468)</f>
        <v>4000</v>
      </c>
    </row>
    <row r="2469" spans="1:30" x14ac:dyDescent="0.35">
      <c r="A2469" t="s">
        <v>166</v>
      </c>
      <c r="B2469" s="328" t="str">
        <f>VLOOKUP(A2469,'Web Based Remittances'!$A$2:$C$70,3,0)</f>
        <v>752d733h</v>
      </c>
      <c r="C2469" t="s">
        <v>111</v>
      </c>
      <c r="D2469" t="s">
        <v>112</v>
      </c>
      <c r="E2469">
        <v>6170110</v>
      </c>
      <c r="F2469">
        <v>27000</v>
      </c>
      <c r="G2469">
        <v>2250</v>
      </c>
      <c r="H2469">
        <v>2250</v>
      </c>
      <c r="I2469">
        <v>2250</v>
      </c>
      <c r="J2469">
        <v>2250</v>
      </c>
      <c r="K2469">
        <v>2250</v>
      </c>
      <c r="L2469">
        <v>2250</v>
      </c>
      <c r="M2469">
        <v>2250</v>
      </c>
      <c r="N2469">
        <v>2250</v>
      </c>
      <c r="O2469">
        <v>2250</v>
      </c>
      <c r="P2469">
        <v>2250</v>
      </c>
      <c r="Q2469">
        <v>2250</v>
      </c>
      <c r="R2469">
        <v>2250</v>
      </c>
      <c r="S2469">
        <f t="shared" si="38"/>
        <v>2250</v>
      </c>
      <c r="T2469">
        <f>SUM($F2469:H2469)</f>
        <v>31500</v>
      </c>
      <c r="U2469">
        <f>SUM($F2469:I2469)</f>
        <v>33750</v>
      </c>
      <c r="V2469">
        <f>SUM($F2469:J2469)</f>
        <v>36000</v>
      </c>
      <c r="W2469">
        <f>SUM($F2469:K2469)</f>
        <v>38250</v>
      </c>
      <c r="X2469">
        <f>SUM($F2469:L2469)</f>
        <v>40500</v>
      </c>
      <c r="Y2469">
        <f>SUM($F2469:M2469)</f>
        <v>42750</v>
      </c>
      <c r="Z2469">
        <f>SUM($F2469:N2469)</f>
        <v>45000</v>
      </c>
      <c r="AA2469">
        <f>SUM($F2469:O2469)</f>
        <v>47250</v>
      </c>
      <c r="AB2469">
        <f>SUM($F2469:P2469)</f>
        <v>49500</v>
      </c>
      <c r="AC2469">
        <f>SUM($F2469:Q2469)</f>
        <v>51750</v>
      </c>
      <c r="AD2469">
        <f>SUM($F2469:R2469)</f>
        <v>54000</v>
      </c>
    </row>
    <row r="2470" spans="1:30" x14ac:dyDescent="0.35">
      <c r="A2470" t="s">
        <v>166</v>
      </c>
      <c r="B2470" s="328" t="str">
        <f>VLOOKUP(A2470,'Web Based Remittances'!$A$2:$C$70,3,0)</f>
        <v>752d733h</v>
      </c>
      <c r="C2470" t="s">
        <v>113</v>
      </c>
      <c r="D2470" t="s">
        <v>114</v>
      </c>
      <c r="E2470">
        <v>6181400</v>
      </c>
      <c r="F2470">
        <v>0</v>
      </c>
      <c r="S2470">
        <f t="shared" si="38"/>
        <v>0</v>
      </c>
      <c r="T2470">
        <f>SUM($F2470:H2470)</f>
        <v>0</v>
      </c>
      <c r="U2470">
        <f>SUM($F2470:I2470)</f>
        <v>0</v>
      </c>
      <c r="V2470">
        <f>SUM($F2470:J2470)</f>
        <v>0</v>
      </c>
      <c r="W2470">
        <f>SUM($F2470:K2470)</f>
        <v>0</v>
      </c>
      <c r="X2470">
        <f>SUM($F2470:L2470)</f>
        <v>0</v>
      </c>
      <c r="Y2470">
        <f>SUM($F2470:M2470)</f>
        <v>0</v>
      </c>
      <c r="Z2470">
        <f>SUM($F2470:N2470)</f>
        <v>0</v>
      </c>
      <c r="AA2470">
        <f>SUM($F2470:O2470)</f>
        <v>0</v>
      </c>
      <c r="AB2470">
        <f>SUM($F2470:P2470)</f>
        <v>0</v>
      </c>
      <c r="AC2470">
        <f>SUM($F2470:Q2470)</f>
        <v>0</v>
      </c>
      <c r="AD2470">
        <f>SUM($F2470:R2470)</f>
        <v>0</v>
      </c>
    </row>
    <row r="2471" spans="1:30" x14ac:dyDescent="0.35">
      <c r="A2471" t="s">
        <v>166</v>
      </c>
      <c r="B2471" s="328" t="str">
        <f>VLOOKUP(A2471,'Web Based Remittances'!$A$2:$C$70,3,0)</f>
        <v>752d733h</v>
      </c>
      <c r="C2471" t="s">
        <v>115</v>
      </c>
      <c r="D2471" t="s">
        <v>116</v>
      </c>
      <c r="E2471">
        <v>6181500</v>
      </c>
      <c r="F2471">
        <v>0</v>
      </c>
      <c r="S2471">
        <f t="shared" si="38"/>
        <v>0</v>
      </c>
      <c r="T2471">
        <f>SUM($F2471:H2471)</f>
        <v>0</v>
      </c>
      <c r="U2471">
        <f>SUM($F2471:I2471)</f>
        <v>0</v>
      </c>
      <c r="V2471">
        <f>SUM($F2471:J2471)</f>
        <v>0</v>
      </c>
      <c r="W2471">
        <f>SUM($F2471:K2471)</f>
        <v>0</v>
      </c>
      <c r="X2471">
        <f>SUM($F2471:L2471)</f>
        <v>0</v>
      </c>
      <c r="Y2471">
        <f>SUM($F2471:M2471)</f>
        <v>0</v>
      </c>
      <c r="Z2471">
        <f>SUM($F2471:N2471)</f>
        <v>0</v>
      </c>
      <c r="AA2471">
        <f>SUM($F2471:O2471)</f>
        <v>0</v>
      </c>
      <c r="AB2471">
        <f>SUM($F2471:P2471)</f>
        <v>0</v>
      </c>
      <c r="AC2471">
        <f>SUM($F2471:Q2471)</f>
        <v>0</v>
      </c>
      <c r="AD2471">
        <f>SUM($F2471:R2471)</f>
        <v>0</v>
      </c>
    </row>
    <row r="2472" spans="1:30" x14ac:dyDescent="0.35">
      <c r="A2472" t="s">
        <v>166</v>
      </c>
      <c r="B2472" s="328" t="str">
        <f>VLOOKUP(A2472,'Web Based Remittances'!$A$2:$C$70,3,0)</f>
        <v>752d733h</v>
      </c>
      <c r="C2472" t="s">
        <v>117</v>
      </c>
      <c r="D2472" t="s">
        <v>118</v>
      </c>
      <c r="E2472">
        <v>6110610</v>
      </c>
      <c r="F2472">
        <v>0</v>
      </c>
      <c r="S2472">
        <f t="shared" si="38"/>
        <v>0</v>
      </c>
      <c r="T2472">
        <f>SUM($F2472:H2472)</f>
        <v>0</v>
      </c>
      <c r="U2472">
        <f>SUM($F2472:I2472)</f>
        <v>0</v>
      </c>
      <c r="V2472">
        <f>SUM($F2472:J2472)</f>
        <v>0</v>
      </c>
      <c r="W2472">
        <f>SUM($F2472:K2472)</f>
        <v>0</v>
      </c>
      <c r="X2472">
        <f>SUM($F2472:L2472)</f>
        <v>0</v>
      </c>
      <c r="Y2472">
        <f>SUM($F2472:M2472)</f>
        <v>0</v>
      </c>
      <c r="Z2472">
        <f>SUM($F2472:N2472)</f>
        <v>0</v>
      </c>
      <c r="AA2472">
        <f>SUM($F2472:O2472)</f>
        <v>0</v>
      </c>
      <c r="AB2472">
        <f>SUM($F2472:P2472)</f>
        <v>0</v>
      </c>
      <c r="AC2472">
        <f>SUM($F2472:Q2472)</f>
        <v>0</v>
      </c>
      <c r="AD2472">
        <f>SUM($F2472:R2472)</f>
        <v>0</v>
      </c>
    </row>
    <row r="2473" spans="1:30" x14ac:dyDescent="0.35">
      <c r="A2473" t="s">
        <v>166</v>
      </c>
      <c r="B2473" s="328" t="str">
        <f>VLOOKUP(A2473,'Web Based Remittances'!$A$2:$C$70,3,0)</f>
        <v>752d733h</v>
      </c>
      <c r="C2473" t="s">
        <v>119</v>
      </c>
      <c r="D2473" t="s">
        <v>120</v>
      </c>
      <c r="E2473">
        <v>6122340</v>
      </c>
      <c r="F2473">
        <v>0</v>
      </c>
      <c r="S2473">
        <f t="shared" si="38"/>
        <v>0</v>
      </c>
      <c r="T2473">
        <f>SUM($F2473:H2473)</f>
        <v>0</v>
      </c>
      <c r="U2473">
        <f>SUM($F2473:I2473)</f>
        <v>0</v>
      </c>
      <c r="V2473">
        <f>SUM($F2473:J2473)</f>
        <v>0</v>
      </c>
      <c r="W2473">
        <f>SUM($F2473:K2473)</f>
        <v>0</v>
      </c>
      <c r="X2473">
        <f>SUM($F2473:L2473)</f>
        <v>0</v>
      </c>
      <c r="Y2473">
        <f>SUM($F2473:M2473)</f>
        <v>0</v>
      </c>
      <c r="Z2473">
        <f>SUM($F2473:N2473)</f>
        <v>0</v>
      </c>
      <c r="AA2473">
        <f>SUM($F2473:O2473)</f>
        <v>0</v>
      </c>
      <c r="AB2473">
        <f>SUM($F2473:P2473)</f>
        <v>0</v>
      </c>
      <c r="AC2473">
        <f>SUM($F2473:Q2473)</f>
        <v>0</v>
      </c>
      <c r="AD2473">
        <f>SUM($F2473:R2473)</f>
        <v>0</v>
      </c>
    </row>
    <row r="2474" spans="1:30" x14ac:dyDescent="0.35">
      <c r="A2474" t="s">
        <v>166</v>
      </c>
      <c r="B2474" s="328" t="str">
        <f>VLOOKUP(A2474,'Web Based Remittances'!$A$2:$C$70,3,0)</f>
        <v>752d733h</v>
      </c>
      <c r="C2474" t="s">
        <v>121</v>
      </c>
      <c r="D2474" t="s">
        <v>122</v>
      </c>
      <c r="E2474">
        <v>4190170</v>
      </c>
      <c r="F2474">
        <v>-5226.25</v>
      </c>
      <c r="K2474">
        <v>-5226.25</v>
      </c>
      <c r="S2474">
        <f t="shared" si="38"/>
        <v>0</v>
      </c>
      <c r="T2474">
        <f>SUM($F2474:H2474)</f>
        <v>-5226.25</v>
      </c>
      <c r="U2474">
        <f>SUM($F2474:I2474)</f>
        <v>-5226.25</v>
      </c>
      <c r="V2474">
        <f>SUM($F2474:J2474)</f>
        <v>-5226.25</v>
      </c>
      <c r="W2474">
        <f>SUM($F2474:K2474)</f>
        <v>-10452.5</v>
      </c>
      <c r="X2474">
        <f>SUM($F2474:L2474)</f>
        <v>-10452.5</v>
      </c>
      <c r="Y2474">
        <f>SUM($F2474:M2474)</f>
        <v>-10452.5</v>
      </c>
      <c r="Z2474">
        <f>SUM($F2474:N2474)</f>
        <v>-10452.5</v>
      </c>
      <c r="AA2474">
        <f>SUM($F2474:O2474)</f>
        <v>-10452.5</v>
      </c>
      <c r="AB2474">
        <f>SUM($F2474:P2474)</f>
        <v>-10452.5</v>
      </c>
      <c r="AC2474">
        <f>SUM($F2474:Q2474)</f>
        <v>-10452.5</v>
      </c>
      <c r="AD2474">
        <f>SUM($F2474:R2474)</f>
        <v>-10452.5</v>
      </c>
    </row>
    <row r="2475" spans="1:30" x14ac:dyDescent="0.35">
      <c r="A2475" t="s">
        <v>166</v>
      </c>
      <c r="B2475" s="328" t="str">
        <f>VLOOKUP(A2475,'Web Based Remittances'!$A$2:$C$70,3,0)</f>
        <v>752d733h</v>
      </c>
      <c r="C2475" t="s">
        <v>123</v>
      </c>
      <c r="D2475" t="s">
        <v>124</v>
      </c>
      <c r="E2475">
        <v>4190430</v>
      </c>
      <c r="S2475">
        <f t="shared" si="38"/>
        <v>0</v>
      </c>
      <c r="T2475">
        <f>SUM($F2475:H2475)</f>
        <v>0</v>
      </c>
      <c r="U2475">
        <f>SUM($F2475:I2475)</f>
        <v>0</v>
      </c>
      <c r="V2475">
        <f>SUM($F2475:J2475)</f>
        <v>0</v>
      </c>
      <c r="W2475">
        <f>SUM($F2475:K2475)</f>
        <v>0</v>
      </c>
      <c r="X2475">
        <f>SUM($F2475:L2475)</f>
        <v>0</v>
      </c>
      <c r="Y2475">
        <f>SUM($F2475:M2475)</f>
        <v>0</v>
      </c>
      <c r="Z2475">
        <f>SUM($F2475:N2475)</f>
        <v>0</v>
      </c>
      <c r="AA2475">
        <f>SUM($F2475:O2475)</f>
        <v>0</v>
      </c>
      <c r="AB2475">
        <f>SUM($F2475:P2475)</f>
        <v>0</v>
      </c>
      <c r="AC2475">
        <f>SUM($F2475:Q2475)</f>
        <v>0</v>
      </c>
      <c r="AD2475">
        <f>SUM($F2475:R2475)</f>
        <v>0</v>
      </c>
    </row>
    <row r="2476" spans="1:30" x14ac:dyDescent="0.35">
      <c r="A2476" t="s">
        <v>166</v>
      </c>
      <c r="B2476" s="328" t="str">
        <f>VLOOKUP(A2476,'Web Based Remittances'!$A$2:$C$70,3,0)</f>
        <v>752d733h</v>
      </c>
      <c r="C2476" t="s">
        <v>125</v>
      </c>
      <c r="D2476" t="s">
        <v>126</v>
      </c>
      <c r="E2476">
        <v>6181510</v>
      </c>
      <c r="S2476">
        <f t="shared" si="38"/>
        <v>0</v>
      </c>
      <c r="T2476">
        <f>SUM($F2476:H2476)</f>
        <v>0</v>
      </c>
      <c r="U2476">
        <f>SUM($F2476:I2476)</f>
        <v>0</v>
      </c>
      <c r="V2476">
        <f>SUM($F2476:J2476)</f>
        <v>0</v>
      </c>
      <c r="W2476">
        <f>SUM($F2476:K2476)</f>
        <v>0</v>
      </c>
      <c r="X2476">
        <f>SUM($F2476:L2476)</f>
        <v>0</v>
      </c>
      <c r="Y2476">
        <f>SUM($F2476:M2476)</f>
        <v>0</v>
      </c>
      <c r="Z2476">
        <f>SUM($F2476:N2476)</f>
        <v>0</v>
      </c>
      <c r="AA2476">
        <f>SUM($F2476:O2476)</f>
        <v>0</v>
      </c>
      <c r="AB2476">
        <f>SUM($F2476:P2476)</f>
        <v>0</v>
      </c>
      <c r="AC2476">
        <f>SUM($F2476:Q2476)</f>
        <v>0</v>
      </c>
      <c r="AD2476">
        <f>SUM($F2476:R2476)</f>
        <v>0</v>
      </c>
    </row>
    <row r="2477" spans="1:30" x14ac:dyDescent="0.35">
      <c r="A2477" t="s">
        <v>166</v>
      </c>
      <c r="B2477" s="328" t="str">
        <f>VLOOKUP(A2477,'Web Based Remittances'!$A$2:$C$70,3,0)</f>
        <v>752d733h</v>
      </c>
      <c r="C2477" t="s">
        <v>146</v>
      </c>
      <c r="D2477" t="s">
        <v>147</v>
      </c>
      <c r="E2477">
        <v>6180210</v>
      </c>
      <c r="S2477">
        <f t="shared" si="38"/>
        <v>0</v>
      </c>
      <c r="T2477">
        <f>SUM($F2477:H2477)</f>
        <v>0</v>
      </c>
      <c r="U2477">
        <f>SUM($F2477:I2477)</f>
        <v>0</v>
      </c>
      <c r="V2477">
        <f>SUM($F2477:J2477)</f>
        <v>0</v>
      </c>
      <c r="W2477">
        <f>SUM($F2477:K2477)</f>
        <v>0</v>
      </c>
      <c r="X2477">
        <f>SUM($F2477:L2477)</f>
        <v>0</v>
      </c>
      <c r="Y2477">
        <f>SUM($F2477:M2477)</f>
        <v>0</v>
      </c>
      <c r="Z2477">
        <f>SUM($F2477:N2477)</f>
        <v>0</v>
      </c>
      <c r="AA2477">
        <f>SUM($F2477:O2477)</f>
        <v>0</v>
      </c>
      <c r="AB2477">
        <f>SUM($F2477:P2477)</f>
        <v>0</v>
      </c>
      <c r="AC2477">
        <f>SUM($F2477:Q2477)</f>
        <v>0</v>
      </c>
      <c r="AD2477">
        <f>SUM($F2477:R2477)</f>
        <v>0</v>
      </c>
    </row>
    <row r="2478" spans="1:30" x14ac:dyDescent="0.35">
      <c r="A2478" t="s">
        <v>166</v>
      </c>
      <c r="B2478" s="328" t="str">
        <f>VLOOKUP(A2478,'Web Based Remittances'!$A$2:$C$70,3,0)</f>
        <v>752d733h</v>
      </c>
      <c r="C2478" t="s">
        <v>127</v>
      </c>
      <c r="D2478" t="s">
        <v>128</v>
      </c>
      <c r="E2478">
        <v>6180200</v>
      </c>
      <c r="F2478">
        <v>17997.259999999998</v>
      </c>
      <c r="L2478">
        <v>12771.27</v>
      </c>
      <c r="Q2478">
        <v>5225.99</v>
      </c>
      <c r="S2478">
        <f t="shared" si="38"/>
        <v>0</v>
      </c>
      <c r="T2478">
        <f>SUM($F2478:H2478)</f>
        <v>17997.259999999998</v>
      </c>
      <c r="U2478">
        <f>SUM($F2478:I2478)</f>
        <v>17997.259999999998</v>
      </c>
      <c r="V2478">
        <f>SUM($F2478:J2478)</f>
        <v>17997.259999999998</v>
      </c>
      <c r="W2478">
        <f>SUM($F2478:K2478)</f>
        <v>17997.259999999998</v>
      </c>
      <c r="X2478">
        <f>SUM($F2478:L2478)</f>
        <v>30768.53</v>
      </c>
      <c r="Y2478">
        <f>SUM($F2478:M2478)</f>
        <v>30768.53</v>
      </c>
      <c r="Z2478">
        <f>SUM($F2478:N2478)</f>
        <v>30768.53</v>
      </c>
      <c r="AA2478">
        <f>SUM($F2478:O2478)</f>
        <v>30768.53</v>
      </c>
      <c r="AB2478">
        <f>SUM($F2478:P2478)</f>
        <v>30768.53</v>
      </c>
      <c r="AC2478">
        <f>SUM($F2478:Q2478)</f>
        <v>35994.519999999997</v>
      </c>
      <c r="AD2478">
        <f>SUM($F2478:R2478)</f>
        <v>35994.519999999997</v>
      </c>
    </row>
    <row r="2479" spans="1:30" x14ac:dyDescent="0.35">
      <c r="A2479" t="s">
        <v>166</v>
      </c>
      <c r="B2479" s="328" t="str">
        <f>VLOOKUP(A2479,'Web Based Remittances'!$A$2:$C$70,3,0)</f>
        <v>752d733h</v>
      </c>
      <c r="C2479" t="s">
        <v>130</v>
      </c>
      <c r="D2479" t="s">
        <v>131</v>
      </c>
      <c r="E2479">
        <v>6180230</v>
      </c>
      <c r="S2479">
        <f t="shared" si="38"/>
        <v>0</v>
      </c>
      <c r="T2479">
        <f>SUM($F2479:H2479)</f>
        <v>0</v>
      </c>
      <c r="U2479">
        <f>SUM($F2479:I2479)</f>
        <v>0</v>
      </c>
      <c r="V2479">
        <f>SUM($F2479:J2479)</f>
        <v>0</v>
      </c>
      <c r="W2479">
        <f>SUM($F2479:K2479)</f>
        <v>0</v>
      </c>
      <c r="X2479">
        <f>SUM($F2479:L2479)</f>
        <v>0</v>
      </c>
      <c r="Y2479">
        <f>SUM($F2479:M2479)</f>
        <v>0</v>
      </c>
      <c r="Z2479">
        <f>SUM($F2479:N2479)</f>
        <v>0</v>
      </c>
      <c r="AA2479">
        <f>SUM($F2479:O2479)</f>
        <v>0</v>
      </c>
      <c r="AB2479">
        <f>SUM($F2479:P2479)</f>
        <v>0</v>
      </c>
      <c r="AC2479">
        <f>SUM($F2479:Q2479)</f>
        <v>0</v>
      </c>
      <c r="AD2479">
        <f>SUM($F2479:R2479)</f>
        <v>0</v>
      </c>
    </row>
    <row r="2480" spans="1:30" x14ac:dyDescent="0.35">
      <c r="A2480" t="s">
        <v>166</v>
      </c>
      <c r="B2480" s="328" t="str">
        <f>VLOOKUP(A2480,'Web Based Remittances'!$A$2:$C$70,3,0)</f>
        <v>752d733h</v>
      </c>
      <c r="C2480" t="s">
        <v>135</v>
      </c>
      <c r="D2480" t="s">
        <v>136</v>
      </c>
      <c r="E2480">
        <v>6180260</v>
      </c>
      <c r="S2480">
        <f t="shared" si="38"/>
        <v>0</v>
      </c>
      <c r="T2480">
        <f>SUM($F2480:H2480)</f>
        <v>0</v>
      </c>
      <c r="U2480">
        <f>SUM($F2480:I2480)</f>
        <v>0</v>
      </c>
      <c r="V2480">
        <f>SUM($F2480:J2480)</f>
        <v>0</v>
      </c>
      <c r="W2480">
        <f>SUM($F2480:K2480)</f>
        <v>0</v>
      </c>
      <c r="X2480">
        <f>SUM($F2480:L2480)</f>
        <v>0</v>
      </c>
      <c r="Y2480">
        <f>SUM($F2480:M2480)</f>
        <v>0</v>
      </c>
      <c r="Z2480">
        <f>SUM($F2480:N2480)</f>
        <v>0</v>
      </c>
      <c r="AA2480">
        <f>SUM($F2480:O2480)</f>
        <v>0</v>
      </c>
      <c r="AB2480">
        <f>SUM($F2480:P2480)</f>
        <v>0</v>
      </c>
      <c r="AC2480">
        <f>SUM($F2480:Q2480)</f>
        <v>0</v>
      </c>
      <c r="AD2480">
        <f>SUM($F2480:R2480)</f>
        <v>0</v>
      </c>
    </row>
    <row r="2481" spans="1:30" x14ac:dyDescent="0.35">
      <c r="A2481" t="s">
        <v>201</v>
      </c>
      <c r="B2481" s="328" t="str">
        <f>VLOOKUP(A2481,'Web Based Remittances'!$A$2:$C$70,3,0)</f>
        <v>172c677k</v>
      </c>
      <c r="C2481" t="s">
        <v>19</v>
      </c>
      <c r="D2481" t="s">
        <v>20</v>
      </c>
      <c r="E2481">
        <v>4190105</v>
      </c>
      <c r="F2481">
        <v>-7131515</v>
      </c>
      <c r="G2481">
        <v>-820467</v>
      </c>
      <c r="H2481">
        <v>-546978</v>
      </c>
      <c r="I2481">
        <v>-546978</v>
      </c>
      <c r="J2481">
        <v>-546978</v>
      </c>
      <c r="K2481">
        <v>-546978</v>
      </c>
      <c r="L2481">
        <v>-546978</v>
      </c>
      <c r="M2481">
        <v>-546978</v>
      </c>
      <c r="N2481">
        <v>-546978</v>
      </c>
      <c r="O2481">
        <v>-546978</v>
      </c>
      <c r="P2481">
        <v>-546978</v>
      </c>
      <c r="Q2481">
        <v>-546978</v>
      </c>
      <c r="R2481">
        <v>-841268</v>
      </c>
      <c r="S2481">
        <f t="shared" si="38"/>
        <v>-820467</v>
      </c>
      <c r="T2481">
        <f>SUM($F2481:H2481)</f>
        <v>-8498960</v>
      </c>
      <c r="U2481">
        <f>SUM($F2481:I2481)</f>
        <v>-9045938</v>
      </c>
      <c r="V2481">
        <f>SUM($F2481:J2481)</f>
        <v>-9592916</v>
      </c>
      <c r="W2481">
        <f>SUM($F2481:K2481)</f>
        <v>-10139894</v>
      </c>
      <c r="X2481">
        <f>SUM($F2481:L2481)</f>
        <v>-10686872</v>
      </c>
      <c r="Y2481">
        <f>SUM($F2481:M2481)</f>
        <v>-11233850</v>
      </c>
      <c r="Z2481">
        <f>SUM($F2481:N2481)</f>
        <v>-11780828</v>
      </c>
      <c r="AA2481">
        <f>SUM($F2481:O2481)</f>
        <v>-12327806</v>
      </c>
      <c r="AB2481">
        <f>SUM($F2481:P2481)</f>
        <v>-12874784</v>
      </c>
      <c r="AC2481">
        <f>SUM($F2481:Q2481)</f>
        <v>-13421762</v>
      </c>
      <c r="AD2481">
        <f>SUM($F2481:R2481)</f>
        <v>-14263030</v>
      </c>
    </row>
    <row r="2482" spans="1:30" x14ac:dyDescent="0.35">
      <c r="A2482" t="s">
        <v>201</v>
      </c>
      <c r="B2482" s="328" t="str">
        <f>VLOOKUP(A2482,'Web Based Remittances'!$A$2:$C$70,3,0)</f>
        <v>172c677k</v>
      </c>
      <c r="C2482" t="s">
        <v>21</v>
      </c>
      <c r="D2482" t="s">
        <v>22</v>
      </c>
      <c r="E2482">
        <v>4190110</v>
      </c>
      <c r="F2482">
        <v>-945232</v>
      </c>
      <c r="G2482">
        <v>-79135</v>
      </c>
      <c r="H2482">
        <v>-75493</v>
      </c>
      <c r="I2482">
        <v>-75493</v>
      </c>
      <c r="J2482">
        <v>-75493</v>
      </c>
      <c r="K2482">
        <v>-86278</v>
      </c>
      <c r="L2482">
        <v>-79049</v>
      </c>
      <c r="M2482">
        <v>-79049</v>
      </c>
      <c r="N2482">
        <v>-79049</v>
      </c>
      <c r="O2482">
        <v>-79049</v>
      </c>
      <c r="P2482">
        <v>-79049</v>
      </c>
      <c r="Q2482">
        <v>-79049</v>
      </c>
      <c r="R2482">
        <v>-79046</v>
      </c>
      <c r="S2482">
        <f t="shared" si="38"/>
        <v>-79135</v>
      </c>
      <c r="T2482">
        <f>SUM($F2482:H2482)</f>
        <v>-1099860</v>
      </c>
      <c r="U2482">
        <f>SUM($F2482:I2482)</f>
        <v>-1175353</v>
      </c>
      <c r="V2482">
        <f>SUM($F2482:J2482)</f>
        <v>-1250846</v>
      </c>
      <c r="W2482">
        <f>SUM($F2482:K2482)</f>
        <v>-1337124</v>
      </c>
      <c r="X2482">
        <f>SUM($F2482:L2482)</f>
        <v>-1416173</v>
      </c>
      <c r="Y2482">
        <f>SUM($F2482:M2482)</f>
        <v>-1495222</v>
      </c>
      <c r="Z2482">
        <f>SUM($F2482:N2482)</f>
        <v>-1574271</v>
      </c>
      <c r="AA2482">
        <f>SUM($F2482:O2482)</f>
        <v>-1653320</v>
      </c>
      <c r="AB2482">
        <f>SUM($F2482:P2482)</f>
        <v>-1732369</v>
      </c>
      <c r="AC2482">
        <f>SUM($F2482:Q2482)</f>
        <v>-1811418</v>
      </c>
      <c r="AD2482">
        <f>SUM($F2482:R2482)</f>
        <v>-1890464</v>
      </c>
    </row>
    <row r="2483" spans="1:30" x14ac:dyDescent="0.35">
      <c r="A2483" t="s">
        <v>201</v>
      </c>
      <c r="B2483" s="328" t="str">
        <f>VLOOKUP(A2483,'Web Based Remittances'!$A$2:$C$70,3,0)</f>
        <v>172c677k</v>
      </c>
      <c r="C2483" t="s">
        <v>23</v>
      </c>
      <c r="D2483" t="s">
        <v>24</v>
      </c>
      <c r="E2483">
        <v>4190120</v>
      </c>
      <c r="F2483">
        <v>-235000</v>
      </c>
      <c r="G2483">
        <v>-19579</v>
      </c>
      <c r="H2483">
        <v>-19579</v>
      </c>
      <c r="I2483">
        <v>-19579</v>
      </c>
      <c r="J2483">
        <v>-19579</v>
      </c>
      <c r="K2483">
        <v>-19579</v>
      </c>
      <c r="L2483">
        <v>-19579</v>
      </c>
      <c r="M2483">
        <v>-19579</v>
      </c>
      <c r="N2483">
        <v>-19579</v>
      </c>
      <c r="O2483">
        <v>-19579</v>
      </c>
      <c r="P2483">
        <v>-19579</v>
      </c>
      <c r="Q2483">
        <v>-19579</v>
      </c>
      <c r="R2483">
        <v>-19631</v>
      </c>
      <c r="S2483">
        <f t="shared" si="38"/>
        <v>-19579</v>
      </c>
      <c r="T2483">
        <f>SUM($F2483:H2483)</f>
        <v>-274158</v>
      </c>
      <c r="U2483">
        <f>SUM($F2483:I2483)</f>
        <v>-293737</v>
      </c>
      <c r="V2483">
        <f>SUM($F2483:J2483)</f>
        <v>-313316</v>
      </c>
      <c r="W2483">
        <f>SUM($F2483:K2483)</f>
        <v>-332895</v>
      </c>
      <c r="X2483">
        <f>SUM($F2483:L2483)</f>
        <v>-352474</v>
      </c>
      <c r="Y2483">
        <f>SUM($F2483:M2483)</f>
        <v>-372053</v>
      </c>
      <c r="Z2483">
        <f>SUM($F2483:N2483)</f>
        <v>-391632</v>
      </c>
      <c r="AA2483">
        <f>SUM($F2483:O2483)</f>
        <v>-411211</v>
      </c>
      <c r="AB2483">
        <f>SUM($F2483:P2483)</f>
        <v>-430790</v>
      </c>
      <c r="AC2483">
        <f>SUM($F2483:Q2483)</f>
        <v>-450369</v>
      </c>
      <c r="AD2483">
        <f>SUM($F2483:R2483)</f>
        <v>-470000</v>
      </c>
    </row>
    <row r="2484" spans="1:30" x14ac:dyDescent="0.35">
      <c r="A2484" t="s">
        <v>201</v>
      </c>
      <c r="B2484" s="328" t="str">
        <f>VLOOKUP(A2484,'Web Based Remittances'!$A$2:$C$70,3,0)</f>
        <v>172c677k</v>
      </c>
      <c r="C2484" t="s">
        <v>25</v>
      </c>
      <c r="D2484" t="s">
        <v>26</v>
      </c>
      <c r="E2484">
        <v>4190140</v>
      </c>
      <c r="F2484">
        <v>-380880</v>
      </c>
      <c r="I2484">
        <v>-95220</v>
      </c>
      <c r="L2484">
        <v>-95220</v>
      </c>
      <c r="O2484">
        <v>-95220</v>
      </c>
      <c r="R2484">
        <v>-95220</v>
      </c>
      <c r="S2484">
        <f t="shared" si="38"/>
        <v>0</v>
      </c>
      <c r="T2484">
        <f>SUM($F2484:H2484)</f>
        <v>-380880</v>
      </c>
      <c r="U2484">
        <f>SUM($F2484:I2484)</f>
        <v>-476100</v>
      </c>
      <c r="V2484">
        <f>SUM($F2484:J2484)</f>
        <v>-476100</v>
      </c>
      <c r="W2484">
        <f>SUM($F2484:K2484)</f>
        <v>-476100</v>
      </c>
      <c r="X2484">
        <f>SUM($F2484:L2484)</f>
        <v>-571320</v>
      </c>
      <c r="Y2484">
        <f>SUM($F2484:M2484)</f>
        <v>-571320</v>
      </c>
      <c r="Z2484">
        <f>SUM($F2484:N2484)</f>
        <v>-571320</v>
      </c>
      <c r="AA2484">
        <f>SUM($F2484:O2484)</f>
        <v>-666540</v>
      </c>
      <c r="AB2484">
        <f>SUM($F2484:P2484)</f>
        <v>-666540</v>
      </c>
      <c r="AC2484">
        <f>SUM($F2484:Q2484)</f>
        <v>-666540</v>
      </c>
      <c r="AD2484">
        <f>SUM($F2484:R2484)</f>
        <v>-761760</v>
      </c>
    </row>
    <row r="2485" spans="1:30" x14ac:dyDescent="0.35">
      <c r="A2485" t="s">
        <v>201</v>
      </c>
      <c r="B2485" s="328" t="str">
        <f>VLOOKUP(A2485,'Web Based Remittances'!$A$2:$C$70,3,0)</f>
        <v>172c677k</v>
      </c>
      <c r="C2485" t="s">
        <v>27</v>
      </c>
      <c r="D2485" t="s">
        <v>28</v>
      </c>
      <c r="E2485">
        <v>4190160</v>
      </c>
      <c r="S2485">
        <f t="shared" si="38"/>
        <v>0</v>
      </c>
      <c r="T2485">
        <f>SUM($F2485:H2485)</f>
        <v>0</v>
      </c>
      <c r="U2485">
        <f>SUM($F2485:I2485)</f>
        <v>0</v>
      </c>
      <c r="V2485">
        <f>SUM($F2485:J2485)</f>
        <v>0</v>
      </c>
      <c r="W2485">
        <f>SUM($F2485:K2485)</f>
        <v>0</v>
      </c>
      <c r="X2485">
        <f>SUM($F2485:L2485)</f>
        <v>0</v>
      </c>
      <c r="Y2485">
        <f>SUM($F2485:M2485)</f>
        <v>0</v>
      </c>
      <c r="Z2485">
        <f>SUM($F2485:N2485)</f>
        <v>0</v>
      </c>
      <c r="AA2485">
        <f>SUM($F2485:O2485)</f>
        <v>0</v>
      </c>
      <c r="AB2485">
        <f>SUM($F2485:P2485)</f>
        <v>0</v>
      </c>
      <c r="AC2485">
        <f>SUM($F2485:Q2485)</f>
        <v>0</v>
      </c>
      <c r="AD2485">
        <f>SUM($F2485:R2485)</f>
        <v>0</v>
      </c>
    </row>
    <row r="2486" spans="1:30" x14ac:dyDescent="0.35">
      <c r="A2486" t="s">
        <v>201</v>
      </c>
      <c r="B2486" s="328" t="str">
        <f>VLOOKUP(A2486,'Web Based Remittances'!$A$2:$C$70,3,0)</f>
        <v>172c677k</v>
      </c>
      <c r="C2486" t="s">
        <v>29</v>
      </c>
      <c r="D2486" t="s">
        <v>30</v>
      </c>
      <c r="E2486">
        <v>4190390</v>
      </c>
      <c r="F2486">
        <v>-23800</v>
      </c>
      <c r="L2486">
        <v>-23800</v>
      </c>
      <c r="S2486">
        <f t="shared" si="38"/>
        <v>0</v>
      </c>
      <c r="T2486">
        <f>SUM($F2486:H2486)</f>
        <v>-23800</v>
      </c>
      <c r="U2486">
        <f>SUM($F2486:I2486)</f>
        <v>-23800</v>
      </c>
      <c r="V2486">
        <f>SUM($F2486:J2486)</f>
        <v>-23800</v>
      </c>
      <c r="W2486">
        <f>SUM($F2486:K2486)</f>
        <v>-23800</v>
      </c>
      <c r="X2486">
        <f>SUM($F2486:L2486)</f>
        <v>-47600</v>
      </c>
      <c r="Y2486">
        <f>SUM($F2486:M2486)</f>
        <v>-47600</v>
      </c>
      <c r="Z2486">
        <f>SUM($F2486:N2486)</f>
        <v>-47600</v>
      </c>
      <c r="AA2486">
        <f>SUM($F2486:O2486)</f>
        <v>-47600</v>
      </c>
      <c r="AB2486">
        <f>SUM($F2486:P2486)</f>
        <v>-47600</v>
      </c>
      <c r="AC2486">
        <f>SUM($F2486:Q2486)</f>
        <v>-47600</v>
      </c>
      <c r="AD2486">
        <f>SUM($F2486:R2486)</f>
        <v>-47600</v>
      </c>
    </row>
    <row r="2487" spans="1:30" x14ac:dyDescent="0.35">
      <c r="A2487" t="s">
        <v>201</v>
      </c>
      <c r="B2487" s="328" t="str">
        <f>VLOOKUP(A2487,'Web Based Remittances'!$A$2:$C$70,3,0)</f>
        <v>172c677k</v>
      </c>
      <c r="C2487" t="s">
        <v>31</v>
      </c>
      <c r="D2487" t="s">
        <v>32</v>
      </c>
      <c r="E2487">
        <v>4191900</v>
      </c>
      <c r="F2487">
        <v>-44000</v>
      </c>
      <c r="G2487">
        <v>-15000</v>
      </c>
      <c r="H2487">
        <v>-2000</v>
      </c>
      <c r="I2487">
        <v>-2000</v>
      </c>
      <c r="J2487">
        <v>-2000</v>
      </c>
      <c r="K2487">
        <v>-1000</v>
      </c>
      <c r="L2487">
        <v>-3000</v>
      </c>
      <c r="M2487">
        <v>-3100</v>
      </c>
      <c r="N2487">
        <v>-3100</v>
      </c>
      <c r="O2487">
        <v>-3100</v>
      </c>
      <c r="P2487">
        <v>-3100</v>
      </c>
      <c r="Q2487">
        <v>-3100</v>
      </c>
      <c r="R2487">
        <v>-3500</v>
      </c>
      <c r="S2487">
        <f t="shared" si="38"/>
        <v>-15000</v>
      </c>
      <c r="T2487">
        <f>SUM($F2487:H2487)</f>
        <v>-61000</v>
      </c>
      <c r="U2487">
        <f>SUM($F2487:I2487)</f>
        <v>-63000</v>
      </c>
      <c r="V2487">
        <f>SUM($F2487:J2487)</f>
        <v>-65000</v>
      </c>
      <c r="W2487">
        <f>SUM($F2487:K2487)</f>
        <v>-66000</v>
      </c>
      <c r="X2487">
        <f>SUM($F2487:L2487)</f>
        <v>-69000</v>
      </c>
      <c r="Y2487">
        <f>SUM($F2487:M2487)</f>
        <v>-72100</v>
      </c>
      <c r="Z2487">
        <f>SUM($F2487:N2487)</f>
        <v>-75200</v>
      </c>
      <c r="AA2487">
        <f>SUM($F2487:O2487)</f>
        <v>-78300</v>
      </c>
      <c r="AB2487">
        <f>SUM($F2487:P2487)</f>
        <v>-81400</v>
      </c>
      <c r="AC2487">
        <f>SUM($F2487:Q2487)</f>
        <v>-84500</v>
      </c>
      <c r="AD2487">
        <f>SUM($F2487:R2487)</f>
        <v>-88000</v>
      </c>
    </row>
    <row r="2488" spans="1:30" x14ac:dyDescent="0.35">
      <c r="A2488" t="s">
        <v>201</v>
      </c>
      <c r="B2488" s="328" t="str">
        <f>VLOOKUP(A2488,'Web Based Remittances'!$A$2:$C$70,3,0)</f>
        <v>172c677k</v>
      </c>
      <c r="C2488" t="s">
        <v>33</v>
      </c>
      <c r="D2488" t="s">
        <v>34</v>
      </c>
      <c r="E2488">
        <v>4191100</v>
      </c>
      <c r="F2488">
        <v>-2400</v>
      </c>
      <c r="G2488">
        <v>-200</v>
      </c>
      <c r="H2488">
        <v>-200</v>
      </c>
      <c r="I2488">
        <v>-200</v>
      </c>
      <c r="J2488">
        <v>-200</v>
      </c>
      <c r="K2488">
        <v>-200</v>
      </c>
      <c r="L2488">
        <v>-200</v>
      </c>
      <c r="M2488">
        <v>-200</v>
      </c>
      <c r="N2488">
        <v>-200</v>
      </c>
      <c r="O2488">
        <v>-200</v>
      </c>
      <c r="P2488">
        <v>-200</v>
      </c>
      <c r="Q2488">
        <v>-200</v>
      </c>
      <c r="R2488">
        <v>-200</v>
      </c>
      <c r="S2488">
        <f t="shared" si="38"/>
        <v>-200</v>
      </c>
      <c r="T2488">
        <f>SUM($F2488:H2488)</f>
        <v>-2800</v>
      </c>
      <c r="U2488">
        <f>SUM($F2488:I2488)</f>
        <v>-3000</v>
      </c>
      <c r="V2488">
        <f>SUM($F2488:J2488)</f>
        <v>-3200</v>
      </c>
      <c r="W2488">
        <f>SUM($F2488:K2488)</f>
        <v>-3400</v>
      </c>
      <c r="X2488">
        <f>SUM($F2488:L2488)</f>
        <v>-3600</v>
      </c>
      <c r="Y2488">
        <f>SUM($F2488:M2488)</f>
        <v>-3800</v>
      </c>
      <c r="Z2488">
        <f>SUM($F2488:N2488)</f>
        <v>-4000</v>
      </c>
      <c r="AA2488">
        <f>SUM($F2488:O2488)</f>
        <v>-4200</v>
      </c>
      <c r="AB2488">
        <f>SUM($F2488:P2488)</f>
        <v>-4400</v>
      </c>
      <c r="AC2488">
        <f>SUM($F2488:Q2488)</f>
        <v>-4600</v>
      </c>
      <c r="AD2488">
        <f>SUM($F2488:R2488)</f>
        <v>-4800</v>
      </c>
    </row>
    <row r="2489" spans="1:30" x14ac:dyDescent="0.35">
      <c r="A2489" t="s">
        <v>201</v>
      </c>
      <c r="B2489" s="328" t="str">
        <f>VLOOKUP(A2489,'Web Based Remittances'!$A$2:$C$70,3,0)</f>
        <v>172c677k</v>
      </c>
      <c r="C2489" t="s">
        <v>35</v>
      </c>
      <c r="D2489" t="s">
        <v>36</v>
      </c>
      <c r="E2489">
        <v>4191110</v>
      </c>
      <c r="F2489">
        <v>-300000</v>
      </c>
      <c r="G2489">
        <v>-9000</v>
      </c>
      <c r="H2489">
        <v>-27000</v>
      </c>
      <c r="I2489">
        <v>-27000</v>
      </c>
      <c r="J2489">
        <v>-27000</v>
      </c>
      <c r="K2489">
        <v>0</v>
      </c>
      <c r="L2489">
        <v>-30000</v>
      </c>
      <c r="M2489">
        <v>-27000</v>
      </c>
      <c r="N2489">
        <v>-35000</v>
      </c>
      <c r="O2489">
        <v>-27000</v>
      </c>
      <c r="P2489">
        <v>-26000</v>
      </c>
      <c r="Q2489">
        <v>-30000</v>
      </c>
      <c r="R2489">
        <v>-35000</v>
      </c>
      <c r="S2489">
        <f t="shared" si="38"/>
        <v>-9000</v>
      </c>
      <c r="T2489">
        <f>SUM($F2489:H2489)</f>
        <v>-336000</v>
      </c>
      <c r="U2489">
        <f>SUM($F2489:I2489)</f>
        <v>-363000</v>
      </c>
      <c r="V2489">
        <f>SUM($F2489:J2489)</f>
        <v>-390000</v>
      </c>
      <c r="W2489">
        <f>SUM($F2489:K2489)</f>
        <v>-390000</v>
      </c>
      <c r="X2489">
        <f>SUM($F2489:L2489)</f>
        <v>-420000</v>
      </c>
      <c r="Y2489">
        <f>SUM($F2489:M2489)</f>
        <v>-447000</v>
      </c>
      <c r="Z2489">
        <f>SUM($F2489:N2489)</f>
        <v>-482000</v>
      </c>
      <c r="AA2489">
        <f>SUM($F2489:O2489)</f>
        <v>-509000</v>
      </c>
      <c r="AB2489">
        <f>SUM($F2489:P2489)</f>
        <v>-535000</v>
      </c>
      <c r="AC2489">
        <f>SUM($F2489:Q2489)</f>
        <v>-565000</v>
      </c>
      <c r="AD2489">
        <f>SUM($F2489:R2489)</f>
        <v>-600000</v>
      </c>
    </row>
    <row r="2490" spans="1:30" x14ac:dyDescent="0.35">
      <c r="A2490" t="s">
        <v>201</v>
      </c>
      <c r="B2490" s="328" t="str">
        <f>VLOOKUP(A2490,'Web Based Remittances'!$A$2:$C$70,3,0)</f>
        <v>172c677k</v>
      </c>
      <c r="C2490" t="s">
        <v>37</v>
      </c>
      <c r="D2490" t="s">
        <v>38</v>
      </c>
      <c r="E2490">
        <v>4191600</v>
      </c>
      <c r="S2490">
        <f t="shared" si="38"/>
        <v>0</v>
      </c>
      <c r="T2490">
        <f>SUM($F2490:H2490)</f>
        <v>0</v>
      </c>
      <c r="U2490">
        <f>SUM($F2490:I2490)</f>
        <v>0</v>
      </c>
      <c r="V2490">
        <f>SUM($F2490:J2490)</f>
        <v>0</v>
      </c>
      <c r="W2490">
        <f>SUM($F2490:K2490)</f>
        <v>0</v>
      </c>
      <c r="X2490">
        <f>SUM($F2490:L2490)</f>
        <v>0</v>
      </c>
      <c r="Y2490">
        <f>SUM($F2490:M2490)</f>
        <v>0</v>
      </c>
      <c r="Z2490">
        <f>SUM($F2490:N2490)</f>
        <v>0</v>
      </c>
      <c r="AA2490">
        <f>SUM($F2490:O2490)</f>
        <v>0</v>
      </c>
      <c r="AB2490">
        <f>SUM($F2490:P2490)</f>
        <v>0</v>
      </c>
      <c r="AC2490">
        <f>SUM($F2490:Q2490)</f>
        <v>0</v>
      </c>
      <c r="AD2490">
        <f>SUM($F2490:R2490)</f>
        <v>0</v>
      </c>
    </row>
    <row r="2491" spans="1:30" x14ac:dyDescent="0.35">
      <c r="A2491" t="s">
        <v>201</v>
      </c>
      <c r="B2491" s="328" t="str">
        <f>VLOOKUP(A2491,'Web Based Remittances'!$A$2:$C$70,3,0)</f>
        <v>172c677k</v>
      </c>
      <c r="C2491" t="s">
        <v>39</v>
      </c>
      <c r="D2491" t="s">
        <v>40</v>
      </c>
      <c r="E2491">
        <v>4191610</v>
      </c>
      <c r="S2491">
        <f t="shared" si="38"/>
        <v>0</v>
      </c>
      <c r="T2491">
        <f>SUM($F2491:H2491)</f>
        <v>0</v>
      </c>
      <c r="U2491">
        <f>SUM($F2491:I2491)</f>
        <v>0</v>
      </c>
      <c r="V2491">
        <f>SUM($F2491:J2491)</f>
        <v>0</v>
      </c>
      <c r="W2491">
        <f>SUM($F2491:K2491)</f>
        <v>0</v>
      </c>
      <c r="X2491">
        <f>SUM($F2491:L2491)</f>
        <v>0</v>
      </c>
      <c r="Y2491">
        <f>SUM($F2491:M2491)</f>
        <v>0</v>
      </c>
      <c r="Z2491">
        <f>SUM($F2491:N2491)</f>
        <v>0</v>
      </c>
      <c r="AA2491">
        <f>SUM($F2491:O2491)</f>
        <v>0</v>
      </c>
      <c r="AB2491">
        <f>SUM($F2491:P2491)</f>
        <v>0</v>
      </c>
      <c r="AC2491">
        <f>SUM($F2491:Q2491)</f>
        <v>0</v>
      </c>
      <c r="AD2491">
        <f>SUM($F2491:R2491)</f>
        <v>0</v>
      </c>
    </row>
    <row r="2492" spans="1:30" x14ac:dyDescent="0.35">
      <c r="A2492" t="s">
        <v>201</v>
      </c>
      <c r="B2492" s="328" t="str">
        <f>VLOOKUP(A2492,'Web Based Remittances'!$A$2:$C$70,3,0)</f>
        <v>172c677k</v>
      </c>
      <c r="C2492" t="s">
        <v>41</v>
      </c>
      <c r="D2492" t="s">
        <v>42</v>
      </c>
      <c r="E2492">
        <v>4190410</v>
      </c>
      <c r="S2492">
        <f t="shared" si="38"/>
        <v>0</v>
      </c>
      <c r="T2492">
        <f>SUM($F2492:H2492)</f>
        <v>0</v>
      </c>
      <c r="U2492">
        <f>SUM($F2492:I2492)</f>
        <v>0</v>
      </c>
      <c r="V2492">
        <f>SUM($F2492:J2492)</f>
        <v>0</v>
      </c>
      <c r="W2492">
        <f>SUM($F2492:K2492)</f>
        <v>0</v>
      </c>
      <c r="X2492">
        <f>SUM($F2492:L2492)</f>
        <v>0</v>
      </c>
      <c r="Y2492">
        <f>SUM($F2492:M2492)</f>
        <v>0</v>
      </c>
      <c r="Z2492">
        <f>SUM($F2492:N2492)</f>
        <v>0</v>
      </c>
      <c r="AA2492">
        <f>SUM($F2492:O2492)</f>
        <v>0</v>
      </c>
      <c r="AB2492">
        <f>SUM($F2492:P2492)</f>
        <v>0</v>
      </c>
      <c r="AC2492">
        <f>SUM($F2492:Q2492)</f>
        <v>0</v>
      </c>
      <c r="AD2492">
        <f>SUM($F2492:R2492)</f>
        <v>0</v>
      </c>
    </row>
    <row r="2493" spans="1:30" x14ac:dyDescent="0.35">
      <c r="A2493" t="s">
        <v>201</v>
      </c>
      <c r="B2493" s="328" t="str">
        <f>VLOOKUP(A2493,'Web Based Remittances'!$A$2:$C$70,3,0)</f>
        <v>172c677k</v>
      </c>
      <c r="C2493" t="s">
        <v>43</v>
      </c>
      <c r="D2493" t="s">
        <v>44</v>
      </c>
      <c r="E2493">
        <v>4190420</v>
      </c>
      <c r="S2493">
        <f t="shared" si="38"/>
        <v>0</v>
      </c>
      <c r="T2493">
        <f>SUM($F2493:H2493)</f>
        <v>0</v>
      </c>
      <c r="U2493">
        <f>SUM($F2493:I2493)</f>
        <v>0</v>
      </c>
      <c r="V2493">
        <f>SUM($F2493:J2493)</f>
        <v>0</v>
      </c>
      <c r="W2493">
        <f>SUM($F2493:K2493)</f>
        <v>0</v>
      </c>
      <c r="X2493">
        <f>SUM($F2493:L2493)</f>
        <v>0</v>
      </c>
      <c r="Y2493">
        <f>SUM($F2493:M2493)</f>
        <v>0</v>
      </c>
      <c r="Z2493">
        <f>SUM($F2493:N2493)</f>
        <v>0</v>
      </c>
      <c r="AA2493">
        <f>SUM($F2493:O2493)</f>
        <v>0</v>
      </c>
      <c r="AB2493">
        <f>SUM($F2493:P2493)</f>
        <v>0</v>
      </c>
      <c r="AC2493">
        <f>SUM($F2493:Q2493)</f>
        <v>0</v>
      </c>
      <c r="AD2493">
        <f>SUM($F2493:R2493)</f>
        <v>0</v>
      </c>
    </row>
    <row r="2494" spans="1:30" x14ac:dyDescent="0.35">
      <c r="A2494" t="s">
        <v>201</v>
      </c>
      <c r="B2494" s="328" t="str">
        <f>VLOOKUP(A2494,'Web Based Remittances'!$A$2:$C$70,3,0)</f>
        <v>172c677k</v>
      </c>
      <c r="C2494" t="s">
        <v>45</v>
      </c>
      <c r="D2494" t="s">
        <v>46</v>
      </c>
      <c r="E2494">
        <v>4190200</v>
      </c>
      <c r="S2494">
        <f t="shared" si="38"/>
        <v>0</v>
      </c>
      <c r="T2494">
        <f>SUM($F2494:H2494)</f>
        <v>0</v>
      </c>
      <c r="U2494">
        <f>SUM($F2494:I2494)</f>
        <v>0</v>
      </c>
      <c r="V2494">
        <f>SUM($F2494:J2494)</f>
        <v>0</v>
      </c>
      <c r="W2494">
        <f>SUM($F2494:K2494)</f>
        <v>0</v>
      </c>
      <c r="X2494">
        <f>SUM($F2494:L2494)</f>
        <v>0</v>
      </c>
      <c r="Y2494">
        <f>SUM($F2494:M2494)</f>
        <v>0</v>
      </c>
      <c r="Z2494">
        <f>SUM($F2494:N2494)</f>
        <v>0</v>
      </c>
      <c r="AA2494">
        <f>SUM($F2494:O2494)</f>
        <v>0</v>
      </c>
      <c r="AB2494">
        <f>SUM($F2494:P2494)</f>
        <v>0</v>
      </c>
      <c r="AC2494">
        <f>SUM($F2494:Q2494)</f>
        <v>0</v>
      </c>
      <c r="AD2494">
        <f>SUM($F2494:R2494)</f>
        <v>0</v>
      </c>
    </row>
    <row r="2495" spans="1:30" x14ac:dyDescent="0.35">
      <c r="A2495" t="s">
        <v>201</v>
      </c>
      <c r="B2495" s="328" t="str">
        <f>VLOOKUP(A2495,'Web Based Remittances'!$A$2:$C$70,3,0)</f>
        <v>172c677k</v>
      </c>
      <c r="C2495" t="s">
        <v>47</v>
      </c>
      <c r="D2495" t="s">
        <v>48</v>
      </c>
      <c r="E2495">
        <v>4190386</v>
      </c>
      <c r="S2495">
        <f t="shared" si="38"/>
        <v>0</v>
      </c>
      <c r="T2495">
        <f>SUM($F2495:H2495)</f>
        <v>0</v>
      </c>
      <c r="U2495">
        <f>SUM($F2495:I2495)</f>
        <v>0</v>
      </c>
      <c r="V2495">
        <f>SUM($F2495:J2495)</f>
        <v>0</v>
      </c>
      <c r="W2495">
        <f>SUM($F2495:K2495)</f>
        <v>0</v>
      </c>
      <c r="X2495">
        <f>SUM($F2495:L2495)</f>
        <v>0</v>
      </c>
      <c r="Y2495">
        <f>SUM($F2495:M2495)</f>
        <v>0</v>
      </c>
      <c r="Z2495">
        <f>SUM($F2495:N2495)</f>
        <v>0</v>
      </c>
      <c r="AA2495">
        <f>SUM($F2495:O2495)</f>
        <v>0</v>
      </c>
      <c r="AB2495">
        <f>SUM($F2495:P2495)</f>
        <v>0</v>
      </c>
      <c r="AC2495">
        <f>SUM($F2495:Q2495)</f>
        <v>0</v>
      </c>
      <c r="AD2495">
        <f>SUM($F2495:R2495)</f>
        <v>0</v>
      </c>
    </row>
    <row r="2496" spans="1:30" x14ac:dyDescent="0.35">
      <c r="A2496" t="s">
        <v>201</v>
      </c>
      <c r="B2496" s="328" t="str">
        <f>VLOOKUP(A2496,'Web Based Remittances'!$A$2:$C$70,3,0)</f>
        <v>172c677k</v>
      </c>
      <c r="C2496" t="s">
        <v>49</v>
      </c>
      <c r="D2496" t="s">
        <v>50</v>
      </c>
      <c r="E2496">
        <v>4190387</v>
      </c>
      <c r="S2496">
        <f t="shared" si="38"/>
        <v>0</v>
      </c>
      <c r="T2496">
        <f>SUM($F2496:H2496)</f>
        <v>0</v>
      </c>
      <c r="U2496">
        <f>SUM($F2496:I2496)</f>
        <v>0</v>
      </c>
      <c r="V2496">
        <f>SUM($F2496:J2496)</f>
        <v>0</v>
      </c>
      <c r="W2496">
        <f>SUM($F2496:K2496)</f>
        <v>0</v>
      </c>
      <c r="X2496">
        <f>SUM($F2496:L2496)</f>
        <v>0</v>
      </c>
      <c r="Y2496">
        <f>SUM($F2496:M2496)</f>
        <v>0</v>
      </c>
      <c r="Z2496">
        <f>SUM($F2496:N2496)</f>
        <v>0</v>
      </c>
      <c r="AA2496">
        <f>SUM($F2496:O2496)</f>
        <v>0</v>
      </c>
      <c r="AB2496">
        <f>SUM($F2496:P2496)</f>
        <v>0</v>
      </c>
      <c r="AC2496">
        <f>SUM($F2496:Q2496)</f>
        <v>0</v>
      </c>
      <c r="AD2496">
        <f>SUM($F2496:R2496)</f>
        <v>0</v>
      </c>
    </row>
    <row r="2497" spans="1:30" x14ac:dyDescent="0.35">
      <c r="A2497" t="s">
        <v>201</v>
      </c>
      <c r="B2497" s="328" t="str">
        <f>VLOOKUP(A2497,'Web Based Remittances'!$A$2:$C$70,3,0)</f>
        <v>172c677k</v>
      </c>
      <c r="C2497" t="s">
        <v>51</v>
      </c>
      <c r="D2497" t="s">
        <v>52</v>
      </c>
      <c r="E2497">
        <v>4190388</v>
      </c>
      <c r="F2497">
        <v>-23618</v>
      </c>
      <c r="G2497">
        <v>-23618</v>
      </c>
      <c r="S2497">
        <f t="shared" si="38"/>
        <v>-23618</v>
      </c>
      <c r="T2497">
        <f>SUM($F2497:H2497)</f>
        <v>-47236</v>
      </c>
      <c r="U2497">
        <f>SUM($F2497:I2497)</f>
        <v>-47236</v>
      </c>
      <c r="V2497">
        <f>SUM($F2497:J2497)</f>
        <v>-47236</v>
      </c>
      <c r="W2497">
        <f>SUM($F2497:K2497)</f>
        <v>-47236</v>
      </c>
      <c r="X2497">
        <f>SUM($F2497:L2497)</f>
        <v>-47236</v>
      </c>
      <c r="Y2497">
        <f>SUM($F2497:M2497)</f>
        <v>-47236</v>
      </c>
      <c r="Z2497">
        <f>SUM($F2497:N2497)</f>
        <v>-47236</v>
      </c>
      <c r="AA2497">
        <f>SUM($F2497:O2497)</f>
        <v>-47236</v>
      </c>
      <c r="AB2497">
        <f>SUM($F2497:P2497)</f>
        <v>-47236</v>
      </c>
      <c r="AC2497">
        <f>SUM($F2497:Q2497)</f>
        <v>-47236</v>
      </c>
      <c r="AD2497">
        <f>SUM($F2497:R2497)</f>
        <v>-47236</v>
      </c>
    </row>
    <row r="2498" spans="1:30" x14ac:dyDescent="0.35">
      <c r="A2498" t="s">
        <v>201</v>
      </c>
      <c r="B2498" s="328" t="str">
        <f>VLOOKUP(A2498,'Web Based Remittances'!$A$2:$C$70,3,0)</f>
        <v>172c677k</v>
      </c>
      <c r="C2498" t="s">
        <v>53</v>
      </c>
      <c r="D2498" t="s">
        <v>54</v>
      </c>
      <c r="E2498">
        <v>4190380</v>
      </c>
      <c r="S2498">
        <f t="shared" si="38"/>
        <v>0</v>
      </c>
      <c r="T2498">
        <f>SUM($F2498:H2498)</f>
        <v>0</v>
      </c>
      <c r="U2498">
        <f>SUM($F2498:I2498)</f>
        <v>0</v>
      </c>
      <c r="V2498">
        <f>SUM($F2498:J2498)</f>
        <v>0</v>
      </c>
      <c r="W2498">
        <f>SUM($F2498:K2498)</f>
        <v>0</v>
      </c>
      <c r="X2498">
        <f>SUM($F2498:L2498)</f>
        <v>0</v>
      </c>
      <c r="Y2498">
        <f>SUM($F2498:M2498)</f>
        <v>0</v>
      </c>
      <c r="Z2498">
        <f>SUM($F2498:N2498)</f>
        <v>0</v>
      </c>
      <c r="AA2498">
        <f>SUM($F2498:O2498)</f>
        <v>0</v>
      </c>
      <c r="AB2498">
        <f>SUM($F2498:P2498)</f>
        <v>0</v>
      </c>
      <c r="AC2498">
        <f>SUM($F2498:Q2498)</f>
        <v>0</v>
      </c>
      <c r="AD2498">
        <f>SUM($F2498:R2498)</f>
        <v>0</v>
      </c>
    </row>
    <row r="2499" spans="1:30" x14ac:dyDescent="0.35">
      <c r="A2499" t="s">
        <v>201</v>
      </c>
      <c r="B2499" s="328" t="str">
        <f>VLOOKUP(A2499,'Web Based Remittances'!$A$2:$C$70,3,0)</f>
        <v>172c677k</v>
      </c>
      <c r="C2499" t="s">
        <v>156</v>
      </c>
      <c r="D2499" t="s">
        <v>157</v>
      </c>
      <c r="E2499">
        <v>4190205</v>
      </c>
      <c r="S2499">
        <f t="shared" si="38"/>
        <v>0</v>
      </c>
      <c r="T2499">
        <f>SUM($F2499:H2499)</f>
        <v>0</v>
      </c>
      <c r="U2499">
        <f>SUM($F2499:I2499)</f>
        <v>0</v>
      </c>
      <c r="V2499">
        <f>SUM($F2499:J2499)</f>
        <v>0</v>
      </c>
      <c r="W2499">
        <f>SUM($F2499:K2499)</f>
        <v>0</v>
      </c>
      <c r="X2499">
        <f>SUM($F2499:L2499)</f>
        <v>0</v>
      </c>
      <c r="Y2499">
        <f>SUM($F2499:M2499)</f>
        <v>0</v>
      </c>
      <c r="Z2499">
        <f>SUM($F2499:N2499)</f>
        <v>0</v>
      </c>
      <c r="AA2499">
        <f>SUM($F2499:O2499)</f>
        <v>0</v>
      </c>
      <c r="AB2499">
        <f>SUM($F2499:P2499)</f>
        <v>0</v>
      </c>
      <c r="AC2499">
        <f>SUM($F2499:Q2499)</f>
        <v>0</v>
      </c>
      <c r="AD2499">
        <f>SUM($F2499:R2499)</f>
        <v>0</v>
      </c>
    </row>
    <row r="2500" spans="1:30" x14ac:dyDescent="0.35">
      <c r="A2500" t="s">
        <v>201</v>
      </c>
      <c r="B2500" s="328" t="str">
        <f>VLOOKUP(A2500,'Web Based Remittances'!$A$2:$C$70,3,0)</f>
        <v>172c677k</v>
      </c>
      <c r="C2500" t="s">
        <v>55</v>
      </c>
      <c r="D2500" t="s">
        <v>56</v>
      </c>
      <c r="E2500">
        <v>4190210</v>
      </c>
      <c r="S2500">
        <f t="shared" ref="S2500:S2563" si="39">G2500</f>
        <v>0</v>
      </c>
      <c r="T2500">
        <f>SUM($F2500:H2500)</f>
        <v>0</v>
      </c>
      <c r="U2500">
        <f>SUM($F2500:I2500)</f>
        <v>0</v>
      </c>
      <c r="V2500">
        <f>SUM($F2500:J2500)</f>
        <v>0</v>
      </c>
      <c r="W2500">
        <f>SUM($F2500:K2500)</f>
        <v>0</v>
      </c>
      <c r="X2500">
        <f>SUM($F2500:L2500)</f>
        <v>0</v>
      </c>
      <c r="Y2500">
        <f>SUM($F2500:M2500)</f>
        <v>0</v>
      </c>
      <c r="Z2500">
        <f>SUM($F2500:N2500)</f>
        <v>0</v>
      </c>
      <c r="AA2500">
        <f>SUM($F2500:O2500)</f>
        <v>0</v>
      </c>
      <c r="AB2500">
        <f>SUM($F2500:P2500)</f>
        <v>0</v>
      </c>
      <c r="AC2500">
        <f>SUM($F2500:Q2500)</f>
        <v>0</v>
      </c>
      <c r="AD2500">
        <f>SUM($F2500:R2500)</f>
        <v>0</v>
      </c>
    </row>
    <row r="2501" spans="1:30" x14ac:dyDescent="0.35">
      <c r="A2501" t="s">
        <v>201</v>
      </c>
      <c r="B2501" s="328" t="str">
        <f>VLOOKUP(A2501,'Web Based Remittances'!$A$2:$C$70,3,0)</f>
        <v>172c677k</v>
      </c>
      <c r="C2501" t="s">
        <v>57</v>
      </c>
      <c r="D2501" t="s">
        <v>58</v>
      </c>
      <c r="E2501">
        <v>6110000</v>
      </c>
      <c r="F2501">
        <v>5038960</v>
      </c>
      <c r="G2501">
        <v>385000</v>
      </c>
      <c r="H2501">
        <v>385000</v>
      </c>
      <c r="I2501">
        <v>390000</v>
      </c>
      <c r="J2501">
        <v>390000</v>
      </c>
      <c r="K2501">
        <v>390000</v>
      </c>
      <c r="L2501">
        <v>442710</v>
      </c>
      <c r="M2501">
        <v>442710</v>
      </c>
      <c r="N2501">
        <v>442710</v>
      </c>
      <c r="O2501">
        <v>442710</v>
      </c>
      <c r="P2501">
        <v>442710</v>
      </c>
      <c r="Q2501">
        <v>442710</v>
      </c>
      <c r="R2501">
        <v>442700</v>
      </c>
      <c r="S2501">
        <f t="shared" si="39"/>
        <v>385000</v>
      </c>
      <c r="T2501">
        <f>SUM($F2501:H2501)</f>
        <v>5808960</v>
      </c>
      <c r="U2501">
        <f>SUM($F2501:I2501)</f>
        <v>6198960</v>
      </c>
      <c r="V2501">
        <f>SUM($F2501:J2501)</f>
        <v>6588960</v>
      </c>
      <c r="W2501">
        <f>SUM($F2501:K2501)</f>
        <v>6978960</v>
      </c>
      <c r="X2501">
        <f>SUM($F2501:L2501)</f>
        <v>7421670</v>
      </c>
      <c r="Y2501">
        <f>SUM($F2501:M2501)</f>
        <v>7864380</v>
      </c>
      <c r="Z2501">
        <f>SUM($F2501:N2501)</f>
        <v>8307090</v>
      </c>
      <c r="AA2501">
        <f>SUM($F2501:O2501)</f>
        <v>8749800</v>
      </c>
      <c r="AB2501">
        <f>SUM($F2501:P2501)</f>
        <v>9192510</v>
      </c>
      <c r="AC2501">
        <f>SUM($F2501:Q2501)</f>
        <v>9635220</v>
      </c>
      <c r="AD2501">
        <f>SUM($F2501:R2501)</f>
        <v>10077920</v>
      </c>
    </row>
    <row r="2502" spans="1:30" x14ac:dyDescent="0.35">
      <c r="A2502" t="s">
        <v>201</v>
      </c>
      <c r="B2502" s="328" t="str">
        <f>VLOOKUP(A2502,'Web Based Remittances'!$A$2:$C$70,3,0)</f>
        <v>172c677k</v>
      </c>
      <c r="C2502" t="s">
        <v>59</v>
      </c>
      <c r="D2502" t="s">
        <v>60</v>
      </c>
      <c r="E2502">
        <v>6110020</v>
      </c>
      <c r="S2502">
        <f t="shared" si="39"/>
        <v>0</v>
      </c>
      <c r="T2502">
        <f>SUM($F2502:H2502)</f>
        <v>0</v>
      </c>
      <c r="U2502">
        <f>SUM($F2502:I2502)</f>
        <v>0</v>
      </c>
      <c r="V2502">
        <f>SUM($F2502:J2502)</f>
        <v>0</v>
      </c>
      <c r="W2502">
        <f>SUM($F2502:K2502)</f>
        <v>0</v>
      </c>
      <c r="X2502">
        <f>SUM($F2502:L2502)</f>
        <v>0</v>
      </c>
      <c r="Y2502">
        <f>SUM($F2502:M2502)</f>
        <v>0</v>
      </c>
      <c r="Z2502">
        <f>SUM($F2502:N2502)</f>
        <v>0</v>
      </c>
      <c r="AA2502">
        <f>SUM($F2502:O2502)</f>
        <v>0</v>
      </c>
      <c r="AB2502">
        <f>SUM($F2502:P2502)</f>
        <v>0</v>
      </c>
      <c r="AC2502">
        <f>SUM($F2502:Q2502)</f>
        <v>0</v>
      </c>
      <c r="AD2502">
        <f>SUM($F2502:R2502)</f>
        <v>0</v>
      </c>
    </row>
    <row r="2503" spans="1:30" x14ac:dyDescent="0.35">
      <c r="A2503" t="s">
        <v>201</v>
      </c>
      <c r="B2503" s="328" t="str">
        <f>VLOOKUP(A2503,'Web Based Remittances'!$A$2:$C$70,3,0)</f>
        <v>172c677k</v>
      </c>
      <c r="C2503" t="s">
        <v>61</v>
      </c>
      <c r="D2503" t="s">
        <v>62</v>
      </c>
      <c r="E2503">
        <v>6110600</v>
      </c>
      <c r="F2503">
        <v>1166278</v>
      </c>
      <c r="G2503">
        <v>92000</v>
      </c>
      <c r="H2503">
        <v>92000</v>
      </c>
      <c r="I2503">
        <v>92000</v>
      </c>
      <c r="J2503">
        <v>92000</v>
      </c>
      <c r="K2503">
        <v>92000</v>
      </c>
      <c r="L2503">
        <v>100900</v>
      </c>
      <c r="M2503">
        <v>100900</v>
      </c>
      <c r="N2503">
        <v>100900</v>
      </c>
      <c r="O2503">
        <v>100900</v>
      </c>
      <c r="P2503">
        <v>100900</v>
      </c>
      <c r="Q2503">
        <v>100900</v>
      </c>
      <c r="R2503">
        <v>100878</v>
      </c>
      <c r="S2503">
        <f t="shared" si="39"/>
        <v>92000</v>
      </c>
      <c r="T2503">
        <f>SUM($F2503:H2503)</f>
        <v>1350278</v>
      </c>
      <c r="U2503">
        <f>SUM($F2503:I2503)</f>
        <v>1442278</v>
      </c>
      <c r="V2503">
        <f>SUM($F2503:J2503)</f>
        <v>1534278</v>
      </c>
      <c r="W2503">
        <f>SUM($F2503:K2503)</f>
        <v>1626278</v>
      </c>
      <c r="X2503">
        <f>SUM($F2503:L2503)</f>
        <v>1727178</v>
      </c>
      <c r="Y2503">
        <f>SUM($F2503:M2503)</f>
        <v>1828078</v>
      </c>
      <c r="Z2503">
        <f>SUM($F2503:N2503)</f>
        <v>1928978</v>
      </c>
      <c r="AA2503">
        <f>SUM($F2503:O2503)</f>
        <v>2029878</v>
      </c>
      <c r="AB2503">
        <f>SUM($F2503:P2503)</f>
        <v>2130778</v>
      </c>
      <c r="AC2503">
        <f>SUM($F2503:Q2503)</f>
        <v>2231678</v>
      </c>
      <c r="AD2503">
        <f>SUM($F2503:R2503)</f>
        <v>2332556</v>
      </c>
    </row>
    <row r="2504" spans="1:30" x14ac:dyDescent="0.35">
      <c r="A2504" t="s">
        <v>201</v>
      </c>
      <c r="B2504" s="328" t="str">
        <f>VLOOKUP(A2504,'Web Based Remittances'!$A$2:$C$70,3,0)</f>
        <v>172c677k</v>
      </c>
      <c r="C2504" t="s">
        <v>63</v>
      </c>
      <c r="D2504" t="s">
        <v>64</v>
      </c>
      <c r="E2504">
        <v>6110720</v>
      </c>
      <c r="F2504">
        <v>130000</v>
      </c>
      <c r="G2504">
        <v>10500</v>
      </c>
      <c r="H2504">
        <v>10500</v>
      </c>
      <c r="I2504">
        <v>10500</v>
      </c>
      <c r="J2504">
        <v>10500</v>
      </c>
      <c r="K2504">
        <v>10500</v>
      </c>
      <c r="L2504">
        <v>11071</v>
      </c>
      <c r="M2504">
        <v>11071</v>
      </c>
      <c r="N2504">
        <v>11071</v>
      </c>
      <c r="O2504">
        <v>11071</v>
      </c>
      <c r="P2504">
        <v>11071</v>
      </c>
      <c r="Q2504">
        <v>11071</v>
      </c>
      <c r="R2504">
        <v>11074</v>
      </c>
      <c r="S2504">
        <f t="shared" si="39"/>
        <v>10500</v>
      </c>
      <c r="T2504">
        <f>SUM($F2504:H2504)</f>
        <v>151000</v>
      </c>
      <c r="U2504">
        <f>SUM($F2504:I2504)</f>
        <v>161500</v>
      </c>
      <c r="V2504">
        <f>SUM($F2504:J2504)</f>
        <v>172000</v>
      </c>
      <c r="W2504">
        <f>SUM($F2504:K2504)</f>
        <v>182500</v>
      </c>
      <c r="X2504">
        <f>SUM($F2504:L2504)</f>
        <v>193571</v>
      </c>
      <c r="Y2504">
        <f>SUM($F2504:M2504)</f>
        <v>204642</v>
      </c>
      <c r="Z2504">
        <f>SUM($F2504:N2504)</f>
        <v>215713</v>
      </c>
      <c r="AA2504">
        <f>SUM($F2504:O2504)</f>
        <v>226784</v>
      </c>
      <c r="AB2504">
        <f>SUM($F2504:P2504)</f>
        <v>237855</v>
      </c>
      <c r="AC2504">
        <f>SUM($F2504:Q2504)</f>
        <v>248926</v>
      </c>
      <c r="AD2504">
        <f>SUM($F2504:R2504)</f>
        <v>260000</v>
      </c>
    </row>
    <row r="2505" spans="1:30" x14ac:dyDescent="0.35">
      <c r="A2505" t="s">
        <v>201</v>
      </c>
      <c r="B2505" s="328" t="str">
        <f>VLOOKUP(A2505,'Web Based Remittances'!$A$2:$C$70,3,0)</f>
        <v>172c677k</v>
      </c>
      <c r="C2505" t="s">
        <v>65</v>
      </c>
      <c r="D2505" t="s">
        <v>66</v>
      </c>
      <c r="E2505">
        <v>6110860</v>
      </c>
      <c r="F2505">
        <v>815085</v>
      </c>
      <c r="G2505">
        <v>65000</v>
      </c>
      <c r="H2505">
        <v>65000</v>
      </c>
      <c r="I2505">
        <v>65000</v>
      </c>
      <c r="J2505">
        <v>65000</v>
      </c>
      <c r="K2505">
        <v>65000</v>
      </c>
      <c r="L2505">
        <v>70012</v>
      </c>
      <c r="M2505">
        <v>70012</v>
      </c>
      <c r="N2505">
        <v>70012</v>
      </c>
      <c r="O2505">
        <v>70012</v>
      </c>
      <c r="P2505">
        <v>70012</v>
      </c>
      <c r="Q2505">
        <v>70012</v>
      </c>
      <c r="R2505">
        <v>70013</v>
      </c>
      <c r="S2505">
        <f t="shared" si="39"/>
        <v>65000</v>
      </c>
      <c r="T2505">
        <f>SUM($F2505:H2505)</f>
        <v>945085</v>
      </c>
      <c r="U2505">
        <f>SUM($F2505:I2505)</f>
        <v>1010085</v>
      </c>
      <c r="V2505">
        <f>SUM($F2505:J2505)</f>
        <v>1075085</v>
      </c>
      <c r="W2505">
        <f>SUM($F2505:K2505)</f>
        <v>1140085</v>
      </c>
      <c r="X2505">
        <f>SUM($F2505:L2505)</f>
        <v>1210097</v>
      </c>
      <c r="Y2505">
        <f>SUM($F2505:M2505)</f>
        <v>1280109</v>
      </c>
      <c r="Z2505">
        <f>SUM($F2505:N2505)</f>
        <v>1350121</v>
      </c>
      <c r="AA2505">
        <f>SUM($F2505:O2505)</f>
        <v>1420133</v>
      </c>
      <c r="AB2505">
        <f>SUM($F2505:P2505)</f>
        <v>1490145</v>
      </c>
      <c r="AC2505">
        <f>SUM($F2505:Q2505)</f>
        <v>1560157</v>
      </c>
      <c r="AD2505">
        <f>SUM($F2505:R2505)</f>
        <v>1630170</v>
      </c>
    </row>
    <row r="2506" spans="1:30" x14ac:dyDescent="0.35">
      <c r="A2506" t="s">
        <v>201</v>
      </c>
      <c r="B2506" s="328" t="str">
        <f>VLOOKUP(A2506,'Web Based Remittances'!$A$2:$C$70,3,0)</f>
        <v>172c677k</v>
      </c>
      <c r="C2506" t="s">
        <v>67</v>
      </c>
      <c r="D2506" t="s">
        <v>68</v>
      </c>
      <c r="E2506">
        <v>6110800</v>
      </c>
      <c r="F2506">
        <v>168000</v>
      </c>
      <c r="G2506">
        <v>13000</v>
      </c>
      <c r="H2506">
        <v>13000</v>
      </c>
      <c r="I2506">
        <v>13000</v>
      </c>
      <c r="J2506">
        <v>13000</v>
      </c>
      <c r="K2506">
        <v>13000</v>
      </c>
      <c r="L2506">
        <v>14715</v>
      </c>
      <c r="M2506">
        <v>14715</v>
      </c>
      <c r="N2506">
        <v>14715</v>
      </c>
      <c r="O2506">
        <v>14715</v>
      </c>
      <c r="P2506">
        <v>14715</v>
      </c>
      <c r="Q2506">
        <v>14715</v>
      </c>
      <c r="R2506">
        <v>14710</v>
      </c>
      <c r="S2506">
        <f t="shared" si="39"/>
        <v>13000</v>
      </c>
      <c r="T2506">
        <f>SUM($F2506:H2506)</f>
        <v>194000</v>
      </c>
      <c r="U2506">
        <f>SUM($F2506:I2506)</f>
        <v>207000</v>
      </c>
      <c r="V2506">
        <f>SUM($F2506:J2506)</f>
        <v>220000</v>
      </c>
      <c r="W2506">
        <f>SUM($F2506:K2506)</f>
        <v>233000</v>
      </c>
      <c r="X2506">
        <f>SUM($F2506:L2506)</f>
        <v>247715</v>
      </c>
      <c r="Y2506">
        <f>SUM($F2506:M2506)</f>
        <v>262430</v>
      </c>
      <c r="Z2506">
        <f>SUM($F2506:N2506)</f>
        <v>277145</v>
      </c>
      <c r="AA2506">
        <f>SUM($F2506:O2506)</f>
        <v>291860</v>
      </c>
      <c r="AB2506">
        <f>SUM($F2506:P2506)</f>
        <v>306575</v>
      </c>
      <c r="AC2506">
        <f>SUM($F2506:Q2506)</f>
        <v>321290</v>
      </c>
      <c r="AD2506">
        <f>SUM($F2506:R2506)</f>
        <v>336000</v>
      </c>
    </row>
    <row r="2507" spans="1:30" x14ac:dyDescent="0.35">
      <c r="A2507" t="s">
        <v>201</v>
      </c>
      <c r="B2507" s="328" t="str">
        <f>VLOOKUP(A2507,'Web Based Remittances'!$A$2:$C$70,3,0)</f>
        <v>172c677k</v>
      </c>
      <c r="C2507" t="s">
        <v>69</v>
      </c>
      <c r="D2507" t="s">
        <v>70</v>
      </c>
      <c r="E2507">
        <v>6110640</v>
      </c>
      <c r="F2507">
        <v>50000</v>
      </c>
      <c r="G2507">
        <v>4310</v>
      </c>
      <c r="H2507">
        <v>5560</v>
      </c>
      <c r="I2507">
        <v>6560</v>
      </c>
      <c r="J2507">
        <v>5500</v>
      </c>
      <c r="K2507">
        <v>0</v>
      </c>
      <c r="L2507">
        <v>4580</v>
      </c>
      <c r="M2507">
        <v>4700</v>
      </c>
      <c r="N2507">
        <v>3500</v>
      </c>
      <c r="O2507">
        <v>3800</v>
      </c>
      <c r="P2507">
        <v>4000</v>
      </c>
      <c r="Q2507">
        <v>3700</v>
      </c>
      <c r="R2507">
        <v>3790</v>
      </c>
      <c r="S2507">
        <f t="shared" si="39"/>
        <v>4310</v>
      </c>
      <c r="T2507">
        <f>SUM($F2507:H2507)</f>
        <v>59870</v>
      </c>
      <c r="U2507">
        <f>SUM($F2507:I2507)</f>
        <v>66430</v>
      </c>
      <c r="V2507">
        <f>SUM($F2507:J2507)</f>
        <v>71930</v>
      </c>
      <c r="W2507">
        <f>SUM($F2507:K2507)</f>
        <v>71930</v>
      </c>
      <c r="X2507">
        <f>SUM($F2507:L2507)</f>
        <v>76510</v>
      </c>
      <c r="Y2507">
        <f>SUM($F2507:M2507)</f>
        <v>81210</v>
      </c>
      <c r="Z2507">
        <f>SUM($F2507:N2507)</f>
        <v>84710</v>
      </c>
      <c r="AA2507">
        <f>SUM($F2507:O2507)</f>
        <v>88510</v>
      </c>
      <c r="AB2507">
        <f>SUM($F2507:P2507)</f>
        <v>92510</v>
      </c>
      <c r="AC2507">
        <f>SUM($F2507:Q2507)</f>
        <v>96210</v>
      </c>
      <c r="AD2507">
        <f>SUM($F2507:R2507)</f>
        <v>100000</v>
      </c>
    </row>
    <row r="2508" spans="1:30" x14ac:dyDescent="0.35">
      <c r="A2508" t="s">
        <v>201</v>
      </c>
      <c r="B2508" s="328" t="str">
        <f>VLOOKUP(A2508,'Web Based Remittances'!$A$2:$C$70,3,0)</f>
        <v>172c677k</v>
      </c>
      <c r="C2508" t="s">
        <v>71</v>
      </c>
      <c r="D2508" t="s">
        <v>72</v>
      </c>
      <c r="E2508">
        <v>6116300</v>
      </c>
      <c r="F2508">
        <v>42850</v>
      </c>
      <c r="G2508">
        <v>3750</v>
      </c>
      <c r="H2508">
        <v>3000</v>
      </c>
      <c r="I2508">
        <v>3250</v>
      </c>
      <c r="J2508">
        <v>3250</v>
      </c>
      <c r="K2508">
        <v>1440</v>
      </c>
      <c r="L2508">
        <v>4130</v>
      </c>
      <c r="M2508">
        <v>4000</v>
      </c>
      <c r="N2508">
        <v>4250</v>
      </c>
      <c r="O2508">
        <v>4250</v>
      </c>
      <c r="P2508">
        <v>3760</v>
      </c>
      <c r="Q2508">
        <v>3920</v>
      </c>
      <c r="R2508">
        <v>3850</v>
      </c>
      <c r="S2508">
        <f t="shared" si="39"/>
        <v>3750</v>
      </c>
      <c r="T2508">
        <f>SUM($F2508:H2508)</f>
        <v>49600</v>
      </c>
      <c r="U2508">
        <f>SUM($F2508:I2508)</f>
        <v>52850</v>
      </c>
      <c r="V2508">
        <f>SUM($F2508:J2508)</f>
        <v>56100</v>
      </c>
      <c r="W2508">
        <f>SUM($F2508:K2508)</f>
        <v>57540</v>
      </c>
      <c r="X2508">
        <f>SUM($F2508:L2508)</f>
        <v>61670</v>
      </c>
      <c r="Y2508">
        <f>SUM($F2508:M2508)</f>
        <v>65670</v>
      </c>
      <c r="Z2508">
        <f>SUM($F2508:N2508)</f>
        <v>69920</v>
      </c>
      <c r="AA2508">
        <f>SUM($F2508:O2508)</f>
        <v>74170</v>
      </c>
      <c r="AB2508">
        <f>SUM($F2508:P2508)</f>
        <v>77930</v>
      </c>
      <c r="AC2508">
        <f>SUM($F2508:Q2508)</f>
        <v>81850</v>
      </c>
      <c r="AD2508">
        <f>SUM($F2508:R2508)</f>
        <v>85700</v>
      </c>
    </row>
    <row r="2509" spans="1:30" x14ac:dyDescent="0.35">
      <c r="A2509" t="s">
        <v>201</v>
      </c>
      <c r="B2509" s="328" t="str">
        <f>VLOOKUP(A2509,'Web Based Remittances'!$A$2:$C$70,3,0)</f>
        <v>172c677k</v>
      </c>
      <c r="C2509" t="s">
        <v>73</v>
      </c>
      <c r="D2509" t="s">
        <v>74</v>
      </c>
      <c r="E2509">
        <v>6116200</v>
      </c>
      <c r="F2509">
        <v>31000</v>
      </c>
      <c r="G2509">
        <v>2300</v>
      </c>
      <c r="H2509">
        <v>2200</v>
      </c>
      <c r="I2509">
        <v>3000</v>
      </c>
      <c r="J2509">
        <v>1600</v>
      </c>
      <c r="K2509">
        <v>0</v>
      </c>
      <c r="L2509">
        <v>3128</v>
      </c>
      <c r="M2509">
        <v>3128</v>
      </c>
      <c r="N2509">
        <v>3128</v>
      </c>
      <c r="O2509">
        <v>3128</v>
      </c>
      <c r="P2509">
        <v>3128</v>
      </c>
      <c r="Q2509">
        <v>3128</v>
      </c>
      <c r="R2509">
        <v>3132</v>
      </c>
      <c r="S2509">
        <f t="shared" si="39"/>
        <v>2300</v>
      </c>
      <c r="T2509">
        <f>SUM($F2509:H2509)</f>
        <v>35500</v>
      </c>
      <c r="U2509">
        <f>SUM($F2509:I2509)</f>
        <v>38500</v>
      </c>
      <c r="V2509">
        <f>SUM($F2509:J2509)</f>
        <v>40100</v>
      </c>
      <c r="W2509">
        <f>SUM($F2509:K2509)</f>
        <v>40100</v>
      </c>
      <c r="X2509">
        <f>SUM($F2509:L2509)</f>
        <v>43228</v>
      </c>
      <c r="Y2509">
        <f>SUM($F2509:M2509)</f>
        <v>46356</v>
      </c>
      <c r="Z2509">
        <f>SUM($F2509:N2509)</f>
        <v>49484</v>
      </c>
      <c r="AA2509">
        <f>SUM($F2509:O2509)</f>
        <v>52612</v>
      </c>
      <c r="AB2509">
        <f>SUM($F2509:P2509)</f>
        <v>55740</v>
      </c>
      <c r="AC2509">
        <f>SUM($F2509:Q2509)</f>
        <v>58868</v>
      </c>
      <c r="AD2509">
        <f>SUM($F2509:R2509)</f>
        <v>62000</v>
      </c>
    </row>
    <row r="2510" spans="1:30" x14ac:dyDescent="0.35">
      <c r="A2510" t="s">
        <v>201</v>
      </c>
      <c r="B2510" s="328" t="str">
        <f>VLOOKUP(A2510,'Web Based Remittances'!$A$2:$C$70,3,0)</f>
        <v>172c677k</v>
      </c>
      <c r="C2510" t="s">
        <v>75</v>
      </c>
      <c r="D2510" t="s">
        <v>76</v>
      </c>
      <c r="E2510">
        <v>6116610</v>
      </c>
      <c r="S2510">
        <f t="shared" si="39"/>
        <v>0</v>
      </c>
      <c r="T2510">
        <f>SUM($F2510:H2510)</f>
        <v>0</v>
      </c>
      <c r="U2510">
        <f>SUM($F2510:I2510)</f>
        <v>0</v>
      </c>
      <c r="V2510">
        <f>SUM($F2510:J2510)</f>
        <v>0</v>
      </c>
      <c r="W2510">
        <f>SUM($F2510:K2510)</f>
        <v>0</v>
      </c>
      <c r="X2510">
        <f>SUM($F2510:L2510)</f>
        <v>0</v>
      </c>
      <c r="Y2510">
        <f>SUM($F2510:M2510)</f>
        <v>0</v>
      </c>
      <c r="Z2510">
        <f>SUM($F2510:N2510)</f>
        <v>0</v>
      </c>
      <c r="AA2510">
        <f>SUM($F2510:O2510)</f>
        <v>0</v>
      </c>
      <c r="AB2510">
        <f>SUM($F2510:P2510)</f>
        <v>0</v>
      </c>
      <c r="AC2510">
        <f>SUM($F2510:Q2510)</f>
        <v>0</v>
      </c>
      <c r="AD2510">
        <f>SUM($F2510:R2510)</f>
        <v>0</v>
      </c>
    </row>
    <row r="2511" spans="1:30" x14ac:dyDescent="0.35">
      <c r="A2511" t="s">
        <v>201</v>
      </c>
      <c r="B2511" s="328" t="str">
        <f>VLOOKUP(A2511,'Web Based Remittances'!$A$2:$C$70,3,0)</f>
        <v>172c677k</v>
      </c>
      <c r="C2511" t="s">
        <v>77</v>
      </c>
      <c r="D2511" t="s">
        <v>78</v>
      </c>
      <c r="E2511">
        <v>6116600</v>
      </c>
      <c r="S2511">
        <f t="shared" si="39"/>
        <v>0</v>
      </c>
      <c r="T2511">
        <f>SUM($F2511:H2511)</f>
        <v>0</v>
      </c>
      <c r="U2511">
        <f>SUM($F2511:I2511)</f>
        <v>0</v>
      </c>
      <c r="V2511">
        <f>SUM($F2511:J2511)</f>
        <v>0</v>
      </c>
      <c r="W2511">
        <f>SUM($F2511:K2511)</f>
        <v>0</v>
      </c>
      <c r="X2511">
        <f>SUM($F2511:L2511)</f>
        <v>0</v>
      </c>
      <c r="Y2511">
        <f>SUM($F2511:M2511)</f>
        <v>0</v>
      </c>
      <c r="Z2511">
        <f>SUM($F2511:N2511)</f>
        <v>0</v>
      </c>
      <c r="AA2511">
        <f>SUM($F2511:O2511)</f>
        <v>0</v>
      </c>
      <c r="AB2511">
        <f>SUM($F2511:P2511)</f>
        <v>0</v>
      </c>
      <c r="AC2511">
        <f>SUM($F2511:Q2511)</f>
        <v>0</v>
      </c>
      <c r="AD2511">
        <f>SUM($F2511:R2511)</f>
        <v>0</v>
      </c>
    </row>
    <row r="2512" spans="1:30" x14ac:dyDescent="0.35">
      <c r="A2512" t="s">
        <v>201</v>
      </c>
      <c r="B2512" s="328" t="str">
        <f>VLOOKUP(A2512,'Web Based Remittances'!$A$2:$C$70,3,0)</f>
        <v>172c677k</v>
      </c>
      <c r="C2512" t="s">
        <v>79</v>
      </c>
      <c r="D2512" t="s">
        <v>80</v>
      </c>
      <c r="E2512">
        <v>6121000</v>
      </c>
      <c r="F2512">
        <v>165000</v>
      </c>
      <c r="G2512">
        <v>9000</v>
      </c>
      <c r="H2512">
        <v>8500</v>
      </c>
      <c r="I2512">
        <v>10000</v>
      </c>
      <c r="J2512">
        <v>1000</v>
      </c>
      <c r="K2512">
        <v>18500</v>
      </c>
      <c r="L2512">
        <v>12000</v>
      </c>
      <c r="M2512">
        <v>12000</v>
      </c>
      <c r="N2512">
        <v>12000</v>
      </c>
      <c r="O2512">
        <v>8500</v>
      </c>
      <c r="P2512">
        <v>6500</v>
      </c>
      <c r="Q2512">
        <v>8000</v>
      </c>
      <c r="R2512">
        <v>59000</v>
      </c>
      <c r="S2512">
        <f t="shared" si="39"/>
        <v>9000</v>
      </c>
      <c r="T2512">
        <f>SUM($F2512:H2512)</f>
        <v>182500</v>
      </c>
      <c r="U2512">
        <f>SUM($F2512:I2512)</f>
        <v>192500</v>
      </c>
      <c r="V2512">
        <f>SUM($F2512:J2512)</f>
        <v>193500</v>
      </c>
      <c r="W2512">
        <f>SUM($F2512:K2512)</f>
        <v>212000</v>
      </c>
      <c r="X2512">
        <f>SUM($F2512:L2512)</f>
        <v>224000</v>
      </c>
      <c r="Y2512">
        <f>SUM($F2512:M2512)</f>
        <v>236000</v>
      </c>
      <c r="Z2512">
        <f>SUM($F2512:N2512)</f>
        <v>248000</v>
      </c>
      <c r="AA2512">
        <f>SUM($F2512:O2512)</f>
        <v>256500</v>
      </c>
      <c r="AB2512">
        <f>SUM($F2512:P2512)</f>
        <v>263000</v>
      </c>
      <c r="AC2512">
        <f>SUM($F2512:Q2512)</f>
        <v>271000</v>
      </c>
      <c r="AD2512">
        <f>SUM($F2512:R2512)</f>
        <v>330000</v>
      </c>
    </row>
    <row r="2513" spans="1:30" x14ac:dyDescent="0.35">
      <c r="A2513" t="s">
        <v>201</v>
      </c>
      <c r="B2513" s="328" t="str">
        <f>VLOOKUP(A2513,'Web Based Remittances'!$A$2:$C$70,3,0)</f>
        <v>172c677k</v>
      </c>
      <c r="C2513" t="s">
        <v>81</v>
      </c>
      <c r="D2513" t="s">
        <v>82</v>
      </c>
      <c r="E2513">
        <v>6122310</v>
      </c>
      <c r="F2513">
        <v>15000</v>
      </c>
      <c r="G2513">
        <v>1250</v>
      </c>
      <c r="H2513">
        <v>1250</v>
      </c>
      <c r="I2513">
        <v>1250</v>
      </c>
      <c r="J2513">
        <v>1250</v>
      </c>
      <c r="K2513">
        <v>1250</v>
      </c>
      <c r="L2513">
        <v>1250</v>
      </c>
      <c r="M2513">
        <v>1250</v>
      </c>
      <c r="N2513">
        <v>1250</v>
      </c>
      <c r="O2513">
        <v>1250</v>
      </c>
      <c r="P2513">
        <v>1250</v>
      </c>
      <c r="Q2513">
        <v>1250</v>
      </c>
      <c r="R2513">
        <v>1250</v>
      </c>
      <c r="S2513">
        <f t="shared" si="39"/>
        <v>1250</v>
      </c>
      <c r="T2513">
        <f>SUM($F2513:H2513)</f>
        <v>17500</v>
      </c>
      <c r="U2513">
        <f>SUM($F2513:I2513)</f>
        <v>18750</v>
      </c>
      <c r="V2513">
        <f>SUM($F2513:J2513)</f>
        <v>20000</v>
      </c>
      <c r="W2513">
        <f>SUM($F2513:K2513)</f>
        <v>21250</v>
      </c>
      <c r="X2513">
        <f>SUM($F2513:L2513)</f>
        <v>22500</v>
      </c>
      <c r="Y2513">
        <f>SUM($F2513:M2513)</f>
        <v>23750</v>
      </c>
      <c r="Z2513">
        <f>SUM($F2513:N2513)</f>
        <v>25000</v>
      </c>
      <c r="AA2513">
        <f>SUM($F2513:O2513)</f>
        <v>26250</v>
      </c>
      <c r="AB2513">
        <f>SUM($F2513:P2513)</f>
        <v>27500</v>
      </c>
      <c r="AC2513">
        <f>SUM($F2513:Q2513)</f>
        <v>28750</v>
      </c>
      <c r="AD2513">
        <f>SUM($F2513:R2513)</f>
        <v>30000</v>
      </c>
    </row>
    <row r="2514" spans="1:30" x14ac:dyDescent="0.35">
      <c r="A2514" t="s">
        <v>201</v>
      </c>
      <c r="B2514" s="328" t="str">
        <f>VLOOKUP(A2514,'Web Based Remittances'!$A$2:$C$70,3,0)</f>
        <v>172c677k</v>
      </c>
      <c r="C2514" t="s">
        <v>83</v>
      </c>
      <c r="D2514" t="s">
        <v>84</v>
      </c>
      <c r="E2514">
        <v>6122110</v>
      </c>
      <c r="F2514">
        <v>167000</v>
      </c>
      <c r="G2514">
        <v>13910</v>
      </c>
      <c r="H2514">
        <v>13910</v>
      </c>
      <c r="I2514">
        <v>13910</v>
      </c>
      <c r="J2514">
        <v>13910</v>
      </c>
      <c r="K2514">
        <v>13910</v>
      </c>
      <c r="L2514">
        <v>13910</v>
      </c>
      <c r="M2514">
        <v>13910</v>
      </c>
      <c r="N2514">
        <v>13910</v>
      </c>
      <c r="O2514">
        <v>13910</v>
      </c>
      <c r="P2514">
        <v>13910</v>
      </c>
      <c r="Q2514">
        <v>13910</v>
      </c>
      <c r="R2514">
        <v>13990</v>
      </c>
      <c r="S2514">
        <f t="shared" si="39"/>
        <v>13910</v>
      </c>
      <c r="T2514">
        <f>SUM($F2514:H2514)</f>
        <v>194820</v>
      </c>
      <c r="U2514">
        <f>SUM($F2514:I2514)</f>
        <v>208730</v>
      </c>
      <c r="V2514">
        <f>SUM($F2514:J2514)</f>
        <v>222640</v>
      </c>
      <c r="W2514">
        <f>SUM($F2514:K2514)</f>
        <v>236550</v>
      </c>
      <c r="X2514">
        <f>SUM($F2514:L2514)</f>
        <v>250460</v>
      </c>
      <c r="Y2514">
        <f>SUM($F2514:M2514)</f>
        <v>264370</v>
      </c>
      <c r="Z2514">
        <f>SUM($F2514:N2514)</f>
        <v>278280</v>
      </c>
      <c r="AA2514">
        <f>SUM($F2514:O2514)</f>
        <v>292190</v>
      </c>
      <c r="AB2514">
        <f>SUM($F2514:P2514)</f>
        <v>306100</v>
      </c>
      <c r="AC2514">
        <f>SUM($F2514:Q2514)</f>
        <v>320010</v>
      </c>
      <c r="AD2514">
        <f>SUM($F2514:R2514)</f>
        <v>334000</v>
      </c>
    </row>
    <row r="2515" spans="1:30" x14ac:dyDescent="0.35">
      <c r="A2515" t="s">
        <v>201</v>
      </c>
      <c r="B2515" s="328" t="str">
        <f>VLOOKUP(A2515,'Web Based Remittances'!$A$2:$C$70,3,0)</f>
        <v>172c677k</v>
      </c>
      <c r="C2515" t="s">
        <v>85</v>
      </c>
      <c r="D2515" t="s">
        <v>86</v>
      </c>
      <c r="E2515">
        <v>6120800</v>
      </c>
      <c r="F2515">
        <v>18000</v>
      </c>
      <c r="G2515">
        <v>1500</v>
      </c>
      <c r="H2515">
        <v>1500</v>
      </c>
      <c r="I2515">
        <v>1500</v>
      </c>
      <c r="J2515">
        <v>1500</v>
      </c>
      <c r="K2515">
        <v>1500</v>
      </c>
      <c r="L2515">
        <v>1500</v>
      </c>
      <c r="M2515">
        <v>1500</v>
      </c>
      <c r="N2515">
        <v>1500</v>
      </c>
      <c r="O2515">
        <v>1500</v>
      </c>
      <c r="P2515">
        <v>1500</v>
      </c>
      <c r="Q2515">
        <v>1500</v>
      </c>
      <c r="R2515">
        <v>1500</v>
      </c>
      <c r="S2515">
        <f t="shared" si="39"/>
        <v>1500</v>
      </c>
      <c r="T2515">
        <f>SUM($F2515:H2515)</f>
        <v>21000</v>
      </c>
      <c r="U2515">
        <f>SUM($F2515:I2515)</f>
        <v>22500</v>
      </c>
      <c r="V2515">
        <f>SUM($F2515:J2515)</f>
        <v>24000</v>
      </c>
      <c r="W2515">
        <f>SUM($F2515:K2515)</f>
        <v>25500</v>
      </c>
      <c r="X2515">
        <f>SUM($F2515:L2515)</f>
        <v>27000</v>
      </c>
      <c r="Y2515">
        <f>SUM($F2515:M2515)</f>
        <v>28500</v>
      </c>
      <c r="Z2515">
        <f>SUM($F2515:N2515)</f>
        <v>30000</v>
      </c>
      <c r="AA2515">
        <f>SUM($F2515:O2515)</f>
        <v>31500</v>
      </c>
      <c r="AB2515">
        <f>SUM($F2515:P2515)</f>
        <v>33000</v>
      </c>
      <c r="AC2515">
        <f>SUM($F2515:Q2515)</f>
        <v>34500</v>
      </c>
      <c r="AD2515">
        <f>SUM($F2515:R2515)</f>
        <v>36000</v>
      </c>
    </row>
    <row r="2516" spans="1:30" x14ac:dyDescent="0.35">
      <c r="A2516" t="s">
        <v>201</v>
      </c>
      <c r="B2516" s="328" t="str">
        <f>VLOOKUP(A2516,'Web Based Remittances'!$A$2:$C$70,3,0)</f>
        <v>172c677k</v>
      </c>
      <c r="C2516" t="s">
        <v>87</v>
      </c>
      <c r="D2516" t="s">
        <v>88</v>
      </c>
      <c r="E2516">
        <v>6120220</v>
      </c>
      <c r="F2516">
        <v>297000</v>
      </c>
      <c r="G2516">
        <v>25000</v>
      </c>
      <c r="H2516">
        <v>22750</v>
      </c>
      <c r="I2516">
        <v>22750</v>
      </c>
      <c r="J2516">
        <v>22750</v>
      </c>
      <c r="K2516">
        <v>22000</v>
      </c>
      <c r="L2516">
        <v>22000</v>
      </c>
      <c r="M2516">
        <v>27000</v>
      </c>
      <c r="N2516">
        <v>27000</v>
      </c>
      <c r="O2516">
        <v>27000</v>
      </c>
      <c r="P2516">
        <v>27000</v>
      </c>
      <c r="Q2516">
        <v>27000</v>
      </c>
      <c r="R2516">
        <v>24750</v>
      </c>
      <c r="S2516">
        <f t="shared" si="39"/>
        <v>25000</v>
      </c>
      <c r="T2516">
        <f>SUM($F2516:H2516)</f>
        <v>344750</v>
      </c>
      <c r="U2516">
        <f>SUM($F2516:I2516)</f>
        <v>367500</v>
      </c>
      <c r="V2516">
        <f>SUM($F2516:J2516)</f>
        <v>390250</v>
      </c>
      <c r="W2516">
        <f>SUM($F2516:K2516)</f>
        <v>412250</v>
      </c>
      <c r="X2516">
        <f>SUM($F2516:L2516)</f>
        <v>434250</v>
      </c>
      <c r="Y2516">
        <f>SUM($F2516:M2516)</f>
        <v>461250</v>
      </c>
      <c r="Z2516">
        <f>SUM($F2516:N2516)</f>
        <v>488250</v>
      </c>
      <c r="AA2516">
        <f>SUM($F2516:O2516)</f>
        <v>515250</v>
      </c>
      <c r="AB2516">
        <f>SUM($F2516:P2516)</f>
        <v>542250</v>
      </c>
      <c r="AC2516">
        <f>SUM($F2516:Q2516)</f>
        <v>569250</v>
      </c>
      <c r="AD2516">
        <f>SUM($F2516:R2516)</f>
        <v>594000</v>
      </c>
    </row>
    <row r="2517" spans="1:30" x14ac:dyDescent="0.35">
      <c r="A2517" t="s">
        <v>201</v>
      </c>
      <c r="B2517" s="328" t="str">
        <f>VLOOKUP(A2517,'Web Based Remittances'!$A$2:$C$70,3,0)</f>
        <v>172c677k</v>
      </c>
      <c r="C2517" t="s">
        <v>89</v>
      </c>
      <c r="D2517" t="s">
        <v>90</v>
      </c>
      <c r="E2517">
        <v>6120600</v>
      </c>
      <c r="F2517">
        <v>47634</v>
      </c>
      <c r="H2517">
        <v>3346</v>
      </c>
      <c r="R2517">
        <v>44288</v>
      </c>
      <c r="S2517">
        <f t="shared" si="39"/>
        <v>0</v>
      </c>
      <c r="T2517">
        <f>SUM($F2517:H2517)</f>
        <v>50980</v>
      </c>
      <c r="U2517">
        <f>SUM($F2517:I2517)</f>
        <v>50980</v>
      </c>
      <c r="V2517">
        <f>SUM($F2517:J2517)</f>
        <v>50980</v>
      </c>
      <c r="W2517">
        <f>SUM($F2517:K2517)</f>
        <v>50980</v>
      </c>
      <c r="X2517">
        <f>SUM($F2517:L2517)</f>
        <v>50980</v>
      </c>
      <c r="Y2517">
        <f>SUM($F2517:M2517)</f>
        <v>50980</v>
      </c>
      <c r="Z2517">
        <f>SUM($F2517:N2517)</f>
        <v>50980</v>
      </c>
      <c r="AA2517">
        <f>SUM($F2517:O2517)</f>
        <v>50980</v>
      </c>
      <c r="AB2517">
        <f>SUM($F2517:P2517)</f>
        <v>50980</v>
      </c>
      <c r="AC2517">
        <f>SUM($F2517:Q2517)</f>
        <v>50980</v>
      </c>
      <c r="AD2517">
        <f>SUM($F2517:R2517)</f>
        <v>95268</v>
      </c>
    </row>
    <row r="2518" spans="1:30" x14ac:dyDescent="0.35">
      <c r="A2518" t="s">
        <v>201</v>
      </c>
      <c r="B2518" s="328" t="str">
        <f>VLOOKUP(A2518,'Web Based Remittances'!$A$2:$C$70,3,0)</f>
        <v>172c677k</v>
      </c>
      <c r="C2518" t="s">
        <v>91</v>
      </c>
      <c r="D2518" t="s">
        <v>92</v>
      </c>
      <c r="E2518">
        <v>6120400</v>
      </c>
      <c r="F2518">
        <v>8000</v>
      </c>
      <c r="G2518">
        <v>700</v>
      </c>
      <c r="I2518">
        <v>600</v>
      </c>
      <c r="L2518">
        <v>300</v>
      </c>
      <c r="M2518">
        <v>100</v>
      </c>
      <c r="N2518">
        <v>4000</v>
      </c>
      <c r="O2518">
        <v>200</v>
      </c>
      <c r="P2518">
        <v>1300</v>
      </c>
      <c r="Q2518">
        <v>300</v>
      </c>
      <c r="R2518">
        <v>500</v>
      </c>
      <c r="S2518">
        <f t="shared" si="39"/>
        <v>700</v>
      </c>
      <c r="T2518">
        <f>SUM($F2518:H2518)</f>
        <v>8700</v>
      </c>
      <c r="U2518">
        <f>SUM($F2518:I2518)</f>
        <v>9300</v>
      </c>
      <c r="V2518">
        <f>SUM($F2518:J2518)</f>
        <v>9300</v>
      </c>
      <c r="W2518">
        <f>SUM($F2518:K2518)</f>
        <v>9300</v>
      </c>
      <c r="X2518">
        <f>SUM($F2518:L2518)</f>
        <v>9600</v>
      </c>
      <c r="Y2518">
        <f>SUM($F2518:M2518)</f>
        <v>9700</v>
      </c>
      <c r="Z2518">
        <f>SUM($F2518:N2518)</f>
        <v>13700</v>
      </c>
      <c r="AA2518">
        <f>SUM($F2518:O2518)</f>
        <v>13900</v>
      </c>
      <c r="AB2518">
        <f>SUM($F2518:P2518)</f>
        <v>15200</v>
      </c>
      <c r="AC2518">
        <f>SUM($F2518:Q2518)</f>
        <v>15500</v>
      </c>
      <c r="AD2518">
        <f>SUM($F2518:R2518)</f>
        <v>16000</v>
      </c>
    </row>
    <row r="2519" spans="1:30" x14ac:dyDescent="0.35">
      <c r="A2519" t="s">
        <v>201</v>
      </c>
      <c r="B2519" s="328" t="str">
        <f>VLOOKUP(A2519,'Web Based Remittances'!$A$2:$C$70,3,0)</f>
        <v>172c677k</v>
      </c>
      <c r="C2519" t="s">
        <v>93</v>
      </c>
      <c r="D2519" t="s">
        <v>94</v>
      </c>
      <c r="E2519">
        <v>6140130</v>
      </c>
      <c r="F2519">
        <v>289185</v>
      </c>
      <c r="G2519">
        <v>24000</v>
      </c>
      <c r="H2519">
        <v>24000</v>
      </c>
      <c r="I2519">
        <v>24000</v>
      </c>
      <c r="J2519">
        <v>24000</v>
      </c>
      <c r="K2519">
        <v>24000</v>
      </c>
      <c r="L2519">
        <v>24000</v>
      </c>
      <c r="M2519">
        <v>24000</v>
      </c>
      <c r="N2519">
        <v>24000</v>
      </c>
      <c r="O2519">
        <v>24000</v>
      </c>
      <c r="P2519">
        <v>24000</v>
      </c>
      <c r="Q2519">
        <v>24000</v>
      </c>
      <c r="R2519">
        <v>25185</v>
      </c>
      <c r="S2519">
        <f t="shared" si="39"/>
        <v>24000</v>
      </c>
      <c r="T2519">
        <f>SUM($F2519:H2519)</f>
        <v>337185</v>
      </c>
      <c r="U2519">
        <f>SUM($F2519:I2519)</f>
        <v>361185</v>
      </c>
      <c r="V2519">
        <f>SUM($F2519:J2519)</f>
        <v>385185</v>
      </c>
      <c r="W2519">
        <f>SUM($F2519:K2519)</f>
        <v>409185</v>
      </c>
      <c r="X2519">
        <f>SUM($F2519:L2519)</f>
        <v>433185</v>
      </c>
      <c r="Y2519">
        <f>SUM($F2519:M2519)</f>
        <v>457185</v>
      </c>
      <c r="Z2519">
        <f>SUM($F2519:N2519)</f>
        <v>481185</v>
      </c>
      <c r="AA2519">
        <f>SUM($F2519:O2519)</f>
        <v>505185</v>
      </c>
      <c r="AB2519">
        <f>SUM($F2519:P2519)</f>
        <v>529185</v>
      </c>
      <c r="AC2519">
        <f>SUM($F2519:Q2519)</f>
        <v>553185</v>
      </c>
      <c r="AD2519">
        <f>SUM($F2519:R2519)</f>
        <v>578370</v>
      </c>
    </row>
    <row r="2520" spans="1:30" x14ac:dyDescent="0.35">
      <c r="A2520" t="s">
        <v>201</v>
      </c>
      <c r="B2520" s="328" t="str">
        <f>VLOOKUP(A2520,'Web Based Remittances'!$A$2:$C$70,3,0)</f>
        <v>172c677k</v>
      </c>
      <c r="C2520" t="s">
        <v>95</v>
      </c>
      <c r="D2520" t="s">
        <v>96</v>
      </c>
      <c r="E2520">
        <v>6142430</v>
      </c>
      <c r="F2520">
        <v>160000</v>
      </c>
      <c r="G2520">
        <v>16000</v>
      </c>
      <c r="H2520">
        <v>15000</v>
      </c>
      <c r="I2520">
        <v>15000</v>
      </c>
      <c r="J2520">
        <v>9000</v>
      </c>
      <c r="K2520">
        <v>5000</v>
      </c>
      <c r="L2520">
        <v>12000</v>
      </c>
      <c r="M2520">
        <v>8000</v>
      </c>
      <c r="N2520">
        <v>8000</v>
      </c>
      <c r="O2520">
        <v>8000</v>
      </c>
      <c r="P2520">
        <v>5000</v>
      </c>
      <c r="Q2520">
        <v>5000</v>
      </c>
      <c r="R2520">
        <v>54000</v>
      </c>
      <c r="S2520">
        <f t="shared" si="39"/>
        <v>16000</v>
      </c>
      <c r="T2520">
        <f>SUM($F2520:H2520)</f>
        <v>191000</v>
      </c>
      <c r="U2520">
        <f>SUM($F2520:I2520)</f>
        <v>206000</v>
      </c>
      <c r="V2520">
        <f>SUM($F2520:J2520)</f>
        <v>215000</v>
      </c>
      <c r="W2520">
        <f>SUM($F2520:K2520)</f>
        <v>220000</v>
      </c>
      <c r="X2520">
        <f>SUM($F2520:L2520)</f>
        <v>232000</v>
      </c>
      <c r="Y2520">
        <f>SUM($F2520:M2520)</f>
        <v>240000</v>
      </c>
      <c r="Z2520">
        <f>SUM($F2520:N2520)</f>
        <v>248000</v>
      </c>
      <c r="AA2520">
        <f>SUM($F2520:O2520)</f>
        <v>256000</v>
      </c>
      <c r="AB2520">
        <f>SUM($F2520:P2520)</f>
        <v>261000</v>
      </c>
      <c r="AC2520">
        <f>SUM($F2520:Q2520)</f>
        <v>266000</v>
      </c>
      <c r="AD2520">
        <f>SUM($F2520:R2520)</f>
        <v>320000</v>
      </c>
    </row>
    <row r="2521" spans="1:30" x14ac:dyDescent="0.35">
      <c r="A2521" t="s">
        <v>201</v>
      </c>
      <c r="B2521" s="328" t="str">
        <f>VLOOKUP(A2521,'Web Based Remittances'!$A$2:$C$70,3,0)</f>
        <v>172c677k</v>
      </c>
      <c r="C2521" t="s">
        <v>97</v>
      </c>
      <c r="D2521" t="s">
        <v>98</v>
      </c>
      <c r="E2521">
        <v>6146100</v>
      </c>
      <c r="F2521">
        <v>82000</v>
      </c>
      <c r="H2521">
        <v>82000</v>
      </c>
      <c r="S2521">
        <f t="shared" si="39"/>
        <v>0</v>
      </c>
      <c r="T2521">
        <f>SUM($F2521:H2521)</f>
        <v>164000</v>
      </c>
      <c r="U2521">
        <f>SUM($F2521:I2521)</f>
        <v>164000</v>
      </c>
      <c r="V2521">
        <f>SUM($F2521:J2521)</f>
        <v>164000</v>
      </c>
      <c r="W2521">
        <f>SUM($F2521:K2521)</f>
        <v>164000</v>
      </c>
      <c r="X2521">
        <f>SUM($F2521:L2521)</f>
        <v>164000</v>
      </c>
      <c r="Y2521">
        <f>SUM($F2521:M2521)</f>
        <v>164000</v>
      </c>
      <c r="Z2521">
        <f>SUM($F2521:N2521)</f>
        <v>164000</v>
      </c>
      <c r="AA2521">
        <f>SUM($F2521:O2521)</f>
        <v>164000</v>
      </c>
      <c r="AB2521">
        <f>SUM($F2521:P2521)</f>
        <v>164000</v>
      </c>
      <c r="AC2521">
        <f>SUM($F2521:Q2521)</f>
        <v>164000</v>
      </c>
      <c r="AD2521">
        <f>SUM($F2521:R2521)</f>
        <v>164000</v>
      </c>
    </row>
    <row r="2522" spans="1:30" x14ac:dyDescent="0.35">
      <c r="A2522" t="s">
        <v>201</v>
      </c>
      <c r="B2522" s="328" t="str">
        <f>VLOOKUP(A2522,'Web Based Remittances'!$A$2:$C$70,3,0)</f>
        <v>172c677k</v>
      </c>
      <c r="C2522" t="s">
        <v>99</v>
      </c>
      <c r="D2522" t="s">
        <v>100</v>
      </c>
      <c r="E2522">
        <v>6140000</v>
      </c>
      <c r="F2522">
        <v>14400</v>
      </c>
      <c r="G2522">
        <v>850</v>
      </c>
      <c r="H2522">
        <v>850</v>
      </c>
      <c r="I2522">
        <v>900</v>
      </c>
      <c r="J2522">
        <v>850</v>
      </c>
      <c r="K2522">
        <v>650</v>
      </c>
      <c r="L2522">
        <v>1300</v>
      </c>
      <c r="M2522">
        <v>1200</v>
      </c>
      <c r="N2522">
        <v>1200</v>
      </c>
      <c r="O2522">
        <v>1600</v>
      </c>
      <c r="P2522">
        <v>1500</v>
      </c>
      <c r="Q2522">
        <v>1500</v>
      </c>
      <c r="R2522">
        <v>2000</v>
      </c>
      <c r="S2522">
        <f t="shared" si="39"/>
        <v>850</v>
      </c>
      <c r="T2522">
        <f>SUM($F2522:H2522)</f>
        <v>16100</v>
      </c>
      <c r="U2522">
        <f>SUM($F2522:I2522)</f>
        <v>17000</v>
      </c>
      <c r="V2522">
        <f>SUM($F2522:J2522)</f>
        <v>17850</v>
      </c>
      <c r="W2522">
        <f>SUM($F2522:K2522)</f>
        <v>18500</v>
      </c>
      <c r="X2522">
        <f>SUM($F2522:L2522)</f>
        <v>19800</v>
      </c>
      <c r="Y2522">
        <f>SUM($F2522:M2522)</f>
        <v>21000</v>
      </c>
      <c r="Z2522">
        <f>SUM($F2522:N2522)</f>
        <v>22200</v>
      </c>
      <c r="AA2522">
        <f>SUM($F2522:O2522)</f>
        <v>23800</v>
      </c>
      <c r="AB2522">
        <f>SUM($F2522:P2522)</f>
        <v>25300</v>
      </c>
      <c r="AC2522">
        <f>SUM($F2522:Q2522)</f>
        <v>26800</v>
      </c>
      <c r="AD2522">
        <f>SUM($F2522:R2522)</f>
        <v>28800</v>
      </c>
    </row>
    <row r="2523" spans="1:30" x14ac:dyDescent="0.35">
      <c r="A2523" t="s">
        <v>201</v>
      </c>
      <c r="B2523" s="328" t="str">
        <f>VLOOKUP(A2523,'Web Based Remittances'!$A$2:$C$70,3,0)</f>
        <v>172c677k</v>
      </c>
      <c r="C2523" t="s">
        <v>101</v>
      </c>
      <c r="D2523" t="s">
        <v>102</v>
      </c>
      <c r="E2523">
        <v>6121600</v>
      </c>
      <c r="F2523">
        <v>30000</v>
      </c>
      <c r="R2523">
        <v>30000</v>
      </c>
      <c r="S2523">
        <f t="shared" si="39"/>
        <v>0</v>
      </c>
      <c r="T2523">
        <f>SUM($F2523:H2523)</f>
        <v>30000</v>
      </c>
      <c r="U2523">
        <f>SUM($F2523:I2523)</f>
        <v>30000</v>
      </c>
      <c r="V2523">
        <f>SUM($F2523:J2523)</f>
        <v>30000</v>
      </c>
      <c r="W2523">
        <f>SUM($F2523:K2523)</f>
        <v>30000</v>
      </c>
      <c r="X2523">
        <f>SUM($F2523:L2523)</f>
        <v>30000</v>
      </c>
      <c r="Y2523">
        <f>SUM($F2523:M2523)</f>
        <v>30000</v>
      </c>
      <c r="Z2523">
        <f>SUM($F2523:N2523)</f>
        <v>30000</v>
      </c>
      <c r="AA2523">
        <f>SUM($F2523:O2523)</f>
        <v>30000</v>
      </c>
      <c r="AB2523">
        <f>SUM($F2523:P2523)</f>
        <v>30000</v>
      </c>
      <c r="AC2523">
        <f>SUM($F2523:Q2523)</f>
        <v>30000</v>
      </c>
      <c r="AD2523">
        <f>SUM($F2523:R2523)</f>
        <v>60000</v>
      </c>
    </row>
    <row r="2524" spans="1:30" x14ac:dyDescent="0.35">
      <c r="A2524" t="s">
        <v>201</v>
      </c>
      <c r="B2524" s="328" t="str">
        <f>VLOOKUP(A2524,'Web Based Remittances'!$A$2:$C$70,3,0)</f>
        <v>172c677k</v>
      </c>
      <c r="C2524" t="s">
        <v>103</v>
      </c>
      <c r="D2524" t="s">
        <v>104</v>
      </c>
      <c r="E2524">
        <v>6151110</v>
      </c>
      <c r="S2524">
        <f t="shared" si="39"/>
        <v>0</v>
      </c>
      <c r="T2524">
        <f>SUM($F2524:H2524)</f>
        <v>0</v>
      </c>
      <c r="U2524">
        <f>SUM($F2524:I2524)</f>
        <v>0</v>
      </c>
      <c r="V2524">
        <f>SUM($F2524:J2524)</f>
        <v>0</v>
      </c>
      <c r="W2524">
        <f>SUM($F2524:K2524)</f>
        <v>0</v>
      </c>
      <c r="X2524">
        <f>SUM($F2524:L2524)</f>
        <v>0</v>
      </c>
      <c r="Y2524">
        <f>SUM($F2524:M2524)</f>
        <v>0</v>
      </c>
      <c r="Z2524">
        <f>SUM($F2524:N2524)</f>
        <v>0</v>
      </c>
      <c r="AA2524">
        <f>SUM($F2524:O2524)</f>
        <v>0</v>
      </c>
      <c r="AB2524">
        <f>SUM($F2524:P2524)</f>
        <v>0</v>
      </c>
      <c r="AC2524">
        <f>SUM($F2524:Q2524)</f>
        <v>0</v>
      </c>
      <c r="AD2524">
        <f>SUM($F2524:R2524)</f>
        <v>0</v>
      </c>
    </row>
    <row r="2525" spans="1:30" x14ac:dyDescent="0.35">
      <c r="A2525" t="s">
        <v>201</v>
      </c>
      <c r="B2525" s="328" t="str">
        <f>VLOOKUP(A2525,'Web Based Remittances'!$A$2:$C$70,3,0)</f>
        <v>172c677k</v>
      </c>
      <c r="C2525" t="s">
        <v>105</v>
      </c>
      <c r="D2525" t="s">
        <v>106</v>
      </c>
      <c r="E2525">
        <v>6140200</v>
      </c>
      <c r="F2525">
        <v>250000</v>
      </c>
      <c r="G2525">
        <v>19000</v>
      </c>
      <c r="H2525">
        <v>19200</v>
      </c>
      <c r="I2525">
        <v>19000</v>
      </c>
      <c r="J2525">
        <v>17000</v>
      </c>
      <c r="K2525">
        <v>0</v>
      </c>
      <c r="L2525">
        <v>25000</v>
      </c>
      <c r="M2525">
        <v>24000</v>
      </c>
      <c r="N2525">
        <v>26000</v>
      </c>
      <c r="O2525">
        <v>24500</v>
      </c>
      <c r="P2525">
        <v>26000</v>
      </c>
      <c r="Q2525">
        <v>25000</v>
      </c>
      <c r="R2525">
        <v>25300</v>
      </c>
      <c r="S2525">
        <f t="shared" si="39"/>
        <v>19000</v>
      </c>
      <c r="T2525">
        <f>SUM($F2525:H2525)</f>
        <v>288200</v>
      </c>
      <c r="U2525">
        <f>SUM($F2525:I2525)</f>
        <v>307200</v>
      </c>
      <c r="V2525">
        <f>SUM($F2525:J2525)</f>
        <v>324200</v>
      </c>
      <c r="W2525">
        <f>SUM($F2525:K2525)</f>
        <v>324200</v>
      </c>
      <c r="X2525">
        <f>SUM($F2525:L2525)</f>
        <v>349200</v>
      </c>
      <c r="Y2525">
        <f>SUM($F2525:M2525)</f>
        <v>373200</v>
      </c>
      <c r="Z2525">
        <f>SUM($F2525:N2525)</f>
        <v>399200</v>
      </c>
      <c r="AA2525">
        <f>SUM($F2525:O2525)</f>
        <v>423700</v>
      </c>
      <c r="AB2525">
        <f>SUM($F2525:P2525)</f>
        <v>449700</v>
      </c>
      <c r="AC2525">
        <f>SUM($F2525:Q2525)</f>
        <v>474700</v>
      </c>
      <c r="AD2525">
        <f>SUM($F2525:R2525)</f>
        <v>500000</v>
      </c>
    </row>
    <row r="2526" spans="1:30" x14ac:dyDescent="0.35">
      <c r="A2526" t="s">
        <v>201</v>
      </c>
      <c r="B2526" s="328" t="str">
        <f>VLOOKUP(A2526,'Web Based Remittances'!$A$2:$C$70,3,0)</f>
        <v>172c677k</v>
      </c>
      <c r="C2526" t="s">
        <v>107</v>
      </c>
      <c r="D2526" t="s">
        <v>108</v>
      </c>
      <c r="E2526">
        <v>6111000</v>
      </c>
      <c r="F2526">
        <v>100000</v>
      </c>
      <c r="G2526">
        <v>9000</v>
      </c>
      <c r="H2526">
        <v>8000</v>
      </c>
      <c r="I2526">
        <v>7000</v>
      </c>
      <c r="J2526">
        <v>7000</v>
      </c>
      <c r="K2526">
        <v>0</v>
      </c>
      <c r="L2526">
        <v>10000</v>
      </c>
      <c r="M2526">
        <v>10000</v>
      </c>
      <c r="N2526">
        <v>10000</v>
      </c>
      <c r="O2526">
        <v>9000</v>
      </c>
      <c r="P2526">
        <v>10000</v>
      </c>
      <c r="Q2526">
        <v>10000</v>
      </c>
      <c r="R2526">
        <v>10000</v>
      </c>
      <c r="S2526">
        <f t="shared" si="39"/>
        <v>9000</v>
      </c>
      <c r="T2526">
        <f>SUM($F2526:H2526)</f>
        <v>117000</v>
      </c>
      <c r="U2526">
        <f>SUM($F2526:I2526)</f>
        <v>124000</v>
      </c>
      <c r="V2526">
        <f>SUM($F2526:J2526)</f>
        <v>131000</v>
      </c>
      <c r="W2526">
        <f>SUM($F2526:K2526)</f>
        <v>131000</v>
      </c>
      <c r="X2526">
        <f>SUM($F2526:L2526)</f>
        <v>141000</v>
      </c>
      <c r="Y2526">
        <f>SUM($F2526:M2526)</f>
        <v>151000</v>
      </c>
      <c r="Z2526">
        <f>SUM($F2526:N2526)</f>
        <v>161000</v>
      </c>
      <c r="AA2526">
        <f>SUM($F2526:O2526)</f>
        <v>170000</v>
      </c>
      <c r="AB2526">
        <f>SUM($F2526:P2526)</f>
        <v>180000</v>
      </c>
      <c r="AC2526">
        <f>SUM($F2526:Q2526)</f>
        <v>190000</v>
      </c>
      <c r="AD2526">
        <f>SUM($F2526:R2526)</f>
        <v>200000</v>
      </c>
    </row>
    <row r="2527" spans="1:30" x14ac:dyDescent="0.35">
      <c r="A2527" t="s">
        <v>201</v>
      </c>
      <c r="B2527" s="328" t="str">
        <f>VLOOKUP(A2527,'Web Based Remittances'!$A$2:$C$70,3,0)</f>
        <v>172c677k</v>
      </c>
      <c r="C2527" t="s">
        <v>109</v>
      </c>
      <c r="D2527" t="s">
        <v>110</v>
      </c>
      <c r="E2527">
        <v>6170100</v>
      </c>
      <c r="F2527">
        <v>60000</v>
      </c>
      <c r="G2527">
        <v>16000</v>
      </c>
      <c r="H2527">
        <v>1500</v>
      </c>
      <c r="I2527">
        <v>1732</v>
      </c>
      <c r="J2527">
        <v>14000</v>
      </c>
      <c r="K2527">
        <v>0</v>
      </c>
      <c r="L2527">
        <v>1000</v>
      </c>
      <c r="M2527">
        <v>1000</v>
      </c>
      <c r="N2527">
        <v>1000</v>
      </c>
      <c r="O2527">
        <v>14000</v>
      </c>
      <c r="P2527">
        <v>1000</v>
      </c>
      <c r="Q2527">
        <v>768</v>
      </c>
      <c r="R2527">
        <v>8000</v>
      </c>
      <c r="S2527">
        <f t="shared" si="39"/>
        <v>16000</v>
      </c>
      <c r="T2527">
        <f>SUM($F2527:H2527)</f>
        <v>77500</v>
      </c>
      <c r="U2527">
        <f>SUM($F2527:I2527)</f>
        <v>79232</v>
      </c>
      <c r="V2527">
        <f>SUM($F2527:J2527)</f>
        <v>93232</v>
      </c>
      <c r="W2527">
        <f>SUM($F2527:K2527)</f>
        <v>93232</v>
      </c>
      <c r="X2527">
        <f>SUM($F2527:L2527)</f>
        <v>94232</v>
      </c>
      <c r="Y2527">
        <f>SUM($F2527:M2527)</f>
        <v>95232</v>
      </c>
      <c r="Z2527">
        <f>SUM($F2527:N2527)</f>
        <v>96232</v>
      </c>
      <c r="AA2527">
        <f>SUM($F2527:O2527)</f>
        <v>110232</v>
      </c>
      <c r="AB2527">
        <f>SUM($F2527:P2527)</f>
        <v>111232</v>
      </c>
      <c r="AC2527">
        <f>SUM($F2527:Q2527)</f>
        <v>112000</v>
      </c>
      <c r="AD2527">
        <f>SUM($F2527:R2527)</f>
        <v>120000</v>
      </c>
    </row>
    <row r="2528" spans="1:30" x14ac:dyDescent="0.35">
      <c r="A2528" t="s">
        <v>201</v>
      </c>
      <c r="B2528" s="328" t="str">
        <f>VLOOKUP(A2528,'Web Based Remittances'!$A$2:$C$70,3,0)</f>
        <v>172c677k</v>
      </c>
      <c r="C2528" t="s">
        <v>111</v>
      </c>
      <c r="D2528" t="s">
        <v>112</v>
      </c>
      <c r="E2528">
        <v>6170110</v>
      </c>
      <c r="F2528">
        <v>21900</v>
      </c>
      <c r="G2528">
        <v>1200</v>
      </c>
      <c r="H2528">
        <v>1300</v>
      </c>
      <c r="I2528">
        <v>1300</v>
      </c>
      <c r="J2528">
        <v>1800</v>
      </c>
      <c r="K2528">
        <v>0</v>
      </c>
      <c r="L2528">
        <v>3842</v>
      </c>
      <c r="M2528">
        <v>2842</v>
      </c>
      <c r="N2528">
        <v>2242</v>
      </c>
      <c r="O2528">
        <v>1842</v>
      </c>
      <c r="P2528">
        <v>1842</v>
      </c>
      <c r="Q2528">
        <v>1842</v>
      </c>
      <c r="R2528">
        <v>1848</v>
      </c>
      <c r="S2528">
        <f t="shared" si="39"/>
        <v>1200</v>
      </c>
      <c r="T2528">
        <f>SUM($F2528:H2528)</f>
        <v>24400</v>
      </c>
      <c r="U2528">
        <f>SUM($F2528:I2528)</f>
        <v>25700</v>
      </c>
      <c r="V2528">
        <f>SUM($F2528:J2528)</f>
        <v>27500</v>
      </c>
      <c r="W2528">
        <f>SUM($F2528:K2528)</f>
        <v>27500</v>
      </c>
      <c r="X2528">
        <f>SUM($F2528:L2528)</f>
        <v>31342</v>
      </c>
      <c r="Y2528">
        <f>SUM($F2528:M2528)</f>
        <v>34184</v>
      </c>
      <c r="Z2528">
        <f>SUM($F2528:N2528)</f>
        <v>36426</v>
      </c>
      <c r="AA2528">
        <f>SUM($F2528:O2528)</f>
        <v>38268</v>
      </c>
      <c r="AB2528">
        <f>SUM($F2528:P2528)</f>
        <v>40110</v>
      </c>
      <c r="AC2528">
        <f>SUM($F2528:Q2528)</f>
        <v>41952</v>
      </c>
      <c r="AD2528">
        <f>SUM($F2528:R2528)</f>
        <v>43800</v>
      </c>
    </row>
    <row r="2529" spans="1:30" x14ac:dyDescent="0.35">
      <c r="A2529" t="s">
        <v>201</v>
      </c>
      <c r="B2529" s="328" t="str">
        <f>VLOOKUP(A2529,'Web Based Remittances'!$A$2:$C$70,3,0)</f>
        <v>172c677k</v>
      </c>
      <c r="C2529" t="s">
        <v>113</v>
      </c>
      <c r="D2529" t="s">
        <v>114</v>
      </c>
      <c r="E2529">
        <v>6181400</v>
      </c>
      <c r="S2529">
        <f t="shared" si="39"/>
        <v>0</v>
      </c>
      <c r="T2529">
        <f>SUM($F2529:H2529)</f>
        <v>0</v>
      </c>
      <c r="U2529">
        <f>SUM($F2529:I2529)</f>
        <v>0</v>
      </c>
      <c r="V2529">
        <f>SUM($F2529:J2529)</f>
        <v>0</v>
      </c>
      <c r="W2529">
        <f>SUM($F2529:K2529)</f>
        <v>0</v>
      </c>
      <c r="X2529">
        <f>SUM($F2529:L2529)</f>
        <v>0</v>
      </c>
      <c r="Y2529">
        <f>SUM($F2529:M2529)</f>
        <v>0</v>
      </c>
      <c r="Z2529">
        <f>SUM($F2529:N2529)</f>
        <v>0</v>
      </c>
      <c r="AA2529">
        <f>SUM($F2529:O2529)</f>
        <v>0</v>
      </c>
      <c r="AB2529">
        <f>SUM($F2529:P2529)</f>
        <v>0</v>
      </c>
      <c r="AC2529">
        <f>SUM($F2529:Q2529)</f>
        <v>0</v>
      </c>
      <c r="AD2529">
        <f>SUM($F2529:R2529)</f>
        <v>0</v>
      </c>
    </row>
    <row r="2530" spans="1:30" x14ac:dyDescent="0.35">
      <c r="A2530" t="s">
        <v>201</v>
      </c>
      <c r="B2530" s="328" t="str">
        <f>VLOOKUP(A2530,'Web Based Remittances'!$A$2:$C$70,3,0)</f>
        <v>172c677k</v>
      </c>
      <c r="C2530" t="s">
        <v>115</v>
      </c>
      <c r="D2530" t="s">
        <v>116</v>
      </c>
      <c r="E2530">
        <v>6181500</v>
      </c>
      <c r="S2530">
        <f t="shared" si="39"/>
        <v>0</v>
      </c>
      <c r="T2530">
        <f>SUM($F2530:H2530)</f>
        <v>0</v>
      </c>
      <c r="U2530">
        <f>SUM($F2530:I2530)</f>
        <v>0</v>
      </c>
      <c r="V2530">
        <f>SUM($F2530:J2530)</f>
        <v>0</v>
      </c>
      <c r="W2530">
        <f>SUM($F2530:K2530)</f>
        <v>0</v>
      </c>
      <c r="X2530">
        <f>SUM($F2530:L2530)</f>
        <v>0</v>
      </c>
      <c r="Y2530">
        <f>SUM($F2530:M2530)</f>
        <v>0</v>
      </c>
      <c r="Z2530">
        <f>SUM($F2530:N2530)</f>
        <v>0</v>
      </c>
      <c r="AA2530">
        <f>SUM($F2530:O2530)</f>
        <v>0</v>
      </c>
      <c r="AB2530">
        <f>SUM($F2530:P2530)</f>
        <v>0</v>
      </c>
      <c r="AC2530">
        <f>SUM($F2530:Q2530)</f>
        <v>0</v>
      </c>
      <c r="AD2530">
        <f>SUM($F2530:R2530)</f>
        <v>0</v>
      </c>
    </row>
    <row r="2531" spans="1:30" x14ac:dyDescent="0.35">
      <c r="A2531" t="s">
        <v>201</v>
      </c>
      <c r="B2531" s="328" t="str">
        <f>VLOOKUP(A2531,'Web Based Remittances'!$A$2:$C$70,3,0)</f>
        <v>172c677k</v>
      </c>
      <c r="C2531" t="s">
        <v>117</v>
      </c>
      <c r="D2531" t="s">
        <v>118</v>
      </c>
      <c r="E2531">
        <v>6110610</v>
      </c>
      <c r="S2531">
        <f t="shared" si="39"/>
        <v>0</v>
      </c>
      <c r="T2531">
        <f>SUM($F2531:H2531)</f>
        <v>0</v>
      </c>
      <c r="U2531">
        <f>SUM($F2531:I2531)</f>
        <v>0</v>
      </c>
      <c r="V2531">
        <f>SUM($F2531:J2531)</f>
        <v>0</v>
      </c>
      <c r="W2531">
        <f>SUM($F2531:K2531)</f>
        <v>0</v>
      </c>
      <c r="X2531">
        <f>SUM($F2531:L2531)</f>
        <v>0</v>
      </c>
      <c r="Y2531">
        <f>SUM($F2531:M2531)</f>
        <v>0</v>
      </c>
      <c r="Z2531">
        <f>SUM($F2531:N2531)</f>
        <v>0</v>
      </c>
      <c r="AA2531">
        <f>SUM($F2531:O2531)</f>
        <v>0</v>
      </c>
      <c r="AB2531">
        <f>SUM($F2531:P2531)</f>
        <v>0</v>
      </c>
      <c r="AC2531">
        <f>SUM($F2531:Q2531)</f>
        <v>0</v>
      </c>
      <c r="AD2531">
        <f>SUM($F2531:R2531)</f>
        <v>0</v>
      </c>
    </row>
    <row r="2532" spans="1:30" x14ac:dyDescent="0.35">
      <c r="A2532" t="s">
        <v>201</v>
      </c>
      <c r="B2532" s="328" t="str">
        <f>VLOOKUP(A2532,'Web Based Remittances'!$A$2:$C$70,3,0)</f>
        <v>172c677k</v>
      </c>
      <c r="C2532" t="s">
        <v>119</v>
      </c>
      <c r="D2532" t="s">
        <v>120</v>
      </c>
      <c r="E2532">
        <v>6122340</v>
      </c>
      <c r="S2532">
        <f t="shared" si="39"/>
        <v>0</v>
      </c>
      <c r="T2532">
        <f>SUM($F2532:H2532)</f>
        <v>0</v>
      </c>
      <c r="U2532">
        <f>SUM($F2532:I2532)</f>
        <v>0</v>
      </c>
      <c r="V2532">
        <f>SUM($F2532:J2532)</f>
        <v>0</v>
      </c>
      <c r="W2532">
        <f>SUM($F2532:K2532)</f>
        <v>0</v>
      </c>
      <c r="X2532">
        <f>SUM($F2532:L2532)</f>
        <v>0</v>
      </c>
      <c r="Y2532">
        <f>SUM($F2532:M2532)</f>
        <v>0</v>
      </c>
      <c r="Z2532">
        <f>SUM($F2532:N2532)</f>
        <v>0</v>
      </c>
      <c r="AA2532">
        <f>SUM($F2532:O2532)</f>
        <v>0</v>
      </c>
      <c r="AB2532">
        <f>SUM($F2532:P2532)</f>
        <v>0</v>
      </c>
      <c r="AC2532">
        <f>SUM($F2532:Q2532)</f>
        <v>0</v>
      </c>
      <c r="AD2532">
        <f>SUM($F2532:R2532)</f>
        <v>0</v>
      </c>
    </row>
    <row r="2533" spans="1:30" x14ac:dyDescent="0.35">
      <c r="A2533" t="s">
        <v>201</v>
      </c>
      <c r="B2533" s="328" t="str">
        <f>VLOOKUP(A2533,'Web Based Remittances'!$A$2:$C$70,3,0)</f>
        <v>172c677k</v>
      </c>
      <c r="C2533" t="s">
        <v>121</v>
      </c>
      <c r="D2533" t="s">
        <v>122</v>
      </c>
      <c r="E2533">
        <v>4190170</v>
      </c>
      <c r="F2533">
        <v>-25319</v>
      </c>
      <c r="I2533">
        <v>-25319</v>
      </c>
      <c r="S2533">
        <f t="shared" si="39"/>
        <v>0</v>
      </c>
      <c r="T2533">
        <f>SUM($F2533:H2533)</f>
        <v>-25319</v>
      </c>
      <c r="U2533">
        <f>SUM($F2533:I2533)</f>
        <v>-50638</v>
      </c>
      <c r="V2533">
        <f>SUM($F2533:J2533)</f>
        <v>-50638</v>
      </c>
      <c r="W2533">
        <f>SUM($F2533:K2533)</f>
        <v>-50638</v>
      </c>
      <c r="X2533">
        <f>SUM($F2533:L2533)</f>
        <v>-50638</v>
      </c>
      <c r="Y2533">
        <f>SUM($F2533:M2533)</f>
        <v>-50638</v>
      </c>
      <c r="Z2533">
        <f>SUM($F2533:N2533)</f>
        <v>-50638</v>
      </c>
      <c r="AA2533">
        <f>SUM($F2533:O2533)</f>
        <v>-50638</v>
      </c>
      <c r="AB2533">
        <f>SUM($F2533:P2533)</f>
        <v>-50638</v>
      </c>
      <c r="AC2533">
        <f>SUM($F2533:Q2533)</f>
        <v>-50638</v>
      </c>
      <c r="AD2533">
        <f>SUM($F2533:R2533)</f>
        <v>-50638</v>
      </c>
    </row>
    <row r="2534" spans="1:30" x14ac:dyDescent="0.35">
      <c r="A2534" t="s">
        <v>201</v>
      </c>
      <c r="B2534" s="328" t="str">
        <f>VLOOKUP(A2534,'Web Based Remittances'!$A$2:$C$70,3,0)</f>
        <v>172c677k</v>
      </c>
      <c r="C2534" t="s">
        <v>123</v>
      </c>
      <c r="D2534" t="s">
        <v>124</v>
      </c>
      <c r="E2534">
        <v>4190430</v>
      </c>
      <c r="S2534">
        <f t="shared" si="39"/>
        <v>0</v>
      </c>
      <c r="T2534">
        <f>SUM($F2534:H2534)</f>
        <v>0</v>
      </c>
      <c r="U2534">
        <f>SUM($F2534:I2534)</f>
        <v>0</v>
      </c>
      <c r="V2534">
        <f>SUM($F2534:J2534)</f>
        <v>0</v>
      </c>
      <c r="W2534">
        <f>SUM($F2534:K2534)</f>
        <v>0</v>
      </c>
      <c r="X2534">
        <f>SUM($F2534:L2534)</f>
        <v>0</v>
      </c>
      <c r="Y2534">
        <f>SUM($F2534:M2534)</f>
        <v>0</v>
      </c>
      <c r="Z2534">
        <f>SUM($F2534:N2534)</f>
        <v>0</v>
      </c>
      <c r="AA2534">
        <f>SUM($F2534:O2534)</f>
        <v>0</v>
      </c>
      <c r="AB2534">
        <f>SUM($F2534:P2534)</f>
        <v>0</v>
      </c>
      <c r="AC2534">
        <f>SUM($F2534:Q2534)</f>
        <v>0</v>
      </c>
      <c r="AD2534">
        <f>SUM($F2534:R2534)</f>
        <v>0</v>
      </c>
    </row>
    <row r="2535" spans="1:30" x14ac:dyDescent="0.35">
      <c r="A2535" t="s">
        <v>201</v>
      </c>
      <c r="B2535" s="328" t="str">
        <f>VLOOKUP(A2535,'Web Based Remittances'!$A$2:$C$70,3,0)</f>
        <v>172c677k</v>
      </c>
      <c r="C2535" t="s">
        <v>125</v>
      </c>
      <c r="D2535" t="s">
        <v>126</v>
      </c>
      <c r="E2535">
        <v>6181510</v>
      </c>
      <c r="S2535">
        <f t="shared" si="39"/>
        <v>0</v>
      </c>
      <c r="T2535">
        <f>SUM($F2535:H2535)</f>
        <v>0</v>
      </c>
      <c r="U2535">
        <f>SUM($F2535:I2535)</f>
        <v>0</v>
      </c>
      <c r="V2535">
        <f>SUM($F2535:J2535)</f>
        <v>0</v>
      </c>
      <c r="W2535">
        <f>SUM($F2535:K2535)</f>
        <v>0</v>
      </c>
      <c r="X2535">
        <f>SUM($F2535:L2535)</f>
        <v>0</v>
      </c>
      <c r="Y2535">
        <f>SUM($F2535:M2535)</f>
        <v>0</v>
      </c>
      <c r="Z2535">
        <f>SUM($F2535:N2535)</f>
        <v>0</v>
      </c>
      <c r="AA2535">
        <f>SUM($F2535:O2535)</f>
        <v>0</v>
      </c>
      <c r="AB2535">
        <f>SUM($F2535:P2535)</f>
        <v>0</v>
      </c>
      <c r="AC2535">
        <f>SUM($F2535:Q2535)</f>
        <v>0</v>
      </c>
      <c r="AD2535">
        <f>SUM($F2535:R2535)</f>
        <v>0</v>
      </c>
    </row>
    <row r="2536" spans="1:30" x14ac:dyDescent="0.35">
      <c r="A2536" t="s">
        <v>201</v>
      </c>
      <c r="B2536" s="328" t="str">
        <f>VLOOKUP(A2536,'Web Based Remittances'!$A$2:$C$70,3,0)</f>
        <v>172c677k</v>
      </c>
      <c r="C2536" t="s">
        <v>146</v>
      </c>
      <c r="D2536" t="s">
        <v>147</v>
      </c>
      <c r="E2536">
        <v>6180210</v>
      </c>
      <c r="S2536">
        <f t="shared" si="39"/>
        <v>0</v>
      </c>
      <c r="T2536">
        <f>SUM($F2536:H2536)</f>
        <v>0</v>
      </c>
      <c r="U2536">
        <f>SUM($F2536:I2536)</f>
        <v>0</v>
      </c>
      <c r="V2536">
        <f>SUM($F2536:J2536)</f>
        <v>0</v>
      </c>
      <c r="W2536">
        <f>SUM($F2536:K2536)</f>
        <v>0</v>
      </c>
      <c r="X2536">
        <f>SUM($F2536:L2536)</f>
        <v>0</v>
      </c>
      <c r="Y2536">
        <f>SUM($F2536:M2536)</f>
        <v>0</v>
      </c>
      <c r="Z2536">
        <f>SUM($F2536:N2536)</f>
        <v>0</v>
      </c>
      <c r="AA2536">
        <f>SUM($F2536:O2536)</f>
        <v>0</v>
      </c>
      <c r="AB2536">
        <f>SUM($F2536:P2536)</f>
        <v>0</v>
      </c>
      <c r="AC2536">
        <f>SUM($F2536:Q2536)</f>
        <v>0</v>
      </c>
      <c r="AD2536">
        <f>SUM($F2536:R2536)</f>
        <v>0</v>
      </c>
    </row>
    <row r="2537" spans="1:30" x14ac:dyDescent="0.35">
      <c r="A2537" t="s">
        <v>201</v>
      </c>
      <c r="B2537" s="328" t="str">
        <f>VLOOKUP(A2537,'Web Based Remittances'!$A$2:$C$70,3,0)</f>
        <v>172c677k</v>
      </c>
      <c r="C2537" t="s">
        <v>127</v>
      </c>
      <c r="D2537" t="s">
        <v>128</v>
      </c>
      <c r="E2537">
        <v>6180200</v>
      </c>
      <c r="F2537">
        <v>74976.06</v>
      </c>
      <c r="K2537">
        <v>74976.06</v>
      </c>
      <c r="S2537">
        <f t="shared" si="39"/>
        <v>0</v>
      </c>
      <c r="T2537">
        <f>SUM($F2537:H2537)</f>
        <v>74976.06</v>
      </c>
      <c r="U2537">
        <f>SUM($F2537:I2537)</f>
        <v>74976.06</v>
      </c>
      <c r="V2537">
        <f>SUM($F2537:J2537)</f>
        <v>74976.06</v>
      </c>
      <c r="W2537">
        <f>SUM($F2537:K2537)</f>
        <v>149952.12</v>
      </c>
      <c r="X2537">
        <f>SUM($F2537:L2537)</f>
        <v>149952.12</v>
      </c>
      <c r="Y2537">
        <f>SUM($F2537:M2537)</f>
        <v>149952.12</v>
      </c>
      <c r="Z2537">
        <f>SUM($F2537:N2537)</f>
        <v>149952.12</v>
      </c>
      <c r="AA2537">
        <f>SUM($F2537:O2537)</f>
        <v>149952.12</v>
      </c>
      <c r="AB2537">
        <f>SUM($F2537:P2537)</f>
        <v>149952.12</v>
      </c>
      <c r="AC2537">
        <f>SUM($F2537:Q2537)</f>
        <v>149952.12</v>
      </c>
      <c r="AD2537">
        <f>SUM($F2537:R2537)</f>
        <v>149952.12</v>
      </c>
    </row>
    <row r="2538" spans="1:30" x14ac:dyDescent="0.35">
      <c r="A2538" t="s">
        <v>201</v>
      </c>
      <c r="B2538" s="328" t="str">
        <f>VLOOKUP(A2538,'Web Based Remittances'!$A$2:$C$70,3,0)</f>
        <v>172c677k</v>
      </c>
      <c r="C2538" t="s">
        <v>130</v>
      </c>
      <c r="D2538" t="s">
        <v>131</v>
      </c>
      <c r="E2538">
        <v>6180230</v>
      </c>
      <c r="S2538">
        <f t="shared" si="39"/>
        <v>0</v>
      </c>
      <c r="T2538">
        <f>SUM($F2538:H2538)</f>
        <v>0</v>
      </c>
      <c r="U2538">
        <f>SUM($F2538:I2538)</f>
        <v>0</v>
      </c>
      <c r="V2538">
        <f>SUM($F2538:J2538)</f>
        <v>0</v>
      </c>
      <c r="W2538">
        <f>SUM($F2538:K2538)</f>
        <v>0</v>
      </c>
      <c r="X2538">
        <f>SUM($F2538:L2538)</f>
        <v>0</v>
      </c>
      <c r="Y2538">
        <f>SUM($F2538:M2538)</f>
        <v>0</v>
      </c>
      <c r="Z2538">
        <f>SUM($F2538:N2538)</f>
        <v>0</v>
      </c>
      <c r="AA2538">
        <f>SUM($F2538:O2538)</f>
        <v>0</v>
      </c>
      <c r="AB2538">
        <f>SUM($F2538:P2538)</f>
        <v>0</v>
      </c>
      <c r="AC2538">
        <f>SUM($F2538:Q2538)</f>
        <v>0</v>
      </c>
      <c r="AD2538">
        <f>SUM($F2538:R2538)</f>
        <v>0</v>
      </c>
    </row>
    <row r="2539" spans="1:30" x14ac:dyDescent="0.35">
      <c r="A2539" t="s">
        <v>201</v>
      </c>
      <c r="B2539" s="328" t="str">
        <f>VLOOKUP(A2539,'Web Based Remittances'!$A$2:$C$70,3,0)</f>
        <v>172c677k</v>
      </c>
      <c r="C2539" t="s">
        <v>135</v>
      </c>
      <c r="D2539" t="s">
        <v>136</v>
      </c>
      <c r="E2539">
        <v>6180260</v>
      </c>
      <c r="S2539">
        <f t="shared" si="39"/>
        <v>0</v>
      </c>
      <c r="T2539">
        <f>SUM($F2539:H2539)</f>
        <v>0</v>
      </c>
      <c r="U2539">
        <f>SUM($F2539:I2539)</f>
        <v>0</v>
      </c>
      <c r="V2539">
        <f>SUM($F2539:J2539)</f>
        <v>0</v>
      </c>
      <c r="W2539">
        <f>SUM($F2539:K2539)</f>
        <v>0</v>
      </c>
      <c r="X2539">
        <f>SUM($F2539:L2539)</f>
        <v>0</v>
      </c>
      <c r="Y2539">
        <f>SUM($F2539:M2539)</f>
        <v>0</v>
      </c>
      <c r="Z2539">
        <f>SUM($F2539:N2539)</f>
        <v>0</v>
      </c>
      <c r="AA2539">
        <f>SUM($F2539:O2539)</f>
        <v>0</v>
      </c>
      <c r="AB2539">
        <f>SUM($F2539:P2539)</f>
        <v>0</v>
      </c>
      <c r="AC2539">
        <f>SUM($F2539:Q2539)</f>
        <v>0</v>
      </c>
      <c r="AD2539">
        <f>SUM($F2539:R2539)</f>
        <v>0</v>
      </c>
    </row>
    <row r="2540" spans="1:30" x14ac:dyDescent="0.35">
      <c r="A2540" t="s">
        <v>195</v>
      </c>
      <c r="B2540" s="328" t="str">
        <f>VLOOKUP(A2540,'Web Based Remittances'!$A$2:$C$70,3,0)</f>
        <v>984n400c</v>
      </c>
      <c r="C2540" t="s">
        <v>19</v>
      </c>
      <c r="D2540" t="s">
        <v>20</v>
      </c>
      <c r="E2540">
        <v>4190105</v>
      </c>
      <c r="F2540">
        <v>-1824460</v>
      </c>
      <c r="G2540">
        <v>-253000</v>
      </c>
      <c r="H2540">
        <v>-251460</v>
      </c>
      <c r="I2540">
        <v>-132000</v>
      </c>
      <c r="J2540">
        <v>-132000</v>
      </c>
      <c r="K2540">
        <v>-132000</v>
      </c>
      <c r="L2540">
        <v>-132000</v>
      </c>
      <c r="M2540">
        <v>-132000</v>
      </c>
      <c r="N2540">
        <v>-132000</v>
      </c>
      <c r="O2540">
        <v>-132000</v>
      </c>
      <c r="P2540">
        <v>-132000</v>
      </c>
      <c r="Q2540">
        <v>-132000</v>
      </c>
      <c r="R2540">
        <v>-132000</v>
      </c>
      <c r="S2540">
        <f t="shared" si="39"/>
        <v>-253000</v>
      </c>
      <c r="T2540">
        <f>SUM($F2540:H2540)</f>
        <v>-2328920</v>
      </c>
      <c r="U2540">
        <f>SUM($F2540:I2540)</f>
        <v>-2460920</v>
      </c>
      <c r="V2540">
        <f>SUM($F2540:J2540)</f>
        <v>-2592920</v>
      </c>
      <c r="W2540">
        <f>SUM($F2540:K2540)</f>
        <v>-2724920</v>
      </c>
      <c r="X2540">
        <f>SUM($F2540:L2540)</f>
        <v>-2856920</v>
      </c>
      <c r="Y2540">
        <f>SUM($F2540:M2540)</f>
        <v>-2988920</v>
      </c>
      <c r="Z2540">
        <f>SUM($F2540:N2540)</f>
        <v>-3120920</v>
      </c>
      <c r="AA2540">
        <f>SUM($F2540:O2540)</f>
        <v>-3252920</v>
      </c>
      <c r="AB2540">
        <f>SUM($F2540:P2540)</f>
        <v>-3384920</v>
      </c>
      <c r="AC2540">
        <f>SUM($F2540:Q2540)</f>
        <v>-3516920</v>
      </c>
      <c r="AD2540">
        <f>SUM($F2540:R2540)</f>
        <v>-3648920</v>
      </c>
    </row>
    <row r="2541" spans="1:30" x14ac:dyDescent="0.35">
      <c r="A2541" t="s">
        <v>195</v>
      </c>
      <c r="B2541" s="328" t="str">
        <f>VLOOKUP(A2541,'Web Based Remittances'!$A$2:$C$70,3,0)</f>
        <v>984n400c</v>
      </c>
      <c r="C2541" t="s">
        <v>21</v>
      </c>
      <c r="D2541" t="s">
        <v>22</v>
      </c>
      <c r="E2541">
        <v>4190110</v>
      </c>
      <c r="F2541">
        <v>-161736</v>
      </c>
      <c r="G2541">
        <v>-19736</v>
      </c>
      <c r="H2541">
        <v>-12800</v>
      </c>
      <c r="I2541">
        <v>-12800</v>
      </c>
      <c r="J2541">
        <v>0</v>
      </c>
      <c r="K2541">
        <v>-14000</v>
      </c>
      <c r="L2541">
        <v>-25600</v>
      </c>
      <c r="M2541">
        <v>-12800</v>
      </c>
      <c r="N2541">
        <v>-12800</v>
      </c>
      <c r="O2541">
        <v>-12800</v>
      </c>
      <c r="P2541">
        <v>-12800</v>
      </c>
      <c r="Q2541">
        <v>-12800</v>
      </c>
      <c r="R2541">
        <v>-12800</v>
      </c>
      <c r="S2541">
        <f t="shared" si="39"/>
        <v>-19736</v>
      </c>
      <c r="T2541">
        <f>SUM($F2541:H2541)</f>
        <v>-194272</v>
      </c>
      <c r="U2541">
        <f>SUM($F2541:I2541)</f>
        <v>-207072</v>
      </c>
      <c r="V2541">
        <f>SUM($F2541:J2541)</f>
        <v>-207072</v>
      </c>
      <c r="W2541">
        <f>SUM($F2541:K2541)</f>
        <v>-221072</v>
      </c>
      <c r="X2541">
        <f>SUM($F2541:L2541)</f>
        <v>-246672</v>
      </c>
      <c r="Y2541">
        <f>SUM($F2541:M2541)</f>
        <v>-259472</v>
      </c>
      <c r="Z2541">
        <f>SUM($F2541:N2541)</f>
        <v>-272272</v>
      </c>
      <c r="AA2541">
        <f>SUM($F2541:O2541)</f>
        <v>-285072</v>
      </c>
      <c r="AB2541">
        <f>SUM($F2541:P2541)</f>
        <v>-297872</v>
      </c>
      <c r="AC2541">
        <f>SUM($F2541:Q2541)</f>
        <v>-310672</v>
      </c>
      <c r="AD2541">
        <f>SUM($F2541:R2541)</f>
        <v>-323472</v>
      </c>
    </row>
    <row r="2542" spans="1:30" x14ac:dyDescent="0.35">
      <c r="A2542" t="s">
        <v>195</v>
      </c>
      <c r="B2542" s="328" t="str">
        <f>VLOOKUP(A2542,'Web Based Remittances'!$A$2:$C$70,3,0)</f>
        <v>984n400c</v>
      </c>
      <c r="C2542" t="s">
        <v>23</v>
      </c>
      <c r="D2542" t="s">
        <v>24</v>
      </c>
      <c r="E2542">
        <v>4190120</v>
      </c>
      <c r="F2542">
        <v>-4029208</v>
      </c>
      <c r="G2542">
        <v>-282371</v>
      </c>
      <c r="H2542">
        <v>-466371</v>
      </c>
      <c r="I2542">
        <v>-282371</v>
      </c>
      <c r="J2542">
        <v>-282371</v>
      </c>
      <c r="K2542">
        <v>-392306</v>
      </c>
      <c r="L2542">
        <v>-300508</v>
      </c>
      <c r="M2542">
        <v>-300508</v>
      </c>
      <c r="N2542">
        <v>-300508</v>
      </c>
      <c r="O2542">
        <v>-410439</v>
      </c>
      <c r="P2542">
        <v>-300508</v>
      </c>
      <c r="Q2542">
        <v>-300508</v>
      </c>
      <c r="R2542">
        <v>-410439</v>
      </c>
      <c r="S2542">
        <f t="shared" si="39"/>
        <v>-282371</v>
      </c>
      <c r="T2542">
        <f>SUM($F2542:H2542)</f>
        <v>-4777950</v>
      </c>
      <c r="U2542">
        <f>SUM($F2542:I2542)</f>
        <v>-5060321</v>
      </c>
      <c r="V2542">
        <f>SUM($F2542:J2542)</f>
        <v>-5342692</v>
      </c>
      <c r="W2542">
        <f>SUM($F2542:K2542)</f>
        <v>-5734998</v>
      </c>
      <c r="X2542">
        <f>SUM($F2542:L2542)</f>
        <v>-6035506</v>
      </c>
      <c r="Y2542">
        <f>SUM($F2542:M2542)</f>
        <v>-6336014</v>
      </c>
      <c r="Z2542">
        <f>SUM($F2542:N2542)</f>
        <v>-6636522</v>
      </c>
      <c r="AA2542">
        <f>SUM($F2542:O2542)</f>
        <v>-7046961</v>
      </c>
      <c r="AB2542">
        <f>SUM($F2542:P2542)</f>
        <v>-7347469</v>
      </c>
      <c r="AC2542">
        <f>SUM($F2542:Q2542)</f>
        <v>-7647977</v>
      </c>
      <c r="AD2542">
        <f>SUM($F2542:R2542)</f>
        <v>-8058416</v>
      </c>
    </row>
    <row r="2543" spans="1:30" x14ac:dyDescent="0.35">
      <c r="A2543" t="s">
        <v>195</v>
      </c>
      <c r="B2543" s="328" t="str">
        <f>VLOOKUP(A2543,'Web Based Remittances'!$A$2:$C$70,3,0)</f>
        <v>984n400c</v>
      </c>
      <c r="C2543" t="s">
        <v>25</v>
      </c>
      <c r="D2543" t="s">
        <v>26</v>
      </c>
      <c r="E2543">
        <v>4190140</v>
      </c>
      <c r="F2543">
        <v>-83790</v>
      </c>
      <c r="G2543">
        <v>0</v>
      </c>
      <c r="H2543">
        <v>0</v>
      </c>
      <c r="I2543">
        <v>-21667.5</v>
      </c>
      <c r="J2543">
        <v>0</v>
      </c>
      <c r="K2543">
        <v>0</v>
      </c>
      <c r="L2543">
        <v>-18787.5</v>
      </c>
      <c r="M2543">
        <v>0</v>
      </c>
      <c r="N2543">
        <v>-2880</v>
      </c>
      <c r="O2543">
        <v>-18787.5</v>
      </c>
      <c r="P2543">
        <v>0</v>
      </c>
      <c r="Q2543">
        <v>0</v>
      </c>
      <c r="R2543">
        <v>-21667.5</v>
      </c>
      <c r="S2543">
        <f t="shared" si="39"/>
        <v>0</v>
      </c>
      <c r="T2543">
        <f>SUM($F2543:H2543)</f>
        <v>-83790</v>
      </c>
      <c r="U2543">
        <f>SUM($F2543:I2543)</f>
        <v>-105457.5</v>
      </c>
      <c r="V2543">
        <f>SUM($F2543:J2543)</f>
        <v>-105457.5</v>
      </c>
      <c r="W2543">
        <f>SUM($F2543:K2543)</f>
        <v>-105457.5</v>
      </c>
      <c r="X2543">
        <f>SUM($F2543:L2543)</f>
        <v>-124245</v>
      </c>
      <c r="Y2543">
        <f>SUM($F2543:M2543)</f>
        <v>-124245</v>
      </c>
      <c r="Z2543">
        <f>SUM($F2543:N2543)</f>
        <v>-127125</v>
      </c>
      <c r="AA2543">
        <f>SUM($F2543:O2543)</f>
        <v>-145912.5</v>
      </c>
      <c r="AB2543">
        <f>SUM($F2543:P2543)</f>
        <v>-145912.5</v>
      </c>
      <c r="AC2543">
        <f>SUM($F2543:Q2543)</f>
        <v>-145912.5</v>
      </c>
      <c r="AD2543">
        <f>SUM($F2543:R2543)</f>
        <v>-167580</v>
      </c>
    </row>
    <row r="2544" spans="1:30" x14ac:dyDescent="0.35">
      <c r="A2544" t="s">
        <v>195</v>
      </c>
      <c r="B2544" s="328" t="str">
        <f>VLOOKUP(A2544,'Web Based Remittances'!$A$2:$C$70,3,0)</f>
        <v>984n400c</v>
      </c>
      <c r="C2544" t="s">
        <v>27</v>
      </c>
      <c r="D2544" t="s">
        <v>28</v>
      </c>
      <c r="E2544">
        <v>4190160</v>
      </c>
      <c r="F2544">
        <v>-26202</v>
      </c>
      <c r="G2544">
        <v>0</v>
      </c>
      <c r="H2544">
        <v>-5834</v>
      </c>
      <c r="I2544">
        <v>0</v>
      </c>
      <c r="J2544">
        <v>0</v>
      </c>
      <c r="K2544">
        <v>0</v>
      </c>
      <c r="L2544">
        <v>-14534</v>
      </c>
      <c r="M2544">
        <v>0</v>
      </c>
      <c r="N2544">
        <v>0</v>
      </c>
      <c r="O2544">
        <v>0</v>
      </c>
      <c r="P2544">
        <v>-5834</v>
      </c>
      <c r="Q2544">
        <v>0</v>
      </c>
      <c r="R2544">
        <v>0</v>
      </c>
      <c r="S2544">
        <f t="shared" si="39"/>
        <v>0</v>
      </c>
      <c r="T2544">
        <f>SUM($F2544:H2544)</f>
        <v>-32036</v>
      </c>
      <c r="U2544">
        <f>SUM($F2544:I2544)</f>
        <v>-32036</v>
      </c>
      <c r="V2544">
        <f>SUM($F2544:J2544)</f>
        <v>-32036</v>
      </c>
      <c r="W2544">
        <f>SUM($F2544:K2544)</f>
        <v>-32036</v>
      </c>
      <c r="X2544">
        <f>SUM($F2544:L2544)</f>
        <v>-46570</v>
      </c>
      <c r="Y2544">
        <f>SUM($F2544:M2544)</f>
        <v>-46570</v>
      </c>
      <c r="Z2544">
        <f>SUM($F2544:N2544)</f>
        <v>-46570</v>
      </c>
      <c r="AA2544">
        <f>SUM($F2544:O2544)</f>
        <v>-46570</v>
      </c>
      <c r="AB2544">
        <f>SUM($F2544:P2544)</f>
        <v>-52404</v>
      </c>
      <c r="AC2544">
        <f>SUM($F2544:Q2544)</f>
        <v>-52404</v>
      </c>
      <c r="AD2544">
        <f>SUM($F2544:R2544)</f>
        <v>-52404</v>
      </c>
    </row>
    <row r="2545" spans="1:30" x14ac:dyDescent="0.35">
      <c r="A2545" t="s">
        <v>195</v>
      </c>
      <c r="B2545" s="328" t="str">
        <f>VLOOKUP(A2545,'Web Based Remittances'!$A$2:$C$70,3,0)</f>
        <v>984n400c</v>
      </c>
      <c r="C2545" t="s">
        <v>29</v>
      </c>
      <c r="D2545" t="s">
        <v>30</v>
      </c>
      <c r="E2545">
        <v>4190390</v>
      </c>
      <c r="F2545">
        <v>0</v>
      </c>
      <c r="G2545">
        <v>0</v>
      </c>
      <c r="H2545">
        <v>0</v>
      </c>
      <c r="I2545">
        <v>0</v>
      </c>
      <c r="J2545">
        <v>0</v>
      </c>
      <c r="K2545">
        <v>0</v>
      </c>
      <c r="L2545">
        <v>0</v>
      </c>
      <c r="M2545">
        <v>0</v>
      </c>
      <c r="N2545">
        <v>0</v>
      </c>
      <c r="O2545">
        <v>0</v>
      </c>
      <c r="P2545">
        <v>0</v>
      </c>
      <c r="Q2545">
        <v>0</v>
      </c>
      <c r="R2545">
        <v>0</v>
      </c>
      <c r="S2545">
        <f t="shared" si="39"/>
        <v>0</v>
      </c>
      <c r="T2545">
        <f>SUM($F2545:H2545)</f>
        <v>0</v>
      </c>
      <c r="U2545">
        <f>SUM($F2545:I2545)</f>
        <v>0</v>
      </c>
      <c r="V2545">
        <f>SUM($F2545:J2545)</f>
        <v>0</v>
      </c>
      <c r="W2545">
        <f>SUM($F2545:K2545)</f>
        <v>0</v>
      </c>
      <c r="X2545">
        <f>SUM($F2545:L2545)</f>
        <v>0</v>
      </c>
      <c r="Y2545">
        <f>SUM($F2545:M2545)</f>
        <v>0</v>
      </c>
      <c r="Z2545">
        <f>SUM($F2545:N2545)</f>
        <v>0</v>
      </c>
      <c r="AA2545">
        <f>SUM($F2545:O2545)</f>
        <v>0</v>
      </c>
      <c r="AB2545">
        <f>SUM($F2545:P2545)</f>
        <v>0</v>
      </c>
      <c r="AC2545">
        <f>SUM($F2545:Q2545)</f>
        <v>0</v>
      </c>
      <c r="AD2545">
        <f>SUM($F2545:R2545)</f>
        <v>0</v>
      </c>
    </row>
    <row r="2546" spans="1:30" x14ac:dyDescent="0.35">
      <c r="A2546" t="s">
        <v>195</v>
      </c>
      <c r="B2546" s="328" t="str">
        <f>VLOOKUP(A2546,'Web Based Remittances'!$A$2:$C$70,3,0)</f>
        <v>984n400c</v>
      </c>
      <c r="C2546" t="s">
        <v>31</v>
      </c>
      <c r="D2546" t="s">
        <v>32</v>
      </c>
      <c r="E2546">
        <v>4191900</v>
      </c>
      <c r="F2546">
        <v>-1000</v>
      </c>
      <c r="G2546">
        <v>-100</v>
      </c>
      <c r="H2546">
        <v>-100</v>
      </c>
      <c r="I2546">
        <v>-100</v>
      </c>
      <c r="J2546">
        <v>0</v>
      </c>
      <c r="K2546">
        <v>0</v>
      </c>
      <c r="L2546">
        <v>-100</v>
      </c>
      <c r="M2546">
        <v>-100</v>
      </c>
      <c r="N2546">
        <v>-100</v>
      </c>
      <c r="O2546">
        <v>-100</v>
      </c>
      <c r="P2546">
        <v>-100</v>
      </c>
      <c r="Q2546">
        <v>-100</v>
      </c>
      <c r="R2546">
        <v>-100</v>
      </c>
      <c r="S2546">
        <f t="shared" si="39"/>
        <v>-100</v>
      </c>
      <c r="T2546">
        <f>SUM($F2546:H2546)</f>
        <v>-1200</v>
      </c>
      <c r="U2546">
        <f>SUM($F2546:I2546)</f>
        <v>-1300</v>
      </c>
      <c r="V2546">
        <f>SUM($F2546:J2546)</f>
        <v>-1300</v>
      </c>
      <c r="W2546">
        <f>SUM($F2546:K2546)</f>
        <v>-1300</v>
      </c>
      <c r="X2546">
        <f>SUM($F2546:L2546)</f>
        <v>-1400</v>
      </c>
      <c r="Y2546">
        <f>SUM($F2546:M2546)</f>
        <v>-1500</v>
      </c>
      <c r="Z2546">
        <f>SUM($F2546:N2546)</f>
        <v>-1600</v>
      </c>
      <c r="AA2546">
        <f>SUM($F2546:O2546)</f>
        <v>-1700</v>
      </c>
      <c r="AB2546">
        <f>SUM($F2546:P2546)</f>
        <v>-1800</v>
      </c>
      <c r="AC2546">
        <f>SUM($F2546:Q2546)</f>
        <v>-1900</v>
      </c>
      <c r="AD2546">
        <f>SUM($F2546:R2546)</f>
        <v>-2000</v>
      </c>
    </row>
    <row r="2547" spans="1:30" x14ac:dyDescent="0.35">
      <c r="A2547" t="s">
        <v>195</v>
      </c>
      <c r="B2547" s="328" t="str">
        <f>VLOOKUP(A2547,'Web Based Remittances'!$A$2:$C$70,3,0)</f>
        <v>984n400c</v>
      </c>
      <c r="C2547" t="s">
        <v>33</v>
      </c>
      <c r="D2547" t="s">
        <v>34</v>
      </c>
      <c r="E2547">
        <v>4191100</v>
      </c>
      <c r="F2547">
        <v>-7344.130000000001</v>
      </c>
      <c r="G2547">
        <v>0</v>
      </c>
      <c r="H2547">
        <v>-305.36</v>
      </c>
      <c r="I2547">
        <v>-1207.17</v>
      </c>
      <c r="J2547">
        <v>-311.54000000000002</v>
      </c>
      <c r="K2547">
        <v>0</v>
      </c>
      <c r="L2547">
        <v>-735.49</v>
      </c>
      <c r="M2547">
        <v>-194</v>
      </c>
      <c r="N2547">
        <v>0</v>
      </c>
      <c r="O2547">
        <v>0</v>
      </c>
      <c r="P2547">
        <v>-4590.57</v>
      </c>
      <c r="Q2547">
        <v>0</v>
      </c>
      <c r="R2547">
        <v>0</v>
      </c>
      <c r="S2547">
        <f t="shared" si="39"/>
        <v>0</v>
      </c>
      <c r="T2547">
        <f>SUM($F2547:H2547)</f>
        <v>-7649.4900000000007</v>
      </c>
      <c r="U2547">
        <f>SUM($F2547:I2547)</f>
        <v>-8856.66</v>
      </c>
      <c r="V2547">
        <f>SUM($F2547:J2547)</f>
        <v>-9168.2000000000007</v>
      </c>
      <c r="W2547">
        <f>SUM($F2547:K2547)</f>
        <v>-9168.2000000000007</v>
      </c>
      <c r="X2547">
        <f>SUM($F2547:L2547)</f>
        <v>-9903.69</v>
      </c>
      <c r="Y2547">
        <f>SUM($F2547:M2547)</f>
        <v>-10097.69</v>
      </c>
      <c r="Z2547">
        <f>SUM($F2547:N2547)</f>
        <v>-10097.69</v>
      </c>
      <c r="AA2547">
        <f>SUM($F2547:O2547)</f>
        <v>-10097.69</v>
      </c>
      <c r="AB2547">
        <f>SUM($F2547:P2547)</f>
        <v>-14688.26</v>
      </c>
      <c r="AC2547">
        <f>SUM($F2547:Q2547)</f>
        <v>-14688.26</v>
      </c>
      <c r="AD2547">
        <f>SUM($F2547:R2547)</f>
        <v>-14688.26</v>
      </c>
    </row>
    <row r="2548" spans="1:30" x14ac:dyDescent="0.35">
      <c r="A2548" t="s">
        <v>195</v>
      </c>
      <c r="B2548" s="328" t="str">
        <f>VLOOKUP(A2548,'Web Based Remittances'!$A$2:$C$70,3,0)</f>
        <v>984n400c</v>
      </c>
      <c r="C2548" t="s">
        <v>35</v>
      </c>
      <c r="D2548" t="s">
        <v>36</v>
      </c>
      <c r="E2548">
        <v>4191110</v>
      </c>
      <c r="F2548">
        <v>-24429.34</v>
      </c>
      <c r="G2548">
        <v>-1903.58</v>
      </c>
      <c r="H2548">
        <v>-1932.6</v>
      </c>
      <c r="I2548">
        <v>-2053.15</v>
      </c>
      <c r="J2548">
        <v>-3481.07</v>
      </c>
      <c r="K2548">
        <v>-73.540000000000006</v>
      </c>
      <c r="L2548">
        <v>-1822.47</v>
      </c>
      <c r="M2548">
        <v>-2119.0100000000002</v>
      </c>
      <c r="N2548">
        <v>-2481.2399999999998</v>
      </c>
      <c r="O2548">
        <v>-24.68</v>
      </c>
      <c r="P2548">
        <v>-2202</v>
      </c>
      <c r="Q2548">
        <v>-3686</v>
      </c>
      <c r="R2548">
        <v>-2650</v>
      </c>
      <c r="S2548">
        <f t="shared" si="39"/>
        <v>-1903.58</v>
      </c>
      <c r="T2548">
        <f>SUM($F2548:H2548)</f>
        <v>-28265.519999999997</v>
      </c>
      <c r="U2548">
        <f>SUM($F2548:I2548)</f>
        <v>-30318.67</v>
      </c>
      <c r="V2548">
        <f>SUM($F2548:J2548)</f>
        <v>-33799.74</v>
      </c>
      <c r="W2548">
        <f>SUM($F2548:K2548)</f>
        <v>-33873.279999999999</v>
      </c>
      <c r="X2548">
        <f>SUM($F2548:L2548)</f>
        <v>-35695.75</v>
      </c>
      <c r="Y2548">
        <f>SUM($F2548:M2548)</f>
        <v>-37814.76</v>
      </c>
      <c r="Z2548">
        <f>SUM($F2548:N2548)</f>
        <v>-40296</v>
      </c>
      <c r="AA2548">
        <f>SUM($F2548:O2548)</f>
        <v>-40320.68</v>
      </c>
      <c r="AB2548">
        <f>SUM($F2548:P2548)</f>
        <v>-42522.68</v>
      </c>
      <c r="AC2548">
        <f>SUM($F2548:Q2548)</f>
        <v>-46208.68</v>
      </c>
      <c r="AD2548">
        <f>SUM($F2548:R2548)</f>
        <v>-48858.68</v>
      </c>
    </row>
    <row r="2549" spans="1:30" x14ac:dyDescent="0.35">
      <c r="A2549" t="s">
        <v>195</v>
      </c>
      <c r="B2549" s="328" t="str">
        <f>VLOOKUP(A2549,'Web Based Remittances'!$A$2:$C$70,3,0)</f>
        <v>984n400c</v>
      </c>
      <c r="C2549" t="s">
        <v>37</v>
      </c>
      <c r="D2549" t="s">
        <v>38</v>
      </c>
      <c r="E2549">
        <v>4191600</v>
      </c>
      <c r="F2549">
        <v>0</v>
      </c>
      <c r="G2549">
        <v>0</v>
      </c>
      <c r="H2549">
        <v>0</v>
      </c>
      <c r="I2549">
        <v>0</v>
      </c>
      <c r="J2549">
        <v>0</v>
      </c>
      <c r="K2549">
        <v>0</v>
      </c>
      <c r="L2549">
        <v>0</v>
      </c>
      <c r="M2549">
        <v>0</v>
      </c>
      <c r="N2549">
        <v>0</v>
      </c>
      <c r="O2549">
        <v>0</v>
      </c>
      <c r="P2549">
        <v>0</v>
      </c>
      <c r="Q2549">
        <v>0</v>
      </c>
      <c r="R2549">
        <v>0</v>
      </c>
      <c r="S2549">
        <f t="shared" si="39"/>
        <v>0</v>
      </c>
      <c r="T2549">
        <f>SUM($F2549:H2549)</f>
        <v>0</v>
      </c>
      <c r="U2549">
        <f>SUM($F2549:I2549)</f>
        <v>0</v>
      </c>
      <c r="V2549">
        <f>SUM($F2549:J2549)</f>
        <v>0</v>
      </c>
      <c r="W2549">
        <f>SUM($F2549:K2549)</f>
        <v>0</v>
      </c>
      <c r="X2549">
        <f>SUM($F2549:L2549)</f>
        <v>0</v>
      </c>
      <c r="Y2549">
        <f>SUM($F2549:M2549)</f>
        <v>0</v>
      </c>
      <c r="Z2549">
        <f>SUM($F2549:N2549)</f>
        <v>0</v>
      </c>
      <c r="AA2549">
        <f>SUM($F2549:O2549)</f>
        <v>0</v>
      </c>
      <c r="AB2549">
        <f>SUM($F2549:P2549)</f>
        <v>0</v>
      </c>
      <c r="AC2549">
        <f>SUM($F2549:Q2549)</f>
        <v>0</v>
      </c>
      <c r="AD2549">
        <f>SUM($F2549:R2549)</f>
        <v>0</v>
      </c>
    </row>
    <row r="2550" spans="1:30" x14ac:dyDescent="0.35">
      <c r="A2550" t="s">
        <v>195</v>
      </c>
      <c r="B2550" s="328" t="str">
        <f>VLOOKUP(A2550,'Web Based Remittances'!$A$2:$C$70,3,0)</f>
        <v>984n400c</v>
      </c>
      <c r="C2550" t="s">
        <v>39</v>
      </c>
      <c r="D2550" t="s">
        <v>40</v>
      </c>
      <c r="E2550">
        <v>4191610</v>
      </c>
      <c r="F2550">
        <v>0</v>
      </c>
      <c r="G2550">
        <v>0</v>
      </c>
      <c r="H2550">
        <v>0</v>
      </c>
      <c r="I2550">
        <v>0</v>
      </c>
      <c r="J2550">
        <v>0</v>
      </c>
      <c r="K2550">
        <v>0</v>
      </c>
      <c r="L2550">
        <v>0</v>
      </c>
      <c r="M2550">
        <v>0</v>
      </c>
      <c r="N2550">
        <v>0</v>
      </c>
      <c r="O2550">
        <v>0</v>
      </c>
      <c r="P2550">
        <v>0</v>
      </c>
      <c r="Q2550">
        <v>0</v>
      </c>
      <c r="R2550">
        <v>0</v>
      </c>
      <c r="S2550">
        <f t="shared" si="39"/>
        <v>0</v>
      </c>
      <c r="T2550">
        <f>SUM($F2550:H2550)</f>
        <v>0</v>
      </c>
      <c r="U2550">
        <f>SUM($F2550:I2550)</f>
        <v>0</v>
      </c>
      <c r="V2550">
        <f>SUM($F2550:J2550)</f>
        <v>0</v>
      </c>
      <c r="W2550">
        <f>SUM($F2550:K2550)</f>
        <v>0</v>
      </c>
      <c r="X2550">
        <f>SUM($F2550:L2550)</f>
        <v>0</v>
      </c>
      <c r="Y2550">
        <f>SUM($F2550:M2550)</f>
        <v>0</v>
      </c>
      <c r="Z2550">
        <f>SUM($F2550:N2550)</f>
        <v>0</v>
      </c>
      <c r="AA2550">
        <f>SUM($F2550:O2550)</f>
        <v>0</v>
      </c>
      <c r="AB2550">
        <f>SUM($F2550:P2550)</f>
        <v>0</v>
      </c>
      <c r="AC2550">
        <f>SUM($F2550:Q2550)</f>
        <v>0</v>
      </c>
      <c r="AD2550">
        <f>SUM($F2550:R2550)</f>
        <v>0</v>
      </c>
    </row>
    <row r="2551" spans="1:30" x14ac:dyDescent="0.35">
      <c r="A2551" t="s">
        <v>195</v>
      </c>
      <c r="B2551" s="328" t="str">
        <f>VLOOKUP(A2551,'Web Based Remittances'!$A$2:$C$70,3,0)</f>
        <v>984n400c</v>
      </c>
      <c r="C2551" t="s">
        <v>41</v>
      </c>
      <c r="D2551" t="s">
        <v>42</v>
      </c>
      <c r="E2551">
        <v>4190410</v>
      </c>
      <c r="F2551">
        <v>0</v>
      </c>
      <c r="G2551">
        <v>0</v>
      </c>
      <c r="H2551">
        <v>0</v>
      </c>
      <c r="I2551">
        <v>0</v>
      </c>
      <c r="J2551">
        <v>0</v>
      </c>
      <c r="K2551">
        <v>0</v>
      </c>
      <c r="L2551">
        <v>0</v>
      </c>
      <c r="M2551">
        <v>0</v>
      </c>
      <c r="N2551">
        <v>0</v>
      </c>
      <c r="O2551">
        <v>0</v>
      </c>
      <c r="P2551">
        <v>0</v>
      </c>
      <c r="Q2551">
        <v>0</v>
      </c>
      <c r="R2551">
        <v>0</v>
      </c>
      <c r="S2551">
        <f t="shared" si="39"/>
        <v>0</v>
      </c>
      <c r="T2551">
        <f>SUM($F2551:H2551)</f>
        <v>0</v>
      </c>
      <c r="U2551">
        <f>SUM($F2551:I2551)</f>
        <v>0</v>
      </c>
      <c r="V2551">
        <f>SUM($F2551:J2551)</f>
        <v>0</v>
      </c>
      <c r="W2551">
        <f>SUM($F2551:K2551)</f>
        <v>0</v>
      </c>
      <c r="X2551">
        <f>SUM($F2551:L2551)</f>
        <v>0</v>
      </c>
      <c r="Y2551">
        <f>SUM($F2551:M2551)</f>
        <v>0</v>
      </c>
      <c r="Z2551">
        <f>SUM($F2551:N2551)</f>
        <v>0</v>
      </c>
      <c r="AA2551">
        <f>SUM($F2551:O2551)</f>
        <v>0</v>
      </c>
      <c r="AB2551">
        <f>SUM($F2551:P2551)</f>
        <v>0</v>
      </c>
      <c r="AC2551">
        <f>SUM($F2551:Q2551)</f>
        <v>0</v>
      </c>
      <c r="AD2551">
        <f>SUM($F2551:R2551)</f>
        <v>0</v>
      </c>
    </row>
    <row r="2552" spans="1:30" x14ac:dyDescent="0.35">
      <c r="A2552" t="s">
        <v>195</v>
      </c>
      <c r="B2552" s="328" t="str">
        <f>VLOOKUP(A2552,'Web Based Remittances'!$A$2:$C$70,3,0)</f>
        <v>984n400c</v>
      </c>
      <c r="C2552" t="s">
        <v>43</v>
      </c>
      <c r="D2552" t="s">
        <v>44</v>
      </c>
      <c r="E2552">
        <v>4190420</v>
      </c>
      <c r="F2552">
        <v>0</v>
      </c>
      <c r="G2552">
        <v>0</v>
      </c>
      <c r="H2552">
        <v>0</v>
      </c>
      <c r="I2552">
        <v>0</v>
      </c>
      <c r="J2552">
        <v>0</v>
      </c>
      <c r="K2552">
        <v>0</v>
      </c>
      <c r="L2552">
        <v>0</v>
      </c>
      <c r="M2552">
        <v>0</v>
      </c>
      <c r="N2552">
        <v>0</v>
      </c>
      <c r="O2552">
        <v>0</v>
      </c>
      <c r="P2552">
        <v>0</v>
      </c>
      <c r="Q2552">
        <v>0</v>
      </c>
      <c r="R2552">
        <v>0</v>
      </c>
      <c r="S2552">
        <f t="shared" si="39"/>
        <v>0</v>
      </c>
      <c r="T2552">
        <f>SUM($F2552:H2552)</f>
        <v>0</v>
      </c>
      <c r="U2552">
        <f>SUM($F2552:I2552)</f>
        <v>0</v>
      </c>
      <c r="V2552">
        <f>SUM($F2552:J2552)</f>
        <v>0</v>
      </c>
      <c r="W2552">
        <f>SUM($F2552:K2552)</f>
        <v>0</v>
      </c>
      <c r="X2552">
        <f>SUM($F2552:L2552)</f>
        <v>0</v>
      </c>
      <c r="Y2552">
        <f>SUM($F2552:M2552)</f>
        <v>0</v>
      </c>
      <c r="Z2552">
        <f>SUM($F2552:N2552)</f>
        <v>0</v>
      </c>
      <c r="AA2552">
        <f>SUM($F2552:O2552)</f>
        <v>0</v>
      </c>
      <c r="AB2552">
        <f>SUM($F2552:P2552)</f>
        <v>0</v>
      </c>
      <c r="AC2552">
        <f>SUM($F2552:Q2552)</f>
        <v>0</v>
      </c>
      <c r="AD2552">
        <f>SUM($F2552:R2552)</f>
        <v>0</v>
      </c>
    </row>
    <row r="2553" spans="1:30" x14ac:dyDescent="0.35">
      <c r="A2553" t="s">
        <v>195</v>
      </c>
      <c r="B2553" s="328" t="str">
        <f>VLOOKUP(A2553,'Web Based Remittances'!$A$2:$C$70,3,0)</f>
        <v>984n400c</v>
      </c>
      <c r="C2553" t="s">
        <v>45</v>
      </c>
      <c r="D2553" t="s">
        <v>46</v>
      </c>
      <c r="E2553">
        <v>4190200</v>
      </c>
      <c r="F2553">
        <v>0</v>
      </c>
      <c r="G2553">
        <v>0</v>
      </c>
      <c r="H2553">
        <v>0</v>
      </c>
      <c r="I2553">
        <v>0</v>
      </c>
      <c r="J2553">
        <v>0</v>
      </c>
      <c r="K2553">
        <v>0</v>
      </c>
      <c r="L2553">
        <v>0</v>
      </c>
      <c r="M2553">
        <v>0</v>
      </c>
      <c r="N2553">
        <v>0</v>
      </c>
      <c r="O2553">
        <v>0</v>
      </c>
      <c r="P2553">
        <v>0</v>
      </c>
      <c r="Q2553">
        <v>0</v>
      </c>
      <c r="R2553">
        <v>0</v>
      </c>
      <c r="S2553">
        <f t="shared" si="39"/>
        <v>0</v>
      </c>
      <c r="T2553">
        <f>SUM($F2553:H2553)</f>
        <v>0</v>
      </c>
      <c r="U2553">
        <f>SUM($F2553:I2553)</f>
        <v>0</v>
      </c>
      <c r="V2553">
        <f>SUM($F2553:J2553)</f>
        <v>0</v>
      </c>
      <c r="W2553">
        <f>SUM($F2553:K2553)</f>
        <v>0</v>
      </c>
      <c r="X2553">
        <f>SUM($F2553:L2553)</f>
        <v>0</v>
      </c>
      <c r="Y2553">
        <f>SUM($F2553:M2553)</f>
        <v>0</v>
      </c>
      <c r="Z2553">
        <f>SUM($F2553:N2553)</f>
        <v>0</v>
      </c>
      <c r="AA2553">
        <f>SUM($F2553:O2553)</f>
        <v>0</v>
      </c>
      <c r="AB2553">
        <f>SUM($F2553:P2553)</f>
        <v>0</v>
      </c>
      <c r="AC2553">
        <f>SUM($F2553:Q2553)</f>
        <v>0</v>
      </c>
      <c r="AD2553">
        <f>SUM($F2553:R2553)</f>
        <v>0</v>
      </c>
    </row>
    <row r="2554" spans="1:30" x14ac:dyDescent="0.35">
      <c r="A2554" t="s">
        <v>195</v>
      </c>
      <c r="B2554" s="328" t="str">
        <f>VLOOKUP(A2554,'Web Based Remittances'!$A$2:$C$70,3,0)</f>
        <v>984n400c</v>
      </c>
      <c r="C2554" t="s">
        <v>47</v>
      </c>
      <c r="D2554" t="s">
        <v>48</v>
      </c>
      <c r="E2554">
        <v>4190386</v>
      </c>
      <c r="F2554">
        <v>0</v>
      </c>
      <c r="G2554">
        <v>0</v>
      </c>
      <c r="H2554">
        <v>0</v>
      </c>
      <c r="I2554">
        <v>0</v>
      </c>
      <c r="J2554">
        <v>0</v>
      </c>
      <c r="K2554">
        <v>0</v>
      </c>
      <c r="L2554">
        <v>0</v>
      </c>
      <c r="M2554">
        <v>0</v>
      </c>
      <c r="N2554">
        <v>0</v>
      </c>
      <c r="O2554">
        <v>0</v>
      </c>
      <c r="P2554">
        <v>0</v>
      </c>
      <c r="Q2554">
        <v>0</v>
      </c>
      <c r="R2554">
        <v>0</v>
      </c>
      <c r="S2554">
        <f t="shared" si="39"/>
        <v>0</v>
      </c>
      <c r="T2554">
        <f>SUM($F2554:H2554)</f>
        <v>0</v>
      </c>
      <c r="U2554">
        <f>SUM($F2554:I2554)</f>
        <v>0</v>
      </c>
      <c r="V2554">
        <f>SUM($F2554:J2554)</f>
        <v>0</v>
      </c>
      <c r="W2554">
        <f>SUM($F2554:K2554)</f>
        <v>0</v>
      </c>
      <c r="X2554">
        <f>SUM($F2554:L2554)</f>
        <v>0</v>
      </c>
      <c r="Y2554">
        <f>SUM($F2554:M2554)</f>
        <v>0</v>
      </c>
      <c r="Z2554">
        <f>SUM($F2554:N2554)</f>
        <v>0</v>
      </c>
      <c r="AA2554">
        <f>SUM($F2554:O2554)</f>
        <v>0</v>
      </c>
      <c r="AB2554">
        <f>SUM($F2554:P2554)</f>
        <v>0</v>
      </c>
      <c r="AC2554">
        <f>SUM($F2554:Q2554)</f>
        <v>0</v>
      </c>
      <c r="AD2554">
        <f>SUM($F2554:R2554)</f>
        <v>0</v>
      </c>
    </row>
    <row r="2555" spans="1:30" x14ac:dyDescent="0.35">
      <c r="A2555" t="s">
        <v>195</v>
      </c>
      <c r="B2555" s="328" t="str">
        <f>VLOOKUP(A2555,'Web Based Remittances'!$A$2:$C$70,3,0)</f>
        <v>984n400c</v>
      </c>
      <c r="C2555" t="s">
        <v>49</v>
      </c>
      <c r="D2555" t="s">
        <v>50</v>
      </c>
      <c r="E2555">
        <v>4190387</v>
      </c>
      <c r="F2555">
        <v>0</v>
      </c>
      <c r="G2555">
        <v>0</v>
      </c>
      <c r="H2555">
        <v>0</v>
      </c>
      <c r="I2555">
        <v>0</v>
      </c>
      <c r="J2555">
        <v>0</v>
      </c>
      <c r="K2555">
        <v>0</v>
      </c>
      <c r="L2555">
        <v>0</v>
      </c>
      <c r="M2555">
        <v>0</v>
      </c>
      <c r="N2555">
        <v>0</v>
      </c>
      <c r="O2555">
        <v>0</v>
      </c>
      <c r="P2555">
        <v>0</v>
      </c>
      <c r="Q2555">
        <v>0</v>
      </c>
      <c r="R2555">
        <v>0</v>
      </c>
      <c r="S2555">
        <f t="shared" si="39"/>
        <v>0</v>
      </c>
      <c r="T2555">
        <f>SUM($F2555:H2555)</f>
        <v>0</v>
      </c>
      <c r="U2555">
        <f>SUM($F2555:I2555)</f>
        <v>0</v>
      </c>
      <c r="V2555">
        <f>SUM($F2555:J2555)</f>
        <v>0</v>
      </c>
      <c r="W2555">
        <f>SUM($F2555:K2555)</f>
        <v>0</v>
      </c>
      <c r="X2555">
        <f>SUM($F2555:L2555)</f>
        <v>0</v>
      </c>
      <c r="Y2555">
        <f>SUM($F2555:M2555)</f>
        <v>0</v>
      </c>
      <c r="Z2555">
        <f>SUM($F2555:N2555)</f>
        <v>0</v>
      </c>
      <c r="AA2555">
        <f>SUM($F2555:O2555)</f>
        <v>0</v>
      </c>
      <c r="AB2555">
        <f>SUM($F2555:P2555)</f>
        <v>0</v>
      </c>
      <c r="AC2555">
        <f>SUM($F2555:Q2555)</f>
        <v>0</v>
      </c>
      <c r="AD2555">
        <f>SUM($F2555:R2555)</f>
        <v>0</v>
      </c>
    </row>
    <row r="2556" spans="1:30" x14ac:dyDescent="0.35">
      <c r="A2556" t="s">
        <v>195</v>
      </c>
      <c r="B2556" s="328" t="str">
        <f>VLOOKUP(A2556,'Web Based Remittances'!$A$2:$C$70,3,0)</f>
        <v>984n400c</v>
      </c>
      <c r="C2556" t="s">
        <v>51</v>
      </c>
      <c r="D2556" t="s">
        <v>52</v>
      </c>
      <c r="E2556">
        <v>4190388</v>
      </c>
      <c r="F2556">
        <v>-65302.8125</v>
      </c>
      <c r="G2556">
        <v>-13285</v>
      </c>
      <c r="H2556">
        <v>-6045</v>
      </c>
      <c r="I2556">
        <v>0</v>
      </c>
      <c r="J2556">
        <v>-13285</v>
      </c>
      <c r="K2556">
        <v>0</v>
      </c>
      <c r="L2556">
        <v>0</v>
      </c>
      <c r="M2556">
        <v>-16343.90625</v>
      </c>
      <c r="N2556">
        <v>0</v>
      </c>
      <c r="O2556">
        <v>0</v>
      </c>
      <c r="P2556">
        <v>-16343.90625</v>
      </c>
      <c r="Q2556">
        <v>0</v>
      </c>
      <c r="R2556">
        <v>0</v>
      </c>
      <c r="S2556">
        <f t="shared" si="39"/>
        <v>-13285</v>
      </c>
      <c r="T2556">
        <f>SUM($F2556:H2556)</f>
        <v>-84632.8125</v>
      </c>
      <c r="U2556">
        <f>SUM($F2556:I2556)</f>
        <v>-84632.8125</v>
      </c>
      <c r="V2556">
        <f>SUM($F2556:J2556)</f>
        <v>-97917.8125</v>
      </c>
      <c r="W2556">
        <f>SUM($F2556:K2556)</f>
        <v>-97917.8125</v>
      </c>
      <c r="X2556">
        <f>SUM($F2556:L2556)</f>
        <v>-97917.8125</v>
      </c>
      <c r="Y2556">
        <f>SUM($F2556:M2556)</f>
        <v>-114261.71875</v>
      </c>
      <c r="Z2556">
        <f>SUM($F2556:N2556)</f>
        <v>-114261.71875</v>
      </c>
      <c r="AA2556">
        <f>SUM($F2556:O2556)</f>
        <v>-114261.71875</v>
      </c>
      <c r="AB2556">
        <f>SUM($F2556:P2556)</f>
        <v>-130605.625</v>
      </c>
      <c r="AC2556">
        <f>SUM($F2556:Q2556)</f>
        <v>-130605.625</v>
      </c>
      <c r="AD2556">
        <f>SUM($F2556:R2556)</f>
        <v>-130605.625</v>
      </c>
    </row>
    <row r="2557" spans="1:30" x14ac:dyDescent="0.35">
      <c r="A2557" t="s">
        <v>195</v>
      </c>
      <c r="B2557" s="328" t="str">
        <f>VLOOKUP(A2557,'Web Based Remittances'!$A$2:$C$70,3,0)</f>
        <v>984n400c</v>
      </c>
      <c r="C2557" t="s">
        <v>53</v>
      </c>
      <c r="D2557" t="s">
        <v>54</v>
      </c>
      <c r="E2557">
        <v>4190380</v>
      </c>
      <c r="F2557">
        <v>-19202</v>
      </c>
      <c r="G2557">
        <v>0</v>
      </c>
      <c r="H2557">
        <v>-7037</v>
      </c>
      <c r="I2557">
        <v>0</v>
      </c>
      <c r="J2557">
        <v>0</v>
      </c>
      <c r="K2557">
        <v>0</v>
      </c>
      <c r="L2557">
        <v>-2347</v>
      </c>
      <c r="M2557">
        <v>0</v>
      </c>
      <c r="N2557">
        <v>-9818</v>
      </c>
      <c r="O2557">
        <v>0</v>
      </c>
      <c r="P2557">
        <v>0</v>
      </c>
      <c r="Q2557">
        <v>0</v>
      </c>
      <c r="R2557">
        <v>0</v>
      </c>
      <c r="S2557">
        <f t="shared" si="39"/>
        <v>0</v>
      </c>
      <c r="T2557">
        <f>SUM($F2557:H2557)</f>
        <v>-26239</v>
      </c>
      <c r="U2557">
        <f>SUM($F2557:I2557)</f>
        <v>-26239</v>
      </c>
      <c r="V2557">
        <f>SUM($F2557:J2557)</f>
        <v>-26239</v>
      </c>
      <c r="W2557">
        <f>SUM($F2557:K2557)</f>
        <v>-26239</v>
      </c>
      <c r="X2557">
        <f>SUM($F2557:L2557)</f>
        <v>-28586</v>
      </c>
      <c r="Y2557">
        <f>SUM($F2557:M2557)</f>
        <v>-28586</v>
      </c>
      <c r="Z2557">
        <f>SUM($F2557:N2557)</f>
        <v>-38404</v>
      </c>
      <c r="AA2557">
        <f>SUM($F2557:O2557)</f>
        <v>-38404</v>
      </c>
      <c r="AB2557">
        <f>SUM($F2557:P2557)</f>
        <v>-38404</v>
      </c>
      <c r="AC2557">
        <f>SUM($F2557:Q2557)</f>
        <v>-38404</v>
      </c>
      <c r="AD2557">
        <f>SUM($F2557:R2557)</f>
        <v>-38404</v>
      </c>
    </row>
    <row r="2558" spans="1:30" x14ac:dyDescent="0.35">
      <c r="A2558" t="s">
        <v>195</v>
      </c>
      <c r="B2558" s="328" t="str">
        <f>VLOOKUP(A2558,'Web Based Remittances'!$A$2:$C$70,3,0)</f>
        <v>984n400c</v>
      </c>
      <c r="C2558" t="s">
        <v>156</v>
      </c>
      <c r="D2558" t="s">
        <v>157</v>
      </c>
      <c r="E2558">
        <v>4190205</v>
      </c>
      <c r="S2558">
        <f t="shared" si="39"/>
        <v>0</v>
      </c>
      <c r="T2558">
        <f>SUM($F2558:H2558)</f>
        <v>0</v>
      </c>
      <c r="U2558">
        <f>SUM($F2558:I2558)</f>
        <v>0</v>
      </c>
      <c r="V2558">
        <f>SUM($F2558:J2558)</f>
        <v>0</v>
      </c>
      <c r="W2558">
        <f>SUM($F2558:K2558)</f>
        <v>0</v>
      </c>
      <c r="X2558">
        <f>SUM($F2558:L2558)</f>
        <v>0</v>
      </c>
      <c r="Y2558">
        <f>SUM($F2558:M2558)</f>
        <v>0</v>
      </c>
      <c r="Z2558">
        <f>SUM($F2558:N2558)</f>
        <v>0</v>
      </c>
      <c r="AA2558">
        <f>SUM($F2558:O2558)</f>
        <v>0</v>
      </c>
      <c r="AB2558">
        <f>SUM($F2558:P2558)</f>
        <v>0</v>
      </c>
      <c r="AC2558">
        <f>SUM($F2558:Q2558)</f>
        <v>0</v>
      </c>
      <c r="AD2558">
        <f>SUM($F2558:R2558)</f>
        <v>0</v>
      </c>
    </row>
    <row r="2559" spans="1:30" x14ac:dyDescent="0.35">
      <c r="A2559" t="s">
        <v>195</v>
      </c>
      <c r="B2559" s="328" t="str">
        <f>VLOOKUP(A2559,'Web Based Remittances'!$A$2:$C$70,3,0)</f>
        <v>984n400c</v>
      </c>
      <c r="C2559" t="s">
        <v>55</v>
      </c>
      <c r="D2559" t="s">
        <v>56</v>
      </c>
      <c r="E2559">
        <v>4190210</v>
      </c>
      <c r="S2559">
        <f t="shared" si="39"/>
        <v>0</v>
      </c>
      <c r="T2559">
        <f>SUM($F2559:H2559)</f>
        <v>0</v>
      </c>
      <c r="U2559">
        <f>SUM($F2559:I2559)</f>
        <v>0</v>
      </c>
      <c r="V2559">
        <f>SUM($F2559:J2559)</f>
        <v>0</v>
      </c>
      <c r="W2559">
        <f>SUM($F2559:K2559)</f>
        <v>0</v>
      </c>
      <c r="X2559">
        <f>SUM($F2559:L2559)</f>
        <v>0</v>
      </c>
      <c r="Y2559">
        <f>SUM($F2559:M2559)</f>
        <v>0</v>
      </c>
      <c r="Z2559">
        <f>SUM($F2559:N2559)</f>
        <v>0</v>
      </c>
      <c r="AA2559">
        <f>SUM($F2559:O2559)</f>
        <v>0</v>
      </c>
      <c r="AB2559">
        <f>SUM($F2559:P2559)</f>
        <v>0</v>
      </c>
      <c r="AC2559">
        <f>SUM($F2559:Q2559)</f>
        <v>0</v>
      </c>
      <c r="AD2559">
        <f>SUM($F2559:R2559)</f>
        <v>0</v>
      </c>
    </row>
    <row r="2560" spans="1:30" x14ac:dyDescent="0.35">
      <c r="A2560" t="s">
        <v>195</v>
      </c>
      <c r="B2560" s="328" t="str">
        <f>VLOOKUP(A2560,'Web Based Remittances'!$A$2:$C$70,3,0)</f>
        <v>984n400c</v>
      </c>
      <c r="C2560" t="s">
        <v>57</v>
      </c>
      <c r="D2560" t="s">
        <v>58</v>
      </c>
      <c r="E2560">
        <v>6110000</v>
      </c>
      <c r="F2560">
        <v>2126784.8725725869</v>
      </c>
      <c r="G2560">
        <v>172273.03475653334</v>
      </c>
      <c r="H2560">
        <v>170741.76465200004</v>
      </c>
      <c r="I2560">
        <v>170282.23465200001</v>
      </c>
      <c r="J2560">
        <v>170282.23465200001</v>
      </c>
      <c r="K2560">
        <v>169060.85531866667</v>
      </c>
      <c r="L2560">
        <v>179654.04174263999</v>
      </c>
      <c r="M2560">
        <v>183823.49541567999</v>
      </c>
      <c r="N2560">
        <v>182130.93571661334</v>
      </c>
      <c r="O2560">
        <v>182130.93571661334</v>
      </c>
      <c r="P2560">
        <v>182130.93571661334</v>
      </c>
      <c r="Q2560">
        <v>182130.93571661334</v>
      </c>
      <c r="R2560">
        <v>182143.46851661333</v>
      </c>
      <c r="S2560">
        <f t="shared" si="39"/>
        <v>172273.03475653334</v>
      </c>
      <c r="T2560">
        <f>SUM($F2560:H2560)</f>
        <v>2469799.6719811205</v>
      </c>
      <c r="U2560">
        <f>SUM($F2560:I2560)</f>
        <v>2640081.9066331205</v>
      </c>
      <c r="V2560">
        <f>SUM($F2560:J2560)</f>
        <v>2810364.1412851205</v>
      </c>
      <c r="W2560">
        <f>SUM($F2560:K2560)</f>
        <v>2979424.9966037869</v>
      </c>
      <c r="X2560">
        <f>SUM($F2560:L2560)</f>
        <v>3159079.038346427</v>
      </c>
      <c r="Y2560">
        <f>SUM($F2560:M2560)</f>
        <v>3342902.5337621071</v>
      </c>
      <c r="Z2560">
        <f>SUM($F2560:N2560)</f>
        <v>3525033.4694787203</v>
      </c>
      <c r="AA2560">
        <f>SUM($F2560:O2560)</f>
        <v>3707164.4051953335</v>
      </c>
      <c r="AB2560">
        <f>SUM($F2560:P2560)</f>
        <v>3889295.3409119467</v>
      </c>
      <c r="AC2560">
        <f>SUM($F2560:Q2560)</f>
        <v>4071426.2766285599</v>
      </c>
      <c r="AD2560">
        <f>SUM($F2560:R2560)</f>
        <v>4253569.7451451728</v>
      </c>
    </row>
    <row r="2561" spans="1:30" x14ac:dyDescent="0.35">
      <c r="A2561" t="s">
        <v>195</v>
      </c>
      <c r="B2561" s="328" t="str">
        <f>VLOOKUP(A2561,'Web Based Remittances'!$A$2:$C$70,3,0)</f>
        <v>984n400c</v>
      </c>
      <c r="C2561" t="s">
        <v>59</v>
      </c>
      <c r="D2561" t="s">
        <v>60</v>
      </c>
      <c r="E2561">
        <v>6110020</v>
      </c>
      <c r="F2561">
        <v>0</v>
      </c>
      <c r="G2561">
        <v>0</v>
      </c>
      <c r="H2561">
        <v>0</v>
      </c>
      <c r="I2561">
        <v>0</v>
      </c>
      <c r="J2561">
        <v>0</v>
      </c>
      <c r="K2561">
        <v>0</v>
      </c>
      <c r="L2561">
        <v>0</v>
      </c>
      <c r="M2561">
        <v>0</v>
      </c>
      <c r="N2561">
        <v>0</v>
      </c>
      <c r="O2561">
        <v>0</v>
      </c>
      <c r="P2561">
        <v>0</v>
      </c>
      <c r="Q2561">
        <v>0</v>
      </c>
      <c r="R2561">
        <v>0</v>
      </c>
      <c r="S2561">
        <f t="shared" si="39"/>
        <v>0</v>
      </c>
      <c r="T2561">
        <f>SUM($F2561:H2561)</f>
        <v>0</v>
      </c>
      <c r="U2561">
        <f>SUM($F2561:I2561)</f>
        <v>0</v>
      </c>
      <c r="V2561">
        <f>SUM($F2561:J2561)</f>
        <v>0</v>
      </c>
      <c r="W2561">
        <f>SUM($F2561:K2561)</f>
        <v>0</v>
      </c>
      <c r="X2561">
        <f>SUM($F2561:L2561)</f>
        <v>0</v>
      </c>
      <c r="Y2561">
        <f>SUM($F2561:M2561)</f>
        <v>0</v>
      </c>
      <c r="Z2561">
        <f>SUM($F2561:N2561)</f>
        <v>0</v>
      </c>
      <c r="AA2561">
        <f>SUM($F2561:O2561)</f>
        <v>0</v>
      </c>
      <c r="AB2561">
        <f>SUM($F2561:P2561)</f>
        <v>0</v>
      </c>
      <c r="AC2561">
        <f>SUM($F2561:Q2561)</f>
        <v>0</v>
      </c>
      <c r="AD2561">
        <f>SUM($F2561:R2561)</f>
        <v>0</v>
      </c>
    </row>
    <row r="2562" spans="1:30" x14ac:dyDescent="0.35">
      <c r="A2562" t="s">
        <v>195</v>
      </c>
      <c r="B2562" s="328" t="str">
        <f>VLOOKUP(A2562,'Web Based Remittances'!$A$2:$C$70,3,0)</f>
        <v>984n400c</v>
      </c>
      <c r="C2562" t="s">
        <v>61</v>
      </c>
      <c r="D2562" t="s">
        <v>62</v>
      </c>
      <c r="E2562">
        <v>6110600</v>
      </c>
      <c r="F2562">
        <v>2679078.4193510483</v>
      </c>
      <c r="G2562">
        <v>207529.76765206864</v>
      </c>
      <c r="H2562">
        <v>210829.09145995567</v>
      </c>
      <c r="I2562">
        <v>215031.98651885398</v>
      </c>
      <c r="J2562">
        <v>216744.3321650787</v>
      </c>
      <c r="K2562">
        <v>216515.42219655748</v>
      </c>
      <c r="L2562">
        <v>230866.13078777987</v>
      </c>
      <c r="M2562">
        <v>230985.99051702718</v>
      </c>
      <c r="N2562">
        <v>230120.48184294236</v>
      </c>
      <c r="O2562">
        <v>230120.48184294236</v>
      </c>
      <c r="P2562">
        <v>230120.48184294236</v>
      </c>
      <c r="Q2562">
        <v>229080.53600033632</v>
      </c>
      <c r="R2562">
        <v>231133.71652456315</v>
      </c>
      <c r="S2562">
        <f t="shared" si="39"/>
        <v>207529.76765206864</v>
      </c>
      <c r="T2562">
        <f>SUM($F2562:H2562)</f>
        <v>3097437.2784630726</v>
      </c>
      <c r="U2562">
        <f>SUM($F2562:I2562)</f>
        <v>3312469.2649819264</v>
      </c>
      <c r="V2562">
        <f>SUM($F2562:J2562)</f>
        <v>3529213.5971470051</v>
      </c>
      <c r="W2562">
        <f>SUM($F2562:K2562)</f>
        <v>3745729.0193435624</v>
      </c>
      <c r="X2562">
        <f>SUM($F2562:L2562)</f>
        <v>3976595.1501313425</v>
      </c>
      <c r="Y2562">
        <f>SUM($F2562:M2562)</f>
        <v>4207581.1406483697</v>
      </c>
      <c r="Z2562">
        <f>SUM($F2562:N2562)</f>
        <v>4437701.6224913122</v>
      </c>
      <c r="AA2562">
        <f>SUM($F2562:O2562)</f>
        <v>4667822.1043342547</v>
      </c>
      <c r="AB2562">
        <f>SUM($F2562:P2562)</f>
        <v>4897942.5861771973</v>
      </c>
      <c r="AC2562">
        <f>SUM($F2562:Q2562)</f>
        <v>5127023.1221775338</v>
      </c>
      <c r="AD2562">
        <f>SUM($F2562:R2562)</f>
        <v>5358156.8387020966</v>
      </c>
    </row>
    <row r="2563" spans="1:30" x14ac:dyDescent="0.35">
      <c r="A2563" t="s">
        <v>195</v>
      </c>
      <c r="B2563" s="328" t="str">
        <f>VLOOKUP(A2563,'Web Based Remittances'!$A$2:$C$70,3,0)</f>
        <v>984n400c</v>
      </c>
      <c r="C2563" t="s">
        <v>63</v>
      </c>
      <c r="D2563" t="s">
        <v>64</v>
      </c>
      <c r="E2563">
        <v>6110720</v>
      </c>
      <c r="F2563">
        <v>52393.085400867894</v>
      </c>
      <c r="G2563">
        <v>4366.0904500723236</v>
      </c>
      <c r="H2563">
        <v>4366.0904500723236</v>
      </c>
      <c r="I2563">
        <v>4366.0904500723236</v>
      </c>
      <c r="J2563">
        <v>4366.0904500723236</v>
      </c>
      <c r="K2563">
        <v>4366.0904500723236</v>
      </c>
      <c r="L2563">
        <v>4366.0904500723236</v>
      </c>
      <c r="M2563">
        <v>4366.0904500723236</v>
      </c>
      <c r="N2563">
        <v>4366.0904500723236</v>
      </c>
      <c r="O2563">
        <v>4366.0904500723236</v>
      </c>
      <c r="P2563">
        <v>4366.0904500723236</v>
      </c>
      <c r="Q2563">
        <v>4366.0904500723236</v>
      </c>
      <c r="R2563">
        <v>4366.0904500723236</v>
      </c>
      <c r="S2563">
        <f t="shared" si="39"/>
        <v>4366.0904500723236</v>
      </c>
      <c r="T2563">
        <f>SUM($F2563:H2563)</f>
        <v>61125.266301012547</v>
      </c>
      <c r="U2563">
        <f>SUM($F2563:I2563)</f>
        <v>65491.356751084873</v>
      </c>
      <c r="V2563">
        <f>SUM($F2563:J2563)</f>
        <v>69857.447201157192</v>
      </c>
      <c r="W2563">
        <f>SUM($F2563:K2563)</f>
        <v>74223.537651229519</v>
      </c>
      <c r="X2563">
        <f>SUM($F2563:L2563)</f>
        <v>78589.628101301845</v>
      </c>
      <c r="Y2563">
        <f>SUM($F2563:M2563)</f>
        <v>82955.718551374172</v>
      </c>
      <c r="Z2563">
        <f>SUM($F2563:N2563)</f>
        <v>87321.809001446498</v>
      </c>
      <c r="AA2563">
        <f>SUM($F2563:O2563)</f>
        <v>91687.899451518824</v>
      </c>
      <c r="AB2563">
        <f>SUM($F2563:P2563)</f>
        <v>96053.989901591151</v>
      </c>
      <c r="AC2563">
        <f>SUM($F2563:Q2563)</f>
        <v>100420.08035166348</v>
      </c>
      <c r="AD2563">
        <f>SUM($F2563:R2563)</f>
        <v>104786.1708017358</v>
      </c>
    </row>
    <row r="2564" spans="1:30" x14ac:dyDescent="0.35">
      <c r="A2564" t="s">
        <v>195</v>
      </c>
      <c r="B2564" s="328" t="str">
        <f>VLOOKUP(A2564,'Web Based Remittances'!$A$2:$C$70,3,0)</f>
        <v>984n400c</v>
      </c>
      <c r="C2564" t="s">
        <v>65</v>
      </c>
      <c r="D2564" t="s">
        <v>66</v>
      </c>
      <c r="E2564">
        <v>6110860</v>
      </c>
      <c r="F2564">
        <v>277635.04263964418</v>
      </c>
      <c r="G2564">
        <v>23136.253553303679</v>
      </c>
      <c r="H2564">
        <v>23136.253553303679</v>
      </c>
      <c r="I2564">
        <v>23136.253553303679</v>
      </c>
      <c r="J2564">
        <v>23136.253553303679</v>
      </c>
      <c r="K2564">
        <v>23136.253553303679</v>
      </c>
      <c r="L2564">
        <v>23136.253553303679</v>
      </c>
      <c r="M2564">
        <v>23136.253553303679</v>
      </c>
      <c r="N2564">
        <v>23136.253553303679</v>
      </c>
      <c r="O2564">
        <v>23136.253553303679</v>
      </c>
      <c r="P2564">
        <v>23136.253553303679</v>
      </c>
      <c r="Q2564">
        <v>23136.253553303679</v>
      </c>
      <c r="R2564">
        <v>23136.253553303679</v>
      </c>
      <c r="S2564">
        <f t="shared" ref="S2564:S2627" si="40">G2564</f>
        <v>23136.253553303679</v>
      </c>
      <c r="T2564">
        <f>SUM($F2564:H2564)</f>
        <v>323907.54974625149</v>
      </c>
      <c r="U2564">
        <f>SUM($F2564:I2564)</f>
        <v>347043.80329955515</v>
      </c>
      <c r="V2564">
        <f>SUM($F2564:J2564)</f>
        <v>370180.0568528588</v>
      </c>
      <c r="W2564">
        <f>SUM($F2564:K2564)</f>
        <v>393316.31040616246</v>
      </c>
      <c r="X2564">
        <f>SUM($F2564:L2564)</f>
        <v>416452.56395946612</v>
      </c>
      <c r="Y2564">
        <f>SUM($F2564:M2564)</f>
        <v>439588.81751276978</v>
      </c>
      <c r="Z2564">
        <f>SUM($F2564:N2564)</f>
        <v>462725.07106607343</v>
      </c>
      <c r="AA2564">
        <f>SUM($F2564:O2564)</f>
        <v>485861.32461937709</v>
      </c>
      <c r="AB2564">
        <f>SUM($F2564:P2564)</f>
        <v>508997.57817268075</v>
      </c>
      <c r="AC2564">
        <f>SUM($F2564:Q2564)</f>
        <v>532133.83172598446</v>
      </c>
      <c r="AD2564">
        <f>SUM($F2564:R2564)</f>
        <v>555270.08527928812</v>
      </c>
    </row>
    <row r="2565" spans="1:30" x14ac:dyDescent="0.35">
      <c r="A2565" t="s">
        <v>195</v>
      </c>
      <c r="B2565" s="328" t="str">
        <f>VLOOKUP(A2565,'Web Based Remittances'!$A$2:$C$70,3,0)</f>
        <v>984n400c</v>
      </c>
      <c r="C2565" t="s">
        <v>67</v>
      </c>
      <c r="D2565" t="s">
        <v>68</v>
      </c>
      <c r="E2565">
        <v>6110800</v>
      </c>
      <c r="F2565">
        <v>111451.75655912678</v>
      </c>
      <c r="G2565">
        <v>9287.6463799272315</v>
      </c>
      <c r="H2565">
        <v>9287.6463799272315</v>
      </c>
      <c r="I2565">
        <v>9287.6463799272315</v>
      </c>
      <c r="J2565">
        <v>9287.6463799272315</v>
      </c>
      <c r="K2565">
        <v>9287.6463799272315</v>
      </c>
      <c r="L2565">
        <v>9287.6463799272315</v>
      </c>
      <c r="M2565">
        <v>9287.6463799272315</v>
      </c>
      <c r="N2565">
        <v>9287.6463799272315</v>
      </c>
      <c r="O2565">
        <v>9287.6463799272315</v>
      </c>
      <c r="P2565">
        <v>9287.6463799272315</v>
      </c>
      <c r="Q2565">
        <v>9287.6463799272315</v>
      </c>
      <c r="R2565">
        <v>9287.6463799272315</v>
      </c>
      <c r="S2565">
        <f t="shared" si="40"/>
        <v>9287.6463799272315</v>
      </c>
      <c r="T2565">
        <f>SUM($F2565:H2565)</f>
        <v>130027.04931898124</v>
      </c>
      <c r="U2565">
        <f>SUM($F2565:I2565)</f>
        <v>139314.69569890847</v>
      </c>
      <c r="V2565">
        <f>SUM($F2565:J2565)</f>
        <v>148602.3420788357</v>
      </c>
      <c r="W2565">
        <f>SUM($F2565:K2565)</f>
        <v>157889.98845876293</v>
      </c>
      <c r="X2565">
        <f>SUM($F2565:L2565)</f>
        <v>167177.63483869017</v>
      </c>
      <c r="Y2565">
        <f>SUM($F2565:M2565)</f>
        <v>176465.2812186174</v>
      </c>
      <c r="Z2565">
        <f>SUM($F2565:N2565)</f>
        <v>185752.92759854463</v>
      </c>
      <c r="AA2565">
        <f>SUM($F2565:O2565)</f>
        <v>195040.57397847186</v>
      </c>
      <c r="AB2565">
        <f>SUM($F2565:P2565)</f>
        <v>204328.22035839909</v>
      </c>
      <c r="AC2565">
        <f>SUM($F2565:Q2565)</f>
        <v>213615.86673832632</v>
      </c>
      <c r="AD2565">
        <f>SUM($F2565:R2565)</f>
        <v>222903.51311825356</v>
      </c>
    </row>
    <row r="2566" spans="1:30" x14ac:dyDescent="0.35">
      <c r="A2566" t="s">
        <v>195</v>
      </c>
      <c r="B2566" s="328" t="str">
        <f>VLOOKUP(A2566,'Web Based Remittances'!$A$2:$C$70,3,0)</f>
        <v>984n400c</v>
      </c>
      <c r="C2566" t="s">
        <v>69</v>
      </c>
      <c r="D2566" t="s">
        <v>70</v>
      </c>
      <c r="E2566">
        <v>6110640</v>
      </c>
      <c r="F2566">
        <v>51925.724082081499</v>
      </c>
      <c r="G2566">
        <v>4327.1436735067928</v>
      </c>
      <c r="H2566">
        <v>4327.1436735067928</v>
      </c>
      <c r="I2566">
        <v>4327.1436735067928</v>
      </c>
      <c r="J2566">
        <v>4327.1436735067928</v>
      </c>
      <c r="K2566">
        <v>4327.1436735067928</v>
      </c>
      <c r="L2566">
        <v>4327.1436735067928</v>
      </c>
      <c r="M2566">
        <v>4327.1436735067928</v>
      </c>
      <c r="N2566">
        <v>4327.1436735067928</v>
      </c>
      <c r="O2566">
        <v>4327.1436735067928</v>
      </c>
      <c r="P2566">
        <v>4327.1436735067928</v>
      </c>
      <c r="Q2566">
        <v>4327.1436735067928</v>
      </c>
      <c r="R2566">
        <v>4327.1436735067928</v>
      </c>
      <c r="S2566">
        <f t="shared" si="40"/>
        <v>4327.1436735067928</v>
      </c>
      <c r="T2566">
        <f>SUM($F2566:H2566)</f>
        <v>60580.011429095081</v>
      </c>
      <c r="U2566">
        <f>SUM($F2566:I2566)</f>
        <v>64907.155102601871</v>
      </c>
      <c r="V2566">
        <f>SUM($F2566:J2566)</f>
        <v>69234.29877610867</v>
      </c>
      <c r="W2566">
        <f>SUM($F2566:K2566)</f>
        <v>73561.442449615468</v>
      </c>
      <c r="X2566">
        <f>SUM($F2566:L2566)</f>
        <v>77888.586123122266</v>
      </c>
      <c r="Y2566">
        <f>SUM($F2566:M2566)</f>
        <v>82215.729796629064</v>
      </c>
      <c r="Z2566">
        <f>SUM($F2566:N2566)</f>
        <v>86542.873470135863</v>
      </c>
      <c r="AA2566">
        <f>SUM($F2566:O2566)</f>
        <v>90870.017143642661</v>
      </c>
      <c r="AB2566">
        <f>SUM($F2566:P2566)</f>
        <v>95197.160817149459</v>
      </c>
      <c r="AC2566">
        <f>SUM($F2566:Q2566)</f>
        <v>99524.304490656257</v>
      </c>
      <c r="AD2566">
        <f>SUM($F2566:R2566)</f>
        <v>103851.44816416306</v>
      </c>
    </row>
    <row r="2567" spans="1:30" x14ac:dyDescent="0.35">
      <c r="A2567" t="s">
        <v>195</v>
      </c>
      <c r="B2567" s="328" t="str">
        <f>VLOOKUP(A2567,'Web Based Remittances'!$A$2:$C$70,3,0)</f>
        <v>984n400c</v>
      </c>
      <c r="C2567" t="s">
        <v>71</v>
      </c>
      <c r="D2567" t="s">
        <v>72</v>
      </c>
      <c r="E2567">
        <v>6116300</v>
      </c>
      <c r="F2567">
        <v>27513.771563930291</v>
      </c>
      <c r="G2567">
        <v>2102.7967147270956</v>
      </c>
      <c r="H2567">
        <v>3815.5103307104782</v>
      </c>
      <c r="I2567">
        <v>2131.9856968751469</v>
      </c>
      <c r="J2567">
        <v>2131.9856968751469</v>
      </c>
      <c r="K2567">
        <v>1831.9856968751469</v>
      </c>
      <c r="L2567">
        <v>2213.3802852914614</v>
      </c>
      <c r="M2567">
        <v>2214.3545237626358</v>
      </c>
      <c r="N2567">
        <v>2214.3545237626358</v>
      </c>
      <c r="O2567">
        <v>2214.3545237626358</v>
      </c>
      <c r="P2567">
        <v>2214.3545237626358</v>
      </c>
      <c r="Q2567">
        <v>2214.3545237626358</v>
      </c>
      <c r="R2567">
        <v>2214.3545237626358</v>
      </c>
      <c r="S2567">
        <f t="shared" si="40"/>
        <v>2102.7967147270956</v>
      </c>
      <c r="T2567">
        <f>SUM($F2567:H2567)</f>
        <v>33432.078609367869</v>
      </c>
      <c r="U2567">
        <f>SUM($F2567:I2567)</f>
        <v>35564.064306243017</v>
      </c>
      <c r="V2567">
        <f>SUM($F2567:J2567)</f>
        <v>37696.050003118165</v>
      </c>
      <c r="W2567">
        <f>SUM($F2567:K2567)</f>
        <v>39528.035699993314</v>
      </c>
      <c r="X2567">
        <f>SUM($F2567:L2567)</f>
        <v>41741.415985284773</v>
      </c>
      <c r="Y2567">
        <f>SUM($F2567:M2567)</f>
        <v>43955.770509047412</v>
      </c>
      <c r="Z2567">
        <f>SUM($F2567:N2567)</f>
        <v>46170.12503281005</v>
      </c>
      <c r="AA2567">
        <f>SUM($F2567:O2567)</f>
        <v>48384.479556572689</v>
      </c>
      <c r="AB2567">
        <f>SUM($F2567:P2567)</f>
        <v>50598.834080335328</v>
      </c>
      <c r="AC2567">
        <f>SUM($F2567:Q2567)</f>
        <v>52813.188604097966</v>
      </c>
      <c r="AD2567">
        <f>SUM($F2567:R2567)</f>
        <v>55027.543127860605</v>
      </c>
    </row>
    <row r="2568" spans="1:30" x14ac:dyDescent="0.35">
      <c r="A2568" t="s">
        <v>195</v>
      </c>
      <c r="B2568" s="328" t="str">
        <f>VLOOKUP(A2568,'Web Based Remittances'!$A$2:$C$70,3,0)</f>
        <v>984n400c</v>
      </c>
      <c r="C2568" t="s">
        <v>73</v>
      </c>
      <c r="D2568" t="s">
        <v>74</v>
      </c>
      <c r="E2568">
        <v>6116200</v>
      </c>
      <c r="F2568">
        <v>17950</v>
      </c>
      <c r="G2568">
        <v>1600</v>
      </c>
      <c r="H2568">
        <v>1700</v>
      </c>
      <c r="I2568">
        <v>1200</v>
      </c>
      <c r="J2568">
        <v>1200</v>
      </c>
      <c r="K2568">
        <v>1200</v>
      </c>
      <c r="L2568">
        <v>3100</v>
      </c>
      <c r="M2568">
        <v>1200</v>
      </c>
      <c r="N2568">
        <v>1200</v>
      </c>
      <c r="O2568">
        <v>1200</v>
      </c>
      <c r="P2568">
        <v>1200</v>
      </c>
      <c r="Q2568">
        <v>1950</v>
      </c>
      <c r="R2568">
        <v>1200</v>
      </c>
      <c r="S2568">
        <f t="shared" si="40"/>
        <v>1600</v>
      </c>
      <c r="T2568">
        <f>SUM($F2568:H2568)</f>
        <v>21250</v>
      </c>
      <c r="U2568">
        <f>SUM($F2568:I2568)</f>
        <v>22450</v>
      </c>
      <c r="V2568">
        <f>SUM($F2568:J2568)</f>
        <v>23650</v>
      </c>
      <c r="W2568">
        <f>SUM($F2568:K2568)</f>
        <v>24850</v>
      </c>
      <c r="X2568">
        <f>SUM($F2568:L2568)</f>
        <v>27950</v>
      </c>
      <c r="Y2568">
        <f>SUM($F2568:M2568)</f>
        <v>29150</v>
      </c>
      <c r="Z2568">
        <f>SUM($F2568:N2568)</f>
        <v>30350</v>
      </c>
      <c r="AA2568">
        <f>SUM($F2568:O2568)</f>
        <v>31550</v>
      </c>
      <c r="AB2568">
        <f>SUM($F2568:P2568)</f>
        <v>32750</v>
      </c>
      <c r="AC2568">
        <f>SUM($F2568:Q2568)</f>
        <v>34700</v>
      </c>
      <c r="AD2568">
        <f>SUM($F2568:R2568)</f>
        <v>35900</v>
      </c>
    </row>
    <row r="2569" spans="1:30" x14ac:dyDescent="0.35">
      <c r="A2569" t="s">
        <v>195</v>
      </c>
      <c r="B2569" s="328" t="str">
        <f>VLOOKUP(A2569,'Web Based Remittances'!$A$2:$C$70,3,0)</f>
        <v>984n400c</v>
      </c>
      <c r="C2569" t="s">
        <v>75</v>
      </c>
      <c r="D2569" t="s">
        <v>76</v>
      </c>
      <c r="E2569">
        <v>6116610</v>
      </c>
      <c r="F2569">
        <v>0</v>
      </c>
      <c r="G2569">
        <v>0</v>
      </c>
      <c r="H2569">
        <v>0</v>
      </c>
      <c r="I2569">
        <v>0</v>
      </c>
      <c r="J2569">
        <v>0</v>
      </c>
      <c r="K2569">
        <v>0</v>
      </c>
      <c r="L2569">
        <v>0</v>
      </c>
      <c r="M2569">
        <v>0</v>
      </c>
      <c r="N2569">
        <v>0</v>
      </c>
      <c r="O2569">
        <v>0</v>
      </c>
      <c r="P2569">
        <v>0</v>
      </c>
      <c r="Q2569">
        <v>0</v>
      </c>
      <c r="R2569">
        <v>0</v>
      </c>
      <c r="S2569">
        <f t="shared" si="40"/>
        <v>0</v>
      </c>
      <c r="T2569">
        <f>SUM($F2569:H2569)</f>
        <v>0</v>
      </c>
      <c r="U2569">
        <f>SUM($F2569:I2569)</f>
        <v>0</v>
      </c>
      <c r="V2569">
        <f>SUM($F2569:J2569)</f>
        <v>0</v>
      </c>
      <c r="W2569">
        <f>SUM($F2569:K2569)</f>
        <v>0</v>
      </c>
      <c r="X2569">
        <f>SUM($F2569:L2569)</f>
        <v>0</v>
      </c>
      <c r="Y2569">
        <f>SUM($F2569:M2569)</f>
        <v>0</v>
      </c>
      <c r="Z2569">
        <f>SUM($F2569:N2569)</f>
        <v>0</v>
      </c>
      <c r="AA2569">
        <f>SUM($F2569:O2569)</f>
        <v>0</v>
      </c>
      <c r="AB2569">
        <f>SUM($F2569:P2569)</f>
        <v>0</v>
      </c>
      <c r="AC2569">
        <f>SUM($F2569:Q2569)</f>
        <v>0</v>
      </c>
      <c r="AD2569">
        <f>SUM($F2569:R2569)</f>
        <v>0</v>
      </c>
    </row>
    <row r="2570" spans="1:30" x14ac:dyDescent="0.35">
      <c r="A2570" t="s">
        <v>195</v>
      </c>
      <c r="B2570" s="328" t="str">
        <f>VLOOKUP(A2570,'Web Based Remittances'!$A$2:$C$70,3,0)</f>
        <v>984n400c</v>
      </c>
      <c r="C2570" t="s">
        <v>77</v>
      </c>
      <c r="D2570" t="s">
        <v>78</v>
      </c>
      <c r="E2570">
        <v>6116600</v>
      </c>
      <c r="F2570">
        <v>0</v>
      </c>
      <c r="G2570">
        <v>0</v>
      </c>
      <c r="H2570">
        <v>0</v>
      </c>
      <c r="I2570">
        <v>0</v>
      </c>
      <c r="J2570">
        <v>0</v>
      </c>
      <c r="K2570">
        <v>0</v>
      </c>
      <c r="L2570">
        <v>0</v>
      </c>
      <c r="M2570">
        <v>0</v>
      </c>
      <c r="N2570">
        <v>0</v>
      </c>
      <c r="O2570">
        <v>0</v>
      </c>
      <c r="P2570">
        <v>0</v>
      </c>
      <c r="Q2570">
        <v>0</v>
      </c>
      <c r="R2570">
        <v>0</v>
      </c>
      <c r="S2570">
        <f t="shared" si="40"/>
        <v>0</v>
      </c>
      <c r="T2570">
        <f>SUM($F2570:H2570)</f>
        <v>0</v>
      </c>
      <c r="U2570">
        <f>SUM($F2570:I2570)</f>
        <v>0</v>
      </c>
      <c r="V2570">
        <f>SUM($F2570:J2570)</f>
        <v>0</v>
      </c>
      <c r="W2570">
        <f>SUM($F2570:K2570)</f>
        <v>0</v>
      </c>
      <c r="X2570">
        <f>SUM($F2570:L2570)</f>
        <v>0</v>
      </c>
      <c r="Y2570">
        <f>SUM($F2570:M2570)</f>
        <v>0</v>
      </c>
      <c r="Z2570">
        <f>SUM($F2570:N2570)</f>
        <v>0</v>
      </c>
      <c r="AA2570">
        <f>SUM($F2570:O2570)</f>
        <v>0</v>
      </c>
      <c r="AB2570">
        <f>SUM($F2570:P2570)</f>
        <v>0</v>
      </c>
      <c r="AC2570">
        <f>SUM($F2570:Q2570)</f>
        <v>0</v>
      </c>
      <c r="AD2570">
        <f>SUM($F2570:R2570)</f>
        <v>0</v>
      </c>
    </row>
    <row r="2571" spans="1:30" x14ac:dyDescent="0.35">
      <c r="A2571" t="s">
        <v>195</v>
      </c>
      <c r="B2571" s="328" t="str">
        <f>VLOOKUP(A2571,'Web Based Remittances'!$A$2:$C$70,3,0)</f>
        <v>984n400c</v>
      </c>
      <c r="C2571" t="s">
        <v>79</v>
      </c>
      <c r="D2571" t="s">
        <v>80</v>
      </c>
      <c r="E2571">
        <v>6121000</v>
      </c>
      <c r="F2571">
        <v>87135.65</v>
      </c>
      <c r="G2571">
        <v>11720</v>
      </c>
      <c r="H2571">
        <v>3725.34</v>
      </c>
      <c r="I2571">
        <v>8357.3100000000013</v>
      </c>
      <c r="J2571">
        <v>3325</v>
      </c>
      <c r="K2571">
        <v>31304</v>
      </c>
      <c r="L2571">
        <v>2817</v>
      </c>
      <c r="M2571">
        <v>4275</v>
      </c>
      <c r="N2571">
        <v>3835</v>
      </c>
      <c r="O2571">
        <v>2720</v>
      </c>
      <c r="P2571">
        <v>9807</v>
      </c>
      <c r="Q2571">
        <v>2875</v>
      </c>
      <c r="R2571">
        <v>2375</v>
      </c>
      <c r="S2571">
        <f t="shared" si="40"/>
        <v>11720</v>
      </c>
      <c r="T2571">
        <f>SUM($F2571:H2571)</f>
        <v>102580.98999999999</v>
      </c>
      <c r="U2571">
        <f>SUM($F2571:I2571)</f>
        <v>110938.29999999999</v>
      </c>
      <c r="V2571">
        <f>SUM($F2571:J2571)</f>
        <v>114263.29999999999</v>
      </c>
      <c r="W2571">
        <f>SUM($F2571:K2571)</f>
        <v>145567.29999999999</v>
      </c>
      <c r="X2571">
        <f>SUM($F2571:L2571)</f>
        <v>148384.29999999999</v>
      </c>
      <c r="Y2571">
        <f>SUM($F2571:M2571)</f>
        <v>152659.29999999999</v>
      </c>
      <c r="Z2571">
        <f>SUM($F2571:N2571)</f>
        <v>156494.29999999999</v>
      </c>
      <c r="AA2571">
        <f>SUM($F2571:O2571)</f>
        <v>159214.29999999999</v>
      </c>
      <c r="AB2571">
        <f>SUM($F2571:P2571)</f>
        <v>169021.3</v>
      </c>
      <c r="AC2571">
        <f>SUM($F2571:Q2571)</f>
        <v>171896.3</v>
      </c>
      <c r="AD2571">
        <f>SUM($F2571:R2571)</f>
        <v>174271.3</v>
      </c>
    </row>
    <row r="2572" spans="1:30" x14ac:dyDescent="0.35">
      <c r="A2572" t="s">
        <v>195</v>
      </c>
      <c r="B2572" s="328" t="str">
        <f>VLOOKUP(A2572,'Web Based Remittances'!$A$2:$C$70,3,0)</f>
        <v>984n400c</v>
      </c>
      <c r="C2572" t="s">
        <v>81</v>
      </c>
      <c r="D2572" t="s">
        <v>82</v>
      </c>
      <c r="E2572">
        <v>6122310</v>
      </c>
      <c r="F2572">
        <v>35838.18</v>
      </c>
      <c r="G2572">
        <v>900</v>
      </c>
      <c r="H2572">
        <v>900</v>
      </c>
      <c r="I2572">
        <v>900</v>
      </c>
      <c r="J2572">
        <v>900</v>
      </c>
      <c r="K2572">
        <v>25900</v>
      </c>
      <c r="L2572">
        <v>938.18</v>
      </c>
      <c r="M2572">
        <v>900</v>
      </c>
      <c r="N2572">
        <v>900</v>
      </c>
      <c r="O2572">
        <v>900</v>
      </c>
      <c r="P2572">
        <v>900</v>
      </c>
      <c r="Q2572">
        <v>900</v>
      </c>
      <c r="R2572">
        <v>900</v>
      </c>
      <c r="S2572">
        <f t="shared" si="40"/>
        <v>900</v>
      </c>
      <c r="T2572">
        <f>SUM($F2572:H2572)</f>
        <v>37638.18</v>
      </c>
      <c r="U2572">
        <f>SUM($F2572:I2572)</f>
        <v>38538.18</v>
      </c>
      <c r="V2572">
        <f>SUM($F2572:J2572)</f>
        <v>39438.18</v>
      </c>
      <c r="W2572">
        <f>SUM($F2572:K2572)</f>
        <v>65338.18</v>
      </c>
      <c r="X2572">
        <f>SUM($F2572:L2572)</f>
        <v>66276.36</v>
      </c>
      <c r="Y2572">
        <f>SUM($F2572:M2572)</f>
        <v>67176.36</v>
      </c>
      <c r="Z2572">
        <f>SUM($F2572:N2572)</f>
        <v>68076.36</v>
      </c>
      <c r="AA2572">
        <f>SUM($F2572:O2572)</f>
        <v>68976.36</v>
      </c>
      <c r="AB2572">
        <f>SUM($F2572:P2572)</f>
        <v>69876.36</v>
      </c>
      <c r="AC2572">
        <f>SUM($F2572:Q2572)</f>
        <v>70776.36</v>
      </c>
      <c r="AD2572">
        <f>SUM($F2572:R2572)</f>
        <v>71676.36</v>
      </c>
    </row>
    <row r="2573" spans="1:30" x14ac:dyDescent="0.35">
      <c r="A2573" t="s">
        <v>195</v>
      </c>
      <c r="B2573" s="328" t="str">
        <f>VLOOKUP(A2573,'Web Based Remittances'!$A$2:$C$70,3,0)</f>
        <v>984n400c</v>
      </c>
      <c r="C2573" t="s">
        <v>83</v>
      </c>
      <c r="D2573" t="s">
        <v>84</v>
      </c>
      <c r="E2573">
        <v>6122110</v>
      </c>
      <c r="F2573">
        <v>76252</v>
      </c>
      <c r="G2573">
        <v>9335</v>
      </c>
      <c r="H2573">
        <v>5307</v>
      </c>
      <c r="I2573">
        <v>6307</v>
      </c>
      <c r="J2573">
        <v>6427</v>
      </c>
      <c r="K2573">
        <v>6107</v>
      </c>
      <c r="L2573">
        <v>5687</v>
      </c>
      <c r="M2573">
        <v>7227</v>
      </c>
      <c r="N2573">
        <v>5307</v>
      </c>
      <c r="O2573">
        <v>6507</v>
      </c>
      <c r="P2573">
        <v>6427</v>
      </c>
      <c r="Q2573">
        <v>6107</v>
      </c>
      <c r="R2573">
        <v>5507</v>
      </c>
      <c r="S2573">
        <f t="shared" si="40"/>
        <v>9335</v>
      </c>
      <c r="T2573">
        <f>SUM($F2573:H2573)</f>
        <v>90894</v>
      </c>
      <c r="U2573">
        <f>SUM($F2573:I2573)</f>
        <v>97201</v>
      </c>
      <c r="V2573">
        <f>SUM($F2573:J2573)</f>
        <v>103628</v>
      </c>
      <c r="W2573">
        <f>SUM($F2573:K2573)</f>
        <v>109735</v>
      </c>
      <c r="X2573">
        <f>SUM($F2573:L2573)</f>
        <v>115422</v>
      </c>
      <c r="Y2573">
        <f>SUM($F2573:M2573)</f>
        <v>122649</v>
      </c>
      <c r="Z2573">
        <f>SUM($F2573:N2573)</f>
        <v>127956</v>
      </c>
      <c r="AA2573">
        <f>SUM($F2573:O2573)</f>
        <v>134463</v>
      </c>
      <c r="AB2573">
        <f>SUM($F2573:P2573)</f>
        <v>140890</v>
      </c>
      <c r="AC2573">
        <f>SUM($F2573:Q2573)</f>
        <v>146997</v>
      </c>
      <c r="AD2573">
        <f>SUM($F2573:R2573)</f>
        <v>152504</v>
      </c>
    </row>
    <row r="2574" spans="1:30" x14ac:dyDescent="0.35">
      <c r="A2574" t="s">
        <v>195</v>
      </c>
      <c r="B2574" s="328" t="str">
        <f>VLOOKUP(A2574,'Web Based Remittances'!$A$2:$C$70,3,0)</f>
        <v>984n400c</v>
      </c>
      <c r="C2574" t="s">
        <v>85</v>
      </c>
      <c r="D2574" t="s">
        <v>86</v>
      </c>
      <c r="E2574">
        <v>6120800</v>
      </c>
      <c r="F2574">
        <v>7000</v>
      </c>
      <c r="G2574">
        <v>2000</v>
      </c>
      <c r="H2574">
        <v>0</v>
      </c>
      <c r="I2574">
        <v>0</v>
      </c>
      <c r="J2574">
        <v>2000</v>
      </c>
      <c r="K2574">
        <v>0</v>
      </c>
      <c r="L2574">
        <v>0</v>
      </c>
      <c r="M2574">
        <v>2000</v>
      </c>
      <c r="N2574">
        <v>0</v>
      </c>
      <c r="O2574">
        <v>0</v>
      </c>
      <c r="P2574">
        <v>1000</v>
      </c>
      <c r="Q2574">
        <v>0</v>
      </c>
      <c r="R2574">
        <v>0</v>
      </c>
      <c r="S2574">
        <f t="shared" si="40"/>
        <v>2000</v>
      </c>
      <c r="T2574">
        <f>SUM($F2574:H2574)</f>
        <v>9000</v>
      </c>
      <c r="U2574">
        <f>SUM($F2574:I2574)</f>
        <v>9000</v>
      </c>
      <c r="V2574">
        <f>SUM($F2574:J2574)</f>
        <v>11000</v>
      </c>
      <c r="W2574">
        <f>SUM($F2574:K2574)</f>
        <v>11000</v>
      </c>
      <c r="X2574">
        <f>SUM($F2574:L2574)</f>
        <v>11000</v>
      </c>
      <c r="Y2574">
        <f>SUM($F2574:M2574)</f>
        <v>13000</v>
      </c>
      <c r="Z2574">
        <f>SUM($F2574:N2574)</f>
        <v>13000</v>
      </c>
      <c r="AA2574">
        <f>SUM($F2574:O2574)</f>
        <v>13000</v>
      </c>
      <c r="AB2574">
        <f>SUM($F2574:P2574)</f>
        <v>14000</v>
      </c>
      <c r="AC2574">
        <f>SUM($F2574:Q2574)</f>
        <v>14000</v>
      </c>
      <c r="AD2574">
        <f>SUM($F2574:R2574)</f>
        <v>14000</v>
      </c>
    </row>
    <row r="2575" spans="1:30" x14ac:dyDescent="0.35">
      <c r="A2575" t="s">
        <v>195</v>
      </c>
      <c r="B2575" s="328" t="str">
        <f>VLOOKUP(A2575,'Web Based Remittances'!$A$2:$C$70,3,0)</f>
        <v>984n400c</v>
      </c>
      <c r="C2575" t="s">
        <v>87</v>
      </c>
      <c r="D2575" t="s">
        <v>88</v>
      </c>
      <c r="E2575">
        <v>6120220</v>
      </c>
      <c r="F2575">
        <v>198278.26</v>
      </c>
      <c r="G2575">
        <v>37000</v>
      </c>
      <c r="H2575">
        <v>12500</v>
      </c>
      <c r="I2575">
        <v>11557.28</v>
      </c>
      <c r="J2575">
        <v>9985.880000000001</v>
      </c>
      <c r="K2575">
        <v>8323.6</v>
      </c>
      <c r="L2575">
        <v>10543.68</v>
      </c>
      <c r="M2575">
        <v>13532.720000000001</v>
      </c>
      <c r="N2575">
        <v>16393.3</v>
      </c>
      <c r="O2575">
        <v>18179.099999999999</v>
      </c>
      <c r="P2575">
        <v>20576.849999999999</v>
      </c>
      <c r="Q2575">
        <v>22105.55</v>
      </c>
      <c r="R2575">
        <v>17580.3</v>
      </c>
      <c r="S2575">
        <f t="shared" si="40"/>
        <v>37000</v>
      </c>
      <c r="T2575">
        <f>SUM($F2575:H2575)</f>
        <v>247778.26</v>
      </c>
      <c r="U2575">
        <f>SUM($F2575:I2575)</f>
        <v>259335.54</v>
      </c>
      <c r="V2575">
        <f>SUM($F2575:J2575)</f>
        <v>269321.42</v>
      </c>
      <c r="W2575">
        <f>SUM($F2575:K2575)</f>
        <v>277645.01999999996</v>
      </c>
      <c r="X2575">
        <f>SUM($F2575:L2575)</f>
        <v>288188.69999999995</v>
      </c>
      <c r="Y2575">
        <f>SUM($F2575:M2575)</f>
        <v>301721.41999999993</v>
      </c>
      <c r="Z2575">
        <f>SUM($F2575:N2575)</f>
        <v>318114.71999999991</v>
      </c>
      <c r="AA2575">
        <f>SUM($F2575:O2575)</f>
        <v>336293.81999999989</v>
      </c>
      <c r="AB2575">
        <f>SUM($F2575:P2575)</f>
        <v>356870.66999999987</v>
      </c>
      <c r="AC2575">
        <f>SUM($F2575:Q2575)</f>
        <v>378976.21999999986</v>
      </c>
      <c r="AD2575">
        <f>SUM($F2575:R2575)</f>
        <v>396556.51999999984</v>
      </c>
    </row>
    <row r="2576" spans="1:30" x14ac:dyDescent="0.35">
      <c r="A2576" t="s">
        <v>195</v>
      </c>
      <c r="B2576" s="328" t="str">
        <f>VLOOKUP(A2576,'Web Based Remittances'!$A$2:$C$70,3,0)</f>
        <v>984n400c</v>
      </c>
      <c r="C2576" t="s">
        <v>89</v>
      </c>
      <c r="D2576" t="s">
        <v>90</v>
      </c>
      <c r="E2576">
        <v>6120600</v>
      </c>
      <c r="S2576">
        <f t="shared" si="40"/>
        <v>0</v>
      </c>
      <c r="T2576">
        <f>SUM($F2576:H2576)</f>
        <v>0</v>
      </c>
      <c r="U2576">
        <f>SUM($F2576:I2576)</f>
        <v>0</v>
      </c>
      <c r="V2576">
        <f>SUM($F2576:J2576)</f>
        <v>0</v>
      </c>
      <c r="W2576">
        <f>SUM($F2576:K2576)</f>
        <v>0</v>
      </c>
      <c r="X2576">
        <f>SUM($F2576:L2576)</f>
        <v>0</v>
      </c>
      <c r="Y2576">
        <f>SUM($F2576:M2576)</f>
        <v>0</v>
      </c>
      <c r="Z2576">
        <f>SUM($F2576:N2576)</f>
        <v>0</v>
      </c>
      <c r="AA2576">
        <f>SUM($F2576:O2576)</f>
        <v>0</v>
      </c>
      <c r="AB2576">
        <f>SUM($F2576:P2576)</f>
        <v>0</v>
      </c>
      <c r="AC2576">
        <f>SUM($F2576:Q2576)</f>
        <v>0</v>
      </c>
      <c r="AD2576">
        <f>SUM($F2576:R2576)</f>
        <v>0</v>
      </c>
    </row>
    <row r="2577" spans="1:30" x14ac:dyDescent="0.35">
      <c r="A2577" t="s">
        <v>195</v>
      </c>
      <c r="B2577" s="328" t="str">
        <f>VLOOKUP(A2577,'Web Based Remittances'!$A$2:$C$70,3,0)</f>
        <v>984n400c</v>
      </c>
      <c r="C2577" t="s">
        <v>91</v>
      </c>
      <c r="D2577" t="s">
        <v>92</v>
      </c>
      <c r="E2577">
        <v>6120400</v>
      </c>
      <c r="F2577">
        <v>51595.73</v>
      </c>
      <c r="G2577">
        <v>9193.85</v>
      </c>
      <c r="H2577">
        <v>6395.08</v>
      </c>
      <c r="I2577">
        <v>2560.52</v>
      </c>
      <c r="J2577">
        <v>2012.5</v>
      </c>
      <c r="K2577">
        <v>2363.85</v>
      </c>
      <c r="L2577">
        <v>3212.27</v>
      </c>
      <c r="M2577">
        <v>7213.5</v>
      </c>
      <c r="N2577">
        <v>3405.08</v>
      </c>
      <c r="O2577">
        <v>2712.52</v>
      </c>
      <c r="P2577">
        <v>5112.5200000000004</v>
      </c>
      <c r="Q2577">
        <v>1832.52</v>
      </c>
      <c r="R2577">
        <v>5581.52</v>
      </c>
      <c r="S2577">
        <f t="shared" si="40"/>
        <v>9193.85</v>
      </c>
      <c r="T2577">
        <f>SUM($F2577:H2577)</f>
        <v>67184.66</v>
      </c>
      <c r="U2577">
        <f>SUM($F2577:I2577)</f>
        <v>69745.180000000008</v>
      </c>
      <c r="V2577">
        <f>SUM($F2577:J2577)</f>
        <v>71757.680000000008</v>
      </c>
      <c r="W2577">
        <f>SUM($F2577:K2577)</f>
        <v>74121.530000000013</v>
      </c>
      <c r="X2577">
        <f>SUM($F2577:L2577)</f>
        <v>77333.800000000017</v>
      </c>
      <c r="Y2577">
        <f>SUM($F2577:M2577)</f>
        <v>84547.300000000017</v>
      </c>
      <c r="Z2577">
        <f>SUM($F2577:N2577)</f>
        <v>87952.380000000019</v>
      </c>
      <c r="AA2577">
        <f>SUM($F2577:O2577)</f>
        <v>90664.900000000023</v>
      </c>
      <c r="AB2577">
        <f>SUM($F2577:P2577)</f>
        <v>95777.420000000027</v>
      </c>
      <c r="AC2577">
        <f>SUM($F2577:Q2577)</f>
        <v>97609.940000000031</v>
      </c>
      <c r="AD2577">
        <f>SUM($F2577:R2577)</f>
        <v>103191.46000000004</v>
      </c>
    </row>
    <row r="2578" spans="1:30" x14ac:dyDescent="0.35">
      <c r="A2578" t="s">
        <v>195</v>
      </c>
      <c r="B2578" s="328" t="str">
        <f>VLOOKUP(A2578,'Web Based Remittances'!$A$2:$C$70,3,0)</f>
        <v>984n400c</v>
      </c>
      <c r="C2578" t="s">
        <v>93</v>
      </c>
      <c r="D2578" t="s">
        <v>94</v>
      </c>
      <c r="E2578">
        <v>6140130</v>
      </c>
      <c r="F2578">
        <v>214954.06</v>
      </c>
      <c r="G2578">
        <v>27975.46</v>
      </c>
      <c r="H2578">
        <v>21028.46</v>
      </c>
      <c r="I2578">
        <v>19575</v>
      </c>
      <c r="J2578">
        <v>16660.46</v>
      </c>
      <c r="K2578">
        <v>8071.46</v>
      </c>
      <c r="L2578">
        <v>18240.46</v>
      </c>
      <c r="M2578">
        <v>18970.46</v>
      </c>
      <c r="N2578">
        <v>15670.46</v>
      </c>
      <c r="O2578">
        <v>18920.46</v>
      </c>
      <c r="P2578">
        <v>15500.46</v>
      </c>
      <c r="Q2578">
        <v>18970.46</v>
      </c>
      <c r="R2578">
        <v>15370.46</v>
      </c>
      <c r="S2578">
        <f t="shared" si="40"/>
        <v>27975.46</v>
      </c>
      <c r="T2578">
        <f>SUM($F2578:H2578)</f>
        <v>263957.98</v>
      </c>
      <c r="U2578">
        <f>SUM($F2578:I2578)</f>
        <v>283532.98</v>
      </c>
      <c r="V2578">
        <f>SUM($F2578:J2578)</f>
        <v>300193.44</v>
      </c>
      <c r="W2578">
        <f>SUM($F2578:K2578)</f>
        <v>308264.90000000002</v>
      </c>
      <c r="X2578">
        <f>SUM($F2578:L2578)</f>
        <v>326505.36000000004</v>
      </c>
      <c r="Y2578">
        <f>SUM($F2578:M2578)</f>
        <v>345475.82000000007</v>
      </c>
      <c r="Z2578">
        <f>SUM($F2578:N2578)</f>
        <v>361146.28000000009</v>
      </c>
      <c r="AA2578">
        <f>SUM($F2578:O2578)</f>
        <v>380066.74000000011</v>
      </c>
      <c r="AB2578">
        <f>SUM($F2578:P2578)</f>
        <v>395567.20000000013</v>
      </c>
      <c r="AC2578">
        <f>SUM($F2578:Q2578)</f>
        <v>414537.66000000015</v>
      </c>
      <c r="AD2578">
        <f>SUM($F2578:R2578)</f>
        <v>429908.12000000017</v>
      </c>
    </row>
    <row r="2579" spans="1:30" x14ac:dyDescent="0.35">
      <c r="A2579" t="s">
        <v>195</v>
      </c>
      <c r="B2579" s="328" t="str">
        <f>VLOOKUP(A2579,'Web Based Remittances'!$A$2:$C$70,3,0)</f>
        <v>984n400c</v>
      </c>
      <c r="C2579" t="s">
        <v>95</v>
      </c>
      <c r="D2579" t="s">
        <v>96</v>
      </c>
      <c r="E2579">
        <v>6142430</v>
      </c>
      <c r="F2579">
        <v>18877.260000000002</v>
      </c>
      <c r="G2579">
        <v>614.97</v>
      </c>
      <c r="H2579">
        <v>1920</v>
      </c>
      <c r="I2579">
        <v>0</v>
      </c>
      <c r="J2579">
        <v>2772.29</v>
      </c>
      <c r="K2579">
        <v>0</v>
      </c>
      <c r="L2579">
        <v>6500</v>
      </c>
      <c r="M2579">
        <v>600</v>
      </c>
      <c r="N2579">
        <v>0</v>
      </c>
      <c r="O2579">
        <v>220</v>
      </c>
      <c r="P2579">
        <v>1650</v>
      </c>
      <c r="Q2579">
        <v>2000</v>
      </c>
      <c r="R2579">
        <v>2600</v>
      </c>
      <c r="S2579">
        <f t="shared" si="40"/>
        <v>614.97</v>
      </c>
      <c r="T2579">
        <f>SUM($F2579:H2579)</f>
        <v>21412.230000000003</v>
      </c>
      <c r="U2579">
        <f>SUM($F2579:I2579)</f>
        <v>21412.230000000003</v>
      </c>
      <c r="V2579">
        <f>SUM($F2579:J2579)</f>
        <v>24184.520000000004</v>
      </c>
      <c r="W2579">
        <f>SUM($F2579:K2579)</f>
        <v>24184.520000000004</v>
      </c>
      <c r="X2579">
        <f>SUM($F2579:L2579)</f>
        <v>30684.520000000004</v>
      </c>
      <c r="Y2579">
        <f>SUM($F2579:M2579)</f>
        <v>31284.520000000004</v>
      </c>
      <c r="Z2579">
        <f>SUM($F2579:N2579)</f>
        <v>31284.520000000004</v>
      </c>
      <c r="AA2579">
        <f>SUM($F2579:O2579)</f>
        <v>31504.520000000004</v>
      </c>
      <c r="AB2579">
        <f>SUM($F2579:P2579)</f>
        <v>33154.520000000004</v>
      </c>
      <c r="AC2579">
        <f>SUM($F2579:Q2579)</f>
        <v>35154.520000000004</v>
      </c>
      <c r="AD2579">
        <f>SUM($F2579:R2579)</f>
        <v>37754.520000000004</v>
      </c>
    </row>
    <row r="2580" spans="1:30" x14ac:dyDescent="0.35">
      <c r="A2580" t="s">
        <v>195</v>
      </c>
      <c r="B2580" s="328" t="str">
        <f>VLOOKUP(A2580,'Web Based Remittances'!$A$2:$C$70,3,0)</f>
        <v>984n400c</v>
      </c>
      <c r="C2580" t="s">
        <v>97</v>
      </c>
      <c r="D2580" t="s">
        <v>98</v>
      </c>
      <c r="E2580">
        <v>6146100</v>
      </c>
      <c r="F2580">
        <v>0</v>
      </c>
      <c r="G2580">
        <v>0</v>
      </c>
      <c r="H2580">
        <v>0</v>
      </c>
      <c r="I2580">
        <v>0</v>
      </c>
      <c r="J2580">
        <v>0</v>
      </c>
      <c r="K2580">
        <v>0</v>
      </c>
      <c r="L2580">
        <v>0</v>
      </c>
      <c r="M2580">
        <v>0</v>
      </c>
      <c r="N2580">
        <v>0</v>
      </c>
      <c r="O2580">
        <v>0</v>
      </c>
      <c r="P2580">
        <v>0</v>
      </c>
      <c r="Q2580">
        <v>0</v>
      </c>
      <c r="R2580">
        <v>0</v>
      </c>
      <c r="S2580">
        <f t="shared" si="40"/>
        <v>0</v>
      </c>
      <c r="T2580">
        <f>SUM($F2580:H2580)</f>
        <v>0</v>
      </c>
      <c r="U2580">
        <f>SUM($F2580:I2580)</f>
        <v>0</v>
      </c>
      <c r="V2580">
        <f>SUM($F2580:J2580)</f>
        <v>0</v>
      </c>
      <c r="W2580">
        <f>SUM($F2580:K2580)</f>
        <v>0</v>
      </c>
      <c r="X2580">
        <f>SUM($F2580:L2580)</f>
        <v>0</v>
      </c>
      <c r="Y2580">
        <f>SUM($F2580:M2580)</f>
        <v>0</v>
      </c>
      <c r="Z2580">
        <f>SUM($F2580:N2580)</f>
        <v>0</v>
      </c>
      <c r="AA2580">
        <f>SUM($F2580:O2580)</f>
        <v>0</v>
      </c>
      <c r="AB2580">
        <f>SUM($F2580:P2580)</f>
        <v>0</v>
      </c>
      <c r="AC2580">
        <f>SUM($F2580:Q2580)</f>
        <v>0</v>
      </c>
      <c r="AD2580">
        <f>SUM($F2580:R2580)</f>
        <v>0</v>
      </c>
    </row>
    <row r="2581" spans="1:30" x14ac:dyDescent="0.35">
      <c r="A2581" t="s">
        <v>195</v>
      </c>
      <c r="B2581" s="328" t="str">
        <f>VLOOKUP(A2581,'Web Based Remittances'!$A$2:$C$70,3,0)</f>
        <v>984n400c</v>
      </c>
      <c r="C2581" t="s">
        <v>99</v>
      </c>
      <c r="D2581" t="s">
        <v>100</v>
      </c>
      <c r="E2581">
        <v>6140000</v>
      </c>
      <c r="F2581">
        <v>48570</v>
      </c>
      <c r="G2581">
        <v>7325</v>
      </c>
      <c r="H2581">
        <v>2815</v>
      </c>
      <c r="I2581">
        <v>2365</v>
      </c>
      <c r="J2581">
        <v>6275</v>
      </c>
      <c r="K2581">
        <v>3165</v>
      </c>
      <c r="L2581">
        <v>1815</v>
      </c>
      <c r="M2581">
        <v>6825</v>
      </c>
      <c r="N2581">
        <v>2815</v>
      </c>
      <c r="O2581">
        <v>2665</v>
      </c>
      <c r="P2581">
        <v>6275</v>
      </c>
      <c r="Q2581">
        <v>2865</v>
      </c>
      <c r="R2581">
        <v>3365</v>
      </c>
      <c r="S2581">
        <f t="shared" si="40"/>
        <v>7325</v>
      </c>
      <c r="T2581">
        <f>SUM($F2581:H2581)</f>
        <v>58710</v>
      </c>
      <c r="U2581">
        <f>SUM($F2581:I2581)</f>
        <v>61075</v>
      </c>
      <c r="V2581">
        <f>SUM($F2581:J2581)</f>
        <v>67350</v>
      </c>
      <c r="W2581">
        <f>SUM($F2581:K2581)</f>
        <v>70515</v>
      </c>
      <c r="X2581">
        <f>SUM($F2581:L2581)</f>
        <v>72330</v>
      </c>
      <c r="Y2581">
        <f>SUM($F2581:M2581)</f>
        <v>79155</v>
      </c>
      <c r="Z2581">
        <f>SUM($F2581:N2581)</f>
        <v>81970</v>
      </c>
      <c r="AA2581">
        <f>SUM($F2581:O2581)</f>
        <v>84635</v>
      </c>
      <c r="AB2581">
        <f>SUM($F2581:P2581)</f>
        <v>90910</v>
      </c>
      <c r="AC2581">
        <f>SUM($F2581:Q2581)</f>
        <v>93775</v>
      </c>
      <c r="AD2581">
        <f>SUM($F2581:R2581)</f>
        <v>97140</v>
      </c>
    </row>
    <row r="2582" spans="1:30" x14ac:dyDescent="0.35">
      <c r="A2582" t="s">
        <v>195</v>
      </c>
      <c r="B2582" s="328" t="str">
        <f>VLOOKUP(A2582,'Web Based Remittances'!$A$2:$C$70,3,0)</f>
        <v>984n400c</v>
      </c>
      <c r="C2582" t="s">
        <v>101</v>
      </c>
      <c r="D2582" t="s">
        <v>102</v>
      </c>
      <c r="E2582">
        <v>6121600</v>
      </c>
      <c r="F2582">
        <v>8000</v>
      </c>
      <c r="G2582">
        <v>0</v>
      </c>
      <c r="H2582">
        <v>0</v>
      </c>
      <c r="I2582">
        <v>0</v>
      </c>
      <c r="J2582">
        <v>0</v>
      </c>
      <c r="K2582">
        <v>0</v>
      </c>
      <c r="L2582">
        <v>0</v>
      </c>
      <c r="M2582">
        <v>0</v>
      </c>
      <c r="N2582">
        <v>0</v>
      </c>
      <c r="O2582">
        <v>0</v>
      </c>
      <c r="P2582">
        <v>0</v>
      </c>
      <c r="Q2582">
        <v>0</v>
      </c>
      <c r="R2582">
        <v>8000</v>
      </c>
      <c r="S2582">
        <f t="shared" si="40"/>
        <v>0</v>
      </c>
      <c r="T2582">
        <f>SUM($F2582:H2582)</f>
        <v>8000</v>
      </c>
      <c r="U2582">
        <f>SUM($F2582:I2582)</f>
        <v>8000</v>
      </c>
      <c r="V2582">
        <f>SUM($F2582:J2582)</f>
        <v>8000</v>
      </c>
      <c r="W2582">
        <f>SUM($F2582:K2582)</f>
        <v>8000</v>
      </c>
      <c r="X2582">
        <f>SUM($F2582:L2582)</f>
        <v>8000</v>
      </c>
      <c r="Y2582">
        <f>SUM($F2582:M2582)</f>
        <v>8000</v>
      </c>
      <c r="Z2582">
        <f>SUM($F2582:N2582)</f>
        <v>8000</v>
      </c>
      <c r="AA2582">
        <f>SUM($F2582:O2582)</f>
        <v>8000</v>
      </c>
      <c r="AB2582">
        <f>SUM($F2582:P2582)</f>
        <v>8000</v>
      </c>
      <c r="AC2582">
        <f>SUM($F2582:Q2582)</f>
        <v>8000</v>
      </c>
      <c r="AD2582">
        <f>SUM($F2582:R2582)</f>
        <v>16000</v>
      </c>
    </row>
    <row r="2583" spans="1:30" x14ac:dyDescent="0.35">
      <c r="A2583" t="s">
        <v>195</v>
      </c>
      <c r="B2583" s="328" t="str">
        <f>VLOOKUP(A2583,'Web Based Remittances'!$A$2:$C$70,3,0)</f>
        <v>984n400c</v>
      </c>
      <c r="C2583" t="s">
        <v>103</v>
      </c>
      <c r="D2583" t="s">
        <v>104</v>
      </c>
      <c r="E2583">
        <v>6151110</v>
      </c>
      <c r="F2583">
        <v>0</v>
      </c>
      <c r="G2583">
        <v>0</v>
      </c>
      <c r="H2583">
        <v>0</v>
      </c>
      <c r="I2583">
        <v>0</v>
      </c>
      <c r="J2583">
        <v>0</v>
      </c>
      <c r="K2583">
        <v>0</v>
      </c>
      <c r="L2583">
        <v>0</v>
      </c>
      <c r="M2583">
        <v>0</v>
      </c>
      <c r="N2583">
        <v>0</v>
      </c>
      <c r="O2583">
        <v>0</v>
      </c>
      <c r="P2583">
        <v>0</v>
      </c>
      <c r="Q2583">
        <v>0</v>
      </c>
      <c r="R2583">
        <v>0</v>
      </c>
      <c r="S2583">
        <f t="shared" si="40"/>
        <v>0</v>
      </c>
      <c r="T2583">
        <f>SUM($F2583:H2583)</f>
        <v>0</v>
      </c>
      <c r="U2583">
        <f>SUM($F2583:I2583)</f>
        <v>0</v>
      </c>
      <c r="V2583">
        <f>SUM($F2583:J2583)</f>
        <v>0</v>
      </c>
      <c r="W2583">
        <f>SUM($F2583:K2583)</f>
        <v>0</v>
      </c>
      <c r="X2583">
        <f>SUM($F2583:L2583)</f>
        <v>0</v>
      </c>
      <c r="Y2583">
        <f>SUM($F2583:M2583)</f>
        <v>0</v>
      </c>
      <c r="Z2583">
        <f>SUM($F2583:N2583)</f>
        <v>0</v>
      </c>
      <c r="AA2583">
        <f>SUM($F2583:O2583)</f>
        <v>0</v>
      </c>
      <c r="AB2583">
        <f>SUM($F2583:P2583)</f>
        <v>0</v>
      </c>
      <c r="AC2583">
        <f>SUM($F2583:Q2583)</f>
        <v>0</v>
      </c>
      <c r="AD2583">
        <f>SUM($F2583:R2583)</f>
        <v>0</v>
      </c>
    </row>
    <row r="2584" spans="1:30" x14ac:dyDescent="0.35">
      <c r="A2584" t="s">
        <v>195</v>
      </c>
      <c r="B2584" s="328" t="str">
        <f>VLOOKUP(A2584,'Web Based Remittances'!$A$2:$C$70,3,0)</f>
        <v>984n400c</v>
      </c>
      <c r="C2584" t="s">
        <v>105</v>
      </c>
      <c r="D2584" t="s">
        <v>106</v>
      </c>
      <c r="E2584">
        <v>6140200</v>
      </c>
      <c r="F2584">
        <v>40637.26</v>
      </c>
      <c r="G2584">
        <v>3500</v>
      </c>
      <c r="H2584">
        <v>3570</v>
      </c>
      <c r="I2584">
        <v>3572</v>
      </c>
      <c r="J2584">
        <v>3370</v>
      </c>
      <c r="K2584">
        <v>1250</v>
      </c>
      <c r="L2584">
        <v>3676.96</v>
      </c>
      <c r="M2584">
        <v>3581.36</v>
      </c>
      <c r="N2584">
        <v>3606.94</v>
      </c>
      <c r="O2584">
        <v>4200</v>
      </c>
      <c r="P2584">
        <v>3270</v>
      </c>
      <c r="Q2584">
        <v>3770</v>
      </c>
      <c r="R2584">
        <v>3270</v>
      </c>
      <c r="S2584">
        <f t="shared" si="40"/>
        <v>3500</v>
      </c>
      <c r="T2584">
        <f>SUM($F2584:H2584)</f>
        <v>47707.26</v>
      </c>
      <c r="U2584">
        <f>SUM($F2584:I2584)</f>
        <v>51279.26</v>
      </c>
      <c r="V2584">
        <f>SUM($F2584:J2584)</f>
        <v>54649.26</v>
      </c>
      <c r="W2584">
        <f>SUM($F2584:K2584)</f>
        <v>55899.26</v>
      </c>
      <c r="X2584">
        <f>SUM($F2584:L2584)</f>
        <v>59576.22</v>
      </c>
      <c r="Y2584">
        <f>SUM($F2584:M2584)</f>
        <v>63157.58</v>
      </c>
      <c r="Z2584">
        <f>SUM($F2584:N2584)</f>
        <v>66764.52</v>
      </c>
      <c r="AA2584">
        <f>SUM($F2584:O2584)</f>
        <v>70964.52</v>
      </c>
      <c r="AB2584">
        <f>SUM($F2584:P2584)</f>
        <v>74234.52</v>
      </c>
      <c r="AC2584">
        <f>SUM($F2584:Q2584)</f>
        <v>78004.52</v>
      </c>
      <c r="AD2584">
        <f>SUM($F2584:R2584)</f>
        <v>81274.52</v>
      </c>
    </row>
    <row r="2585" spans="1:30" x14ac:dyDescent="0.35">
      <c r="A2585" t="s">
        <v>195</v>
      </c>
      <c r="B2585" s="328" t="str">
        <f>VLOOKUP(A2585,'Web Based Remittances'!$A$2:$C$70,3,0)</f>
        <v>984n400c</v>
      </c>
      <c r="C2585" t="s">
        <v>107</v>
      </c>
      <c r="D2585" t="s">
        <v>108</v>
      </c>
      <c r="E2585">
        <v>6111000</v>
      </c>
      <c r="F2585">
        <v>0</v>
      </c>
      <c r="G2585">
        <v>0</v>
      </c>
      <c r="H2585">
        <v>0</v>
      </c>
      <c r="I2585">
        <v>0</v>
      </c>
      <c r="J2585">
        <v>0</v>
      </c>
      <c r="K2585">
        <v>0</v>
      </c>
      <c r="L2585">
        <v>0</v>
      </c>
      <c r="M2585">
        <v>0</v>
      </c>
      <c r="N2585">
        <v>0</v>
      </c>
      <c r="O2585">
        <v>0</v>
      </c>
      <c r="P2585">
        <v>0</v>
      </c>
      <c r="Q2585">
        <v>0</v>
      </c>
      <c r="R2585">
        <v>0</v>
      </c>
      <c r="S2585">
        <f t="shared" si="40"/>
        <v>0</v>
      </c>
      <c r="T2585">
        <f>SUM($F2585:H2585)</f>
        <v>0</v>
      </c>
      <c r="U2585">
        <f>SUM($F2585:I2585)</f>
        <v>0</v>
      </c>
      <c r="V2585">
        <f>SUM($F2585:J2585)</f>
        <v>0</v>
      </c>
      <c r="W2585">
        <f>SUM($F2585:K2585)</f>
        <v>0</v>
      </c>
      <c r="X2585">
        <f>SUM($F2585:L2585)</f>
        <v>0</v>
      </c>
      <c r="Y2585">
        <f>SUM($F2585:M2585)</f>
        <v>0</v>
      </c>
      <c r="Z2585">
        <f>SUM($F2585:N2585)</f>
        <v>0</v>
      </c>
      <c r="AA2585">
        <f>SUM($F2585:O2585)</f>
        <v>0</v>
      </c>
      <c r="AB2585">
        <f>SUM($F2585:P2585)</f>
        <v>0</v>
      </c>
      <c r="AC2585">
        <f>SUM($F2585:Q2585)</f>
        <v>0</v>
      </c>
      <c r="AD2585">
        <f>SUM($F2585:R2585)</f>
        <v>0</v>
      </c>
    </row>
    <row r="2586" spans="1:30" x14ac:dyDescent="0.35">
      <c r="A2586" t="s">
        <v>195</v>
      </c>
      <c r="B2586" s="328" t="str">
        <f>VLOOKUP(A2586,'Web Based Remittances'!$A$2:$C$70,3,0)</f>
        <v>984n400c</v>
      </c>
      <c r="C2586" t="s">
        <v>109</v>
      </c>
      <c r="D2586" t="s">
        <v>110</v>
      </c>
      <c r="E2586">
        <v>6170100</v>
      </c>
      <c r="F2586">
        <v>3225</v>
      </c>
      <c r="G2586">
        <v>0</v>
      </c>
      <c r="H2586">
        <v>0</v>
      </c>
      <c r="I2586">
        <v>0</v>
      </c>
      <c r="J2586">
        <v>0</v>
      </c>
      <c r="K2586">
        <v>0</v>
      </c>
      <c r="L2586">
        <v>1033</v>
      </c>
      <c r="M2586">
        <v>0</v>
      </c>
      <c r="N2586">
        <v>0</v>
      </c>
      <c r="O2586">
        <v>0</v>
      </c>
      <c r="P2586">
        <v>0</v>
      </c>
      <c r="Q2586">
        <v>0</v>
      </c>
      <c r="R2586">
        <v>2192</v>
      </c>
      <c r="S2586">
        <f t="shared" si="40"/>
        <v>0</v>
      </c>
      <c r="T2586">
        <f>SUM($F2586:H2586)</f>
        <v>3225</v>
      </c>
      <c r="U2586">
        <f>SUM($F2586:I2586)</f>
        <v>3225</v>
      </c>
      <c r="V2586">
        <f>SUM($F2586:J2586)</f>
        <v>3225</v>
      </c>
      <c r="W2586">
        <f>SUM($F2586:K2586)</f>
        <v>3225</v>
      </c>
      <c r="X2586">
        <f>SUM($F2586:L2586)</f>
        <v>4258</v>
      </c>
      <c r="Y2586">
        <f>SUM($F2586:M2586)</f>
        <v>4258</v>
      </c>
      <c r="Z2586">
        <f>SUM($F2586:N2586)</f>
        <v>4258</v>
      </c>
      <c r="AA2586">
        <f>SUM($F2586:O2586)</f>
        <v>4258</v>
      </c>
      <c r="AB2586">
        <f>SUM($F2586:P2586)</f>
        <v>4258</v>
      </c>
      <c r="AC2586">
        <f>SUM($F2586:Q2586)</f>
        <v>4258</v>
      </c>
      <c r="AD2586">
        <f>SUM($F2586:R2586)</f>
        <v>6450</v>
      </c>
    </row>
    <row r="2587" spans="1:30" x14ac:dyDescent="0.35">
      <c r="A2587" t="s">
        <v>195</v>
      </c>
      <c r="B2587" s="328" t="str">
        <f>VLOOKUP(A2587,'Web Based Remittances'!$A$2:$C$70,3,0)</f>
        <v>984n400c</v>
      </c>
      <c r="C2587" t="s">
        <v>111</v>
      </c>
      <c r="D2587" t="s">
        <v>112</v>
      </c>
      <c r="E2587">
        <v>6170110</v>
      </c>
      <c r="F2587">
        <v>78637.109999999986</v>
      </c>
      <c r="G2587">
        <v>25952.720000000001</v>
      </c>
      <c r="H2587">
        <v>5453.92</v>
      </c>
      <c r="I2587">
        <v>8024.8799999999992</v>
      </c>
      <c r="J2587">
        <v>1592.1100000000001</v>
      </c>
      <c r="K2587">
        <v>931.48</v>
      </c>
      <c r="L2587">
        <v>7840.1299999999992</v>
      </c>
      <c r="M2587">
        <v>6104.87</v>
      </c>
      <c r="N2587">
        <v>1640.74</v>
      </c>
      <c r="O2587">
        <v>5865.26</v>
      </c>
      <c r="P2587">
        <v>1090</v>
      </c>
      <c r="Q2587">
        <v>6380</v>
      </c>
      <c r="R2587">
        <v>7761</v>
      </c>
      <c r="S2587">
        <f t="shared" si="40"/>
        <v>25952.720000000001</v>
      </c>
      <c r="T2587">
        <f>SUM($F2587:H2587)</f>
        <v>110043.74999999999</v>
      </c>
      <c r="U2587">
        <f>SUM($F2587:I2587)</f>
        <v>118068.62999999999</v>
      </c>
      <c r="V2587">
        <f>SUM($F2587:J2587)</f>
        <v>119660.73999999999</v>
      </c>
      <c r="W2587">
        <f>SUM($F2587:K2587)</f>
        <v>120592.21999999999</v>
      </c>
      <c r="X2587">
        <f>SUM($F2587:L2587)</f>
        <v>128432.34999999999</v>
      </c>
      <c r="Y2587">
        <f>SUM($F2587:M2587)</f>
        <v>134537.22</v>
      </c>
      <c r="Z2587">
        <f>SUM($F2587:N2587)</f>
        <v>136177.96</v>
      </c>
      <c r="AA2587">
        <f>SUM($F2587:O2587)</f>
        <v>142043.22</v>
      </c>
      <c r="AB2587">
        <f>SUM($F2587:P2587)</f>
        <v>143133.22</v>
      </c>
      <c r="AC2587">
        <f>SUM($F2587:Q2587)</f>
        <v>149513.22</v>
      </c>
      <c r="AD2587">
        <f>SUM($F2587:R2587)</f>
        <v>157274.22</v>
      </c>
    </row>
    <row r="2588" spans="1:30" x14ac:dyDescent="0.35">
      <c r="A2588" t="s">
        <v>195</v>
      </c>
      <c r="B2588" s="328" t="str">
        <f>VLOOKUP(A2588,'Web Based Remittances'!$A$2:$C$70,3,0)</f>
        <v>984n400c</v>
      </c>
      <c r="C2588" t="s">
        <v>113</v>
      </c>
      <c r="D2588" t="s">
        <v>114</v>
      </c>
      <c r="E2588">
        <v>6181400</v>
      </c>
      <c r="S2588">
        <f t="shared" si="40"/>
        <v>0</v>
      </c>
      <c r="T2588">
        <f>SUM($F2588:H2588)</f>
        <v>0</v>
      </c>
      <c r="U2588">
        <f>SUM($F2588:I2588)</f>
        <v>0</v>
      </c>
      <c r="V2588">
        <f>SUM($F2588:J2588)</f>
        <v>0</v>
      </c>
      <c r="W2588">
        <f>SUM($F2588:K2588)</f>
        <v>0</v>
      </c>
      <c r="X2588">
        <f>SUM($F2588:L2588)</f>
        <v>0</v>
      </c>
      <c r="Y2588">
        <f>SUM($F2588:M2588)</f>
        <v>0</v>
      </c>
      <c r="Z2588">
        <f>SUM($F2588:N2588)</f>
        <v>0</v>
      </c>
      <c r="AA2588">
        <f>SUM($F2588:O2588)</f>
        <v>0</v>
      </c>
      <c r="AB2588">
        <f>SUM($F2588:P2588)</f>
        <v>0</v>
      </c>
      <c r="AC2588">
        <f>SUM($F2588:Q2588)</f>
        <v>0</v>
      </c>
      <c r="AD2588">
        <f>SUM($F2588:R2588)</f>
        <v>0</v>
      </c>
    </row>
    <row r="2589" spans="1:30" x14ac:dyDescent="0.35">
      <c r="A2589" t="s">
        <v>195</v>
      </c>
      <c r="B2589" s="328" t="str">
        <f>VLOOKUP(A2589,'Web Based Remittances'!$A$2:$C$70,3,0)</f>
        <v>984n400c</v>
      </c>
      <c r="C2589" t="s">
        <v>115</v>
      </c>
      <c r="D2589" t="s">
        <v>116</v>
      </c>
      <c r="E2589">
        <v>6181500</v>
      </c>
      <c r="S2589">
        <f t="shared" si="40"/>
        <v>0</v>
      </c>
      <c r="T2589">
        <f>SUM($F2589:H2589)</f>
        <v>0</v>
      </c>
      <c r="U2589">
        <f>SUM($F2589:I2589)</f>
        <v>0</v>
      </c>
      <c r="V2589">
        <f>SUM($F2589:J2589)</f>
        <v>0</v>
      </c>
      <c r="W2589">
        <f>SUM($F2589:K2589)</f>
        <v>0</v>
      </c>
      <c r="X2589">
        <f>SUM($F2589:L2589)</f>
        <v>0</v>
      </c>
      <c r="Y2589">
        <f>SUM($F2589:M2589)</f>
        <v>0</v>
      </c>
      <c r="Z2589">
        <f>SUM($F2589:N2589)</f>
        <v>0</v>
      </c>
      <c r="AA2589">
        <f>SUM($F2589:O2589)</f>
        <v>0</v>
      </c>
      <c r="AB2589">
        <f>SUM($F2589:P2589)</f>
        <v>0</v>
      </c>
      <c r="AC2589">
        <f>SUM($F2589:Q2589)</f>
        <v>0</v>
      </c>
      <c r="AD2589">
        <f>SUM($F2589:R2589)</f>
        <v>0</v>
      </c>
    </row>
    <row r="2590" spans="1:30" x14ac:dyDescent="0.35">
      <c r="A2590" t="s">
        <v>195</v>
      </c>
      <c r="B2590" s="328" t="str">
        <f>VLOOKUP(A2590,'Web Based Remittances'!$A$2:$C$70,3,0)</f>
        <v>984n400c</v>
      </c>
      <c r="C2590" t="s">
        <v>117</v>
      </c>
      <c r="D2590" t="s">
        <v>118</v>
      </c>
      <c r="E2590">
        <v>6110610</v>
      </c>
      <c r="S2590">
        <f t="shared" si="40"/>
        <v>0</v>
      </c>
      <c r="T2590">
        <f>SUM($F2590:H2590)</f>
        <v>0</v>
      </c>
      <c r="U2590">
        <f>SUM($F2590:I2590)</f>
        <v>0</v>
      </c>
      <c r="V2590">
        <f>SUM($F2590:J2590)</f>
        <v>0</v>
      </c>
      <c r="W2590">
        <f>SUM($F2590:K2590)</f>
        <v>0</v>
      </c>
      <c r="X2590">
        <f>SUM($F2590:L2590)</f>
        <v>0</v>
      </c>
      <c r="Y2590">
        <f>SUM($F2590:M2590)</f>
        <v>0</v>
      </c>
      <c r="Z2590">
        <f>SUM($F2590:N2590)</f>
        <v>0</v>
      </c>
      <c r="AA2590">
        <f>SUM($F2590:O2590)</f>
        <v>0</v>
      </c>
      <c r="AB2590">
        <f>SUM($F2590:P2590)</f>
        <v>0</v>
      </c>
      <c r="AC2590">
        <f>SUM($F2590:Q2590)</f>
        <v>0</v>
      </c>
      <c r="AD2590">
        <f>SUM($F2590:R2590)</f>
        <v>0</v>
      </c>
    </row>
    <row r="2591" spans="1:30" x14ac:dyDescent="0.35">
      <c r="A2591" t="s">
        <v>195</v>
      </c>
      <c r="B2591" s="328" t="str">
        <f>VLOOKUP(A2591,'Web Based Remittances'!$A$2:$C$70,3,0)</f>
        <v>984n400c</v>
      </c>
      <c r="C2591" t="s">
        <v>119</v>
      </c>
      <c r="D2591" t="s">
        <v>120</v>
      </c>
      <c r="E2591">
        <v>6122340</v>
      </c>
      <c r="S2591">
        <f t="shared" si="40"/>
        <v>0</v>
      </c>
      <c r="T2591">
        <f>SUM($F2591:H2591)</f>
        <v>0</v>
      </c>
      <c r="U2591">
        <f>SUM($F2591:I2591)</f>
        <v>0</v>
      </c>
      <c r="V2591">
        <f>SUM($F2591:J2591)</f>
        <v>0</v>
      </c>
      <c r="W2591">
        <f>SUM($F2591:K2591)</f>
        <v>0</v>
      </c>
      <c r="X2591">
        <f>SUM($F2591:L2591)</f>
        <v>0</v>
      </c>
      <c r="Y2591">
        <f>SUM($F2591:M2591)</f>
        <v>0</v>
      </c>
      <c r="Z2591">
        <f>SUM($F2591:N2591)</f>
        <v>0</v>
      </c>
      <c r="AA2591">
        <f>SUM($F2591:O2591)</f>
        <v>0</v>
      </c>
      <c r="AB2591">
        <f>SUM($F2591:P2591)</f>
        <v>0</v>
      </c>
      <c r="AC2591">
        <f>SUM($F2591:Q2591)</f>
        <v>0</v>
      </c>
      <c r="AD2591">
        <f>SUM($F2591:R2591)</f>
        <v>0</v>
      </c>
    </row>
    <row r="2592" spans="1:30" x14ac:dyDescent="0.35">
      <c r="A2592" t="s">
        <v>195</v>
      </c>
      <c r="B2592" s="328" t="str">
        <f>VLOOKUP(A2592,'Web Based Remittances'!$A$2:$C$70,3,0)</f>
        <v>984n400c</v>
      </c>
      <c r="C2592" t="s">
        <v>121</v>
      </c>
      <c r="D2592" t="s">
        <v>122</v>
      </c>
      <c r="E2592">
        <v>4190170</v>
      </c>
      <c r="F2592">
        <v>-13072</v>
      </c>
      <c r="G2592">
        <v>0</v>
      </c>
      <c r="H2592">
        <v>0</v>
      </c>
      <c r="I2592">
        <v>0</v>
      </c>
      <c r="J2592">
        <v>-13072</v>
      </c>
      <c r="K2592">
        <v>0</v>
      </c>
      <c r="L2592">
        <v>0</v>
      </c>
      <c r="M2592">
        <v>0</v>
      </c>
      <c r="N2592">
        <v>0</v>
      </c>
      <c r="O2592">
        <v>0</v>
      </c>
      <c r="P2592">
        <v>0</v>
      </c>
      <c r="Q2592">
        <v>0</v>
      </c>
      <c r="R2592">
        <v>0</v>
      </c>
      <c r="S2592">
        <f t="shared" si="40"/>
        <v>0</v>
      </c>
      <c r="T2592">
        <f>SUM($F2592:H2592)</f>
        <v>-13072</v>
      </c>
      <c r="U2592">
        <f>SUM($F2592:I2592)</f>
        <v>-13072</v>
      </c>
      <c r="V2592">
        <f>SUM($F2592:J2592)</f>
        <v>-26144</v>
      </c>
      <c r="W2592">
        <f>SUM($F2592:K2592)</f>
        <v>-26144</v>
      </c>
      <c r="X2592">
        <f>SUM($F2592:L2592)</f>
        <v>-26144</v>
      </c>
      <c r="Y2592">
        <f>SUM($F2592:M2592)</f>
        <v>-26144</v>
      </c>
      <c r="Z2592">
        <f>SUM($F2592:N2592)</f>
        <v>-26144</v>
      </c>
      <c r="AA2592">
        <f>SUM($F2592:O2592)</f>
        <v>-26144</v>
      </c>
      <c r="AB2592">
        <f>SUM($F2592:P2592)</f>
        <v>-26144</v>
      </c>
      <c r="AC2592">
        <f>SUM($F2592:Q2592)</f>
        <v>-26144</v>
      </c>
      <c r="AD2592">
        <f>SUM($F2592:R2592)</f>
        <v>-26144</v>
      </c>
    </row>
    <row r="2593" spans="1:30" x14ac:dyDescent="0.35">
      <c r="A2593" t="s">
        <v>195</v>
      </c>
      <c r="B2593" s="328" t="str">
        <f>VLOOKUP(A2593,'Web Based Remittances'!$A$2:$C$70,3,0)</f>
        <v>984n400c</v>
      </c>
      <c r="C2593" t="s">
        <v>123</v>
      </c>
      <c r="D2593" t="s">
        <v>124</v>
      </c>
      <c r="E2593">
        <v>4190430</v>
      </c>
      <c r="F2593">
        <v>0</v>
      </c>
      <c r="G2593">
        <v>0</v>
      </c>
      <c r="H2593">
        <v>0</v>
      </c>
      <c r="I2593">
        <v>0</v>
      </c>
      <c r="J2593">
        <v>0</v>
      </c>
      <c r="K2593">
        <v>0</v>
      </c>
      <c r="L2593">
        <v>0</v>
      </c>
      <c r="M2593">
        <v>0</v>
      </c>
      <c r="N2593">
        <v>0</v>
      </c>
      <c r="O2593">
        <v>0</v>
      </c>
      <c r="P2593">
        <v>0</v>
      </c>
      <c r="Q2593">
        <v>0</v>
      </c>
      <c r="R2593">
        <v>0</v>
      </c>
      <c r="S2593">
        <f t="shared" si="40"/>
        <v>0</v>
      </c>
      <c r="T2593">
        <f>SUM($F2593:H2593)</f>
        <v>0</v>
      </c>
      <c r="U2593">
        <f>SUM($F2593:I2593)</f>
        <v>0</v>
      </c>
      <c r="V2593">
        <f>SUM($F2593:J2593)</f>
        <v>0</v>
      </c>
      <c r="W2593">
        <f>SUM($F2593:K2593)</f>
        <v>0</v>
      </c>
      <c r="X2593">
        <f>SUM($F2593:L2593)</f>
        <v>0</v>
      </c>
      <c r="Y2593">
        <f>SUM($F2593:M2593)</f>
        <v>0</v>
      </c>
      <c r="Z2593">
        <f>SUM($F2593:N2593)</f>
        <v>0</v>
      </c>
      <c r="AA2593">
        <f>SUM($F2593:O2593)</f>
        <v>0</v>
      </c>
      <c r="AB2593">
        <f>SUM($F2593:P2593)</f>
        <v>0</v>
      </c>
      <c r="AC2593">
        <f>SUM($F2593:Q2593)</f>
        <v>0</v>
      </c>
      <c r="AD2593">
        <f>SUM($F2593:R2593)</f>
        <v>0</v>
      </c>
    </row>
    <row r="2594" spans="1:30" x14ac:dyDescent="0.35">
      <c r="A2594" t="s">
        <v>195</v>
      </c>
      <c r="B2594" s="328" t="str">
        <f>VLOOKUP(A2594,'Web Based Remittances'!$A$2:$C$70,3,0)</f>
        <v>984n400c</v>
      </c>
      <c r="C2594" t="s">
        <v>125</v>
      </c>
      <c r="D2594" t="s">
        <v>126</v>
      </c>
      <c r="E2594">
        <v>6181510</v>
      </c>
      <c r="F2594">
        <v>0</v>
      </c>
      <c r="S2594">
        <f t="shared" si="40"/>
        <v>0</v>
      </c>
      <c r="T2594">
        <f>SUM($F2594:H2594)</f>
        <v>0</v>
      </c>
      <c r="U2594">
        <f>SUM($F2594:I2594)</f>
        <v>0</v>
      </c>
      <c r="V2594">
        <f>SUM($F2594:J2594)</f>
        <v>0</v>
      </c>
      <c r="W2594">
        <f>SUM($F2594:K2594)</f>
        <v>0</v>
      </c>
      <c r="X2594">
        <f>SUM($F2594:L2594)</f>
        <v>0</v>
      </c>
      <c r="Y2594">
        <f>SUM($F2594:M2594)</f>
        <v>0</v>
      </c>
      <c r="Z2594">
        <f>SUM($F2594:N2594)</f>
        <v>0</v>
      </c>
      <c r="AA2594">
        <f>SUM($F2594:O2594)</f>
        <v>0</v>
      </c>
      <c r="AB2594">
        <f>SUM($F2594:P2594)</f>
        <v>0</v>
      </c>
      <c r="AC2594">
        <f>SUM($F2594:Q2594)</f>
        <v>0</v>
      </c>
      <c r="AD2594">
        <f>SUM($F2594:R2594)</f>
        <v>0</v>
      </c>
    </row>
    <row r="2595" spans="1:30" x14ac:dyDescent="0.35">
      <c r="A2595" t="s">
        <v>195</v>
      </c>
      <c r="B2595" s="328" t="str">
        <f>VLOOKUP(A2595,'Web Based Remittances'!$A$2:$C$70,3,0)</f>
        <v>984n400c</v>
      </c>
      <c r="C2595" t="s">
        <v>146</v>
      </c>
      <c r="D2595" t="s">
        <v>147</v>
      </c>
      <c r="E2595">
        <v>6180210</v>
      </c>
      <c r="S2595">
        <f t="shared" si="40"/>
        <v>0</v>
      </c>
      <c r="T2595">
        <f>SUM($F2595:H2595)</f>
        <v>0</v>
      </c>
      <c r="U2595">
        <f>SUM($F2595:I2595)</f>
        <v>0</v>
      </c>
      <c r="V2595">
        <f>SUM($F2595:J2595)</f>
        <v>0</v>
      </c>
      <c r="W2595">
        <f>SUM($F2595:K2595)</f>
        <v>0</v>
      </c>
      <c r="X2595">
        <f>SUM($F2595:L2595)</f>
        <v>0</v>
      </c>
      <c r="Y2595">
        <f>SUM($F2595:M2595)</f>
        <v>0</v>
      </c>
      <c r="Z2595">
        <f>SUM($F2595:N2595)</f>
        <v>0</v>
      </c>
      <c r="AA2595">
        <f>SUM($F2595:O2595)</f>
        <v>0</v>
      </c>
      <c r="AB2595">
        <f>SUM($F2595:P2595)</f>
        <v>0</v>
      </c>
      <c r="AC2595">
        <f>SUM($F2595:Q2595)</f>
        <v>0</v>
      </c>
      <c r="AD2595">
        <f>SUM($F2595:R2595)</f>
        <v>0</v>
      </c>
    </row>
    <row r="2596" spans="1:30" x14ac:dyDescent="0.35">
      <c r="A2596" t="s">
        <v>195</v>
      </c>
      <c r="B2596" s="328" t="str">
        <f>VLOOKUP(A2596,'Web Based Remittances'!$A$2:$C$70,3,0)</f>
        <v>984n400c</v>
      </c>
      <c r="C2596" t="s">
        <v>127</v>
      </c>
      <c r="D2596" t="s">
        <v>128</v>
      </c>
      <c r="E2596">
        <v>6180200</v>
      </c>
      <c r="F2596">
        <v>20000</v>
      </c>
      <c r="G2596">
        <v>0</v>
      </c>
      <c r="H2596">
        <v>0</v>
      </c>
      <c r="I2596">
        <v>0</v>
      </c>
      <c r="J2596">
        <v>0</v>
      </c>
      <c r="K2596">
        <v>20000</v>
      </c>
      <c r="L2596">
        <v>0</v>
      </c>
      <c r="M2596">
        <v>0</v>
      </c>
      <c r="N2596">
        <v>0</v>
      </c>
      <c r="O2596">
        <v>0</v>
      </c>
      <c r="P2596">
        <v>0</v>
      </c>
      <c r="Q2596">
        <v>0</v>
      </c>
      <c r="R2596">
        <v>0</v>
      </c>
      <c r="S2596">
        <f t="shared" si="40"/>
        <v>0</v>
      </c>
      <c r="T2596">
        <f>SUM($F2596:H2596)</f>
        <v>20000</v>
      </c>
      <c r="U2596">
        <f>SUM($F2596:I2596)</f>
        <v>20000</v>
      </c>
      <c r="V2596">
        <f>SUM($F2596:J2596)</f>
        <v>20000</v>
      </c>
      <c r="W2596">
        <f>SUM($F2596:K2596)</f>
        <v>40000</v>
      </c>
      <c r="X2596">
        <f>SUM($F2596:L2596)</f>
        <v>40000</v>
      </c>
      <c r="Y2596">
        <f>SUM($F2596:M2596)</f>
        <v>40000</v>
      </c>
      <c r="Z2596">
        <f>SUM($F2596:N2596)</f>
        <v>40000</v>
      </c>
      <c r="AA2596">
        <f>SUM($F2596:O2596)</f>
        <v>40000</v>
      </c>
      <c r="AB2596">
        <f>SUM($F2596:P2596)</f>
        <v>40000</v>
      </c>
      <c r="AC2596">
        <f>SUM($F2596:Q2596)</f>
        <v>40000</v>
      </c>
      <c r="AD2596">
        <f>SUM($F2596:R2596)</f>
        <v>40000</v>
      </c>
    </row>
    <row r="2597" spans="1:30" x14ac:dyDescent="0.35">
      <c r="A2597" t="s">
        <v>195</v>
      </c>
      <c r="B2597" s="328" t="str">
        <f>VLOOKUP(A2597,'Web Based Remittances'!$A$2:$C$70,3,0)</f>
        <v>984n400c</v>
      </c>
      <c r="C2597" t="s">
        <v>130</v>
      </c>
      <c r="D2597" t="s">
        <v>131</v>
      </c>
      <c r="E2597">
        <v>6180230</v>
      </c>
      <c r="F2597">
        <v>0</v>
      </c>
      <c r="G2597">
        <v>0</v>
      </c>
      <c r="H2597">
        <v>0</v>
      </c>
      <c r="I2597">
        <v>0</v>
      </c>
      <c r="J2597">
        <v>0</v>
      </c>
      <c r="K2597">
        <v>0</v>
      </c>
      <c r="L2597">
        <v>0</v>
      </c>
      <c r="M2597">
        <v>0</v>
      </c>
      <c r="N2597">
        <v>0</v>
      </c>
      <c r="O2597">
        <v>0</v>
      </c>
      <c r="P2597">
        <v>0</v>
      </c>
      <c r="Q2597">
        <v>0</v>
      </c>
      <c r="R2597">
        <v>0</v>
      </c>
      <c r="S2597">
        <f t="shared" si="40"/>
        <v>0</v>
      </c>
      <c r="T2597">
        <f>SUM($F2597:H2597)</f>
        <v>0</v>
      </c>
      <c r="U2597">
        <f>SUM($F2597:I2597)</f>
        <v>0</v>
      </c>
      <c r="V2597">
        <f>SUM($F2597:J2597)</f>
        <v>0</v>
      </c>
      <c r="W2597">
        <f>SUM($F2597:K2597)</f>
        <v>0</v>
      </c>
      <c r="X2597">
        <f>SUM($F2597:L2597)</f>
        <v>0</v>
      </c>
      <c r="Y2597">
        <f>SUM($F2597:M2597)</f>
        <v>0</v>
      </c>
      <c r="Z2597">
        <f>SUM($F2597:N2597)</f>
        <v>0</v>
      </c>
      <c r="AA2597">
        <f>SUM($F2597:O2597)</f>
        <v>0</v>
      </c>
      <c r="AB2597">
        <f>SUM($F2597:P2597)</f>
        <v>0</v>
      </c>
      <c r="AC2597">
        <f>SUM($F2597:Q2597)</f>
        <v>0</v>
      </c>
      <c r="AD2597">
        <f>SUM($F2597:R2597)</f>
        <v>0</v>
      </c>
    </row>
    <row r="2598" spans="1:30" x14ac:dyDescent="0.35">
      <c r="A2598" t="s">
        <v>195</v>
      </c>
      <c r="B2598" s="328" t="str">
        <f>VLOOKUP(A2598,'Web Based Remittances'!$A$2:$C$70,3,0)</f>
        <v>984n400c</v>
      </c>
      <c r="C2598" t="s">
        <v>135</v>
      </c>
      <c r="D2598" t="s">
        <v>136</v>
      </c>
      <c r="E2598">
        <v>6180260</v>
      </c>
      <c r="F2598">
        <v>17072</v>
      </c>
      <c r="G2598">
        <v>0</v>
      </c>
      <c r="H2598">
        <v>0</v>
      </c>
      <c r="I2598">
        <v>0</v>
      </c>
      <c r="J2598">
        <v>0</v>
      </c>
      <c r="K2598">
        <v>0</v>
      </c>
      <c r="L2598">
        <v>4000</v>
      </c>
      <c r="M2598">
        <v>0</v>
      </c>
      <c r="N2598">
        <v>0</v>
      </c>
      <c r="O2598">
        <v>0</v>
      </c>
      <c r="P2598">
        <v>0</v>
      </c>
      <c r="Q2598">
        <v>0</v>
      </c>
      <c r="R2598">
        <v>13072</v>
      </c>
      <c r="S2598">
        <f t="shared" si="40"/>
        <v>0</v>
      </c>
      <c r="T2598">
        <f>SUM($F2598:H2598)</f>
        <v>17072</v>
      </c>
      <c r="U2598">
        <f>SUM($F2598:I2598)</f>
        <v>17072</v>
      </c>
      <c r="V2598">
        <f>SUM($F2598:J2598)</f>
        <v>17072</v>
      </c>
      <c r="W2598">
        <f>SUM($F2598:K2598)</f>
        <v>17072</v>
      </c>
      <c r="X2598">
        <f>SUM($F2598:L2598)</f>
        <v>21072</v>
      </c>
      <c r="Y2598">
        <f>SUM($F2598:M2598)</f>
        <v>21072</v>
      </c>
      <c r="Z2598">
        <f>SUM($F2598:N2598)</f>
        <v>21072</v>
      </c>
      <c r="AA2598">
        <f>SUM($F2598:O2598)</f>
        <v>21072</v>
      </c>
      <c r="AB2598">
        <f>SUM($F2598:P2598)</f>
        <v>21072</v>
      </c>
      <c r="AC2598">
        <f>SUM($F2598:Q2598)</f>
        <v>21072</v>
      </c>
      <c r="AD2598">
        <f>SUM($F2598:R2598)</f>
        <v>34144</v>
      </c>
    </row>
    <row r="2599" spans="1:30" x14ac:dyDescent="0.35">
      <c r="A2599" t="s">
        <v>186</v>
      </c>
      <c r="B2599" s="328" t="str">
        <f>VLOOKUP(A2599,'Web Based Remittances'!$A$2:$C$70,3,0)</f>
        <v>354x156y</v>
      </c>
      <c r="C2599" t="s">
        <v>19</v>
      </c>
      <c r="D2599" t="s">
        <v>20</v>
      </c>
      <c r="E2599">
        <v>4190105</v>
      </c>
      <c r="F2599">
        <v>-660000</v>
      </c>
      <c r="G2599">
        <v>-55000</v>
      </c>
      <c r="H2599">
        <v>-55000</v>
      </c>
      <c r="I2599">
        <v>-55000</v>
      </c>
      <c r="J2599">
        <v>-55000</v>
      </c>
      <c r="K2599">
        <v>-55000</v>
      </c>
      <c r="L2599">
        <v>-55000</v>
      </c>
      <c r="M2599">
        <v>-55000</v>
      </c>
      <c r="N2599">
        <v>-55000</v>
      </c>
      <c r="O2599">
        <v>-55000</v>
      </c>
      <c r="P2599">
        <v>-55000</v>
      </c>
      <c r="Q2599">
        <v>-55000</v>
      </c>
      <c r="R2599">
        <v>-55000</v>
      </c>
      <c r="S2599">
        <f t="shared" si="40"/>
        <v>-55000</v>
      </c>
      <c r="T2599">
        <f>SUM($F2599:H2599)</f>
        <v>-770000</v>
      </c>
      <c r="U2599">
        <f>SUM($F2599:I2599)</f>
        <v>-825000</v>
      </c>
      <c r="V2599">
        <f>SUM($F2599:J2599)</f>
        <v>-880000</v>
      </c>
      <c r="W2599">
        <f>SUM($F2599:K2599)</f>
        <v>-935000</v>
      </c>
      <c r="X2599">
        <f>SUM($F2599:L2599)</f>
        <v>-990000</v>
      </c>
      <c r="Y2599">
        <f>SUM($F2599:M2599)</f>
        <v>-1045000</v>
      </c>
      <c r="Z2599">
        <f>SUM($F2599:N2599)</f>
        <v>-1100000</v>
      </c>
      <c r="AA2599">
        <f>SUM($F2599:O2599)</f>
        <v>-1155000</v>
      </c>
      <c r="AB2599">
        <f>SUM($F2599:P2599)</f>
        <v>-1210000</v>
      </c>
      <c r="AC2599">
        <f>SUM($F2599:Q2599)</f>
        <v>-1265000</v>
      </c>
      <c r="AD2599">
        <f>SUM($F2599:R2599)</f>
        <v>-1320000</v>
      </c>
    </row>
    <row r="2600" spans="1:30" x14ac:dyDescent="0.35">
      <c r="A2600" t="s">
        <v>186</v>
      </c>
      <c r="B2600" s="328" t="str">
        <f>VLOOKUP(A2600,'Web Based Remittances'!$A$2:$C$70,3,0)</f>
        <v>354x156y</v>
      </c>
      <c r="C2600" t="s">
        <v>21</v>
      </c>
      <c r="D2600" t="s">
        <v>22</v>
      </c>
      <c r="E2600">
        <v>4190110</v>
      </c>
      <c r="S2600">
        <f t="shared" si="40"/>
        <v>0</v>
      </c>
      <c r="T2600">
        <f>SUM($F2600:H2600)</f>
        <v>0</v>
      </c>
      <c r="U2600">
        <f>SUM($F2600:I2600)</f>
        <v>0</v>
      </c>
      <c r="V2600">
        <f>SUM($F2600:J2600)</f>
        <v>0</v>
      </c>
      <c r="W2600">
        <f>SUM($F2600:K2600)</f>
        <v>0</v>
      </c>
      <c r="X2600">
        <f>SUM($F2600:L2600)</f>
        <v>0</v>
      </c>
      <c r="Y2600">
        <f>SUM($F2600:M2600)</f>
        <v>0</v>
      </c>
      <c r="Z2600">
        <f>SUM($F2600:N2600)</f>
        <v>0</v>
      </c>
      <c r="AA2600">
        <f>SUM($F2600:O2600)</f>
        <v>0</v>
      </c>
      <c r="AB2600">
        <f>SUM($F2600:P2600)</f>
        <v>0</v>
      </c>
      <c r="AC2600">
        <f>SUM($F2600:Q2600)</f>
        <v>0</v>
      </c>
      <c r="AD2600">
        <f>SUM($F2600:R2600)</f>
        <v>0</v>
      </c>
    </row>
    <row r="2601" spans="1:30" x14ac:dyDescent="0.35">
      <c r="A2601" t="s">
        <v>186</v>
      </c>
      <c r="B2601" s="328" t="str">
        <f>VLOOKUP(A2601,'Web Based Remittances'!$A$2:$C$70,3,0)</f>
        <v>354x156y</v>
      </c>
      <c r="C2601" t="s">
        <v>23</v>
      </c>
      <c r="D2601" t="s">
        <v>24</v>
      </c>
      <c r="E2601">
        <v>4190120</v>
      </c>
      <c r="F2601">
        <v>-2031492.5</v>
      </c>
      <c r="G2601">
        <v>-169291.04</v>
      </c>
      <c r="H2601">
        <v>-169291.04</v>
      </c>
      <c r="I2601">
        <v>-169291.04</v>
      </c>
      <c r="J2601">
        <v>-169291.04</v>
      </c>
      <c r="K2601">
        <v>-169291.04</v>
      </c>
      <c r="L2601">
        <v>-169291.04</v>
      </c>
      <c r="M2601">
        <v>-169291.04</v>
      </c>
      <c r="N2601">
        <v>-169291.04</v>
      </c>
      <c r="O2601">
        <v>-169291.04</v>
      </c>
      <c r="P2601">
        <v>-169291.04</v>
      </c>
      <c r="Q2601">
        <v>-169291.04</v>
      </c>
      <c r="R2601">
        <v>-169291.06</v>
      </c>
      <c r="S2601">
        <f t="shared" si="40"/>
        <v>-169291.04</v>
      </c>
      <c r="T2601">
        <f>SUM($F2601:H2601)</f>
        <v>-2370074.58</v>
      </c>
      <c r="U2601">
        <f>SUM($F2601:I2601)</f>
        <v>-2539365.62</v>
      </c>
      <c r="V2601">
        <f>SUM($F2601:J2601)</f>
        <v>-2708656.66</v>
      </c>
      <c r="W2601">
        <f>SUM($F2601:K2601)</f>
        <v>-2877947.7</v>
      </c>
      <c r="X2601">
        <f>SUM($F2601:L2601)</f>
        <v>-3047238.74</v>
      </c>
      <c r="Y2601">
        <f>SUM($F2601:M2601)</f>
        <v>-3216529.7800000003</v>
      </c>
      <c r="Z2601">
        <f>SUM($F2601:N2601)</f>
        <v>-3385820.8200000003</v>
      </c>
      <c r="AA2601">
        <f>SUM($F2601:O2601)</f>
        <v>-3555111.8600000003</v>
      </c>
      <c r="AB2601">
        <f>SUM($F2601:P2601)</f>
        <v>-3724402.9000000004</v>
      </c>
      <c r="AC2601">
        <f>SUM($F2601:Q2601)</f>
        <v>-3893693.9400000004</v>
      </c>
      <c r="AD2601">
        <f>SUM($F2601:R2601)</f>
        <v>-4062985.0000000005</v>
      </c>
    </row>
    <row r="2602" spans="1:30" x14ac:dyDescent="0.35">
      <c r="A2602" t="s">
        <v>186</v>
      </c>
      <c r="B2602" s="328" t="str">
        <f>VLOOKUP(A2602,'Web Based Remittances'!$A$2:$C$70,3,0)</f>
        <v>354x156y</v>
      </c>
      <c r="C2602" t="s">
        <v>25</v>
      </c>
      <c r="D2602" t="s">
        <v>26</v>
      </c>
      <c r="E2602">
        <v>4190140</v>
      </c>
      <c r="F2602">
        <v>-54876</v>
      </c>
      <c r="I2602">
        <v>-13719</v>
      </c>
      <c r="L2602">
        <v>-13719</v>
      </c>
      <c r="O2602">
        <v>-13719</v>
      </c>
      <c r="R2602">
        <v>-13719</v>
      </c>
      <c r="S2602">
        <f t="shared" si="40"/>
        <v>0</v>
      </c>
      <c r="T2602">
        <f>SUM($F2602:H2602)</f>
        <v>-54876</v>
      </c>
      <c r="U2602">
        <f>SUM($F2602:I2602)</f>
        <v>-68595</v>
      </c>
      <c r="V2602">
        <f>SUM($F2602:J2602)</f>
        <v>-68595</v>
      </c>
      <c r="W2602">
        <f>SUM($F2602:K2602)</f>
        <v>-68595</v>
      </c>
      <c r="X2602">
        <f>SUM($F2602:L2602)</f>
        <v>-82314</v>
      </c>
      <c r="Y2602">
        <f>SUM($F2602:M2602)</f>
        <v>-82314</v>
      </c>
      <c r="Z2602">
        <f>SUM($F2602:N2602)</f>
        <v>-82314</v>
      </c>
      <c r="AA2602">
        <f>SUM($F2602:O2602)</f>
        <v>-96033</v>
      </c>
      <c r="AB2602">
        <f>SUM($F2602:P2602)</f>
        <v>-96033</v>
      </c>
      <c r="AC2602">
        <f>SUM($F2602:Q2602)</f>
        <v>-96033</v>
      </c>
      <c r="AD2602">
        <f>SUM($F2602:R2602)</f>
        <v>-109752</v>
      </c>
    </row>
    <row r="2603" spans="1:30" x14ac:dyDescent="0.35">
      <c r="A2603" t="s">
        <v>186</v>
      </c>
      <c r="B2603" s="328" t="str">
        <f>VLOOKUP(A2603,'Web Based Remittances'!$A$2:$C$70,3,0)</f>
        <v>354x156y</v>
      </c>
      <c r="C2603" t="s">
        <v>27</v>
      </c>
      <c r="D2603" t="s">
        <v>28</v>
      </c>
      <c r="E2603">
        <v>4190160</v>
      </c>
      <c r="S2603">
        <f t="shared" si="40"/>
        <v>0</v>
      </c>
      <c r="T2603">
        <f>SUM($F2603:H2603)</f>
        <v>0</v>
      </c>
      <c r="U2603">
        <f>SUM($F2603:I2603)</f>
        <v>0</v>
      </c>
      <c r="V2603">
        <f>SUM($F2603:J2603)</f>
        <v>0</v>
      </c>
      <c r="W2603">
        <f>SUM($F2603:K2603)</f>
        <v>0</v>
      </c>
      <c r="X2603">
        <f>SUM($F2603:L2603)</f>
        <v>0</v>
      </c>
      <c r="Y2603">
        <f>SUM($F2603:M2603)</f>
        <v>0</v>
      </c>
      <c r="Z2603">
        <f>SUM($F2603:N2603)</f>
        <v>0</v>
      </c>
      <c r="AA2603">
        <f>SUM($F2603:O2603)</f>
        <v>0</v>
      </c>
      <c r="AB2603">
        <f>SUM($F2603:P2603)</f>
        <v>0</v>
      </c>
      <c r="AC2603">
        <f>SUM($F2603:Q2603)</f>
        <v>0</v>
      </c>
      <c r="AD2603">
        <f>SUM($F2603:R2603)</f>
        <v>0</v>
      </c>
    </row>
    <row r="2604" spans="1:30" x14ac:dyDescent="0.35">
      <c r="A2604" t="s">
        <v>186</v>
      </c>
      <c r="B2604" s="328" t="str">
        <f>VLOOKUP(A2604,'Web Based Remittances'!$A$2:$C$70,3,0)</f>
        <v>354x156y</v>
      </c>
      <c r="C2604" t="s">
        <v>29</v>
      </c>
      <c r="D2604" t="s">
        <v>30</v>
      </c>
      <c r="E2604">
        <v>4190390</v>
      </c>
      <c r="S2604">
        <f t="shared" si="40"/>
        <v>0</v>
      </c>
      <c r="T2604">
        <f>SUM($F2604:H2604)</f>
        <v>0</v>
      </c>
      <c r="U2604">
        <f>SUM($F2604:I2604)</f>
        <v>0</v>
      </c>
      <c r="V2604">
        <f>SUM($F2604:J2604)</f>
        <v>0</v>
      </c>
      <c r="W2604">
        <f>SUM($F2604:K2604)</f>
        <v>0</v>
      </c>
      <c r="X2604">
        <f>SUM($F2604:L2604)</f>
        <v>0</v>
      </c>
      <c r="Y2604">
        <f>SUM($F2604:M2604)</f>
        <v>0</v>
      </c>
      <c r="Z2604">
        <f>SUM($F2604:N2604)</f>
        <v>0</v>
      </c>
      <c r="AA2604">
        <f>SUM($F2604:O2604)</f>
        <v>0</v>
      </c>
      <c r="AB2604">
        <f>SUM($F2604:P2604)</f>
        <v>0</v>
      </c>
      <c r="AC2604">
        <f>SUM($F2604:Q2604)</f>
        <v>0</v>
      </c>
      <c r="AD2604">
        <f>SUM($F2604:R2604)</f>
        <v>0</v>
      </c>
    </row>
    <row r="2605" spans="1:30" x14ac:dyDescent="0.35">
      <c r="A2605" t="s">
        <v>186</v>
      </c>
      <c r="B2605" s="328" t="str">
        <f>VLOOKUP(A2605,'Web Based Remittances'!$A$2:$C$70,3,0)</f>
        <v>354x156y</v>
      </c>
      <c r="C2605" t="s">
        <v>31</v>
      </c>
      <c r="D2605" t="s">
        <v>32</v>
      </c>
      <c r="E2605">
        <v>4191900</v>
      </c>
      <c r="F2605">
        <v>-3900</v>
      </c>
      <c r="G2605">
        <v>-200</v>
      </c>
      <c r="H2605">
        <v>-400</v>
      </c>
      <c r="I2605">
        <v>-400</v>
      </c>
      <c r="J2605">
        <v>-300</v>
      </c>
      <c r="L2605">
        <v>-400</v>
      </c>
      <c r="M2605">
        <v>-400</v>
      </c>
      <c r="N2605">
        <v>-400</v>
      </c>
      <c r="O2605">
        <v>-300</v>
      </c>
      <c r="P2605">
        <v>-400</v>
      </c>
      <c r="Q2605">
        <v>-300</v>
      </c>
      <c r="R2605">
        <v>-400</v>
      </c>
      <c r="S2605">
        <f t="shared" si="40"/>
        <v>-200</v>
      </c>
      <c r="T2605">
        <f>SUM($F2605:H2605)</f>
        <v>-4500</v>
      </c>
      <c r="U2605">
        <f>SUM($F2605:I2605)</f>
        <v>-4900</v>
      </c>
      <c r="V2605">
        <f>SUM($F2605:J2605)</f>
        <v>-5200</v>
      </c>
      <c r="W2605">
        <f>SUM($F2605:K2605)</f>
        <v>-5200</v>
      </c>
      <c r="X2605">
        <f>SUM($F2605:L2605)</f>
        <v>-5600</v>
      </c>
      <c r="Y2605">
        <f>SUM($F2605:M2605)</f>
        <v>-6000</v>
      </c>
      <c r="Z2605">
        <f>SUM($F2605:N2605)</f>
        <v>-6400</v>
      </c>
      <c r="AA2605">
        <f>SUM($F2605:O2605)</f>
        <v>-6700</v>
      </c>
      <c r="AB2605">
        <f>SUM($F2605:P2605)</f>
        <v>-7100</v>
      </c>
      <c r="AC2605">
        <f>SUM($F2605:Q2605)</f>
        <v>-7400</v>
      </c>
      <c r="AD2605">
        <f>SUM($F2605:R2605)</f>
        <v>-7800</v>
      </c>
    </row>
    <row r="2606" spans="1:30" x14ac:dyDescent="0.35">
      <c r="A2606" t="s">
        <v>186</v>
      </c>
      <c r="B2606" s="328" t="str">
        <f>VLOOKUP(A2606,'Web Based Remittances'!$A$2:$C$70,3,0)</f>
        <v>354x156y</v>
      </c>
      <c r="C2606" t="s">
        <v>33</v>
      </c>
      <c r="D2606" t="s">
        <v>34</v>
      </c>
      <c r="E2606">
        <v>4191100</v>
      </c>
      <c r="F2606">
        <v>-125527.13</v>
      </c>
      <c r="G2606">
        <v>-10460.59</v>
      </c>
      <c r="H2606">
        <v>-10460.59</v>
      </c>
      <c r="I2606">
        <v>-10460.59</v>
      </c>
      <c r="J2606">
        <v>-10460.59</v>
      </c>
      <c r="K2606">
        <v>-10460.59</v>
      </c>
      <c r="L2606">
        <v>-10460.59</v>
      </c>
      <c r="M2606">
        <v>-10460.59</v>
      </c>
      <c r="N2606">
        <v>-10460.59</v>
      </c>
      <c r="O2606">
        <v>-10460.59</v>
      </c>
      <c r="P2606">
        <v>-10460.59</v>
      </c>
      <c r="Q2606">
        <v>-10460.59</v>
      </c>
      <c r="R2606">
        <v>-10460.64</v>
      </c>
      <c r="S2606">
        <f t="shared" si="40"/>
        <v>-10460.59</v>
      </c>
      <c r="T2606">
        <f>SUM($F2606:H2606)</f>
        <v>-146448.31</v>
      </c>
      <c r="U2606">
        <f>SUM($F2606:I2606)</f>
        <v>-156908.9</v>
      </c>
      <c r="V2606">
        <f>SUM($F2606:J2606)</f>
        <v>-167369.49</v>
      </c>
      <c r="W2606">
        <f>SUM($F2606:K2606)</f>
        <v>-177830.08</v>
      </c>
      <c r="X2606">
        <f>SUM($F2606:L2606)</f>
        <v>-188290.66999999998</v>
      </c>
      <c r="Y2606">
        <f>SUM($F2606:M2606)</f>
        <v>-198751.25999999998</v>
      </c>
      <c r="Z2606">
        <f>SUM($F2606:N2606)</f>
        <v>-209211.84999999998</v>
      </c>
      <c r="AA2606">
        <f>SUM($F2606:O2606)</f>
        <v>-219672.43999999997</v>
      </c>
      <c r="AB2606">
        <f>SUM($F2606:P2606)</f>
        <v>-230133.02999999997</v>
      </c>
      <c r="AC2606">
        <f>SUM($F2606:Q2606)</f>
        <v>-240593.61999999997</v>
      </c>
      <c r="AD2606">
        <f>SUM($F2606:R2606)</f>
        <v>-251054.25999999995</v>
      </c>
    </row>
    <row r="2607" spans="1:30" x14ac:dyDescent="0.35">
      <c r="A2607" t="s">
        <v>186</v>
      </c>
      <c r="B2607" s="328" t="str">
        <f>VLOOKUP(A2607,'Web Based Remittances'!$A$2:$C$70,3,0)</f>
        <v>354x156y</v>
      </c>
      <c r="C2607" t="s">
        <v>35</v>
      </c>
      <c r="D2607" t="s">
        <v>36</v>
      </c>
      <c r="E2607">
        <v>4191110</v>
      </c>
      <c r="F2607">
        <v>-69000</v>
      </c>
      <c r="G2607">
        <v>-6272.72</v>
      </c>
      <c r="H2607">
        <v>-6272.72</v>
      </c>
      <c r="I2607">
        <v>-6272.72</v>
      </c>
      <c r="J2607">
        <v>-6272.72</v>
      </c>
      <c r="L2607">
        <v>-6272.72</v>
      </c>
      <c r="M2607">
        <v>-6272.72</v>
      </c>
      <c r="N2607">
        <v>-6272.72</v>
      </c>
      <c r="O2607">
        <v>-6272.72</v>
      </c>
      <c r="P2607">
        <v>-6272.72</v>
      </c>
      <c r="Q2607">
        <v>-6272.72</v>
      </c>
      <c r="R2607">
        <v>-6272.8</v>
      </c>
      <c r="S2607">
        <f t="shared" si="40"/>
        <v>-6272.72</v>
      </c>
      <c r="T2607">
        <f>SUM($F2607:H2607)</f>
        <v>-81545.440000000002</v>
      </c>
      <c r="U2607">
        <f>SUM($F2607:I2607)</f>
        <v>-87818.16</v>
      </c>
      <c r="V2607">
        <f>SUM($F2607:J2607)</f>
        <v>-94090.880000000005</v>
      </c>
      <c r="W2607">
        <f>SUM($F2607:K2607)</f>
        <v>-94090.880000000005</v>
      </c>
      <c r="X2607">
        <f>SUM($F2607:L2607)</f>
        <v>-100363.6</v>
      </c>
      <c r="Y2607">
        <f>SUM($F2607:M2607)</f>
        <v>-106636.32</v>
      </c>
      <c r="Z2607">
        <f>SUM($F2607:N2607)</f>
        <v>-112909.04000000001</v>
      </c>
      <c r="AA2607">
        <f>SUM($F2607:O2607)</f>
        <v>-119181.76000000001</v>
      </c>
      <c r="AB2607">
        <f>SUM($F2607:P2607)</f>
        <v>-125454.48000000001</v>
      </c>
      <c r="AC2607">
        <f>SUM($F2607:Q2607)</f>
        <v>-131727.20000000001</v>
      </c>
      <c r="AD2607">
        <f>SUM($F2607:R2607)</f>
        <v>-138000</v>
      </c>
    </row>
    <row r="2608" spans="1:30" x14ac:dyDescent="0.35">
      <c r="A2608" t="s">
        <v>186</v>
      </c>
      <c r="B2608" s="328" t="str">
        <f>VLOOKUP(A2608,'Web Based Remittances'!$A$2:$C$70,3,0)</f>
        <v>354x156y</v>
      </c>
      <c r="C2608" t="s">
        <v>37</v>
      </c>
      <c r="D2608" t="s">
        <v>38</v>
      </c>
      <c r="E2608">
        <v>4191600</v>
      </c>
      <c r="S2608">
        <f t="shared" si="40"/>
        <v>0</v>
      </c>
      <c r="T2608">
        <f>SUM($F2608:H2608)</f>
        <v>0</v>
      </c>
      <c r="U2608">
        <f>SUM($F2608:I2608)</f>
        <v>0</v>
      </c>
      <c r="V2608">
        <f>SUM($F2608:J2608)</f>
        <v>0</v>
      </c>
      <c r="W2608">
        <f>SUM($F2608:K2608)</f>
        <v>0</v>
      </c>
      <c r="X2608">
        <f>SUM($F2608:L2608)</f>
        <v>0</v>
      </c>
      <c r="Y2608">
        <f>SUM($F2608:M2608)</f>
        <v>0</v>
      </c>
      <c r="Z2608">
        <f>SUM($F2608:N2608)</f>
        <v>0</v>
      </c>
      <c r="AA2608">
        <f>SUM($F2608:O2608)</f>
        <v>0</v>
      </c>
      <c r="AB2608">
        <f>SUM($F2608:P2608)</f>
        <v>0</v>
      </c>
      <c r="AC2608">
        <f>SUM($F2608:Q2608)</f>
        <v>0</v>
      </c>
      <c r="AD2608">
        <f>SUM($F2608:R2608)</f>
        <v>0</v>
      </c>
    </row>
    <row r="2609" spans="1:30" x14ac:dyDescent="0.35">
      <c r="A2609" t="s">
        <v>186</v>
      </c>
      <c r="B2609" s="328" t="str">
        <f>VLOOKUP(A2609,'Web Based Remittances'!$A$2:$C$70,3,0)</f>
        <v>354x156y</v>
      </c>
      <c r="C2609" t="s">
        <v>39</v>
      </c>
      <c r="D2609" t="s">
        <v>40</v>
      </c>
      <c r="E2609">
        <v>4191610</v>
      </c>
      <c r="S2609">
        <f t="shared" si="40"/>
        <v>0</v>
      </c>
      <c r="T2609">
        <f>SUM($F2609:H2609)</f>
        <v>0</v>
      </c>
      <c r="U2609">
        <f>SUM($F2609:I2609)</f>
        <v>0</v>
      </c>
      <c r="V2609">
        <f>SUM($F2609:J2609)</f>
        <v>0</v>
      </c>
      <c r="W2609">
        <f>SUM($F2609:K2609)</f>
        <v>0</v>
      </c>
      <c r="X2609">
        <f>SUM($F2609:L2609)</f>
        <v>0</v>
      </c>
      <c r="Y2609">
        <f>SUM($F2609:M2609)</f>
        <v>0</v>
      </c>
      <c r="Z2609">
        <f>SUM($F2609:N2609)</f>
        <v>0</v>
      </c>
      <c r="AA2609">
        <f>SUM($F2609:O2609)</f>
        <v>0</v>
      </c>
      <c r="AB2609">
        <f>SUM($F2609:P2609)</f>
        <v>0</v>
      </c>
      <c r="AC2609">
        <f>SUM($F2609:Q2609)</f>
        <v>0</v>
      </c>
      <c r="AD2609">
        <f>SUM($F2609:R2609)</f>
        <v>0</v>
      </c>
    </row>
    <row r="2610" spans="1:30" x14ac:dyDescent="0.35">
      <c r="A2610" t="s">
        <v>186</v>
      </c>
      <c r="B2610" s="328" t="str">
        <f>VLOOKUP(A2610,'Web Based Remittances'!$A$2:$C$70,3,0)</f>
        <v>354x156y</v>
      </c>
      <c r="C2610" t="s">
        <v>41</v>
      </c>
      <c r="D2610" t="s">
        <v>42</v>
      </c>
      <c r="E2610">
        <v>4190410</v>
      </c>
      <c r="F2610">
        <v>-1000</v>
      </c>
      <c r="G2610">
        <v>-90.9</v>
      </c>
      <c r="H2610">
        <v>-90.9</v>
      </c>
      <c r="I2610">
        <v>-90.9</v>
      </c>
      <c r="J2610">
        <v>-90.9</v>
      </c>
      <c r="L2610">
        <v>-90.9</v>
      </c>
      <c r="M2610">
        <v>-90.9</v>
      </c>
      <c r="N2610">
        <v>-90.9</v>
      </c>
      <c r="O2610">
        <v>-90.9</v>
      </c>
      <c r="P2610">
        <v>-90.9</v>
      </c>
      <c r="Q2610">
        <v>-90.9</v>
      </c>
      <c r="R2610">
        <v>-91</v>
      </c>
      <c r="S2610">
        <f t="shared" si="40"/>
        <v>-90.9</v>
      </c>
      <c r="T2610">
        <f>SUM($F2610:H2610)</f>
        <v>-1181.8000000000002</v>
      </c>
      <c r="U2610">
        <f>SUM($F2610:I2610)</f>
        <v>-1272.7000000000003</v>
      </c>
      <c r="V2610">
        <f>SUM($F2610:J2610)</f>
        <v>-1363.6000000000004</v>
      </c>
      <c r="W2610">
        <f>SUM($F2610:K2610)</f>
        <v>-1363.6000000000004</v>
      </c>
      <c r="X2610">
        <f>SUM($F2610:L2610)</f>
        <v>-1454.5000000000005</v>
      </c>
      <c r="Y2610">
        <f>SUM($F2610:M2610)</f>
        <v>-1545.4000000000005</v>
      </c>
      <c r="Z2610">
        <f>SUM($F2610:N2610)</f>
        <v>-1636.3000000000006</v>
      </c>
      <c r="AA2610">
        <f>SUM($F2610:O2610)</f>
        <v>-1727.2000000000007</v>
      </c>
      <c r="AB2610">
        <f>SUM($F2610:P2610)</f>
        <v>-1818.1000000000008</v>
      </c>
      <c r="AC2610">
        <f>SUM($F2610:Q2610)</f>
        <v>-1909.0000000000009</v>
      </c>
      <c r="AD2610">
        <f>SUM($F2610:R2610)</f>
        <v>-2000.0000000000009</v>
      </c>
    </row>
    <row r="2611" spans="1:30" x14ac:dyDescent="0.35">
      <c r="A2611" t="s">
        <v>186</v>
      </c>
      <c r="B2611" s="328" t="str">
        <f>VLOOKUP(A2611,'Web Based Remittances'!$A$2:$C$70,3,0)</f>
        <v>354x156y</v>
      </c>
      <c r="C2611" t="s">
        <v>43</v>
      </c>
      <c r="D2611" t="s">
        <v>44</v>
      </c>
      <c r="E2611">
        <v>4190420</v>
      </c>
      <c r="S2611">
        <f t="shared" si="40"/>
        <v>0</v>
      </c>
      <c r="T2611">
        <f>SUM($F2611:H2611)</f>
        <v>0</v>
      </c>
      <c r="U2611">
        <f>SUM($F2611:I2611)</f>
        <v>0</v>
      </c>
      <c r="V2611">
        <f>SUM($F2611:J2611)</f>
        <v>0</v>
      </c>
      <c r="W2611">
        <f>SUM($F2611:K2611)</f>
        <v>0</v>
      </c>
      <c r="X2611">
        <f>SUM($F2611:L2611)</f>
        <v>0</v>
      </c>
      <c r="Y2611">
        <f>SUM($F2611:M2611)</f>
        <v>0</v>
      </c>
      <c r="Z2611">
        <f>SUM($F2611:N2611)</f>
        <v>0</v>
      </c>
      <c r="AA2611">
        <f>SUM($F2611:O2611)</f>
        <v>0</v>
      </c>
      <c r="AB2611">
        <f>SUM($F2611:P2611)</f>
        <v>0</v>
      </c>
      <c r="AC2611">
        <f>SUM($F2611:Q2611)</f>
        <v>0</v>
      </c>
      <c r="AD2611">
        <f>SUM($F2611:R2611)</f>
        <v>0</v>
      </c>
    </row>
    <row r="2612" spans="1:30" x14ac:dyDescent="0.35">
      <c r="A2612" t="s">
        <v>186</v>
      </c>
      <c r="B2612" s="328" t="str">
        <f>VLOOKUP(A2612,'Web Based Remittances'!$A$2:$C$70,3,0)</f>
        <v>354x156y</v>
      </c>
      <c r="C2612" t="s">
        <v>45</v>
      </c>
      <c r="D2612" t="s">
        <v>46</v>
      </c>
      <c r="E2612">
        <v>4190200</v>
      </c>
      <c r="S2612">
        <f t="shared" si="40"/>
        <v>0</v>
      </c>
      <c r="T2612">
        <f>SUM($F2612:H2612)</f>
        <v>0</v>
      </c>
      <c r="U2612">
        <f>SUM($F2612:I2612)</f>
        <v>0</v>
      </c>
      <c r="V2612">
        <f>SUM($F2612:J2612)</f>
        <v>0</v>
      </c>
      <c r="W2612">
        <f>SUM($F2612:K2612)</f>
        <v>0</v>
      </c>
      <c r="X2612">
        <f>SUM($F2612:L2612)</f>
        <v>0</v>
      </c>
      <c r="Y2612">
        <f>SUM($F2612:M2612)</f>
        <v>0</v>
      </c>
      <c r="Z2612">
        <f>SUM($F2612:N2612)</f>
        <v>0</v>
      </c>
      <c r="AA2612">
        <f>SUM($F2612:O2612)</f>
        <v>0</v>
      </c>
      <c r="AB2612">
        <f>SUM($F2612:P2612)</f>
        <v>0</v>
      </c>
      <c r="AC2612">
        <f>SUM($F2612:Q2612)</f>
        <v>0</v>
      </c>
      <c r="AD2612">
        <f>SUM($F2612:R2612)</f>
        <v>0</v>
      </c>
    </row>
    <row r="2613" spans="1:30" x14ac:dyDescent="0.35">
      <c r="A2613" t="s">
        <v>186</v>
      </c>
      <c r="B2613" s="328" t="str">
        <f>VLOOKUP(A2613,'Web Based Remittances'!$A$2:$C$70,3,0)</f>
        <v>354x156y</v>
      </c>
      <c r="C2613" t="s">
        <v>47</v>
      </c>
      <c r="D2613" t="s">
        <v>48</v>
      </c>
      <c r="E2613">
        <v>4190386</v>
      </c>
      <c r="S2613">
        <f t="shared" si="40"/>
        <v>0</v>
      </c>
      <c r="T2613">
        <f>SUM($F2613:H2613)</f>
        <v>0</v>
      </c>
      <c r="U2613">
        <f>SUM($F2613:I2613)</f>
        <v>0</v>
      </c>
      <c r="V2613">
        <f>SUM($F2613:J2613)</f>
        <v>0</v>
      </c>
      <c r="W2613">
        <f>SUM($F2613:K2613)</f>
        <v>0</v>
      </c>
      <c r="X2613">
        <f>SUM($F2613:L2613)</f>
        <v>0</v>
      </c>
      <c r="Y2613">
        <f>SUM($F2613:M2613)</f>
        <v>0</v>
      </c>
      <c r="Z2613">
        <f>SUM($F2613:N2613)</f>
        <v>0</v>
      </c>
      <c r="AA2613">
        <f>SUM($F2613:O2613)</f>
        <v>0</v>
      </c>
      <c r="AB2613">
        <f>SUM($F2613:P2613)</f>
        <v>0</v>
      </c>
      <c r="AC2613">
        <f>SUM($F2613:Q2613)</f>
        <v>0</v>
      </c>
      <c r="AD2613">
        <f>SUM($F2613:R2613)</f>
        <v>0</v>
      </c>
    </row>
    <row r="2614" spans="1:30" x14ac:dyDescent="0.35">
      <c r="A2614" t="s">
        <v>186</v>
      </c>
      <c r="B2614" s="328" t="str">
        <f>VLOOKUP(A2614,'Web Based Remittances'!$A$2:$C$70,3,0)</f>
        <v>354x156y</v>
      </c>
      <c r="C2614" t="s">
        <v>49</v>
      </c>
      <c r="D2614" t="s">
        <v>50</v>
      </c>
      <c r="E2614">
        <v>4190387</v>
      </c>
      <c r="S2614">
        <f t="shared" si="40"/>
        <v>0</v>
      </c>
      <c r="T2614">
        <f>SUM($F2614:H2614)</f>
        <v>0</v>
      </c>
      <c r="U2614">
        <f>SUM($F2614:I2614)</f>
        <v>0</v>
      </c>
      <c r="V2614">
        <f>SUM($F2614:J2614)</f>
        <v>0</v>
      </c>
      <c r="W2614">
        <f>SUM($F2614:K2614)</f>
        <v>0</v>
      </c>
      <c r="X2614">
        <f>SUM($F2614:L2614)</f>
        <v>0</v>
      </c>
      <c r="Y2614">
        <f>SUM($F2614:M2614)</f>
        <v>0</v>
      </c>
      <c r="Z2614">
        <f>SUM($F2614:N2614)</f>
        <v>0</v>
      </c>
      <c r="AA2614">
        <f>SUM($F2614:O2614)</f>
        <v>0</v>
      </c>
      <c r="AB2614">
        <f>SUM($F2614:P2614)</f>
        <v>0</v>
      </c>
      <c r="AC2614">
        <f>SUM($F2614:Q2614)</f>
        <v>0</v>
      </c>
      <c r="AD2614">
        <f>SUM($F2614:R2614)</f>
        <v>0</v>
      </c>
    </row>
    <row r="2615" spans="1:30" x14ac:dyDescent="0.35">
      <c r="A2615" t="s">
        <v>186</v>
      </c>
      <c r="B2615" s="328" t="str">
        <f>VLOOKUP(A2615,'Web Based Remittances'!$A$2:$C$70,3,0)</f>
        <v>354x156y</v>
      </c>
      <c r="C2615" t="s">
        <v>51</v>
      </c>
      <c r="D2615" t="s">
        <v>52</v>
      </c>
      <c r="E2615">
        <v>4190388</v>
      </c>
      <c r="F2615">
        <v>-16121.11</v>
      </c>
      <c r="G2615">
        <v>-2273.61</v>
      </c>
      <c r="I2615">
        <v>-4060</v>
      </c>
      <c r="L2615">
        <v>-3262.5</v>
      </c>
      <c r="O2615">
        <v>-3262.5</v>
      </c>
      <c r="R2615">
        <v>-3262.5</v>
      </c>
      <c r="S2615">
        <f t="shared" si="40"/>
        <v>-2273.61</v>
      </c>
      <c r="T2615">
        <f>SUM($F2615:H2615)</f>
        <v>-18394.72</v>
      </c>
      <c r="U2615">
        <f>SUM($F2615:I2615)</f>
        <v>-22454.720000000001</v>
      </c>
      <c r="V2615">
        <f>SUM($F2615:J2615)</f>
        <v>-22454.720000000001</v>
      </c>
      <c r="W2615">
        <f>SUM($F2615:K2615)</f>
        <v>-22454.720000000001</v>
      </c>
      <c r="X2615">
        <f>SUM($F2615:L2615)</f>
        <v>-25717.22</v>
      </c>
      <c r="Y2615">
        <f>SUM($F2615:M2615)</f>
        <v>-25717.22</v>
      </c>
      <c r="Z2615">
        <f>SUM($F2615:N2615)</f>
        <v>-25717.22</v>
      </c>
      <c r="AA2615">
        <f>SUM($F2615:O2615)</f>
        <v>-28979.72</v>
      </c>
      <c r="AB2615">
        <f>SUM($F2615:P2615)</f>
        <v>-28979.72</v>
      </c>
      <c r="AC2615">
        <f>SUM($F2615:Q2615)</f>
        <v>-28979.72</v>
      </c>
      <c r="AD2615">
        <f>SUM($F2615:R2615)</f>
        <v>-32242.22</v>
      </c>
    </row>
    <row r="2616" spans="1:30" x14ac:dyDescent="0.35">
      <c r="A2616" t="s">
        <v>186</v>
      </c>
      <c r="B2616" s="328" t="str">
        <f>VLOOKUP(A2616,'Web Based Remittances'!$A$2:$C$70,3,0)</f>
        <v>354x156y</v>
      </c>
      <c r="C2616" t="s">
        <v>53</v>
      </c>
      <c r="D2616" t="s">
        <v>54</v>
      </c>
      <c r="E2616">
        <v>4190380</v>
      </c>
      <c r="F2616">
        <v>-16782</v>
      </c>
      <c r="G2616">
        <v>-9626</v>
      </c>
      <c r="I2616">
        <v>-229</v>
      </c>
      <c r="N2616">
        <v>-6927</v>
      </c>
      <c r="S2616">
        <f t="shared" si="40"/>
        <v>-9626</v>
      </c>
      <c r="T2616">
        <f>SUM($F2616:H2616)</f>
        <v>-26408</v>
      </c>
      <c r="U2616">
        <f>SUM($F2616:I2616)</f>
        <v>-26637</v>
      </c>
      <c r="V2616">
        <f>SUM($F2616:J2616)</f>
        <v>-26637</v>
      </c>
      <c r="W2616">
        <f>SUM($F2616:K2616)</f>
        <v>-26637</v>
      </c>
      <c r="X2616">
        <f>SUM($F2616:L2616)</f>
        <v>-26637</v>
      </c>
      <c r="Y2616">
        <f>SUM($F2616:M2616)</f>
        <v>-26637</v>
      </c>
      <c r="Z2616">
        <f>SUM($F2616:N2616)</f>
        <v>-33564</v>
      </c>
      <c r="AA2616">
        <f>SUM($F2616:O2616)</f>
        <v>-33564</v>
      </c>
      <c r="AB2616">
        <f>SUM($F2616:P2616)</f>
        <v>-33564</v>
      </c>
      <c r="AC2616">
        <f>SUM($F2616:Q2616)</f>
        <v>-33564</v>
      </c>
      <c r="AD2616">
        <f>SUM($F2616:R2616)</f>
        <v>-33564</v>
      </c>
    </row>
    <row r="2617" spans="1:30" x14ac:dyDescent="0.35">
      <c r="A2617" t="s">
        <v>186</v>
      </c>
      <c r="B2617" s="328" t="str">
        <f>VLOOKUP(A2617,'Web Based Remittances'!$A$2:$C$70,3,0)</f>
        <v>354x156y</v>
      </c>
      <c r="C2617" t="s">
        <v>156</v>
      </c>
      <c r="D2617" t="s">
        <v>157</v>
      </c>
      <c r="E2617">
        <v>4190205</v>
      </c>
      <c r="S2617">
        <f t="shared" si="40"/>
        <v>0</v>
      </c>
      <c r="T2617">
        <f>SUM($F2617:H2617)</f>
        <v>0</v>
      </c>
      <c r="U2617">
        <f>SUM($F2617:I2617)</f>
        <v>0</v>
      </c>
      <c r="V2617">
        <f>SUM($F2617:J2617)</f>
        <v>0</v>
      </c>
      <c r="W2617">
        <f>SUM($F2617:K2617)</f>
        <v>0</v>
      </c>
      <c r="X2617">
        <f>SUM($F2617:L2617)</f>
        <v>0</v>
      </c>
      <c r="Y2617">
        <f>SUM($F2617:M2617)</f>
        <v>0</v>
      </c>
      <c r="Z2617">
        <f>SUM($F2617:N2617)</f>
        <v>0</v>
      </c>
      <c r="AA2617">
        <f>SUM($F2617:O2617)</f>
        <v>0</v>
      </c>
      <c r="AB2617">
        <f>SUM($F2617:P2617)</f>
        <v>0</v>
      </c>
      <c r="AC2617">
        <f>SUM($F2617:Q2617)</f>
        <v>0</v>
      </c>
      <c r="AD2617">
        <f>SUM($F2617:R2617)</f>
        <v>0</v>
      </c>
    </row>
    <row r="2618" spans="1:30" x14ac:dyDescent="0.35">
      <c r="A2618" t="s">
        <v>186</v>
      </c>
      <c r="B2618" s="328" t="str">
        <f>VLOOKUP(A2618,'Web Based Remittances'!$A$2:$C$70,3,0)</f>
        <v>354x156y</v>
      </c>
      <c r="C2618" t="s">
        <v>55</v>
      </c>
      <c r="D2618" t="s">
        <v>56</v>
      </c>
      <c r="E2618">
        <v>4190210</v>
      </c>
      <c r="S2618">
        <f t="shared" si="40"/>
        <v>0</v>
      </c>
      <c r="T2618">
        <f>SUM($F2618:H2618)</f>
        <v>0</v>
      </c>
      <c r="U2618">
        <f>SUM($F2618:I2618)</f>
        <v>0</v>
      </c>
      <c r="V2618">
        <f>SUM($F2618:J2618)</f>
        <v>0</v>
      </c>
      <c r="W2618">
        <f>SUM($F2618:K2618)</f>
        <v>0</v>
      </c>
      <c r="X2618">
        <f>SUM($F2618:L2618)</f>
        <v>0</v>
      </c>
      <c r="Y2618">
        <f>SUM($F2618:M2618)</f>
        <v>0</v>
      </c>
      <c r="Z2618">
        <f>SUM($F2618:N2618)</f>
        <v>0</v>
      </c>
      <c r="AA2618">
        <f>SUM($F2618:O2618)</f>
        <v>0</v>
      </c>
      <c r="AB2618">
        <f>SUM($F2618:P2618)</f>
        <v>0</v>
      </c>
      <c r="AC2618">
        <f>SUM($F2618:Q2618)</f>
        <v>0</v>
      </c>
      <c r="AD2618">
        <f>SUM($F2618:R2618)</f>
        <v>0</v>
      </c>
    </row>
    <row r="2619" spans="1:30" x14ac:dyDescent="0.35">
      <c r="A2619" t="s">
        <v>186</v>
      </c>
      <c r="B2619" s="328" t="str">
        <f>VLOOKUP(A2619,'Web Based Remittances'!$A$2:$C$70,3,0)</f>
        <v>354x156y</v>
      </c>
      <c r="C2619" t="s">
        <v>57</v>
      </c>
      <c r="D2619" t="s">
        <v>58</v>
      </c>
      <c r="E2619">
        <v>6110000</v>
      </c>
      <c r="F2619">
        <v>1008318.0500000002</v>
      </c>
      <c r="G2619">
        <v>84026.5</v>
      </c>
      <c r="H2619">
        <v>84026.5</v>
      </c>
      <c r="I2619">
        <v>84026.5</v>
      </c>
      <c r="J2619">
        <v>84026.5</v>
      </c>
      <c r="K2619">
        <v>84026.5</v>
      </c>
      <c r="L2619">
        <v>84026.5</v>
      </c>
      <c r="M2619">
        <v>84026.5</v>
      </c>
      <c r="N2619">
        <v>84026.5</v>
      </c>
      <c r="O2619">
        <v>84026.5</v>
      </c>
      <c r="P2619">
        <v>84026.5</v>
      </c>
      <c r="Q2619">
        <v>84026.5</v>
      </c>
      <c r="R2619">
        <v>84026.55</v>
      </c>
      <c r="S2619">
        <f t="shared" si="40"/>
        <v>84026.5</v>
      </c>
      <c r="T2619">
        <f>SUM($F2619:H2619)</f>
        <v>1176371.0500000003</v>
      </c>
      <c r="U2619">
        <f>SUM($F2619:I2619)</f>
        <v>1260397.5500000003</v>
      </c>
      <c r="V2619">
        <f>SUM($F2619:J2619)</f>
        <v>1344424.0500000003</v>
      </c>
      <c r="W2619">
        <f>SUM($F2619:K2619)</f>
        <v>1428450.5500000003</v>
      </c>
      <c r="X2619">
        <f>SUM($F2619:L2619)</f>
        <v>1512477.0500000003</v>
      </c>
      <c r="Y2619">
        <f>SUM($F2619:M2619)</f>
        <v>1596503.5500000003</v>
      </c>
      <c r="Z2619">
        <f>SUM($F2619:N2619)</f>
        <v>1680530.0500000003</v>
      </c>
      <c r="AA2619">
        <f>SUM($F2619:O2619)</f>
        <v>1764556.5500000003</v>
      </c>
      <c r="AB2619">
        <f>SUM($F2619:P2619)</f>
        <v>1848583.0500000003</v>
      </c>
      <c r="AC2619">
        <f>SUM($F2619:Q2619)</f>
        <v>1932609.5500000003</v>
      </c>
      <c r="AD2619">
        <f>SUM($F2619:R2619)</f>
        <v>2016636.1000000003</v>
      </c>
    </row>
    <row r="2620" spans="1:30" x14ac:dyDescent="0.35">
      <c r="A2620" t="s">
        <v>186</v>
      </c>
      <c r="B2620" s="328" t="str">
        <f>VLOOKUP(A2620,'Web Based Remittances'!$A$2:$C$70,3,0)</f>
        <v>354x156y</v>
      </c>
      <c r="C2620" t="s">
        <v>59</v>
      </c>
      <c r="D2620" t="s">
        <v>60</v>
      </c>
      <c r="E2620">
        <v>6110020</v>
      </c>
      <c r="S2620">
        <f t="shared" si="40"/>
        <v>0</v>
      </c>
      <c r="T2620">
        <f>SUM($F2620:H2620)</f>
        <v>0</v>
      </c>
      <c r="U2620">
        <f>SUM($F2620:I2620)</f>
        <v>0</v>
      </c>
      <c r="V2620">
        <f>SUM($F2620:J2620)</f>
        <v>0</v>
      </c>
      <c r="W2620">
        <f>SUM($F2620:K2620)</f>
        <v>0</v>
      </c>
      <c r="X2620">
        <f>SUM($F2620:L2620)</f>
        <v>0</v>
      </c>
      <c r="Y2620">
        <f>SUM($F2620:M2620)</f>
        <v>0</v>
      </c>
      <c r="Z2620">
        <f>SUM($F2620:N2620)</f>
        <v>0</v>
      </c>
      <c r="AA2620">
        <f>SUM($F2620:O2620)</f>
        <v>0</v>
      </c>
      <c r="AB2620">
        <f>SUM($F2620:P2620)</f>
        <v>0</v>
      </c>
      <c r="AC2620">
        <f>SUM($F2620:Q2620)</f>
        <v>0</v>
      </c>
      <c r="AD2620">
        <f>SUM($F2620:R2620)</f>
        <v>0</v>
      </c>
    </row>
    <row r="2621" spans="1:30" x14ac:dyDescent="0.35">
      <c r="A2621" t="s">
        <v>186</v>
      </c>
      <c r="B2621" s="328" t="str">
        <f>VLOOKUP(A2621,'Web Based Remittances'!$A$2:$C$70,3,0)</f>
        <v>354x156y</v>
      </c>
      <c r="C2621" t="s">
        <v>61</v>
      </c>
      <c r="D2621" t="s">
        <v>62</v>
      </c>
      <c r="E2621">
        <v>6110600</v>
      </c>
      <c r="F2621">
        <v>952236.6399999999</v>
      </c>
      <c r="G2621">
        <v>75171.86</v>
      </c>
      <c r="H2621">
        <v>75171.86</v>
      </c>
      <c r="I2621">
        <v>80189.289999999994</v>
      </c>
      <c r="J2621">
        <v>80189.289999999994</v>
      </c>
      <c r="K2621">
        <v>80189.289999999994</v>
      </c>
      <c r="L2621">
        <v>80189.289999999994</v>
      </c>
      <c r="M2621">
        <v>80189.289999999994</v>
      </c>
      <c r="N2621">
        <v>80189.289999999994</v>
      </c>
      <c r="O2621">
        <v>80189.289999999994</v>
      </c>
      <c r="P2621">
        <v>80189.289999999994</v>
      </c>
      <c r="Q2621">
        <v>80189.289999999994</v>
      </c>
      <c r="R2621">
        <v>80189.31</v>
      </c>
      <c r="S2621">
        <f t="shared" si="40"/>
        <v>75171.86</v>
      </c>
      <c r="T2621">
        <f>SUM($F2621:H2621)</f>
        <v>1102580.3599999999</v>
      </c>
      <c r="U2621">
        <f>SUM($F2621:I2621)</f>
        <v>1182769.6499999999</v>
      </c>
      <c r="V2621">
        <f>SUM($F2621:J2621)</f>
        <v>1262958.94</v>
      </c>
      <c r="W2621">
        <f>SUM($F2621:K2621)</f>
        <v>1343148.23</v>
      </c>
      <c r="X2621">
        <f>SUM($F2621:L2621)</f>
        <v>1423337.52</v>
      </c>
      <c r="Y2621">
        <f>SUM($F2621:M2621)</f>
        <v>1503526.81</v>
      </c>
      <c r="Z2621">
        <f>SUM($F2621:N2621)</f>
        <v>1583716.1</v>
      </c>
      <c r="AA2621">
        <f>SUM($F2621:O2621)</f>
        <v>1663905.3900000001</v>
      </c>
      <c r="AB2621">
        <f>SUM($F2621:P2621)</f>
        <v>1744094.6800000002</v>
      </c>
      <c r="AC2621">
        <f>SUM($F2621:Q2621)</f>
        <v>1824283.9700000002</v>
      </c>
      <c r="AD2621">
        <f>SUM($F2621:R2621)</f>
        <v>1904473.2800000003</v>
      </c>
    </row>
    <row r="2622" spans="1:30" x14ac:dyDescent="0.35">
      <c r="A2622" t="s">
        <v>186</v>
      </c>
      <c r="B2622" s="328" t="str">
        <f>VLOOKUP(A2622,'Web Based Remittances'!$A$2:$C$70,3,0)</f>
        <v>354x156y</v>
      </c>
      <c r="C2622" t="s">
        <v>63</v>
      </c>
      <c r="D2622" t="s">
        <v>64</v>
      </c>
      <c r="E2622">
        <v>6110720</v>
      </c>
      <c r="F2622">
        <v>77075.520000000004</v>
      </c>
      <c r="G2622">
        <v>6422.96</v>
      </c>
      <c r="H2622">
        <v>6422.96</v>
      </c>
      <c r="I2622">
        <v>6422.96</v>
      </c>
      <c r="J2622">
        <v>6422.96</v>
      </c>
      <c r="K2622">
        <v>6422.96</v>
      </c>
      <c r="L2622">
        <v>6422.96</v>
      </c>
      <c r="M2622">
        <v>6422.96</v>
      </c>
      <c r="N2622">
        <v>6422.96</v>
      </c>
      <c r="O2622">
        <v>6422.96</v>
      </c>
      <c r="P2622">
        <v>6422.96</v>
      </c>
      <c r="Q2622">
        <v>6422.96</v>
      </c>
      <c r="R2622">
        <v>6422.96</v>
      </c>
      <c r="S2622">
        <f t="shared" si="40"/>
        <v>6422.96</v>
      </c>
      <c r="T2622">
        <f>SUM($F2622:H2622)</f>
        <v>89921.440000000017</v>
      </c>
      <c r="U2622">
        <f>SUM($F2622:I2622)</f>
        <v>96344.400000000023</v>
      </c>
      <c r="V2622">
        <f>SUM($F2622:J2622)</f>
        <v>102767.36000000003</v>
      </c>
      <c r="W2622">
        <f>SUM($F2622:K2622)</f>
        <v>109190.32000000004</v>
      </c>
      <c r="X2622">
        <f>SUM($F2622:L2622)</f>
        <v>115613.28000000004</v>
      </c>
      <c r="Y2622">
        <f>SUM($F2622:M2622)</f>
        <v>122036.24000000005</v>
      </c>
      <c r="Z2622">
        <f>SUM($F2622:N2622)</f>
        <v>128459.20000000006</v>
      </c>
      <c r="AA2622">
        <f>SUM($F2622:O2622)</f>
        <v>134882.16000000006</v>
      </c>
      <c r="AB2622">
        <f>SUM($F2622:P2622)</f>
        <v>141305.12000000005</v>
      </c>
      <c r="AC2622">
        <f>SUM($F2622:Q2622)</f>
        <v>147728.08000000005</v>
      </c>
      <c r="AD2622">
        <f>SUM($F2622:R2622)</f>
        <v>154151.04000000004</v>
      </c>
    </row>
    <row r="2623" spans="1:30" x14ac:dyDescent="0.35">
      <c r="A2623" t="s">
        <v>186</v>
      </c>
      <c r="B2623" s="328" t="str">
        <f>VLOOKUP(A2623,'Web Based Remittances'!$A$2:$C$70,3,0)</f>
        <v>354x156y</v>
      </c>
      <c r="C2623" t="s">
        <v>65</v>
      </c>
      <c r="D2623" t="s">
        <v>66</v>
      </c>
      <c r="E2623">
        <v>6110860</v>
      </c>
      <c r="F2623">
        <v>109141.44</v>
      </c>
      <c r="G2623">
        <v>9095.1200000000008</v>
      </c>
      <c r="H2623">
        <v>9095.1200000000008</v>
      </c>
      <c r="I2623">
        <v>9095.1200000000008</v>
      </c>
      <c r="J2623">
        <v>9095.1200000000008</v>
      </c>
      <c r="K2623">
        <v>9095.1200000000008</v>
      </c>
      <c r="L2623">
        <v>9095.1200000000008</v>
      </c>
      <c r="M2623">
        <v>9095.1200000000008</v>
      </c>
      <c r="N2623">
        <v>9095.1200000000008</v>
      </c>
      <c r="O2623">
        <v>9095.1200000000008</v>
      </c>
      <c r="P2623">
        <v>9095.1200000000008</v>
      </c>
      <c r="Q2623">
        <v>9095.1200000000008</v>
      </c>
      <c r="R2623">
        <v>9095.1200000000008</v>
      </c>
      <c r="S2623">
        <f t="shared" si="40"/>
        <v>9095.1200000000008</v>
      </c>
      <c r="T2623">
        <f>SUM($F2623:H2623)</f>
        <v>127331.68</v>
      </c>
      <c r="U2623">
        <f>SUM($F2623:I2623)</f>
        <v>136426.79999999999</v>
      </c>
      <c r="V2623">
        <f>SUM($F2623:J2623)</f>
        <v>145521.91999999998</v>
      </c>
      <c r="W2623">
        <f>SUM($F2623:K2623)</f>
        <v>154617.03999999998</v>
      </c>
      <c r="X2623">
        <f>SUM($F2623:L2623)</f>
        <v>163712.15999999997</v>
      </c>
      <c r="Y2623">
        <f>SUM($F2623:M2623)</f>
        <v>172807.27999999997</v>
      </c>
      <c r="Z2623">
        <f>SUM($F2623:N2623)</f>
        <v>181902.39999999997</v>
      </c>
      <c r="AA2623">
        <f>SUM($F2623:O2623)</f>
        <v>190997.51999999996</v>
      </c>
      <c r="AB2623">
        <f>SUM($F2623:P2623)</f>
        <v>200092.63999999996</v>
      </c>
      <c r="AC2623">
        <f>SUM($F2623:Q2623)</f>
        <v>209187.75999999995</v>
      </c>
      <c r="AD2623">
        <f>SUM($F2623:R2623)</f>
        <v>218282.87999999995</v>
      </c>
    </row>
    <row r="2624" spans="1:30" x14ac:dyDescent="0.35">
      <c r="A2624" t="s">
        <v>186</v>
      </c>
      <c r="B2624" s="328" t="str">
        <f>VLOOKUP(A2624,'Web Based Remittances'!$A$2:$C$70,3,0)</f>
        <v>354x156y</v>
      </c>
      <c r="C2624" t="s">
        <v>67</v>
      </c>
      <c r="D2624" t="s">
        <v>68</v>
      </c>
      <c r="E2624">
        <v>6110800</v>
      </c>
      <c r="F2624">
        <v>155366</v>
      </c>
      <c r="G2624">
        <v>12947.16</v>
      </c>
      <c r="H2624">
        <v>12947.16</v>
      </c>
      <c r="I2624">
        <v>12947.16</v>
      </c>
      <c r="J2624">
        <v>12947.16</v>
      </c>
      <c r="K2624">
        <v>12947.16</v>
      </c>
      <c r="L2624">
        <v>12947.16</v>
      </c>
      <c r="M2624">
        <v>12947.16</v>
      </c>
      <c r="N2624">
        <v>12947.16</v>
      </c>
      <c r="O2624">
        <v>12947.16</v>
      </c>
      <c r="P2624">
        <v>12947.16</v>
      </c>
      <c r="Q2624">
        <v>12947.16</v>
      </c>
      <c r="R2624">
        <v>12947.24</v>
      </c>
      <c r="S2624">
        <f t="shared" si="40"/>
        <v>12947.16</v>
      </c>
      <c r="T2624">
        <f>SUM($F2624:H2624)</f>
        <v>181260.32</v>
      </c>
      <c r="U2624">
        <f>SUM($F2624:I2624)</f>
        <v>194207.48</v>
      </c>
      <c r="V2624">
        <f>SUM($F2624:J2624)</f>
        <v>207154.64</v>
      </c>
      <c r="W2624">
        <f>SUM($F2624:K2624)</f>
        <v>220101.80000000002</v>
      </c>
      <c r="X2624">
        <f>SUM($F2624:L2624)</f>
        <v>233048.96000000002</v>
      </c>
      <c r="Y2624">
        <f>SUM($F2624:M2624)</f>
        <v>245996.12000000002</v>
      </c>
      <c r="Z2624">
        <f>SUM($F2624:N2624)</f>
        <v>258943.28000000003</v>
      </c>
      <c r="AA2624">
        <f>SUM($F2624:O2624)</f>
        <v>271890.44</v>
      </c>
      <c r="AB2624">
        <f>SUM($F2624:P2624)</f>
        <v>284837.59999999998</v>
      </c>
      <c r="AC2624">
        <f>SUM($F2624:Q2624)</f>
        <v>297784.75999999995</v>
      </c>
      <c r="AD2624">
        <f>SUM($F2624:R2624)</f>
        <v>310731.99999999994</v>
      </c>
    </row>
    <row r="2625" spans="1:30" x14ac:dyDescent="0.35">
      <c r="A2625" t="s">
        <v>186</v>
      </c>
      <c r="B2625" s="328" t="str">
        <f>VLOOKUP(A2625,'Web Based Remittances'!$A$2:$C$70,3,0)</f>
        <v>354x156y</v>
      </c>
      <c r="C2625" t="s">
        <v>69</v>
      </c>
      <c r="D2625" t="s">
        <v>70</v>
      </c>
      <c r="E2625">
        <v>6110640</v>
      </c>
      <c r="S2625">
        <f t="shared" si="40"/>
        <v>0</v>
      </c>
      <c r="T2625">
        <f>SUM($F2625:H2625)</f>
        <v>0</v>
      </c>
      <c r="U2625">
        <f>SUM($F2625:I2625)</f>
        <v>0</v>
      </c>
      <c r="V2625">
        <f>SUM($F2625:J2625)</f>
        <v>0</v>
      </c>
      <c r="W2625">
        <f>SUM($F2625:K2625)</f>
        <v>0</v>
      </c>
      <c r="X2625">
        <f>SUM($F2625:L2625)</f>
        <v>0</v>
      </c>
      <c r="Y2625">
        <f>SUM($F2625:M2625)</f>
        <v>0</v>
      </c>
      <c r="Z2625">
        <f>SUM($F2625:N2625)</f>
        <v>0</v>
      </c>
      <c r="AA2625">
        <f>SUM($F2625:O2625)</f>
        <v>0</v>
      </c>
      <c r="AB2625">
        <f>SUM($F2625:P2625)</f>
        <v>0</v>
      </c>
      <c r="AC2625">
        <f>SUM($F2625:Q2625)</f>
        <v>0</v>
      </c>
      <c r="AD2625">
        <f>SUM($F2625:R2625)</f>
        <v>0</v>
      </c>
    </row>
    <row r="2626" spans="1:30" x14ac:dyDescent="0.35">
      <c r="A2626" t="s">
        <v>186</v>
      </c>
      <c r="B2626" s="328" t="str">
        <f>VLOOKUP(A2626,'Web Based Remittances'!$A$2:$C$70,3,0)</f>
        <v>354x156y</v>
      </c>
      <c r="C2626" t="s">
        <v>71</v>
      </c>
      <c r="D2626" t="s">
        <v>72</v>
      </c>
      <c r="E2626">
        <v>6116300</v>
      </c>
      <c r="F2626">
        <v>15000</v>
      </c>
      <c r="G2626">
        <v>1363.63</v>
      </c>
      <c r="H2626">
        <v>1363.63</v>
      </c>
      <c r="I2626">
        <v>1363.63</v>
      </c>
      <c r="J2626">
        <v>1363.63</v>
      </c>
      <c r="L2626">
        <v>1363.63</v>
      </c>
      <c r="M2626">
        <v>1363.63</v>
      </c>
      <c r="N2626">
        <v>1363.63</v>
      </c>
      <c r="O2626">
        <v>1363.63</v>
      </c>
      <c r="P2626">
        <v>1363.63</v>
      </c>
      <c r="Q2626">
        <v>1363.63</v>
      </c>
      <c r="R2626">
        <v>1363.7</v>
      </c>
      <c r="S2626">
        <f t="shared" si="40"/>
        <v>1363.63</v>
      </c>
      <c r="T2626">
        <f>SUM($F2626:H2626)</f>
        <v>17727.260000000002</v>
      </c>
      <c r="U2626">
        <f>SUM($F2626:I2626)</f>
        <v>19090.890000000003</v>
      </c>
      <c r="V2626">
        <f>SUM($F2626:J2626)</f>
        <v>20454.520000000004</v>
      </c>
      <c r="W2626">
        <f>SUM($F2626:K2626)</f>
        <v>20454.520000000004</v>
      </c>
      <c r="X2626">
        <f>SUM($F2626:L2626)</f>
        <v>21818.150000000005</v>
      </c>
      <c r="Y2626">
        <f>SUM($F2626:M2626)</f>
        <v>23181.780000000006</v>
      </c>
      <c r="Z2626">
        <f>SUM($F2626:N2626)</f>
        <v>24545.410000000007</v>
      </c>
      <c r="AA2626">
        <f>SUM($F2626:O2626)</f>
        <v>25909.040000000008</v>
      </c>
      <c r="AB2626">
        <f>SUM($F2626:P2626)</f>
        <v>27272.670000000009</v>
      </c>
      <c r="AC2626">
        <f>SUM($F2626:Q2626)</f>
        <v>28636.30000000001</v>
      </c>
      <c r="AD2626">
        <f>SUM($F2626:R2626)</f>
        <v>30000.000000000011</v>
      </c>
    </row>
    <row r="2627" spans="1:30" x14ac:dyDescent="0.35">
      <c r="A2627" t="s">
        <v>186</v>
      </c>
      <c r="B2627" s="328" t="str">
        <f>VLOOKUP(A2627,'Web Based Remittances'!$A$2:$C$70,3,0)</f>
        <v>354x156y</v>
      </c>
      <c r="C2627" t="s">
        <v>73</v>
      </c>
      <c r="D2627" t="s">
        <v>74</v>
      </c>
      <c r="E2627">
        <v>6116200</v>
      </c>
      <c r="F2627">
        <v>25000</v>
      </c>
      <c r="G2627">
        <v>5000</v>
      </c>
      <c r="H2627">
        <v>2000</v>
      </c>
      <c r="I2627">
        <v>1500</v>
      </c>
      <c r="J2627">
        <v>5000</v>
      </c>
      <c r="L2627">
        <v>5000</v>
      </c>
      <c r="M2627">
        <v>1000</v>
      </c>
      <c r="N2627">
        <v>1000</v>
      </c>
      <c r="O2627">
        <v>1000</v>
      </c>
      <c r="P2627">
        <v>1000</v>
      </c>
      <c r="Q2627">
        <v>1000</v>
      </c>
      <c r="R2627">
        <v>1500</v>
      </c>
      <c r="S2627">
        <f t="shared" si="40"/>
        <v>5000</v>
      </c>
      <c r="T2627">
        <f>SUM($F2627:H2627)</f>
        <v>32000</v>
      </c>
      <c r="U2627">
        <f>SUM($F2627:I2627)</f>
        <v>33500</v>
      </c>
      <c r="V2627">
        <f>SUM($F2627:J2627)</f>
        <v>38500</v>
      </c>
      <c r="W2627">
        <f>SUM($F2627:K2627)</f>
        <v>38500</v>
      </c>
      <c r="X2627">
        <f>SUM($F2627:L2627)</f>
        <v>43500</v>
      </c>
      <c r="Y2627">
        <f>SUM($F2627:M2627)</f>
        <v>44500</v>
      </c>
      <c r="Z2627">
        <f>SUM($F2627:N2627)</f>
        <v>45500</v>
      </c>
      <c r="AA2627">
        <f>SUM($F2627:O2627)</f>
        <v>46500</v>
      </c>
      <c r="AB2627">
        <f>SUM($F2627:P2627)</f>
        <v>47500</v>
      </c>
      <c r="AC2627">
        <f>SUM($F2627:Q2627)</f>
        <v>48500</v>
      </c>
      <c r="AD2627">
        <f>SUM($F2627:R2627)</f>
        <v>50000</v>
      </c>
    </row>
    <row r="2628" spans="1:30" x14ac:dyDescent="0.35">
      <c r="A2628" t="s">
        <v>186</v>
      </c>
      <c r="B2628" s="328" t="str">
        <f>VLOOKUP(A2628,'Web Based Remittances'!$A$2:$C$70,3,0)</f>
        <v>354x156y</v>
      </c>
      <c r="C2628" t="s">
        <v>75</v>
      </c>
      <c r="D2628" t="s">
        <v>76</v>
      </c>
      <c r="E2628">
        <v>6116610</v>
      </c>
      <c r="S2628">
        <f t="shared" ref="S2628:S2691" si="41">G2628</f>
        <v>0</v>
      </c>
      <c r="T2628">
        <f>SUM($F2628:H2628)</f>
        <v>0</v>
      </c>
      <c r="U2628">
        <f>SUM($F2628:I2628)</f>
        <v>0</v>
      </c>
      <c r="V2628">
        <f>SUM($F2628:J2628)</f>
        <v>0</v>
      </c>
      <c r="W2628">
        <f>SUM($F2628:K2628)</f>
        <v>0</v>
      </c>
      <c r="X2628">
        <f>SUM($F2628:L2628)</f>
        <v>0</v>
      </c>
      <c r="Y2628">
        <f>SUM($F2628:M2628)</f>
        <v>0</v>
      </c>
      <c r="Z2628">
        <f>SUM($F2628:N2628)</f>
        <v>0</v>
      </c>
      <c r="AA2628">
        <f>SUM($F2628:O2628)</f>
        <v>0</v>
      </c>
      <c r="AB2628">
        <f>SUM($F2628:P2628)</f>
        <v>0</v>
      </c>
      <c r="AC2628">
        <f>SUM($F2628:Q2628)</f>
        <v>0</v>
      </c>
      <c r="AD2628">
        <f>SUM($F2628:R2628)</f>
        <v>0</v>
      </c>
    </row>
    <row r="2629" spans="1:30" x14ac:dyDescent="0.35">
      <c r="A2629" t="s">
        <v>186</v>
      </c>
      <c r="B2629" s="328" t="str">
        <f>VLOOKUP(A2629,'Web Based Remittances'!$A$2:$C$70,3,0)</f>
        <v>354x156y</v>
      </c>
      <c r="C2629" t="s">
        <v>77</v>
      </c>
      <c r="D2629" t="s">
        <v>78</v>
      </c>
      <c r="E2629">
        <v>6116600</v>
      </c>
      <c r="S2629">
        <f t="shared" si="41"/>
        <v>0</v>
      </c>
      <c r="T2629">
        <f>SUM($F2629:H2629)</f>
        <v>0</v>
      </c>
      <c r="U2629">
        <f>SUM($F2629:I2629)</f>
        <v>0</v>
      </c>
      <c r="V2629">
        <f>SUM($F2629:J2629)</f>
        <v>0</v>
      </c>
      <c r="W2629">
        <f>SUM($F2629:K2629)</f>
        <v>0</v>
      </c>
      <c r="X2629">
        <f>SUM($F2629:L2629)</f>
        <v>0</v>
      </c>
      <c r="Y2629">
        <f>SUM($F2629:M2629)</f>
        <v>0</v>
      </c>
      <c r="Z2629">
        <f>SUM($F2629:N2629)</f>
        <v>0</v>
      </c>
      <c r="AA2629">
        <f>SUM($F2629:O2629)</f>
        <v>0</v>
      </c>
      <c r="AB2629">
        <f>SUM($F2629:P2629)</f>
        <v>0</v>
      </c>
      <c r="AC2629">
        <f>SUM($F2629:Q2629)</f>
        <v>0</v>
      </c>
      <c r="AD2629">
        <f>SUM($F2629:R2629)</f>
        <v>0</v>
      </c>
    </row>
    <row r="2630" spans="1:30" x14ac:dyDescent="0.35">
      <c r="A2630" t="s">
        <v>186</v>
      </c>
      <c r="B2630" s="328" t="str">
        <f>VLOOKUP(A2630,'Web Based Remittances'!$A$2:$C$70,3,0)</f>
        <v>354x156y</v>
      </c>
      <c r="C2630" t="s">
        <v>79</v>
      </c>
      <c r="D2630" t="s">
        <v>80</v>
      </c>
      <c r="E2630">
        <v>6121000</v>
      </c>
      <c r="F2630">
        <v>55000</v>
      </c>
      <c r="G2630">
        <v>4583.33</v>
      </c>
      <c r="H2630">
        <v>4583.33</v>
      </c>
      <c r="I2630">
        <v>4583.33</v>
      </c>
      <c r="J2630">
        <v>4583.33</v>
      </c>
      <c r="K2630">
        <v>4583.33</v>
      </c>
      <c r="L2630">
        <v>4583.33</v>
      </c>
      <c r="M2630">
        <v>4583.33</v>
      </c>
      <c r="N2630">
        <v>4583.33</v>
      </c>
      <c r="O2630">
        <v>4583.33</v>
      </c>
      <c r="P2630">
        <v>4583.33</v>
      </c>
      <c r="Q2630">
        <v>4583.33</v>
      </c>
      <c r="R2630">
        <v>4583.37</v>
      </c>
      <c r="S2630">
        <f t="shared" si="41"/>
        <v>4583.33</v>
      </c>
      <c r="T2630">
        <f>SUM($F2630:H2630)</f>
        <v>64166.66</v>
      </c>
      <c r="U2630">
        <f>SUM($F2630:I2630)</f>
        <v>68749.990000000005</v>
      </c>
      <c r="V2630">
        <f>SUM($F2630:J2630)</f>
        <v>73333.320000000007</v>
      </c>
      <c r="W2630">
        <f>SUM($F2630:K2630)</f>
        <v>77916.650000000009</v>
      </c>
      <c r="X2630">
        <f>SUM($F2630:L2630)</f>
        <v>82499.98000000001</v>
      </c>
      <c r="Y2630">
        <f>SUM($F2630:M2630)</f>
        <v>87083.310000000012</v>
      </c>
      <c r="Z2630">
        <f>SUM($F2630:N2630)</f>
        <v>91666.640000000014</v>
      </c>
      <c r="AA2630">
        <f>SUM($F2630:O2630)</f>
        <v>96249.970000000016</v>
      </c>
      <c r="AB2630">
        <f>SUM($F2630:P2630)</f>
        <v>100833.30000000002</v>
      </c>
      <c r="AC2630">
        <f>SUM($F2630:Q2630)</f>
        <v>105416.63000000002</v>
      </c>
      <c r="AD2630">
        <f>SUM($F2630:R2630)</f>
        <v>110000.00000000001</v>
      </c>
    </row>
    <row r="2631" spans="1:30" x14ac:dyDescent="0.35">
      <c r="A2631" t="s">
        <v>186</v>
      </c>
      <c r="B2631" s="328" t="str">
        <f>VLOOKUP(A2631,'Web Based Remittances'!$A$2:$C$70,3,0)</f>
        <v>354x156y</v>
      </c>
      <c r="C2631" t="s">
        <v>81</v>
      </c>
      <c r="D2631" t="s">
        <v>82</v>
      </c>
      <c r="E2631">
        <v>6122310</v>
      </c>
      <c r="F2631">
        <v>12000</v>
      </c>
      <c r="G2631">
        <v>512.19000000000005</v>
      </c>
      <c r="H2631">
        <v>512.19000000000005</v>
      </c>
      <c r="I2631">
        <v>512.19000000000005</v>
      </c>
      <c r="J2631">
        <v>512.19000000000005</v>
      </c>
      <c r="K2631">
        <v>2512.19</v>
      </c>
      <c r="L2631">
        <v>512.19000000000005</v>
      </c>
      <c r="M2631">
        <v>2512.19</v>
      </c>
      <c r="N2631">
        <v>512.19000000000005</v>
      </c>
      <c r="O2631">
        <v>512.19000000000005</v>
      </c>
      <c r="P2631">
        <v>512.19000000000005</v>
      </c>
      <c r="Q2631">
        <v>512.19000000000005</v>
      </c>
      <c r="R2631">
        <v>2365.91</v>
      </c>
      <c r="S2631">
        <f t="shared" si="41"/>
        <v>512.19000000000005</v>
      </c>
      <c r="T2631">
        <f>SUM($F2631:H2631)</f>
        <v>13024.380000000001</v>
      </c>
      <c r="U2631">
        <f>SUM($F2631:I2631)</f>
        <v>13536.570000000002</v>
      </c>
      <c r="V2631">
        <f>SUM($F2631:J2631)</f>
        <v>14048.760000000002</v>
      </c>
      <c r="W2631">
        <f>SUM($F2631:K2631)</f>
        <v>16560.95</v>
      </c>
      <c r="X2631">
        <f>SUM($F2631:L2631)</f>
        <v>17073.14</v>
      </c>
      <c r="Y2631">
        <f>SUM($F2631:M2631)</f>
        <v>19585.329999999998</v>
      </c>
      <c r="Z2631">
        <f>SUM($F2631:N2631)</f>
        <v>20097.519999999997</v>
      </c>
      <c r="AA2631">
        <f>SUM($F2631:O2631)</f>
        <v>20609.709999999995</v>
      </c>
      <c r="AB2631">
        <f>SUM($F2631:P2631)</f>
        <v>21121.899999999994</v>
      </c>
      <c r="AC2631">
        <f>SUM($F2631:Q2631)</f>
        <v>21634.089999999993</v>
      </c>
      <c r="AD2631">
        <f>SUM($F2631:R2631)</f>
        <v>23999.999999999993</v>
      </c>
    </row>
    <row r="2632" spans="1:30" x14ac:dyDescent="0.35">
      <c r="A2632" t="s">
        <v>186</v>
      </c>
      <c r="B2632" s="328" t="str">
        <f>VLOOKUP(A2632,'Web Based Remittances'!$A$2:$C$70,3,0)</f>
        <v>354x156y</v>
      </c>
      <c r="C2632" t="s">
        <v>83</v>
      </c>
      <c r="D2632" t="s">
        <v>84</v>
      </c>
      <c r="E2632">
        <v>6122110</v>
      </c>
      <c r="F2632">
        <v>45000</v>
      </c>
      <c r="G2632">
        <v>4090.9</v>
      </c>
      <c r="H2632">
        <v>4090.9</v>
      </c>
      <c r="I2632">
        <v>4090.9</v>
      </c>
      <c r="J2632">
        <v>4090.9</v>
      </c>
      <c r="L2632">
        <v>4090.9</v>
      </c>
      <c r="M2632">
        <v>4090.9</v>
      </c>
      <c r="N2632">
        <v>4090.9</v>
      </c>
      <c r="O2632">
        <v>4090.9</v>
      </c>
      <c r="P2632">
        <v>4090.9</v>
      </c>
      <c r="Q2632">
        <v>4090.9</v>
      </c>
      <c r="R2632">
        <v>4091</v>
      </c>
      <c r="S2632">
        <f t="shared" si="41"/>
        <v>4090.9</v>
      </c>
      <c r="T2632">
        <f>SUM($F2632:H2632)</f>
        <v>53181.8</v>
      </c>
      <c r="U2632">
        <f>SUM($F2632:I2632)</f>
        <v>57272.700000000004</v>
      </c>
      <c r="V2632">
        <f>SUM($F2632:J2632)</f>
        <v>61363.600000000006</v>
      </c>
      <c r="W2632">
        <f>SUM($F2632:K2632)</f>
        <v>61363.600000000006</v>
      </c>
      <c r="X2632">
        <f>SUM($F2632:L2632)</f>
        <v>65454.500000000007</v>
      </c>
      <c r="Y2632">
        <f>SUM($F2632:M2632)</f>
        <v>69545.400000000009</v>
      </c>
      <c r="Z2632">
        <f>SUM($F2632:N2632)</f>
        <v>73636.3</v>
      </c>
      <c r="AA2632">
        <f>SUM($F2632:O2632)</f>
        <v>77727.199999999997</v>
      </c>
      <c r="AB2632">
        <f>SUM($F2632:P2632)</f>
        <v>81818.099999999991</v>
      </c>
      <c r="AC2632">
        <f>SUM($F2632:Q2632)</f>
        <v>85908.999999999985</v>
      </c>
      <c r="AD2632">
        <f>SUM($F2632:R2632)</f>
        <v>89999.999999999985</v>
      </c>
    </row>
    <row r="2633" spans="1:30" x14ac:dyDescent="0.35">
      <c r="A2633" t="s">
        <v>186</v>
      </c>
      <c r="B2633" s="328" t="str">
        <f>VLOOKUP(A2633,'Web Based Remittances'!$A$2:$C$70,3,0)</f>
        <v>354x156y</v>
      </c>
      <c r="C2633" t="s">
        <v>85</v>
      </c>
      <c r="D2633" t="s">
        <v>86</v>
      </c>
      <c r="E2633">
        <v>6120800</v>
      </c>
      <c r="F2633">
        <v>5000</v>
      </c>
      <c r="H2633">
        <v>1250</v>
      </c>
      <c r="K2633">
        <v>1250</v>
      </c>
      <c r="N2633">
        <v>1250</v>
      </c>
      <c r="R2633">
        <v>1250</v>
      </c>
      <c r="S2633">
        <f t="shared" si="41"/>
        <v>0</v>
      </c>
      <c r="T2633">
        <f>SUM($F2633:H2633)</f>
        <v>6250</v>
      </c>
      <c r="U2633">
        <f>SUM($F2633:I2633)</f>
        <v>6250</v>
      </c>
      <c r="V2633">
        <f>SUM($F2633:J2633)</f>
        <v>6250</v>
      </c>
      <c r="W2633">
        <f>SUM($F2633:K2633)</f>
        <v>7500</v>
      </c>
      <c r="X2633">
        <f>SUM($F2633:L2633)</f>
        <v>7500</v>
      </c>
      <c r="Y2633">
        <f>SUM($F2633:M2633)</f>
        <v>7500</v>
      </c>
      <c r="Z2633">
        <f>SUM($F2633:N2633)</f>
        <v>8750</v>
      </c>
      <c r="AA2633">
        <f>SUM($F2633:O2633)</f>
        <v>8750</v>
      </c>
      <c r="AB2633">
        <f>SUM($F2633:P2633)</f>
        <v>8750</v>
      </c>
      <c r="AC2633">
        <f>SUM($F2633:Q2633)</f>
        <v>8750</v>
      </c>
      <c r="AD2633">
        <f>SUM($F2633:R2633)</f>
        <v>10000</v>
      </c>
    </row>
    <row r="2634" spans="1:30" x14ac:dyDescent="0.35">
      <c r="A2634" t="s">
        <v>186</v>
      </c>
      <c r="B2634" s="328" t="str">
        <f>VLOOKUP(A2634,'Web Based Remittances'!$A$2:$C$70,3,0)</f>
        <v>354x156y</v>
      </c>
      <c r="C2634" t="s">
        <v>87</v>
      </c>
      <c r="D2634" t="s">
        <v>88</v>
      </c>
      <c r="E2634">
        <v>6120220</v>
      </c>
      <c r="F2634">
        <v>80000</v>
      </c>
      <c r="G2634">
        <v>6666.66</v>
      </c>
      <c r="H2634">
        <v>6666.66</v>
      </c>
      <c r="I2634">
        <v>6666.66</v>
      </c>
      <c r="J2634">
        <v>6666.66</v>
      </c>
      <c r="K2634">
        <v>6666.66</v>
      </c>
      <c r="L2634">
        <v>6666.66</v>
      </c>
      <c r="M2634">
        <v>6666.66</v>
      </c>
      <c r="N2634">
        <v>6666.66</v>
      </c>
      <c r="O2634">
        <v>6666.66</v>
      </c>
      <c r="P2634">
        <v>6666.66</v>
      </c>
      <c r="Q2634">
        <v>6666.66</v>
      </c>
      <c r="R2634">
        <v>6666.74</v>
      </c>
      <c r="S2634">
        <f t="shared" si="41"/>
        <v>6666.66</v>
      </c>
      <c r="T2634">
        <f>SUM($F2634:H2634)</f>
        <v>93333.32</v>
      </c>
      <c r="U2634">
        <f>SUM($F2634:I2634)</f>
        <v>99999.98000000001</v>
      </c>
      <c r="V2634">
        <f>SUM($F2634:J2634)</f>
        <v>106666.64000000001</v>
      </c>
      <c r="W2634">
        <f>SUM($F2634:K2634)</f>
        <v>113333.30000000002</v>
      </c>
      <c r="X2634">
        <f>SUM($F2634:L2634)</f>
        <v>119999.96000000002</v>
      </c>
      <c r="Y2634">
        <f>SUM($F2634:M2634)</f>
        <v>126666.62000000002</v>
      </c>
      <c r="Z2634">
        <f>SUM($F2634:N2634)</f>
        <v>133333.28000000003</v>
      </c>
      <c r="AA2634">
        <f>SUM($F2634:O2634)</f>
        <v>139999.94000000003</v>
      </c>
      <c r="AB2634">
        <f>SUM($F2634:P2634)</f>
        <v>146666.60000000003</v>
      </c>
      <c r="AC2634">
        <f>SUM($F2634:Q2634)</f>
        <v>153333.26000000004</v>
      </c>
      <c r="AD2634">
        <f>SUM($F2634:R2634)</f>
        <v>160000.00000000003</v>
      </c>
    </row>
    <row r="2635" spans="1:30" x14ac:dyDescent="0.35">
      <c r="A2635" t="s">
        <v>186</v>
      </c>
      <c r="B2635" s="328" t="str">
        <f>VLOOKUP(A2635,'Web Based Remittances'!$A$2:$C$70,3,0)</f>
        <v>354x156y</v>
      </c>
      <c r="C2635" t="s">
        <v>89</v>
      </c>
      <c r="D2635" t="s">
        <v>90</v>
      </c>
      <c r="E2635">
        <v>6120600</v>
      </c>
      <c r="S2635">
        <f t="shared" si="41"/>
        <v>0</v>
      </c>
      <c r="T2635">
        <f>SUM($F2635:H2635)</f>
        <v>0</v>
      </c>
      <c r="U2635">
        <f>SUM($F2635:I2635)</f>
        <v>0</v>
      </c>
      <c r="V2635">
        <f>SUM($F2635:J2635)</f>
        <v>0</v>
      </c>
      <c r="W2635">
        <f>SUM($F2635:K2635)</f>
        <v>0</v>
      </c>
      <c r="X2635">
        <f>SUM($F2635:L2635)</f>
        <v>0</v>
      </c>
      <c r="Y2635">
        <f>SUM($F2635:M2635)</f>
        <v>0</v>
      </c>
      <c r="Z2635">
        <f>SUM($F2635:N2635)</f>
        <v>0</v>
      </c>
      <c r="AA2635">
        <f>SUM($F2635:O2635)</f>
        <v>0</v>
      </c>
      <c r="AB2635">
        <f>SUM($F2635:P2635)</f>
        <v>0</v>
      </c>
      <c r="AC2635">
        <f>SUM($F2635:Q2635)</f>
        <v>0</v>
      </c>
      <c r="AD2635">
        <f>SUM($F2635:R2635)</f>
        <v>0</v>
      </c>
    </row>
    <row r="2636" spans="1:30" x14ac:dyDescent="0.35">
      <c r="A2636" t="s">
        <v>186</v>
      </c>
      <c r="B2636" s="328" t="str">
        <f>VLOOKUP(A2636,'Web Based Remittances'!$A$2:$C$70,3,0)</f>
        <v>354x156y</v>
      </c>
      <c r="C2636" t="s">
        <v>91</v>
      </c>
      <c r="D2636" t="s">
        <v>92</v>
      </c>
      <c r="E2636">
        <v>6120400</v>
      </c>
      <c r="F2636">
        <v>15000</v>
      </c>
      <c r="G2636">
        <v>1250</v>
      </c>
      <c r="H2636">
        <v>1250</v>
      </c>
      <c r="I2636">
        <v>1250</v>
      </c>
      <c r="J2636">
        <v>1250</v>
      </c>
      <c r="K2636">
        <v>1250</v>
      </c>
      <c r="L2636">
        <v>1250</v>
      </c>
      <c r="M2636">
        <v>1250</v>
      </c>
      <c r="N2636">
        <v>1250</v>
      </c>
      <c r="O2636">
        <v>1250</v>
      </c>
      <c r="P2636">
        <v>1250</v>
      </c>
      <c r="Q2636">
        <v>1250</v>
      </c>
      <c r="R2636">
        <v>1250</v>
      </c>
      <c r="S2636">
        <f t="shared" si="41"/>
        <v>1250</v>
      </c>
      <c r="T2636">
        <f>SUM($F2636:H2636)</f>
        <v>17500</v>
      </c>
      <c r="U2636">
        <f>SUM($F2636:I2636)</f>
        <v>18750</v>
      </c>
      <c r="V2636">
        <f>SUM($F2636:J2636)</f>
        <v>20000</v>
      </c>
      <c r="W2636">
        <f>SUM($F2636:K2636)</f>
        <v>21250</v>
      </c>
      <c r="X2636">
        <f>SUM($F2636:L2636)</f>
        <v>22500</v>
      </c>
      <c r="Y2636">
        <f>SUM($F2636:M2636)</f>
        <v>23750</v>
      </c>
      <c r="Z2636">
        <f>SUM($F2636:N2636)</f>
        <v>25000</v>
      </c>
      <c r="AA2636">
        <f>SUM($F2636:O2636)</f>
        <v>26250</v>
      </c>
      <c r="AB2636">
        <f>SUM($F2636:P2636)</f>
        <v>27500</v>
      </c>
      <c r="AC2636">
        <f>SUM($F2636:Q2636)</f>
        <v>28750</v>
      </c>
      <c r="AD2636">
        <f>SUM($F2636:R2636)</f>
        <v>30000</v>
      </c>
    </row>
    <row r="2637" spans="1:30" x14ac:dyDescent="0.35">
      <c r="A2637" t="s">
        <v>186</v>
      </c>
      <c r="B2637" s="328" t="str">
        <f>VLOOKUP(A2637,'Web Based Remittances'!$A$2:$C$70,3,0)</f>
        <v>354x156y</v>
      </c>
      <c r="C2637" t="s">
        <v>93</v>
      </c>
      <c r="D2637" t="s">
        <v>94</v>
      </c>
      <c r="E2637">
        <v>6140130</v>
      </c>
      <c r="F2637">
        <v>100000</v>
      </c>
      <c r="G2637">
        <v>8333.33</v>
      </c>
      <c r="H2637">
        <v>8333.33</v>
      </c>
      <c r="I2637">
        <v>8333.33</v>
      </c>
      <c r="J2637">
        <v>8333.33</v>
      </c>
      <c r="K2637">
        <v>8333.33</v>
      </c>
      <c r="L2637">
        <v>8333.33</v>
      </c>
      <c r="M2637">
        <v>8333.33</v>
      </c>
      <c r="N2637">
        <v>8333.33</v>
      </c>
      <c r="O2637">
        <v>8333.33</v>
      </c>
      <c r="P2637">
        <v>8333.33</v>
      </c>
      <c r="Q2637">
        <v>8333.33</v>
      </c>
      <c r="R2637">
        <v>8333.3700000000008</v>
      </c>
      <c r="S2637">
        <f t="shared" si="41"/>
        <v>8333.33</v>
      </c>
      <c r="T2637">
        <f>SUM($F2637:H2637)</f>
        <v>116666.66</v>
      </c>
      <c r="U2637">
        <f>SUM($F2637:I2637)</f>
        <v>124999.99</v>
      </c>
      <c r="V2637">
        <f>SUM($F2637:J2637)</f>
        <v>133333.32</v>
      </c>
      <c r="W2637">
        <f>SUM($F2637:K2637)</f>
        <v>141666.65</v>
      </c>
      <c r="X2637">
        <f>SUM($F2637:L2637)</f>
        <v>149999.97999999998</v>
      </c>
      <c r="Y2637">
        <f>SUM($F2637:M2637)</f>
        <v>158333.30999999997</v>
      </c>
      <c r="Z2637">
        <f>SUM($F2637:N2637)</f>
        <v>166666.63999999996</v>
      </c>
      <c r="AA2637">
        <f>SUM($F2637:O2637)</f>
        <v>174999.96999999994</v>
      </c>
      <c r="AB2637">
        <f>SUM($F2637:P2637)</f>
        <v>183333.29999999993</v>
      </c>
      <c r="AC2637">
        <f>SUM($F2637:Q2637)</f>
        <v>191666.62999999992</v>
      </c>
      <c r="AD2637">
        <f>SUM($F2637:R2637)</f>
        <v>199999.99999999991</v>
      </c>
    </row>
    <row r="2638" spans="1:30" x14ac:dyDescent="0.35">
      <c r="A2638" t="s">
        <v>186</v>
      </c>
      <c r="B2638" s="328" t="str">
        <f>VLOOKUP(A2638,'Web Based Remittances'!$A$2:$C$70,3,0)</f>
        <v>354x156y</v>
      </c>
      <c r="C2638" t="s">
        <v>95</v>
      </c>
      <c r="D2638" t="s">
        <v>96</v>
      </c>
      <c r="E2638">
        <v>6142430</v>
      </c>
      <c r="F2638">
        <v>40000</v>
      </c>
      <c r="G2638">
        <v>3333.33</v>
      </c>
      <c r="H2638">
        <v>3333.33</v>
      </c>
      <c r="I2638">
        <v>3333.33</v>
      </c>
      <c r="J2638">
        <v>3333.33</v>
      </c>
      <c r="K2638">
        <v>3333.33</v>
      </c>
      <c r="L2638">
        <v>3333.33</v>
      </c>
      <c r="M2638">
        <v>3333.33</v>
      </c>
      <c r="N2638">
        <v>3333.33</v>
      </c>
      <c r="O2638">
        <v>3333.33</v>
      </c>
      <c r="P2638">
        <v>3333.33</v>
      </c>
      <c r="Q2638">
        <v>3333.33</v>
      </c>
      <c r="R2638">
        <v>3333.37</v>
      </c>
      <c r="S2638">
        <f t="shared" si="41"/>
        <v>3333.33</v>
      </c>
      <c r="T2638">
        <f>SUM($F2638:H2638)</f>
        <v>46666.66</v>
      </c>
      <c r="U2638">
        <f>SUM($F2638:I2638)</f>
        <v>49999.990000000005</v>
      </c>
      <c r="V2638">
        <f>SUM($F2638:J2638)</f>
        <v>53333.320000000007</v>
      </c>
      <c r="W2638">
        <f>SUM($F2638:K2638)</f>
        <v>56666.650000000009</v>
      </c>
      <c r="X2638">
        <f>SUM($F2638:L2638)</f>
        <v>59999.98000000001</v>
      </c>
      <c r="Y2638">
        <f>SUM($F2638:M2638)</f>
        <v>63333.310000000012</v>
      </c>
      <c r="Z2638">
        <f>SUM($F2638:N2638)</f>
        <v>66666.640000000014</v>
      </c>
      <c r="AA2638">
        <f>SUM($F2638:O2638)</f>
        <v>69999.970000000016</v>
      </c>
      <c r="AB2638">
        <f>SUM($F2638:P2638)</f>
        <v>73333.300000000017</v>
      </c>
      <c r="AC2638">
        <f>SUM($F2638:Q2638)</f>
        <v>76666.630000000019</v>
      </c>
      <c r="AD2638">
        <f>SUM($F2638:R2638)</f>
        <v>80000.000000000015</v>
      </c>
    </row>
    <row r="2639" spans="1:30" x14ac:dyDescent="0.35">
      <c r="A2639" t="s">
        <v>186</v>
      </c>
      <c r="B2639" s="328" t="str">
        <f>VLOOKUP(A2639,'Web Based Remittances'!$A$2:$C$70,3,0)</f>
        <v>354x156y</v>
      </c>
      <c r="C2639" t="s">
        <v>97</v>
      </c>
      <c r="D2639" t="s">
        <v>98</v>
      </c>
      <c r="E2639">
        <v>6146100</v>
      </c>
      <c r="S2639">
        <f t="shared" si="41"/>
        <v>0</v>
      </c>
      <c r="T2639">
        <f>SUM($F2639:H2639)</f>
        <v>0</v>
      </c>
      <c r="U2639">
        <f>SUM($F2639:I2639)</f>
        <v>0</v>
      </c>
      <c r="V2639">
        <f>SUM($F2639:J2639)</f>
        <v>0</v>
      </c>
      <c r="W2639">
        <f>SUM($F2639:K2639)</f>
        <v>0</v>
      </c>
      <c r="X2639">
        <f>SUM($F2639:L2639)</f>
        <v>0</v>
      </c>
      <c r="Y2639">
        <f>SUM($F2639:M2639)</f>
        <v>0</v>
      </c>
      <c r="Z2639">
        <f>SUM($F2639:N2639)</f>
        <v>0</v>
      </c>
      <c r="AA2639">
        <f>SUM($F2639:O2639)</f>
        <v>0</v>
      </c>
      <c r="AB2639">
        <f>SUM($F2639:P2639)</f>
        <v>0</v>
      </c>
      <c r="AC2639">
        <f>SUM($F2639:Q2639)</f>
        <v>0</v>
      </c>
      <c r="AD2639">
        <f>SUM($F2639:R2639)</f>
        <v>0</v>
      </c>
    </row>
    <row r="2640" spans="1:30" x14ac:dyDescent="0.35">
      <c r="A2640" t="s">
        <v>186</v>
      </c>
      <c r="B2640" s="328" t="str">
        <f>VLOOKUP(A2640,'Web Based Remittances'!$A$2:$C$70,3,0)</f>
        <v>354x156y</v>
      </c>
      <c r="C2640" t="s">
        <v>99</v>
      </c>
      <c r="D2640" t="s">
        <v>100</v>
      </c>
      <c r="E2640">
        <v>6140000</v>
      </c>
      <c r="F2640">
        <v>15000</v>
      </c>
      <c r="G2640">
        <v>1363.63</v>
      </c>
      <c r="H2640">
        <v>1363.63</v>
      </c>
      <c r="I2640">
        <v>1363.63</v>
      </c>
      <c r="J2640">
        <v>1363.63</v>
      </c>
      <c r="L2640">
        <v>1363.7</v>
      </c>
      <c r="M2640">
        <v>1363.63</v>
      </c>
      <c r="N2640">
        <v>1363.63</v>
      </c>
      <c r="O2640">
        <v>1363.63</v>
      </c>
      <c r="P2640">
        <v>1363.63</v>
      </c>
      <c r="Q2640">
        <v>1363.63</v>
      </c>
      <c r="R2640">
        <v>1363.63</v>
      </c>
      <c r="S2640">
        <f t="shared" si="41"/>
        <v>1363.63</v>
      </c>
      <c r="T2640">
        <f>SUM($F2640:H2640)</f>
        <v>17727.260000000002</v>
      </c>
      <c r="U2640">
        <f>SUM($F2640:I2640)</f>
        <v>19090.890000000003</v>
      </c>
      <c r="V2640">
        <f>SUM($F2640:J2640)</f>
        <v>20454.520000000004</v>
      </c>
      <c r="W2640">
        <f>SUM($F2640:K2640)</f>
        <v>20454.520000000004</v>
      </c>
      <c r="X2640">
        <f>SUM($F2640:L2640)</f>
        <v>21818.220000000005</v>
      </c>
      <c r="Y2640">
        <f>SUM($F2640:M2640)</f>
        <v>23181.850000000006</v>
      </c>
      <c r="Z2640">
        <f>SUM($F2640:N2640)</f>
        <v>24545.480000000007</v>
      </c>
      <c r="AA2640">
        <f>SUM($F2640:O2640)</f>
        <v>25909.110000000008</v>
      </c>
      <c r="AB2640">
        <f>SUM($F2640:P2640)</f>
        <v>27272.740000000009</v>
      </c>
      <c r="AC2640">
        <f>SUM($F2640:Q2640)</f>
        <v>28636.37000000001</v>
      </c>
      <c r="AD2640">
        <f>SUM($F2640:R2640)</f>
        <v>30000.000000000011</v>
      </c>
    </row>
    <row r="2641" spans="1:30" x14ac:dyDescent="0.35">
      <c r="A2641" t="s">
        <v>186</v>
      </c>
      <c r="B2641" s="328" t="str">
        <f>VLOOKUP(A2641,'Web Based Remittances'!$A$2:$C$70,3,0)</f>
        <v>354x156y</v>
      </c>
      <c r="C2641" t="s">
        <v>101</v>
      </c>
      <c r="D2641" t="s">
        <v>102</v>
      </c>
      <c r="E2641">
        <v>6121600</v>
      </c>
      <c r="F2641">
        <v>4250</v>
      </c>
      <c r="R2641">
        <v>4250</v>
      </c>
      <c r="S2641">
        <f t="shared" si="41"/>
        <v>0</v>
      </c>
      <c r="T2641">
        <f>SUM($F2641:H2641)</f>
        <v>4250</v>
      </c>
      <c r="U2641">
        <f>SUM($F2641:I2641)</f>
        <v>4250</v>
      </c>
      <c r="V2641">
        <f>SUM($F2641:J2641)</f>
        <v>4250</v>
      </c>
      <c r="W2641">
        <f>SUM($F2641:K2641)</f>
        <v>4250</v>
      </c>
      <c r="X2641">
        <f>SUM($F2641:L2641)</f>
        <v>4250</v>
      </c>
      <c r="Y2641">
        <f>SUM($F2641:M2641)</f>
        <v>4250</v>
      </c>
      <c r="Z2641">
        <f>SUM($F2641:N2641)</f>
        <v>4250</v>
      </c>
      <c r="AA2641">
        <f>SUM($F2641:O2641)</f>
        <v>4250</v>
      </c>
      <c r="AB2641">
        <f>SUM($F2641:P2641)</f>
        <v>4250</v>
      </c>
      <c r="AC2641">
        <f>SUM($F2641:Q2641)</f>
        <v>4250</v>
      </c>
      <c r="AD2641">
        <f>SUM($F2641:R2641)</f>
        <v>8500</v>
      </c>
    </row>
    <row r="2642" spans="1:30" x14ac:dyDescent="0.35">
      <c r="A2642" t="s">
        <v>186</v>
      </c>
      <c r="B2642" s="328" t="str">
        <f>VLOOKUP(A2642,'Web Based Remittances'!$A$2:$C$70,3,0)</f>
        <v>354x156y</v>
      </c>
      <c r="C2642" t="s">
        <v>103</v>
      </c>
      <c r="D2642" t="s">
        <v>104</v>
      </c>
      <c r="E2642">
        <v>6151110</v>
      </c>
      <c r="S2642">
        <f t="shared" si="41"/>
        <v>0</v>
      </c>
      <c r="T2642">
        <f>SUM($F2642:H2642)</f>
        <v>0</v>
      </c>
      <c r="U2642">
        <f>SUM($F2642:I2642)</f>
        <v>0</v>
      </c>
      <c r="V2642">
        <f>SUM($F2642:J2642)</f>
        <v>0</v>
      </c>
      <c r="W2642">
        <f>SUM($F2642:K2642)</f>
        <v>0</v>
      </c>
      <c r="X2642">
        <f>SUM($F2642:L2642)</f>
        <v>0</v>
      </c>
      <c r="Y2642">
        <f>SUM($F2642:M2642)</f>
        <v>0</v>
      </c>
      <c r="Z2642">
        <f>SUM($F2642:N2642)</f>
        <v>0</v>
      </c>
      <c r="AA2642">
        <f>SUM($F2642:O2642)</f>
        <v>0</v>
      </c>
      <c r="AB2642">
        <f>SUM($F2642:P2642)</f>
        <v>0</v>
      </c>
      <c r="AC2642">
        <f>SUM($F2642:Q2642)</f>
        <v>0</v>
      </c>
      <c r="AD2642">
        <f>SUM($F2642:R2642)</f>
        <v>0</v>
      </c>
    </row>
    <row r="2643" spans="1:30" x14ac:dyDescent="0.35">
      <c r="A2643" t="s">
        <v>186</v>
      </c>
      <c r="B2643" s="328" t="str">
        <f>VLOOKUP(A2643,'Web Based Remittances'!$A$2:$C$70,3,0)</f>
        <v>354x156y</v>
      </c>
      <c r="C2643" t="s">
        <v>105</v>
      </c>
      <c r="D2643" t="s">
        <v>106</v>
      </c>
      <c r="E2643">
        <v>6140200</v>
      </c>
      <c r="F2643">
        <v>100000</v>
      </c>
      <c r="G2643">
        <v>9090.9</v>
      </c>
      <c r="H2643">
        <v>9090.9</v>
      </c>
      <c r="I2643">
        <v>9090.9</v>
      </c>
      <c r="J2643">
        <v>9090.9</v>
      </c>
      <c r="L2643">
        <v>9090.9</v>
      </c>
      <c r="M2643">
        <v>9090.9</v>
      </c>
      <c r="N2643">
        <v>9090.9</v>
      </c>
      <c r="O2643">
        <v>9090.9</v>
      </c>
      <c r="P2643">
        <v>9090.9</v>
      </c>
      <c r="Q2643">
        <v>9090.9</v>
      </c>
      <c r="R2643">
        <v>9091</v>
      </c>
      <c r="S2643">
        <f t="shared" si="41"/>
        <v>9090.9</v>
      </c>
      <c r="T2643">
        <f>SUM($F2643:H2643)</f>
        <v>118181.79999999999</v>
      </c>
      <c r="U2643">
        <f>SUM($F2643:I2643)</f>
        <v>127272.69999999998</v>
      </c>
      <c r="V2643">
        <f>SUM($F2643:J2643)</f>
        <v>136363.59999999998</v>
      </c>
      <c r="W2643">
        <f>SUM($F2643:K2643)</f>
        <v>136363.59999999998</v>
      </c>
      <c r="X2643">
        <f>SUM($F2643:L2643)</f>
        <v>145454.49999999997</v>
      </c>
      <c r="Y2643">
        <f>SUM($F2643:M2643)</f>
        <v>154545.39999999997</v>
      </c>
      <c r="Z2643">
        <f>SUM($F2643:N2643)</f>
        <v>163636.29999999996</v>
      </c>
      <c r="AA2643">
        <f>SUM($F2643:O2643)</f>
        <v>172727.19999999995</v>
      </c>
      <c r="AB2643">
        <f>SUM($F2643:P2643)</f>
        <v>181818.09999999995</v>
      </c>
      <c r="AC2643">
        <f>SUM($F2643:Q2643)</f>
        <v>190908.99999999994</v>
      </c>
      <c r="AD2643">
        <f>SUM($F2643:R2643)</f>
        <v>199999.99999999994</v>
      </c>
    </row>
    <row r="2644" spans="1:30" x14ac:dyDescent="0.35">
      <c r="A2644" t="s">
        <v>186</v>
      </c>
      <c r="B2644" s="328" t="str">
        <f>VLOOKUP(A2644,'Web Based Remittances'!$A$2:$C$70,3,0)</f>
        <v>354x156y</v>
      </c>
      <c r="C2644" t="s">
        <v>107</v>
      </c>
      <c r="D2644" t="s">
        <v>108</v>
      </c>
      <c r="E2644">
        <v>6111000</v>
      </c>
      <c r="F2644">
        <v>25000</v>
      </c>
      <c r="G2644">
        <v>1272</v>
      </c>
      <c r="H2644">
        <v>5522</v>
      </c>
      <c r="I2644">
        <v>5522</v>
      </c>
      <c r="J2644">
        <v>3772</v>
      </c>
      <c r="L2644">
        <v>1272</v>
      </c>
      <c r="M2644">
        <v>1272</v>
      </c>
      <c r="N2644">
        <v>1272</v>
      </c>
      <c r="O2644">
        <v>1272</v>
      </c>
      <c r="P2644">
        <v>1272</v>
      </c>
      <c r="Q2644">
        <v>1272</v>
      </c>
      <c r="R2644">
        <v>1280</v>
      </c>
      <c r="S2644">
        <f t="shared" si="41"/>
        <v>1272</v>
      </c>
      <c r="T2644">
        <f>SUM($F2644:H2644)</f>
        <v>31794</v>
      </c>
      <c r="U2644">
        <f>SUM($F2644:I2644)</f>
        <v>37316</v>
      </c>
      <c r="V2644">
        <f>SUM($F2644:J2644)</f>
        <v>41088</v>
      </c>
      <c r="W2644">
        <f>SUM($F2644:K2644)</f>
        <v>41088</v>
      </c>
      <c r="X2644">
        <f>SUM($F2644:L2644)</f>
        <v>42360</v>
      </c>
      <c r="Y2644">
        <f>SUM($F2644:M2644)</f>
        <v>43632</v>
      </c>
      <c r="Z2644">
        <f>SUM($F2644:N2644)</f>
        <v>44904</v>
      </c>
      <c r="AA2644">
        <f>SUM($F2644:O2644)</f>
        <v>46176</v>
      </c>
      <c r="AB2644">
        <f>SUM($F2644:P2644)</f>
        <v>47448</v>
      </c>
      <c r="AC2644">
        <f>SUM($F2644:Q2644)</f>
        <v>48720</v>
      </c>
      <c r="AD2644">
        <f>SUM($F2644:R2644)</f>
        <v>50000</v>
      </c>
    </row>
    <row r="2645" spans="1:30" x14ac:dyDescent="0.35">
      <c r="A2645" t="s">
        <v>186</v>
      </c>
      <c r="B2645" s="328" t="str">
        <f>VLOOKUP(A2645,'Web Based Remittances'!$A$2:$C$70,3,0)</f>
        <v>354x156y</v>
      </c>
      <c r="C2645" t="s">
        <v>109</v>
      </c>
      <c r="D2645" t="s">
        <v>110</v>
      </c>
      <c r="E2645">
        <v>6170100</v>
      </c>
      <c r="F2645">
        <v>10000</v>
      </c>
      <c r="J2645">
        <v>10000</v>
      </c>
      <c r="S2645">
        <f t="shared" si="41"/>
        <v>0</v>
      </c>
      <c r="T2645">
        <f>SUM($F2645:H2645)</f>
        <v>10000</v>
      </c>
      <c r="U2645">
        <f>SUM($F2645:I2645)</f>
        <v>10000</v>
      </c>
      <c r="V2645">
        <f>SUM($F2645:J2645)</f>
        <v>20000</v>
      </c>
      <c r="W2645">
        <f>SUM($F2645:K2645)</f>
        <v>20000</v>
      </c>
      <c r="X2645">
        <f>SUM($F2645:L2645)</f>
        <v>20000</v>
      </c>
      <c r="Y2645">
        <f>SUM($F2645:M2645)</f>
        <v>20000</v>
      </c>
      <c r="Z2645">
        <f>SUM($F2645:N2645)</f>
        <v>20000</v>
      </c>
      <c r="AA2645">
        <f>SUM($F2645:O2645)</f>
        <v>20000</v>
      </c>
      <c r="AB2645">
        <f>SUM($F2645:P2645)</f>
        <v>20000</v>
      </c>
      <c r="AC2645">
        <f>SUM($F2645:Q2645)</f>
        <v>20000</v>
      </c>
      <c r="AD2645">
        <f>SUM($F2645:R2645)</f>
        <v>20000</v>
      </c>
    </row>
    <row r="2646" spans="1:30" x14ac:dyDescent="0.35">
      <c r="A2646" t="s">
        <v>186</v>
      </c>
      <c r="B2646" s="328" t="str">
        <f>VLOOKUP(A2646,'Web Based Remittances'!$A$2:$C$70,3,0)</f>
        <v>354x156y</v>
      </c>
      <c r="C2646" t="s">
        <v>111</v>
      </c>
      <c r="D2646" t="s">
        <v>112</v>
      </c>
      <c r="E2646">
        <v>6170110</v>
      </c>
      <c r="F2646">
        <v>65000</v>
      </c>
      <c r="G2646">
        <v>5416.66</v>
      </c>
      <c r="H2646">
        <v>5416.66</v>
      </c>
      <c r="I2646">
        <v>5416.66</v>
      </c>
      <c r="J2646">
        <v>5416.66</v>
      </c>
      <c r="K2646">
        <v>5416.66</v>
      </c>
      <c r="L2646">
        <v>5416.66</v>
      </c>
      <c r="M2646">
        <v>5416.66</v>
      </c>
      <c r="N2646">
        <v>5416.66</v>
      </c>
      <c r="O2646">
        <v>5416.66</v>
      </c>
      <c r="P2646">
        <v>5416.66</v>
      </c>
      <c r="Q2646">
        <v>5416.66</v>
      </c>
      <c r="R2646">
        <v>5416.74</v>
      </c>
      <c r="S2646">
        <f t="shared" si="41"/>
        <v>5416.66</v>
      </c>
      <c r="T2646">
        <f>SUM($F2646:H2646)</f>
        <v>75833.320000000007</v>
      </c>
      <c r="U2646">
        <f>SUM($F2646:I2646)</f>
        <v>81249.98000000001</v>
      </c>
      <c r="V2646">
        <f>SUM($F2646:J2646)</f>
        <v>86666.640000000014</v>
      </c>
      <c r="W2646">
        <f>SUM($F2646:K2646)</f>
        <v>92083.300000000017</v>
      </c>
      <c r="X2646">
        <f>SUM($F2646:L2646)</f>
        <v>97499.960000000021</v>
      </c>
      <c r="Y2646">
        <f>SUM($F2646:M2646)</f>
        <v>102916.62000000002</v>
      </c>
      <c r="Z2646">
        <f>SUM($F2646:N2646)</f>
        <v>108333.28000000003</v>
      </c>
      <c r="AA2646">
        <f>SUM($F2646:O2646)</f>
        <v>113749.94000000003</v>
      </c>
      <c r="AB2646">
        <f>SUM($F2646:P2646)</f>
        <v>119166.60000000003</v>
      </c>
      <c r="AC2646">
        <f>SUM($F2646:Q2646)</f>
        <v>124583.26000000004</v>
      </c>
      <c r="AD2646">
        <f>SUM($F2646:R2646)</f>
        <v>130000.00000000004</v>
      </c>
    </row>
    <row r="2647" spans="1:30" x14ac:dyDescent="0.35">
      <c r="A2647" t="s">
        <v>186</v>
      </c>
      <c r="B2647" s="328" t="str">
        <f>VLOOKUP(A2647,'Web Based Remittances'!$A$2:$C$70,3,0)</f>
        <v>354x156y</v>
      </c>
      <c r="C2647" t="s">
        <v>113</v>
      </c>
      <c r="D2647" t="s">
        <v>114</v>
      </c>
      <c r="E2647">
        <v>6181400</v>
      </c>
      <c r="S2647">
        <f t="shared" si="41"/>
        <v>0</v>
      </c>
      <c r="T2647">
        <f>SUM($F2647:H2647)</f>
        <v>0</v>
      </c>
      <c r="U2647">
        <f>SUM($F2647:I2647)</f>
        <v>0</v>
      </c>
      <c r="V2647">
        <f>SUM($F2647:J2647)</f>
        <v>0</v>
      </c>
      <c r="W2647">
        <f>SUM($F2647:K2647)</f>
        <v>0</v>
      </c>
      <c r="X2647">
        <f>SUM($F2647:L2647)</f>
        <v>0</v>
      </c>
      <c r="Y2647">
        <f>SUM($F2647:M2647)</f>
        <v>0</v>
      </c>
      <c r="Z2647">
        <f>SUM($F2647:N2647)</f>
        <v>0</v>
      </c>
      <c r="AA2647">
        <f>SUM($F2647:O2647)</f>
        <v>0</v>
      </c>
      <c r="AB2647">
        <f>SUM($F2647:P2647)</f>
        <v>0</v>
      </c>
      <c r="AC2647">
        <f>SUM($F2647:Q2647)</f>
        <v>0</v>
      </c>
      <c r="AD2647">
        <f>SUM($F2647:R2647)</f>
        <v>0</v>
      </c>
    </row>
    <row r="2648" spans="1:30" x14ac:dyDescent="0.35">
      <c r="A2648" t="s">
        <v>186</v>
      </c>
      <c r="B2648" s="328" t="str">
        <f>VLOOKUP(A2648,'Web Based Remittances'!$A$2:$C$70,3,0)</f>
        <v>354x156y</v>
      </c>
      <c r="C2648" t="s">
        <v>115</v>
      </c>
      <c r="D2648" t="s">
        <v>116</v>
      </c>
      <c r="E2648">
        <v>6181500</v>
      </c>
      <c r="F2648">
        <v>361100</v>
      </c>
      <c r="H2648">
        <v>33000</v>
      </c>
      <c r="I2648">
        <v>14500</v>
      </c>
      <c r="J2648">
        <v>80000</v>
      </c>
      <c r="K2648">
        <v>133600</v>
      </c>
      <c r="M2648">
        <v>100000</v>
      </c>
      <c r="S2648">
        <f t="shared" si="41"/>
        <v>0</v>
      </c>
      <c r="T2648">
        <f>SUM($F2648:H2648)</f>
        <v>394100</v>
      </c>
      <c r="U2648">
        <f>SUM($F2648:I2648)</f>
        <v>408600</v>
      </c>
      <c r="V2648">
        <f>SUM($F2648:J2648)</f>
        <v>488600</v>
      </c>
      <c r="W2648">
        <f>SUM($F2648:K2648)</f>
        <v>622200</v>
      </c>
      <c r="X2648">
        <f>SUM($F2648:L2648)</f>
        <v>622200</v>
      </c>
      <c r="Y2648">
        <f>SUM($F2648:M2648)</f>
        <v>722200</v>
      </c>
      <c r="Z2648">
        <f>SUM($F2648:N2648)</f>
        <v>722200</v>
      </c>
      <c r="AA2648">
        <f>SUM($F2648:O2648)</f>
        <v>722200</v>
      </c>
      <c r="AB2648">
        <f>SUM($F2648:P2648)</f>
        <v>722200</v>
      </c>
      <c r="AC2648">
        <f>SUM($F2648:Q2648)</f>
        <v>722200</v>
      </c>
      <c r="AD2648">
        <f>SUM($F2648:R2648)</f>
        <v>722200</v>
      </c>
    </row>
    <row r="2649" spans="1:30" x14ac:dyDescent="0.35">
      <c r="A2649" t="s">
        <v>186</v>
      </c>
      <c r="B2649" s="328" t="str">
        <f>VLOOKUP(A2649,'Web Based Remittances'!$A$2:$C$70,3,0)</f>
        <v>354x156y</v>
      </c>
      <c r="C2649" t="s">
        <v>117</v>
      </c>
      <c r="D2649" t="s">
        <v>118</v>
      </c>
      <c r="E2649">
        <v>6110610</v>
      </c>
      <c r="S2649">
        <f t="shared" si="41"/>
        <v>0</v>
      </c>
      <c r="T2649">
        <f>SUM($F2649:H2649)</f>
        <v>0</v>
      </c>
      <c r="U2649">
        <f>SUM($F2649:I2649)</f>
        <v>0</v>
      </c>
      <c r="V2649">
        <f>SUM($F2649:J2649)</f>
        <v>0</v>
      </c>
      <c r="W2649">
        <f>SUM($F2649:K2649)</f>
        <v>0</v>
      </c>
      <c r="X2649">
        <f>SUM($F2649:L2649)</f>
        <v>0</v>
      </c>
      <c r="Y2649">
        <f>SUM($F2649:M2649)</f>
        <v>0</v>
      </c>
      <c r="Z2649">
        <f>SUM($F2649:N2649)</f>
        <v>0</v>
      </c>
      <c r="AA2649">
        <f>SUM($F2649:O2649)</f>
        <v>0</v>
      </c>
      <c r="AB2649">
        <f>SUM($F2649:P2649)</f>
        <v>0</v>
      </c>
      <c r="AC2649">
        <f>SUM($F2649:Q2649)</f>
        <v>0</v>
      </c>
      <c r="AD2649">
        <f>SUM($F2649:R2649)</f>
        <v>0</v>
      </c>
    </row>
    <row r="2650" spans="1:30" x14ac:dyDescent="0.35">
      <c r="A2650" t="s">
        <v>186</v>
      </c>
      <c r="B2650" s="328" t="str">
        <f>VLOOKUP(A2650,'Web Based Remittances'!$A$2:$C$70,3,0)</f>
        <v>354x156y</v>
      </c>
      <c r="C2650" t="s">
        <v>119</v>
      </c>
      <c r="D2650" t="s">
        <v>120</v>
      </c>
      <c r="E2650">
        <v>6122340</v>
      </c>
      <c r="S2650">
        <f t="shared" si="41"/>
        <v>0</v>
      </c>
      <c r="T2650">
        <f>SUM($F2650:H2650)</f>
        <v>0</v>
      </c>
      <c r="U2650">
        <f>SUM($F2650:I2650)</f>
        <v>0</v>
      </c>
      <c r="V2650">
        <f>SUM($F2650:J2650)</f>
        <v>0</v>
      </c>
      <c r="W2650">
        <f>SUM($F2650:K2650)</f>
        <v>0</v>
      </c>
      <c r="X2650">
        <f>SUM($F2650:L2650)</f>
        <v>0</v>
      </c>
      <c r="Y2650">
        <f>SUM($F2650:M2650)</f>
        <v>0</v>
      </c>
      <c r="Z2650">
        <f>SUM($F2650:N2650)</f>
        <v>0</v>
      </c>
      <c r="AA2650">
        <f>SUM($F2650:O2650)</f>
        <v>0</v>
      </c>
      <c r="AB2650">
        <f>SUM($F2650:P2650)</f>
        <v>0</v>
      </c>
      <c r="AC2650">
        <f>SUM($F2650:Q2650)</f>
        <v>0</v>
      </c>
      <c r="AD2650">
        <f>SUM($F2650:R2650)</f>
        <v>0</v>
      </c>
    </row>
    <row r="2651" spans="1:30" x14ac:dyDescent="0.35">
      <c r="A2651" t="s">
        <v>186</v>
      </c>
      <c r="B2651" s="328" t="str">
        <f>VLOOKUP(A2651,'Web Based Remittances'!$A$2:$C$70,3,0)</f>
        <v>354x156y</v>
      </c>
      <c r="C2651" t="s">
        <v>121</v>
      </c>
      <c r="D2651" t="s">
        <v>122</v>
      </c>
      <c r="E2651">
        <v>4190170</v>
      </c>
      <c r="F2651">
        <v>-21670.14</v>
      </c>
      <c r="H2651">
        <v>-21670.14</v>
      </c>
      <c r="S2651">
        <f t="shared" si="41"/>
        <v>0</v>
      </c>
      <c r="T2651">
        <f>SUM($F2651:H2651)</f>
        <v>-43340.28</v>
      </c>
      <c r="U2651">
        <f>SUM($F2651:I2651)</f>
        <v>-43340.28</v>
      </c>
      <c r="V2651">
        <f>SUM($F2651:J2651)</f>
        <v>-43340.28</v>
      </c>
      <c r="W2651">
        <f>SUM($F2651:K2651)</f>
        <v>-43340.28</v>
      </c>
      <c r="X2651">
        <f>SUM($F2651:L2651)</f>
        <v>-43340.28</v>
      </c>
      <c r="Y2651">
        <f>SUM($F2651:M2651)</f>
        <v>-43340.28</v>
      </c>
      <c r="Z2651">
        <f>SUM($F2651:N2651)</f>
        <v>-43340.28</v>
      </c>
      <c r="AA2651">
        <f>SUM($F2651:O2651)</f>
        <v>-43340.28</v>
      </c>
      <c r="AB2651">
        <f>SUM($F2651:P2651)</f>
        <v>-43340.28</v>
      </c>
      <c r="AC2651">
        <f>SUM($F2651:Q2651)</f>
        <v>-43340.28</v>
      </c>
      <c r="AD2651">
        <f>SUM($F2651:R2651)</f>
        <v>-43340.28</v>
      </c>
    </row>
    <row r="2652" spans="1:30" x14ac:dyDescent="0.35">
      <c r="A2652" t="s">
        <v>186</v>
      </c>
      <c r="B2652" s="328" t="str">
        <f>VLOOKUP(A2652,'Web Based Remittances'!$A$2:$C$70,3,0)</f>
        <v>354x156y</v>
      </c>
      <c r="C2652" t="s">
        <v>123</v>
      </c>
      <c r="D2652" t="s">
        <v>124</v>
      </c>
      <c r="E2652">
        <v>4190430</v>
      </c>
      <c r="S2652">
        <f t="shared" si="41"/>
        <v>0</v>
      </c>
      <c r="T2652">
        <f>SUM($F2652:H2652)</f>
        <v>0</v>
      </c>
      <c r="U2652">
        <f>SUM($F2652:I2652)</f>
        <v>0</v>
      </c>
      <c r="V2652">
        <f>SUM($F2652:J2652)</f>
        <v>0</v>
      </c>
      <c r="W2652">
        <f>SUM($F2652:K2652)</f>
        <v>0</v>
      </c>
      <c r="X2652">
        <f>SUM($F2652:L2652)</f>
        <v>0</v>
      </c>
      <c r="Y2652">
        <f>SUM($F2652:M2652)</f>
        <v>0</v>
      </c>
      <c r="Z2652">
        <f>SUM($F2652:N2652)</f>
        <v>0</v>
      </c>
      <c r="AA2652">
        <f>SUM($F2652:O2652)</f>
        <v>0</v>
      </c>
      <c r="AB2652">
        <f>SUM($F2652:P2652)</f>
        <v>0</v>
      </c>
      <c r="AC2652">
        <f>SUM($F2652:Q2652)</f>
        <v>0</v>
      </c>
      <c r="AD2652">
        <f>SUM($F2652:R2652)</f>
        <v>0</v>
      </c>
    </row>
    <row r="2653" spans="1:30" x14ac:dyDescent="0.35">
      <c r="A2653" t="s">
        <v>186</v>
      </c>
      <c r="B2653" s="328" t="str">
        <f>VLOOKUP(A2653,'Web Based Remittances'!$A$2:$C$70,3,0)</f>
        <v>354x156y</v>
      </c>
      <c r="C2653" t="s">
        <v>125</v>
      </c>
      <c r="D2653" t="s">
        <v>126</v>
      </c>
      <c r="E2653">
        <v>6181510</v>
      </c>
      <c r="F2653">
        <v>-361100</v>
      </c>
      <c r="H2653">
        <v>-33000</v>
      </c>
      <c r="I2653">
        <v>-14500</v>
      </c>
      <c r="J2653">
        <v>-80000</v>
      </c>
      <c r="K2653">
        <v>-133600</v>
      </c>
      <c r="M2653">
        <v>-100000</v>
      </c>
      <c r="S2653">
        <f t="shared" si="41"/>
        <v>0</v>
      </c>
      <c r="T2653">
        <f>SUM($F2653:H2653)</f>
        <v>-394100</v>
      </c>
      <c r="U2653">
        <f>SUM($F2653:I2653)</f>
        <v>-408600</v>
      </c>
      <c r="V2653">
        <f>SUM($F2653:J2653)</f>
        <v>-488600</v>
      </c>
      <c r="W2653">
        <f>SUM($F2653:K2653)</f>
        <v>-622200</v>
      </c>
      <c r="X2653">
        <f>SUM($F2653:L2653)</f>
        <v>-622200</v>
      </c>
      <c r="Y2653">
        <f>SUM($F2653:M2653)</f>
        <v>-722200</v>
      </c>
      <c r="Z2653">
        <f>SUM($F2653:N2653)</f>
        <v>-722200</v>
      </c>
      <c r="AA2653">
        <f>SUM($F2653:O2653)</f>
        <v>-722200</v>
      </c>
      <c r="AB2653">
        <f>SUM($F2653:P2653)</f>
        <v>-722200</v>
      </c>
      <c r="AC2653">
        <f>SUM($F2653:Q2653)</f>
        <v>-722200</v>
      </c>
      <c r="AD2653">
        <f>SUM($F2653:R2653)</f>
        <v>-722200</v>
      </c>
    </row>
    <row r="2654" spans="1:30" x14ac:dyDescent="0.35">
      <c r="A2654" t="s">
        <v>186</v>
      </c>
      <c r="B2654" s="328" t="str">
        <f>VLOOKUP(A2654,'Web Based Remittances'!$A$2:$C$70,3,0)</f>
        <v>354x156y</v>
      </c>
      <c r="C2654" t="s">
        <v>146</v>
      </c>
      <c r="D2654" t="s">
        <v>147</v>
      </c>
      <c r="E2654">
        <v>6180210</v>
      </c>
      <c r="S2654">
        <f t="shared" si="41"/>
        <v>0</v>
      </c>
      <c r="T2654">
        <f>SUM($F2654:H2654)</f>
        <v>0</v>
      </c>
      <c r="U2654">
        <f>SUM($F2654:I2654)</f>
        <v>0</v>
      </c>
      <c r="V2654">
        <f>SUM($F2654:J2654)</f>
        <v>0</v>
      </c>
      <c r="W2654">
        <f>SUM($F2654:K2654)</f>
        <v>0</v>
      </c>
      <c r="X2654">
        <f>SUM($F2654:L2654)</f>
        <v>0</v>
      </c>
      <c r="Y2654">
        <f>SUM($F2654:M2654)</f>
        <v>0</v>
      </c>
      <c r="Z2654">
        <f>SUM($F2654:N2654)</f>
        <v>0</v>
      </c>
      <c r="AA2654">
        <f>SUM($F2654:O2654)</f>
        <v>0</v>
      </c>
      <c r="AB2654">
        <f>SUM($F2654:P2654)</f>
        <v>0</v>
      </c>
      <c r="AC2654">
        <f>SUM($F2654:Q2654)</f>
        <v>0</v>
      </c>
      <c r="AD2654">
        <f>SUM($F2654:R2654)</f>
        <v>0</v>
      </c>
    </row>
    <row r="2655" spans="1:30" x14ac:dyDescent="0.35">
      <c r="A2655" t="s">
        <v>186</v>
      </c>
      <c r="B2655" s="328" t="str">
        <f>VLOOKUP(A2655,'Web Based Remittances'!$A$2:$C$70,3,0)</f>
        <v>354x156y</v>
      </c>
      <c r="C2655" t="s">
        <v>127</v>
      </c>
      <c r="D2655" t="s">
        <v>128</v>
      </c>
      <c r="E2655">
        <v>6180200</v>
      </c>
      <c r="F2655">
        <v>382770.14</v>
      </c>
      <c r="H2655">
        <v>54670.14</v>
      </c>
      <c r="I2655">
        <v>14500</v>
      </c>
      <c r="J2655">
        <v>80000</v>
      </c>
      <c r="K2655">
        <v>133600</v>
      </c>
      <c r="M2655">
        <v>100000</v>
      </c>
      <c r="S2655">
        <f t="shared" si="41"/>
        <v>0</v>
      </c>
      <c r="T2655">
        <f>SUM($F2655:H2655)</f>
        <v>437440.28</v>
      </c>
      <c r="U2655">
        <f>SUM($F2655:I2655)</f>
        <v>451940.28</v>
      </c>
      <c r="V2655">
        <f>SUM($F2655:J2655)</f>
        <v>531940.28</v>
      </c>
      <c r="W2655">
        <f>SUM($F2655:K2655)</f>
        <v>665540.28</v>
      </c>
      <c r="X2655">
        <f>SUM($F2655:L2655)</f>
        <v>665540.28</v>
      </c>
      <c r="Y2655">
        <f>SUM($F2655:M2655)</f>
        <v>765540.28</v>
      </c>
      <c r="Z2655">
        <f>SUM($F2655:N2655)</f>
        <v>765540.28</v>
      </c>
      <c r="AA2655">
        <f>SUM($F2655:O2655)</f>
        <v>765540.28</v>
      </c>
      <c r="AB2655">
        <f>SUM($F2655:P2655)</f>
        <v>765540.28</v>
      </c>
      <c r="AC2655">
        <f>SUM($F2655:Q2655)</f>
        <v>765540.28</v>
      </c>
      <c r="AD2655">
        <f>SUM($F2655:R2655)</f>
        <v>765540.28</v>
      </c>
    </row>
    <row r="2656" spans="1:30" x14ac:dyDescent="0.35">
      <c r="A2656" t="s">
        <v>186</v>
      </c>
      <c r="B2656" s="328" t="str">
        <f>VLOOKUP(A2656,'Web Based Remittances'!$A$2:$C$70,3,0)</f>
        <v>354x156y</v>
      </c>
      <c r="C2656" t="s">
        <v>130</v>
      </c>
      <c r="D2656" t="s">
        <v>131</v>
      </c>
      <c r="E2656">
        <v>6180230</v>
      </c>
      <c r="S2656">
        <f t="shared" si="41"/>
        <v>0</v>
      </c>
      <c r="T2656">
        <f>SUM($F2656:H2656)</f>
        <v>0</v>
      </c>
      <c r="U2656">
        <f>SUM($F2656:I2656)</f>
        <v>0</v>
      </c>
      <c r="V2656">
        <f>SUM($F2656:J2656)</f>
        <v>0</v>
      </c>
      <c r="W2656">
        <f>SUM($F2656:K2656)</f>
        <v>0</v>
      </c>
      <c r="X2656">
        <f>SUM($F2656:L2656)</f>
        <v>0</v>
      </c>
      <c r="Y2656">
        <f>SUM($F2656:M2656)</f>
        <v>0</v>
      </c>
      <c r="Z2656">
        <f>SUM($F2656:N2656)</f>
        <v>0</v>
      </c>
      <c r="AA2656">
        <f>SUM($F2656:O2656)</f>
        <v>0</v>
      </c>
      <c r="AB2656">
        <f>SUM($F2656:P2656)</f>
        <v>0</v>
      </c>
      <c r="AC2656">
        <f>SUM($F2656:Q2656)</f>
        <v>0</v>
      </c>
      <c r="AD2656">
        <f>SUM($F2656:R2656)</f>
        <v>0</v>
      </c>
    </row>
    <row r="2657" spans="1:30" x14ac:dyDescent="0.35">
      <c r="A2657" t="s">
        <v>186</v>
      </c>
      <c r="B2657" s="328" t="str">
        <f>VLOOKUP(A2657,'Web Based Remittances'!$A$2:$C$70,3,0)</f>
        <v>354x156y</v>
      </c>
      <c r="C2657" t="s">
        <v>135</v>
      </c>
      <c r="D2657" t="s">
        <v>136</v>
      </c>
      <c r="E2657">
        <v>6180260</v>
      </c>
      <c r="S2657">
        <f t="shared" si="41"/>
        <v>0</v>
      </c>
      <c r="T2657">
        <f>SUM($F2657:H2657)</f>
        <v>0</v>
      </c>
      <c r="U2657">
        <f>SUM($F2657:I2657)</f>
        <v>0</v>
      </c>
      <c r="V2657">
        <f>SUM($F2657:J2657)</f>
        <v>0</v>
      </c>
      <c r="W2657">
        <f>SUM($F2657:K2657)</f>
        <v>0</v>
      </c>
      <c r="X2657">
        <f>SUM($F2657:L2657)</f>
        <v>0</v>
      </c>
      <c r="Y2657">
        <f>SUM($F2657:M2657)</f>
        <v>0</v>
      </c>
      <c r="Z2657">
        <f>SUM($F2657:N2657)</f>
        <v>0</v>
      </c>
      <c r="AA2657">
        <f>SUM($F2657:O2657)</f>
        <v>0</v>
      </c>
      <c r="AB2657">
        <f>SUM($F2657:P2657)</f>
        <v>0</v>
      </c>
      <c r="AC2657">
        <f>SUM($F2657:Q2657)</f>
        <v>0</v>
      </c>
      <c r="AD2657">
        <f>SUM($F2657:R2657)</f>
        <v>0</v>
      </c>
    </row>
    <row r="2658" spans="1:30" x14ac:dyDescent="0.35">
      <c r="A2658" t="s">
        <v>167</v>
      </c>
      <c r="B2658" s="328" t="str">
        <f>VLOOKUP(A2658,'Web Based Remittances'!$A$2:$C$70,3,0)</f>
        <v>733u76l</v>
      </c>
      <c r="C2658" t="s">
        <v>19</v>
      </c>
      <c r="D2658" t="s">
        <v>20</v>
      </c>
      <c r="E2658">
        <v>4190105</v>
      </c>
      <c r="F2658">
        <v>-1023263.82</v>
      </c>
      <c r="G2658">
        <v>-111959.48</v>
      </c>
      <c r="H2658">
        <v>-78455.34</v>
      </c>
      <c r="I2658">
        <v>-78455.34</v>
      </c>
      <c r="J2658">
        <v>-78455.34</v>
      </c>
      <c r="K2658">
        <v>-80670.289999999994</v>
      </c>
      <c r="L2658">
        <v>-110691.29</v>
      </c>
      <c r="M2658">
        <v>-80670.289999999994</v>
      </c>
      <c r="N2658">
        <v>-80781.289999999994</v>
      </c>
      <c r="O2658">
        <v>-80781.289999999994</v>
      </c>
      <c r="P2658">
        <v>-80781.289999999994</v>
      </c>
      <c r="Q2658">
        <v>-80781.289999999994</v>
      </c>
      <c r="R2658">
        <v>-80781.289999999994</v>
      </c>
      <c r="S2658">
        <f t="shared" si="41"/>
        <v>-111959.48</v>
      </c>
      <c r="T2658">
        <f>SUM($F2658:H2658)</f>
        <v>-1213678.6400000001</v>
      </c>
      <c r="U2658">
        <f>SUM($F2658:I2658)</f>
        <v>-1292133.9800000002</v>
      </c>
      <c r="V2658">
        <f>SUM($F2658:J2658)</f>
        <v>-1370589.3200000003</v>
      </c>
      <c r="W2658">
        <f>SUM($F2658:K2658)</f>
        <v>-1451259.6100000003</v>
      </c>
      <c r="X2658">
        <f>SUM($F2658:L2658)</f>
        <v>-1561950.9000000004</v>
      </c>
      <c r="Y2658">
        <f>SUM($F2658:M2658)</f>
        <v>-1642621.1900000004</v>
      </c>
      <c r="Z2658">
        <f>SUM($F2658:N2658)</f>
        <v>-1723402.4800000004</v>
      </c>
      <c r="AA2658">
        <f>SUM($F2658:O2658)</f>
        <v>-1804183.7700000005</v>
      </c>
      <c r="AB2658">
        <f>SUM($F2658:P2658)</f>
        <v>-1884965.0600000005</v>
      </c>
      <c r="AC2658">
        <f>SUM($F2658:Q2658)</f>
        <v>-1965746.3500000006</v>
      </c>
      <c r="AD2658">
        <f>SUM($F2658:R2658)</f>
        <v>-2046527.6400000006</v>
      </c>
    </row>
    <row r="2659" spans="1:30" x14ac:dyDescent="0.35">
      <c r="A2659" t="s">
        <v>167</v>
      </c>
      <c r="B2659" s="328" t="str">
        <f>VLOOKUP(A2659,'Web Based Remittances'!$A$2:$C$70,3,0)</f>
        <v>733u76l</v>
      </c>
      <c r="C2659" t="s">
        <v>21</v>
      </c>
      <c r="D2659" t="s">
        <v>22</v>
      </c>
      <c r="E2659">
        <v>4190110</v>
      </c>
      <c r="S2659">
        <f t="shared" si="41"/>
        <v>0</v>
      </c>
      <c r="T2659">
        <f>SUM($F2659:H2659)</f>
        <v>0</v>
      </c>
      <c r="U2659">
        <f>SUM($F2659:I2659)</f>
        <v>0</v>
      </c>
      <c r="V2659">
        <f>SUM($F2659:J2659)</f>
        <v>0</v>
      </c>
      <c r="W2659">
        <f>SUM($F2659:K2659)</f>
        <v>0</v>
      </c>
      <c r="X2659">
        <f>SUM($F2659:L2659)</f>
        <v>0</v>
      </c>
      <c r="Y2659">
        <f>SUM($F2659:M2659)</f>
        <v>0</v>
      </c>
      <c r="Z2659">
        <f>SUM($F2659:N2659)</f>
        <v>0</v>
      </c>
      <c r="AA2659">
        <f>SUM($F2659:O2659)</f>
        <v>0</v>
      </c>
      <c r="AB2659">
        <f>SUM($F2659:P2659)</f>
        <v>0</v>
      </c>
      <c r="AC2659">
        <f>SUM($F2659:Q2659)</f>
        <v>0</v>
      </c>
      <c r="AD2659">
        <f>SUM($F2659:R2659)</f>
        <v>0</v>
      </c>
    </row>
    <row r="2660" spans="1:30" x14ac:dyDescent="0.35">
      <c r="A2660" t="s">
        <v>167</v>
      </c>
      <c r="B2660" s="328" t="str">
        <f>VLOOKUP(A2660,'Web Based Remittances'!$A$2:$C$70,3,0)</f>
        <v>733u76l</v>
      </c>
      <c r="C2660" t="s">
        <v>23</v>
      </c>
      <c r="D2660" t="s">
        <v>24</v>
      </c>
      <c r="E2660">
        <v>4190120</v>
      </c>
      <c r="F2660">
        <v>-6000</v>
      </c>
      <c r="G2660">
        <v>-637</v>
      </c>
      <c r="H2660">
        <v>-637</v>
      </c>
      <c r="I2660">
        <v>-637</v>
      </c>
      <c r="J2660">
        <v>-637</v>
      </c>
      <c r="K2660">
        <v>-485</v>
      </c>
      <c r="L2660">
        <v>-400</v>
      </c>
      <c r="M2660">
        <v>-400</v>
      </c>
      <c r="N2660">
        <v>-400</v>
      </c>
      <c r="O2660">
        <v>-400</v>
      </c>
      <c r="P2660">
        <v>-400</v>
      </c>
      <c r="Q2660">
        <v>-400</v>
      </c>
      <c r="R2660">
        <v>-567</v>
      </c>
      <c r="S2660">
        <f t="shared" si="41"/>
        <v>-637</v>
      </c>
      <c r="T2660">
        <f>SUM($F2660:H2660)</f>
        <v>-7274</v>
      </c>
      <c r="U2660">
        <f>SUM($F2660:I2660)</f>
        <v>-7911</v>
      </c>
      <c r="V2660">
        <f>SUM($F2660:J2660)</f>
        <v>-8548</v>
      </c>
      <c r="W2660">
        <f>SUM($F2660:K2660)</f>
        <v>-9033</v>
      </c>
      <c r="X2660">
        <f>SUM($F2660:L2660)</f>
        <v>-9433</v>
      </c>
      <c r="Y2660">
        <f>SUM($F2660:M2660)</f>
        <v>-9833</v>
      </c>
      <c r="Z2660">
        <f>SUM($F2660:N2660)</f>
        <v>-10233</v>
      </c>
      <c r="AA2660">
        <f>SUM($F2660:O2660)</f>
        <v>-10633</v>
      </c>
      <c r="AB2660">
        <f>SUM($F2660:P2660)</f>
        <v>-11033</v>
      </c>
      <c r="AC2660">
        <f>SUM($F2660:Q2660)</f>
        <v>-11433</v>
      </c>
      <c r="AD2660">
        <f>SUM($F2660:R2660)</f>
        <v>-12000</v>
      </c>
    </row>
    <row r="2661" spans="1:30" x14ac:dyDescent="0.35">
      <c r="A2661" t="s">
        <v>167</v>
      </c>
      <c r="B2661" s="328" t="str">
        <f>VLOOKUP(A2661,'Web Based Remittances'!$A$2:$C$70,3,0)</f>
        <v>733u76l</v>
      </c>
      <c r="C2661" t="s">
        <v>25</v>
      </c>
      <c r="D2661" t="s">
        <v>26</v>
      </c>
      <c r="E2661">
        <v>4190140</v>
      </c>
      <c r="F2661">
        <v>-53034</v>
      </c>
      <c r="J2661">
        <v>-13389</v>
      </c>
      <c r="L2661">
        <v>-12905</v>
      </c>
      <c r="O2661">
        <v>-13426</v>
      </c>
      <c r="R2661">
        <v>-13314</v>
      </c>
      <c r="S2661">
        <f t="shared" si="41"/>
        <v>0</v>
      </c>
      <c r="T2661">
        <f>SUM($F2661:H2661)</f>
        <v>-53034</v>
      </c>
      <c r="U2661">
        <f>SUM($F2661:I2661)</f>
        <v>-53034</v>
      </c>
      <c r="V2661">
        <f>SUM($F2661:J2661)</f>
        <v>-66423</v>
      </c>
      <c r="W2661">
        <f>SUM($F2661:K2661)</f>
        <v>-66423</v>
      </c>
      <c r="X2661">
        <f>SUM($F2661:L2661)</f>
        <v>-79328</v>
      </c>
      <c r="Y2661">
        <f>SUM($F2661:M2661)</f>
        <v>-79328</v>
      </c>
      <c r="Z2661">
        <f>SUM($F2661:N2661)</f>
        <v>-79328</v>
      </c>
      <c r="AA2661">
        <f>SUM($F2661:O2661)</f>
        <v>-92754</v>
      </c>
      <c r="AB2661">
        <f>SUM($F2661:P2661)</f>
        <v>-92754</v>
      </c>
      <c r="AC2661">
        <f>SUM($F2661:Q2661)</f>
        <v>-92754</v>
      </c>
      <c r="AD2661">
        <f>SUM($F2661:R2661)</f>
        <v>-106068</v>
      </c>
    </row>
    <row r="2662" spans="1:30" x14ac:dyDescent="0.35">
      <c r="A2662" t="s">
        <v>167</v>
      </c>
      <c r="B2662" s="328" t="str">
        <f>VLOOKUP(A2662,'Web Based Remittances'!$A$2:$C$70,3,0)</f>
        <v>733u76l</v>
      </c>
      <c r="C2662" t="s">
        <v>27</v>
      </c>
      <c r="D2662" t="s">
        <v>28</v>
      </c>
      <c r="E2662">
        <v>4190160</v>
      </c>
      <c r="S2662">
        <f t="shared" si="41"/>
        <v>0</v>
      </c>
      <c r="T2662">
        <f>SUM($F2662:H2662)</f>
        <v>0</v>
      </c>
      <c r="U2662">
        <f>SUM($F2662:I2662)</f>
        <v>0</v>
      </c>
      <c r="V2662">
        <f>SUM($F2662:J2662)</f>
        <v>0</v>
      </c>
      <c r="W2662">
        <f>SUM($F2662:K2662)</f>
        <v>0</v>
      </c>
      <c r="X2662">
        <f>SUM($F2662:L2662)</f>
        <v>0</v>
      </c>
      <c r="Y2662">
        <f>SUM($F2662:M2662)</f>
        <v>0</v>
      </c>
      <c r="Z2662">
        <f>SUM($F2662:N2662)</f>
        <v>0</v>
      </c>
      <c r="AA2662">
        <f>SUM($F2662:O2662)</f>
        <v>0</v>
      </c>
      <c r="AB2662">
        <f>SUM($F2662:P2662)</f>
        <v>0</v>
      </c>
      <c r="AC2662">
        <f>SUM($F2662:Q2662)</f>
        <v>0</v>
      </c>
      <c r="AD2662">
        <f>SUM($F2662:R2662)</f>
        <v>0</v>
      </c>
    </row>
    <row r="2663" spans="1:30" x14ac:dyDescent="0.35">
      <c r="A2663" t="s">
        <v>167</v>
      </c>
      <c r="B2663" s="328" t="str">
        <f>VLOOKUP(A2663,'Web Based Remittances'!$A$2:$C$70,3,0)</f>
        <v>733u76l</v>
      </c>
      <c r="C2663" t="s">
        <v>29</v>
      </c>
      <c r="D2663" t="s">
        <v>30</v>
      </c>
      <c r="E2663">
        <v>4190390</v>
      </c>
      <c r="S2663">
        <f t="shared" si="41"/>
        <v>0</v>
      </c>
      <c r="T2663">
        <f>SUM($F2663:H2663)</f>
        <v>0</v>
      </c>
      <c r="U2663">
        <f>SUM($F2663:I2663)</f>
        <v>0</v>
      </c>
      <c r="V2663">
        <f>SUM($F2663:J2663)</f>
        <v>0</v>
      </c>
      <c r="W2663">
        <f>SUM($F2663:K2663)</f>
        <v>0</v>
      </c>
      <c r="X2663">
        <f>SUM($F2663:L2663)</f>
        <v>0</v>
      </c>
      <c r="Y2663">
        <f>SUM($F2663:M2663)</f>
        <v>0</v>
      </c>
      <c r="Z2663">
        <f>SUM($F2663:N2663)</f>
        <v>0</v>
      </c>
      <c r="AA2663">
        <f>SUM($F2663:O2663)</f>
        <v>0</v>
      </c>
      <c r="AB2663">
        <f>SUM($F2663:P2663)</f>
        <v>0</v>
      </c>
      <c r="AC2663">
        <f>SUM($F2663:Q2663)</f>
        <v>0</v>
      </c>
      <c r="AD2663">
        <f>SUM($F2663:R2663)</f>
        <v>0</v>
      </c>
    </row>
    <row r="2664" spans="1:30" x14ac:dyDescent="0.35">
      <c r="A2664" t="s">
        <v>167</v>
      </c>
      <c r="B2664" s="328" t="str">
        <f>VLOOKUP(A2664,'Web Based Remittances'!$A$2:$C$70,3,0)</f>
        <v>733u76l</v>
      </c>
      <c r="C2664" t="s">
        <v>31</v>
      </c>
      <c r="D2664" t="s">
        <v>32</v>
      </c>
      <c r="E2664">
        <v>4191900</v>
      </c>
      <c r="F2664">
        <v>-13586</v>
      </c>
      <c r="G2664">
        <v>-1278</v>
      </c>
      <c r="H2664">
        <v>-1018</v>
      </c>
      <c r="I2664">
        <v>-1008</v>
      </c>
      <c r="J2664">
        <v>-1298</v>
      </c>
      <c r="K2664">
        <v>-1298</v>
      </c>
      <c r="L2664">
        <v>-1078</v>
      </c>
      <c r="M2664">
        <v>-948</v>
      </c>
      <c r="N2664">
        <v>-1358</v>
      </c>
      <c r="O2664">
        <v>-948</v>
      </c>
      <c r="P2664">
        <v>-1348</v>
      </c>
      <c r="Q2664">
        <v>-948</v>
      </c>
      <c r="R2664">
        <v>-1058</v>
      </c>
      <c r="S2664">
        <f t="shared" si="41"/>
        <v>-1278</v>
      </c>
      <c r="T2664">
        <f>SUM($F2664:H2664)</f>
        <v>-15882</v>
      </c>
      <c r="U2664">
        <f>SUM($F2664:I2664)</f>
        <v>-16890</v>
      </c>
      <c r="V2664">
        <f>SUM($F2664:J2664)</f>
        <v>-18188</v>
      </c>
      <c r="W2664">
        <f>SUM($F2664:K2664)</f>
        <v>-19486</v>
      </c>
      <c r="X2664">
        <f>SUM($F2664:L2664)</f>
        <v>-20564</v>
      </c>
      <c r="Y2664">
        <f>SUM($F2664:M2664)</f>
        <v>-21512</v>
      </c>
      <c r="Z2664">
        <f>SUM($F2664:N2664)</f>
        <v>-22870</v>
      </c>
      <c r="AA2664">
        <f>SUM($F2664:O2664)</f>
        <v>-23818</v>
      </c>
      <c r="AB2664">
        <f>SUM($F2664:P2664)</f>
        <v>-25166</v>
      </c>
      <c r="AC2664">
        <f>SUM($F2664:Q2664)</f>
        <v>-26114</v>
      </c>
      <c r="AD2664">
        <f>SUM($F2664:R2664)</f>
        <v>-27172</v>
      </c>
    </row>
    <row r="2665" spans="1:30" x14ac:dyDescent="0.35">
      <c r="A2665" t="s">
        <v>167</v>
      </c>
      <c r="B2665" s="328" t="str">
        <f>VLOOKUP(A2665,'Web Based Remittances'!$A$2:$C$70,3,0)</f>
        <v>733u76l</v>
      </c>
      <c r="C2665" t="s">
        <v>33</v>
      </c>
      <c r="D2665" t="s">
        <v>34</v>
      </c>
      <c r="E2665">
        <v>4191100</v>
      </c>
      <c r="F2665">
        <v>-9671</v>
      </c>
      <c r="G2665">
        <v>-747</v>
      </c>
      <c r="H2665">
        <v>-770</v>
      </c>
      <c r="I2665">
        <v>-656</v>
      </c>
      <c r="J2665">
        <v>-45</v>
      </c>
      <c r="K2665">
        <v>-889</v>
      </c>
      <c r="L2665">
        <v>-668</v>
      </c>
      <c r="M2665">
        <v>-929</v>
      </c>
      <c r="N2665">
        <v>-668</v>
      </c>
      <c r="O2665">
        <v>-889</v>
      </c>
      <c r="P2665">
        <v>-708</v>
      </c>
      <c r="Q2665">
        <v>-889</v>
      </c>
      <c r="R2665">
        <v>-1813</v>
      </c>
      <c r="S2665">
        <f t="shared" si="41"/>
        <v>-747</v>
      </c>
      <c r="T2665">
        <f>SUM($F2665:H2665)</f>
        <v>-11188</v>
      </c>
      <c r="U2665">
        <f>SUM($F2665:I2665)</f>
        <v>-11844</v>
      </c>
      <c r="V2665">
        <f>SUM($F2665:J2665)</f>
        <v>-11889</v>
      </c>
      <c r="W2665">
        <f>SUM($F2665:K2665)</f>
        <v>-12778</v>
      </c>
      <c r="X2665">
        <f>SUM($F2665:L2665)</f>
        <v>-13446</v>
      </c>
      <c r="Y2665">
        <f>SUM($F2665:M2665)</f>
        <v>-14375</v>
      </c>
      <c r="Z2665">
        <f>SUM($F2665:N2665)</f>
        <v>-15043</v>
      </c>
      <c r="AA2665">
        <f>SUM($F2665:O2665)</f>
        <v>-15932</v>
      </c>
      <c r="AB2665">
        <f>SUM($F2665:P2665)</f>
        <v>-16640</v>
      </c>
      <c r="AC2665">
        <f>SUM($F2665:Q2665)</f>
        <v>-17529</v>
      </c>
      <c r="AD2665">
        <f>SUM($F2665:R2665)</f>
        <v>-19342</v>
      </c>
    </row>
    <row r="2666" spans="1:30" x14ac:dyDescent="0.35">
      <c r="A2666" t="s">
        <v>167</v>
      </c>
      <c r="B2666" s="328" t="str">
        <f>VLOOKUP(A2666,'Web Based Remittances'!$A$2:$C$70,3,0)</f>
        <v>733u76l</v>
      </c>
      <c r="C2666" t="s">
        <v>35</v>
      </c>
      <c r="D2666" t="s">
        <v>36</v>
      </c>
      <c r="E2666">
        <v>4191110</v>
      </c>
      <c r="S2666">
        <f t="shared" si="41"/>
        <v>0</v>
      </c>
      <c r="T2666">
        <f>SUM($F2666:H2666)</f>
        <v>0</v>
      </c>
      <c r="U2666">
        <f>SUM($F2666:I2666)</f>
        <v>0</v>
      </c>
      <c r="V2666">
        <f>SUM($F2666:J2666)</f>
        <v>0</v>
      </c>
      <c r="W2666">
        <f>SUM($F2666:K2666)</f>
        <v>0</v>
      </c>
      <c r="X2666">
        <f>SUM($F2666:L2666)</f>
        <v>0</v>
      </c>
      <c r="Y2666">
        <f>SUM($F2666:M2666)</f>
        <v>0</v>
      </c>
      <c r="Z2666">
        <f>SUM($F2666:N2666)</f>
        <v>0</v>
      </c>
      <c r="AA2666">
        <f>SUM($F2666:O2666)</f>
        <v>0</v>
      </c>
      <c r="AB2666">
        <f>SUM($F2666:P2666)</f>
        <v>0</v>
      </c>
      <c r="AC2666">
        <f>SUM($F2666:Q2666)</f>
        <v>0</v>
      </c>
      <c r="AD2666">
        <f>SUM($F2666:R2666)</f>
        <v>0</v>
      </c>
    </row>
    <row r="2667" spans="1:30" x14ac:dyDescent="0.35">
      <c r="A2667" t="s">
        <v>167</v>
      </c>
      <c r="B2667" s="328" t="str">
        <f>VLOOKUP(A2667,'Web Based Remittances'!$A$2:$C$70,3,0)</f>
        <v>733u76l</v>
      </c>
      <c r="C2667" t="s">
        <v>37</v>
      </c>
      <c r="D2667" t="s">
        <v>38</v>
      </c>
      <c r="E2667">
        <v>4191600</v>
      </c>
      <c r="F2667">
        <v>-450</v>
      </c>
      <c r="J2667">
        <v>-150</v>
      </c>
      <c r="N2667">
        <v>-150</v>
      </c>
      <c r="R2667">
        <v>-150</v>
      </c>
      <c r="S2667">
        <f t="shared" si="41"/>
        <v>0</v>
      </c>
      <c r="T2667">
        <f>SUM($F2667:H2667)</f>
        <v>-450</v>
      </c>
      <c r="U2667">
        <f>SUM($F2667:I2667)</f>
        <v>-450</v>
      </c>
      <c r="V2667">
        <f>SUM($F2667:J2667)</f>
        <v>-600</v>
      </c>
      <c r="W2667">
        <f>SUM($F2667:K2667)</f>
        <v>-600</v>
      </c>
      <c r="X2667">
        <f>SUM($F2667:L2667)</f>
        <v>-600</v>
      </c>
      <c r="Y2667">
        <f>SUM($F2667:M2667)</f>
        <v>-600</v>
      </c>
      <c r="Z2667">
        <f>SUM($F2667:N2667)</f>
        <v>-750</v>
      </c>
      <c r="AA2667">
        <f>SUM($F2667:O2667)</f>
        <v>-750</v>
      </c>
      <c r="AB2667">
        <f>SUM($F2667:P2667)</f>
        <v>-750</v>
      </c>
      <c r="AC2667">
        <f>SUM($F2667:Q2667)</f>
        <v>-750</v>
      </c>
      <c r="AD2667">
        <f>SUM($F2667:R2667)</f>
        <v>-900</v>
      </c>
    </row>
    <row r="2668" spans="1:30" x14ac:dyDescent="0.35">
      <c r="A2668" t="s">
        <v>167</v>
      </c>
      <c r="B2668" s="328" t="str">
        <f>VLOOKUP(A2668,'Web Based Remittances'!$A$2:$C$70,3,0)</f>
        <v>733u76l</v>
      </c>
      <c r="C2668" t="s">
        <v>39</v>
      </c>
      <c r="D2668" t="s">
        <v>40</v>
      </c>
      <c r="E2668">
        <v>4191610</v>
      </c>
      <c r="F2668">
        <v>-460.8</v>
      </c>
      <c r="J2668">
        <v>-153.6</v>
      </c>
      <c r="N2668">
        <v>-153.6</v>
      </c>
      <c r="R2668">
        <v>-153.6</v>
      </c>
      <c r="S2668">
        <f t="shared" si="41"/>
        <v>0</v>
      </c>
      <c r="T2668">
        <f>SUM($F2668:H2668)</f>
        <v>-460.8</v>
      </c>
      <c r="U2668">
        <f>SUM($F2668:I2668)</f>
        <v>-460.8</v>
      </c>
      <c r="V2668">
        <f>SUM($F2668:J2668)</f>
        <v>-614.4</v>
      </c>
      <c r="W2668">
        <f>SUM($F2668:K2668)</f>
        <v>-614.4</v>
      </c>
      <c r="X2668">
        <f>SUM($F2668:L2668)</f>
        <v>-614.4</v>
      </c>
      <c r="Y2668">
        <f>SUM($F2668:M2668)</f>
        <v>-614.4</v>
      </c>
      <c r="Z2668">
        <f>SUM($F2668:N2668)</f>
        <v>-768</v>
      </c>
      <c r="AA2668">
        <f>SUM($F2668:O2668)</f>
        <v>-768</v>
      </c>
      <c r="AB2668">
        <f>SUM($F2668:P2668)</f>
        <v>-768</v>
      </c>
      <c r="AC2668">
        <f>SUM($F2668:Q2668)</f>
        <v>-768</v>
      </c>
      <c r="AD2668">
        <f>SUM($F2668:R2668)</f>
        <v>-921.6</v>
      </c>
    </row>
    <row r="2669" spans="1:30" x14ac:dyDescent="0.35">
      <c r="A2669" t="s">
        <v>167</v>
      </c>
      <c r="B2669" s="328" t="str">
        <f>VLOOKUP(A2669,'Web Based Remittances'!$A$2:$C$70,3,0)</f>
        <v>733u76l</v>
      </c>
      <c r="C2669" t="s">
        <v>41</v>
      </c>
      <c r="D2669" t="s">
        <v>42</v>
      </c>
      <c r="E2669">
        <v>4190410</v>
      </c>
      <c r="F2669">
        <v>-6670</v>
      </c>
      <c r="H2669">
        <v>-759.5</v>
      </c>
      <c r="J2669">
        <v>-759.5</v>
      </c>
      <c r="M2669">
        <v>-584.5</v>
      </c>
      <c r="N2669">
        <v>-1605</v>
      </c>
      <c r="O2669">
        <v>-584.5</v>
      </c>
      <c r="P2669">
        <v>-735</v>
      </c>
      <c r="Q2669">
        <v>-721</v>
      </c>
      <c r="R2669">
        <v>-921</v>
      </c>
      <c r="S2669">
        <f t="shared" si="41"/>
        <v>0</v>
      </c>
      <c r="T2669">
        <f>SUM($F2669:H2669)</f>
        <v>-7429.5</v>
      </c>
      <c r="U2669">
        <f>SUM($F2669:I2669)</f>
        <v>-7429.5</v>
      </c>
      <c r="V2669">
        <f>SUM($F2669:J2669)</f>
        <v>-8189</v>
      </c>
      <c r="W2669">
        <f>SUM($F2669:K2669)</f>
        <v>-8189</v>
      </c>
      <c r="X2669">
        <f>SUM($F2669:L2669)</f>
        <v>-8189</v>
      </c>
      <c r="Y2669">
        <f>SUM($F2669:M2669)</f>
        <v>-8773.5</v>
      </c>
      <c r="Z2669">
        <f>SUM($F2669:N2669)</f>
        <v>-10378.5</v>
      </c>
      <c r="AA2669">
        <f>SUM($F2669:O2669)</f>
        <v>-10963</v>
      </c>
      <c r="AB2669">
        <f>SUM($F2669:P2669)</f>
        <v>-11698</v>
      </c>
      <c r="AC2669">
        <f>SUM($F2669:Q2669)</f>
        <v>-12419</v>
      </c>
      <c r="AD2669">
        <f>SUM($F2669:R2669)</f>
        <v>-13340</v>
      </c>
    </row>
    <row r="2670" spans="1:30" x14ac:dyDescent="0.35">
      <c r="A2670" t="s">
        <v>167</v>
      </c>
      <c r="B2670" s="328" t="str">
        <f>VLOOKUP(A2670,'Web Based Remittances'!$A$2:$C$70,3,0)</f>
        <v>733u76l</v>
      </c>
      <c r="C2670" t="s">
        <v>43</v>
      </c>
      <c r="D2670" t="s">
        <v>44</v>
      </c>
      <c r="E2670">
        <v>4190420</v>
      </c>
      <c r="F2670">
        <v>-7370</v>
      </c>
      <c r="I2670">
        <v>-150</v>
      </c>
      <c r="J2670">
        <v>-6000</v>
      </c>
      <c r="Q2670">
        <v>-830</v>
      </c>
      <c r="R2670">
        <v>-390</v>
      </c>
      <c r="S2670">
        <f t="shared" si="41"/>
        <v>0</v>
      </c>
      <c r="T2670">
        <f>SUM($F2670:H2670)</f>
        <v>-7370</v>
      </c>
      <c r="U2670">
        <f>SUM($F2670:I2670)</f>
        <v>-7520</v>
      </c>
      <c r="V2670">
        <f>SUM($F2670:J2670)</f>
        <v>-13520</v>
      </c>
      <c r="W2670">
        <f>SUM($F2670:K2670)</f>
        <v>-13520</v>
      </c>
      <c r="X2670">
        <f>SUM($F2670:L2670)</f>
        <v>-13520</v>
      </c>
      <c r="Y2670">
        <f>SUM($F2670:M2670)</f>
        <v>-13520</v>
      </c>
      <c r="Z2670">
        <f>SUM($F2670:N2670)</f>
        <v>-13520</v>
      </c>
      <c r="AA2670">
        <f>SUM($F2670:O2670)</f>
        <v>-13520</v>
      </c>
      <c r="AB2670">
        <f>SUM($F2670:P2670)</f>
        <v>-13520</v>
      </c>
      <c r="AC2670">
        <f>SUM($F2670:Q2670)</f>
        <v>-14350</v>
      </c>
      <c r="AD2670">
        <f>SUM($F2670:R2670)</f>
        <v>-14740</v>
      </c>
    </row>
    <row r="2671" spans="1:30" x14ac:dyDescent="0.35">
      <c r="A2671" t="s">
        <v>167</v>
      </c>
      <c r="B2671" s="328" t="str">
        <f>VLOOKUP(A2671,'Web Based Remittances'!$A$2:$C$70,3,0)</f>
        <v>733u76l</v>
      </c>
      <c r="C2671" t="s">
        <v>45</v>
      </c>
      <c r="D2671" t="s">
        <v>46</v>
      </c>
      <c r="E2671">
        <v>4190200</v>
      </c>
      <c r="S2671">
        <f t="shared" si="41"/>
        <v>0</v>
      </c>
      <c r="T2671">
        <f>SUM($F2671:H2671)</f>
        <v>0</v>
      </c>
      <c r="U2671">
        <f>SUM($F2671:I2671)</f>
        <v>0</v>
      </c>
      <c r="V2671">
        <f>SUM($F2671:J2671)</f>
        <v>0</v>
      </c>
      <c r="W2671">
        <f>SUM($F2671:K2671)</f>
        <v>0</v>
      </c>
      <c r="X2671">
        <f>SUM($F2671:L2671)</f>
        <v>0</v>
      </c>
      <c r="Y2671">
        <f>SUM($F2671:M2671)</f>
        <v>0</v>
      </c>
      <c r="Z2671">
        <f>SUM($F2671:N2671)</f>
        <v>0</v>
      </c>
      <c r="AA2671">
        <f>SUM($F2671:O2671)</f>
        <v>0</v>
      </c>
      <c r="AB2671">
        <f>SUM($F2671:P2671)</f>
        <v>0</v>
      </c>
      <c r="AC2671">
        <f>SUM($F2671:Q2671)</f>
        <v>0</v>
      </c>
      <c r="AD2671">
        <f>SUM($F2671:R2671)</f>
        <v>0</v>
      </c>
    </row>
    <row r="2672" spans="1:30" x14ac:dyDescent="0.35">
      <c r="A2672" t="s">
        <v>167</v>
      </c>
      <c r="B2672" s="328" t="str">
        <f>VLOOKUP(A2672,'Web Based Remittances'!$A$2:$C$70,3,0)</f>
        <v>733u76l</v>
      </c>
      <c r="C2672" t="s">
        <v>47</v>
      </c>
      <c r="D2672" t="s">
        <v>48</v>
      </c>
      <c r="E2672">
        <v>4190386</v>
      </c>
      <c r="S2672">
        <f t="shared" si="41"/>
        <v>0</v>
      </c>
      <c r="T2672">
        <f>SUM($F2672:H2672)</f>
        <v>0</v>
      </c>
      <c r="U2672">
        <f>SUM($F2672:I2672)</f>
        <v>0</v>
      </c>
      <c r="V2672">
        <f>SUM($F2672:J2672)</f>
        <v>0</v>
      </c>
      <c r="W2672">
        <f>SUM($F2672:K2672)</f>
        <v>0</v>
      </c>
      <c r="X2672">
        <f>SUM($F2672:L2672)</f>
        <v>0</v>
      </c>
      <c r="Y2672">
        <f>SUM($F2672:M2672)</f>
        <v>0</v>
      </c>
      <c r="Z2672">
        <f>SUM($F2672:N2672)</f>
        <v>0</v>
      </c>
      <c r="AA2672">
        <f>SUM($F2672:O2672)</f>
        <v>0</v>
      </c>
      <c r="AB2672">
        <f>SUM($F2672:P2672)</f>
        <v>0</v>
      </c>
      <c r="AC2672">
        <f>SUM($F2672:Q2672)</f>
        <v>0</v>
      </c>
      <c r="AD2672">
        <f>SUM($F2672:R2672)</f>
        <v>0</v>
      </c>
    </row>
    <row r="2673" spans="1:30" x14ac:dyDescent="0.35">
      <c r="A2673" t="s">
        <v>167</v>
      </c>
      <c r="B2673" s="328" t="str">
        <f>VLOOKUP(A2673,'Web Based Remittances'!$A$2:$C$70,3,0)</f>
        <v>733u76l</v>
      </c>
      <c r="C2673" t="s">
        <v>49</v>
      </c>
      <c r="D2673" t="s">
        <v>50</v>
      </c>
      <c r="E2673">
        <v>4190387</v>
      </c>
      <c r="S2673">
        <f t="shared" si="41"/>
        <v>0</v>
      </c>
      <c r="T2673">
        <f>SUM($F2673:H2673)</f>
        <v>0</v>
      </c>
      <c r="U2673">
        <f>SUM($F2673:I2673)</f>
        <v>0</v>
      </c>
      <c r="V2673">
        <f>SUM($F2673:J2673)</f>
        <v>0</v>
      </c>
      <c r="W2673">
        <f>SUM($F2673:K2673)</f>
        <v>0</v>
      </c>
      <c r="X2673">
        <f>SUM($F2673:L2673)</f>
        <v>0</v>
      </c>
      <c r="Y2673">
        <f>SUM($F2673:M2673)</f>
        <v>0</v>
      </c>
      <c r="Z2673">
        <f>SUM($F2673:N2673)</f>
        <v>0</v>
      </c>
      <c r="AA2673">
        <f>SUM($F2673:O2673)</f>
        <v>0</v>
      </c>
      <c r="AB2673">
        <f>SUM($F2673:P2673)</f>
        <v>0</v>
      </c>
      <c r="AC2673">
        <f>SUM($F2673:Q2673)</f>
        <v>0</v>
      </c>
      <c r="AD2673">
        <f>SUM($F2673:R2673)</f>
        <v>0</v>
      </c>
    </row>
    <row r="2674" spans="1:30" x14ac:dyDescent="0.35">
      <c r="A2674" t="s">
        <v>167</v>
      </c>
      <c r="B2674" s="328" t="str">
        <f>VLOOKUP(A2674,'Web Based Remittances'!$A$2:$C$70,3,0)</f>
        <v>733u76l</v>
      </c>
      <c r="C2674" t="s">
        <v>51</v>
      </c>
      <c r="D2674" t="s">
        <v>52</v>
      </c>
      <c r="E2674">
        <v>4190388</v>
      </c>
      <c r="F2674">
        <v>-8576</v>
      </c>
      <c r="G2674">
        <v>-1377.5</v>
      </c>
      <c r="H2674">
        <v>-2740</v>
      </c>
      <c r="J2674">
        <v>-1377.5</v>
      </c>
      <c r="M2674">
        <v>-1540.5</v>
      </c>
      <c r="P2674">
        <v>-1540.5</v>
      </c>
      <c r="S2674">
        <f t="shared" si="41"/>
        <v>-1377.5</v>
      </c>
      <c r="T2674">
        <f>SUM($F2674:H2674)</f>
        <v>-12693.5</v>
      </c>
      <c r="U2674">
        <f>SUM($F2674:I2674)</f>
        <v>-12693.5</v>
      </c>
      <c r="V2674">
        <f>SUM($F2674:J2674)</f>
        <v>-14071</v>
      </c>
      <c r="W2674">
        <f>SUM($F2674:K2674)</f>
        <v>-14071</v>
      </c>
      <c r="X2674">
        <f>SUM($F2674:L2674)</f>
        <v>-14071</v>
      </c>
      <c r="Y2674">
        <f>SUM($F2674:M2674)</f>
        <v>-15611.5</v>
      </c>
      <c r="Z2674">
        <f>SUM($F2674:N2674)</f>
        <v>-15611.5</v>
      </c>
      <c r="AA2674">
        <f>SUM($F2674:O2674)</f>
        <v>-15611.5</v>
      </c>
      <c r="AB2674">
        <f>SUM($F2674:P2674)</f>
        <v>-17152</v>
      </c>
      <c r="AC2674">
        <f>SUM($F2674:Q2674)</f>
        <v>-17152</v>
      </c>
      <c r="AD2674">
        <f>SUM($F2674:R2674)</f>
        <v>-17152</v>
      </c>
    </row>
    <row r="2675" spans="1:30" x14ac:dyDescent="0.35">
      <c r="A2675" t="s">
        <v>167</v>
      </c>
      <c r="B2675" s="328" t="str">
        <f>VLOOKUP(A2675,'Web Based Remittances'!$A$2:$C$70,3,0)</f>
        <v>733u76l</v>
      </c>
      <c r="C2675" t="s">
        <v>53</v>
      </c>
      <c r="D2675" t="s">
        <v>54</v>
      </c>
      <c r="E2675">
        <v>4190380</v>
      </c>
      <c r="F2675">
        <v>-80448</v>
      </c>
      <c r="G2675">
        <v>-7225</v>
      </c>
      <c r="J2675">
        <v>-63190</v>
      </c>
      <c r="N2675">
        <v>-10033</v>
      </c>
      <c r="S2675">
        <f t="shared" si="41"/>
        <v>-7225</v>
      </c>
      <c r="T2675">
        <f>SUM($F2675:H2675)</f>
        <v>-87673</v>
      </c>
      <c r="U2675">
        <f>SUM($F2675:I2675)</f>
        <v>-87673</v>
      </c>
      <c r="V2675">
        <f>SUM($F2675:J2675)</f>
        <v>-150863</v>
      </c>
      <c r="W2675">
        <f>SUM($F2675:K2675)</f>
        <v>-150863</v>
      </c>
      <c r="X2675">
        <f>SUM($F2675:L2675)</f>
        <v>-150863</v>
      </c>
      <c r="Y2675">
        <f>SUM($F2675:M2675)</f>
        <v>-150863</v>
      </c>
      <c r="Z2675">
        <f>SUM($F2675:N2675)</f>
        <v>-160896</v>
      </c>
      <c r="AA2675">
        <f>SUM($F2675:O2675)</f>
        <v>-160896</v>
      </c>
      <c r="AB2675">
        <f>SUM($F2675:P2675)</f>
        <v>-160896</v>
      </c>
      <c r="AC2675">
        <f>SUM($F2675:Q2675)</f>
        <v>-160896</v>
      </c>
      <c r="AD2675">
        <f>SUM($F2675:R2675)</f>
        <v>-160896</v>
      </c>
    </row>
    <row r="2676" spans="1:30" x14ac:dyDescent="0.35">
      <c r="A2676" t="s">
        <v>167</v>
      </c>
      <c r="B2676" s="328" t="str">
        <f>VLOOKUP(A2676,'Web Based Remittances'!$A$2:$C$70,3,0)</f>
        <v>733u76l</v>
      </c>
      <c r="C2676" t="s">
        <v>156</v>
      </c>
      <c r="D2676" t="s">
        <v>157</v>
      </c>
      <c r="E2676">
        <v>4190205</v>
      </c>
      <c r="S2676">
        <f t="shared" si="41"/>
        <v>0</v>
      </c>
      <c r="T2676">
        <f>SUM($F2676:H2676)</f>
        <v>0</v>
      </c>
      <c r="U2676">
        <f>SUM($F2676:I2676)</f>
        <v>0</v>
      </c>
      <c r="V2676">
        <f>SUM($F2676:J2676)</f>
        <v>0</v>
      </c>
      <c r="W2676">
        <f>SUM($F2676:K2676)</f>
        <v>0</v>
      </c>
      <c r="X2676">
        <f>SUM($F2676:L2676)</f>
        <v>0</v>
      </c>
      <c r="Y2676">
        <f>SUM($F2676:M2676)</f>
        <v>0</v>
      </c>
      <c r="Z2676">
        <f>SUM($F2676:N2676)</f>
        <v>0</v>
      </c>
      <c r="AA2676">
        <f>SUM($F2676:O2676)</f>
        <v>0</v>
      </c>
      <c r="AB2676">
        <f>SUM($F2676:P2676)</f>
        <v>0</v>
      </c>
      <c r="AC2676">
        <f>SUM($F2676:Q2676)</f>
        <v>0</v>
      </c>
      <c r="AD2676">
        <f>SUM($F2676:R2676)</f>
        <v>0</v>
      </c>
    </row>
    <row r="2677" spans="1:30" x14ac:dyDescent="0.35">
      <c r="A2677" t="s">
        <v>167</v>
      </c>
      <c r="B2677" s="328" t="str">
        <f>VLOOKUP(A2677,'Web Based Remittances'!$A$2:$C$70,3,0)</f>
        <v>733u76l</v>
      </c>
      <c r="C2677" t="s">
        <v>55</v>
      </c>
      <c r="D2677" t="s">
        <v>56</v>
      </c>
      <c r="E2677">
        <v>4190210</v>
      </c>
      <c r="S2677">
        <f t="shared" si="41"/>
        <v>0</v>
      </c>
      <c r="T2677">
        <f>SUM($F2677:H2677)</f>
        <v>0</v>
      </c>
      <c r="U2677">
        <f>SUM($F2677:I2677)</f>
        <v>0</v>
      </c>
      <c r="V2677">
        <f>SUM($F2677:J2677)</f>
        <v>0</v>
      </c>
      <c r="W2677">
        <f>SUM($F2677:K2677)</f>
        <v>0</v>
      </c>
      <c r="X2677">
        <f>SUM($F2677:L2677)</f>
        <v>0</v>
      </c>
      <c r="Y2677">
        <f>SUM($F2677:M2677)</f>
        <v>0</v>
      </c>
      <c r="Z2677">
        <f>SUM($F2677:N2677)</f>
        <v>0</v>
      </c>
      <c r="AA2677">
        <f>SUM($F2677:O2677)</f>
        <v>0</v>
      </c>
      <c r="AB2677">
        <f>SUM($F2677:P2677)</f>
        <v>0</v>
      </c>
      <c r="AC2677">
        <f>SUM($F2677:Q2677)</f>
        <v>0</v>
      </c>
      <c r="AD2677">
        <f>SUM($F2677:R2677)</f>
        <v>0</v>
      </c>
    </row>
    <row r="2678" spans="1:30" x14ac:dyDescent="0.35">
      <c r="A2678" t="s">
        <v>167</v>
      </c>
      <c r="B2678" s="328" t="str">
        <f>VLOOKUP(A2678,'Web Based Remittances'!$A$2:$C$70,3,0)</f>
        <v>733u76l</v>
      </c>
      <c r="C2678" t="s">
        <v>57</v>
      </c>
      <c r="D2678" t="s">
        <v>58</v>
      </c>
      <c r="E2678">
        <v>6110000</v>
      </c>
      <c r="F2678">
        <v>644843</v>
      </c>
      <c r="G2678">
        <v>57484</v>
      </c>
      <c r="H2678">
        <v>57484</v>
      </c>
      <c r="I2678">
        <v>54874</v>
      </c>
      <c r="J2678">
        <v>54874</v>
      </c>
      <c r="K2678">
        <v>54874</v>
      </c>
      <c r="L2678">
        <v>52179</v>
      </c>
      <c r="M2678">
        <v>52179</v>
      </c>
      <c r="N2678">
        <v>52179</v>
      </c>
      <c r="O2678">
        <v>52179</v>
      </c>
      <c r="P2678">
        <v>52179</v>
      </c>
      <c r="Q2678">
        <v>52179</v>
      </c>
      <c r="R2678">
        <v>52179</v>
      </c>
      <c r="S2678">
        <f t="shared" si="41"/>
        <v>57484</v>
      </c>
      <c r="T2678">
        <f>SUM($F2678:H2678)</f>
        <v>759811</v>
      </c>
      <c r="U2678">
        <f>SUM($F2678:I2678)</f>
        <v>814685</v>
      </c>
      <c r="V2678">
        <f>SUM($F2678:J2678)</f>
        <v>869559</v>
      </c>
      <c r="W2678">
        <f>SUM($F2678:K2678)</f>
        <v>924433</v>
      </c>
      <c r="X2678">
        <f>SUM($F2678:L2678)</f>
        <v>976612</v>
      </c>
      <c r="Y2678">
        <f>SUM($F2678:M2678)</f>
        <v>1028791</v>
      </c>
      <c r="Z2678">
        <f>SUM($F2678:N2678)</f>
        <v>1080970</v>
      </c>
      <c r="AA2678">
        <f>SUM($F2678:O2678)</f>
        <v>1133149</v>
      </c>
      <c r="AB2678">
        <f>SUM($F2678:P2678)</f>
        <v>1185328</v>
      </c>
      <c r="AC2678">
        <f>SUM($F2678:Q2678)</f>
        <v>1237507</v>
      </c>
      <c r="AD2678">
        <f>SUM($F2678:R2678)</f>
        <v>1289686</v>
      </c>
    </row>
    <row r="2679" spans="1:30" x14ac:dyDescent="0.35">
      <c r="A2679" t="s">
        <v>167</v>
      </c>
      <c r="B2679" s="328" t="str">
        <f>VLOOKUP(A2679,'Web Based Remittances'!$A$2:$C$70,3,0)</f>
        <v>733u76l</v>
      </c>
      <c r="C2679" t="s">
        <v>59</v>
      </c>
      <c r="D2679" t="s">
        <v>60</v>
      </c>
      <c r="E2679">
        <v>6110020</v>
      </c>
      <c r="S2679">
        <f t="shared" si="41"/>
        <v>0</v>
      </c>
      <c r="T2679">
        <f>SUM($F2679:H2679)</f>
        <v>0</v>
      </c>
      <c r="U2679">
        <f>SUM($F2679:I2679)</f>
        <v>0</v>
      </c>
      <c r="V2679">
        <f>SUM($F2679:J2679)</f>
        <v>0</v>
      </c>
      <c r="W2679">
        <f>SUM($F2679:K2679)</f>
        <v>0</v>
      </c>
      <c r="X2679">
        <f>SUM($F2679:L2679)</f>
        <v>0</v>
      </c>
      <c r="Y2679">
        <f>SUM($F2679:M2679)</f>
        <v>0</v>
      </c>
      <c r="Z2679">
        <f>SUM($F2679:N2679)</f>
        <v>0</v>
      </c>
      <c r="AA2679">
        <f>SUM($F2679:O2679)</f>
        <v>0</v>
      </c>
      <c r="AB2679">
        <f>SUM($F2679:P2679)</f>
        <v>0</v>
      </c>
      <c r="AC2679">
        <f>SUM($F2679:Q2679)</f>
        <v>0</v>
      </c>
      <c r="AD2679">
        <f>SUM($F2679:R2679)</f>
        <v>0</v>
      </c>
    </row>
    <row r="2680" spans="1:30" x14ac:dyDescent="0.35">
      <c r="A2680" t="s">
        <v>167</v>
      </c>
      <c r="B2680" s="328" t="str">
        <f>VLOOKUP(A2680,'Web Based Remittances'!$A$2:$C$70,3,0)</f>
        <v>733u76l</v>
      </c>
      <c r="C2680" t="s">
        <v>61</v>
      </c>
      <c r="D2680" t="s">
        <v>62</v>
      </c>
      <c r="E2680">
        <v>6110600</v>
      </c>
      <c r="F2680">
        <v>201322</v>
      </c>
      <c r="G2680">
        <v>17813</v>
      </c>
      <c r="H2680">
        <v>17813</v>
      </c>
      <c r="I2680">
        <v>17813</v>
      </c>
      <c r="J2680">
        <v>17813</v>
      </c>
      <c r="K2680">
        <v>17813</v>
      </c>
      <c r="L2680">
        <v>15687</v>
      </c>
      <c r="M2680">
        <v>16095</v>
      </c>
      <c r="N2680">
        <v>16095</v>
      </c>
      <c r="O2680">
        <v>16095</v>
      </c>
      <c r="P2680">
        <v>16095</v>
      </c>
      <c r="Q2680">
        <v>16095</v>
      </c>
      <c r="R2680">
        <v>16095</v>
      </c>
      <c r="S2680">
        <f t="shared" si="41"/>
        <v>17813</v>
      </c>
      <c r="T2680">
        <f>SUM($F2680:H2680)</f>
        <v>236948</v>
      </c>
      <c r="U2680">
        <f>SUM($F2680:I2680)</f>
        <v>254761</v>
      </c>
      <c r="V2680">
        <f>SUM($F2680:J2680)</f>
        <v>272574</v>
      </c>
      <c r="W2680">
        <f>SUM($F2680:K2680)</f>
        <v>290387</v>
      </c>
      <c r="X2680">
        <f>SUM($F2680:L2680)</f>
        <v>306074</v>
      </c>
      <c r="Y2680">
        <f>SUM($F2680:M2680)</f>
        <v>322169</v>
      </c>
      <c r="Z2680">
        <f>SUM($F2680:N2680)</f>
        <v>338264</v>
      </c>
      <c r="AA2680">
        <f>SUM($F2680:O2680)</f>
        <v>354359</v>
      </c>
      <c r="AB2680">
        <f>SUM($F2680:P2680)</f>
        <v>370454</v>
      </c>
      <c r="AC2680">
        <f>SUM($F2680:Q2680)</f>
        <v>386549</v>
      </c>
      <c r="AD2680">
        <f>SUM($F2680:R2680)</f>
        <v>402644</v>
      </c>
    </row>
    <row r="2681" spans="1:30" x14ac:dyDescent="0.35">
      <c r="A2681" t="s">
        <v>167</v>
      </c>
      <c r="B2681" s="328" t="str">
        <f>VLOOKUP(A2681,'Web Based Remittances'!$A$2:$C$70,3,0)</f>
        <v>733u76l</v>
      </c>
      <c r="C2681" t="s">
        <v>63</v>
      </c>
      <c r="D2681" t="s">
        <v>64</v>
      </c>
      <c r="E2681">
        <v>6110720</v>
      </c>
      <c r="F2681">
        <v>23544</v>
      </c>
      <c r="G2681">
        <v>1941</v>
      </c>
      <c r="H2681">
        <v>1941</v>
      </c>
      <c r="I2681">
        <v>1941</v>
      </c>
      <c r="J2681">
        <v>1941</v>
      </c>
      <c r="K2681">
        <v>1941</v>
      </c>
      <c r="L2681">
        <v>1941</v>
      </c>
      <c r="M2681">
        <v>1983</v>
      </c>
      <c r="N2681">
        <v>1983</v>
      </c>
      <c r="O2681">
        <v>1983</v>
      </c>
      <c r="P2681">
        <v>1983</v>
      </c>
      <c r="Q2681">
        <v>1983</v>
      </c>
      <c r="R2681">
        <v>1983</v>
      </c>
      <c r="S2681">
        <f t="shared" si="41"/>
        <v>1941</v>
      </c>
      <c r="T2681">
        <f>SUM($F2681:H2681)</f>
        <v>27426</v>
      </c>
      <c r="U2681">
        <f>SUM($F2681:I2681)</f>
        <v>29367</v>
      </c>
      <c r="V2681">
        <f>SUM($F2681:J2681)</f>
        <v>31308</v>
      </c>
      <c r="W2681">
        <f>SUM($F2681:K2681)</f>
        <v>33249</v>
      </c>
      <c r="X2681">
        <f>SUM($F2681:L2681)</f>
        <v>35190</v>
      </c>
      <c r="Y2681">
        <f>SUM($F2681:M2681)</f>
        <v>37173</v>
      </c>
      <c r="Z2681">
        <f>SUM($F2681:N2681)</f>
        <v>39156</v>
      </c>
      <c r="AA2681">
        <f>SUM($F2681:O2681)</f>
        <v>41139</v>
      </c>
      <c r="AB2681">
        <f>SUM($F2681:P2681)</f>
        <v>43122</v>
      </c>
      <c r="AC2681">
        <f>SUM($F2681:Q2681)</f>
        <v>45105</v>
      </c>
      <c r="AD2681">
        <f>SUM($F2681:R2681)</f>
        <v>47088</v>
      </c>
    </row>
    <row r="2682" spans="1:30" x14ac:dyDescent="0.35">
      <c r="A2682" t="s">
        <v>167</v>
      </c>
      <c r="B2682" s="328" t="str">
        <f>VLOOKUP(A2682,'Web Based Remittances'!$A$2:$C$70,3,0)</f>
        <v>733u76l</v>
      </c>
      <c r="C2682" t="s">
        <v>65</v>
      </c>
      <c r="D2682" t="s">
        <v>66</v>
      </c>
      <c r="E2682">
        <v>6110860</v>
      </c>
      <c r="F2682">
        <v>60960</v>
      </c>
      <c r="G2682">
        <v>4918</v>
      </c>
      <c r="H2682">
        <v>4918</v>
      </c>
      <c r="I2682">
        <v>4918</v>
      </c>
      <c r="J2682">
        <v>4918</v>
      </c>
      <c r="K2682">
        <v>4918</v>
      </c>
      <c r="L2682">
        <v>4918</v>
      </c>
      <c r="M2682">
        <v>5242</v>
      </c>
      <c r="N2682">
        <v>5242</v>
      </c>
      <c r="O2682">
        <v>5242</v>
      </c>
      <c r="P2682">
        <v>5242</v>
      </c>
      <c r="Q2682">
        <v>5242</v>
      </c>
      <c r="R2682">
        <v>5242</v>
      </c>
      <c r="S2682">
        <f t="shared" si="41"/>
        <v>4918</v>
      </c>
      <c r="T2682">
        <f>SUM($F2682:H2682)</f>
        <v>70796</v>
      </c>
      <c r="U2682">
        <f>SUM($F2682:I2682)</f>
        <v>75714</v>
      </c>
      <c r="V2682">
        <f>SUM($F2682:J2682)</f>
        <v>80632</v>
      </c>
      <c r="W2682">
        <f>SUM($F2682:K2682)</f>
        <v>85550</v>
      </c>
      <c r="X2682">
        <f>SUM($F2682:L2682)</f>
        <v>90468</v>
      </c>
      <c r="Y2682">
        <f>SUM($F2682:M2682)</f>
        <v>95710</v>
      </c>
      <c r="Z2682">
        <f>SUM($F2682:N2682)</f>
        <v>100952</v>
      </c>
      <c r="AA2682">
        <f>SUM($F2682:O2682)</f>
        <v>106194</v>
      </c>
      <c r="AB2682">
        <f>SUM($F2682:P2682)</f>
        <v>111436</v>
      </c>
      <c r="AC2682">
        <f>SUM($F2682:Q2682)</f>
        <v>116678</v>
      </c>
      <c r="AD2682">
        <f>SUM($F2682:R2682)</f>
        <v>121920</v>
      </c>
    </row>
    <row r="2683" spans="1:30" x14ac:dyDescent="0.35">
      <c r="A2683" t="s">
        <v>167</v>
      </c>
      <c r="B2683" s="328" t="str">
        <f>VLOOKUP(A2683,'Web Based Remittances'!$A$2:$C$70,3,0)</f>
        <v>733u76l</v>
      </c>
      <c r="C2683" t="s">
        <v>67</v>
      </c>
      <c r="D2683" t="s">
        <v>68</v>
      </c>
      <c r="E2683">
        <v>6110800</v>
      </c>
      <c r="S2683">
        <f t="shared" si="41"/>
        <v>0</v>
      </c>
      <c r="T2683">
        <f>SUM($F2683:H2683)</f>
        <v>0</v>
      </c>
      <c r="U2683">
        <f>SUM($F2683:I2683)</f>
        <v>0</v>
      </c>
      <c r="V2683">
        <f>SUM($F2683:J2683)</f>
        <v>0</v>
      </c>
      <c r="W2683">
        <f>SUM($F2683:K2683)</f>
        <v>0</v>
      </c>
      <c r="X2683">
        <f>SUM($F2683:L2683)</f>
        <v>0</v>
      </c>
      <c r="Y2683">
        <f>SUM($F2683:M2683)</f>
        <v>0</v>
      </c>
      <c r="Z2683">
        <f>SUM($F2683:N2683)</f>
        <v>0</v>
      </c>
      <c r="AA2683">
        <f>SUM($F2683:O2683)</f>
        <v>0</v>
      </c>
      <c r="AB2683">
        <f>SUM($F2683:P2683)</f>
        <v>0</v>
      </c>
      <c r="AC2683">
        <f>SUM($F2683:Q2683)</f>
        <v>0</v>
      </c>
      <c r="AD2683">
        <f>SUM($F2683:R2683)</f>
        <v>0</v>
      </c>
    </row>
    <row r="2684" spans="1:30" x14ac:dyDescent="0.35">
      <c r="A2684" t="s">
        <v>167</v>
      </c>
      <c r="B2684" s="328" t="str">
        <f>VLOOKUP(A2684,'Web Based Remittances'!$A$2:$C$70,3,0)</f>
        <v>733u76l</v>
      </c>
      <c r="C2684" t="s">
        <v>69</v>
      </c>
      <c r="D2684" t="s">
        <v>70</v>
      </c>
      <c r="E2684">
        <v>6110640</v>
      </c>
      <c r="S2684">
        <f t="shared" si="41"/>
        <v>0</v>
      </c>
      <c r="T2684">
        <f>SUM($F2684:H2684)</f>
        <v>0</v>
      </c>
      <c r="U2684">
        <f>SUM($F2684:I2684)</f>
        <v>0</v>
      </c>
      <c r="V2684">
        <f>SUM($F2684:J2684)</f>
        <v>0</v>
      </c>
      <c r="W2684">
        <f>SUM($F2684:K2684)</f>
        <v>0</v>
      </c>
      <c r="X2684">
        <f>SUM($F2684:L2684)</f>
        <v>0</v>
      </c>
      <c r="Y2684">
        <f>SUM($F2684:M2684)</f>
        <v>0</v>
      </c>
      <c r="Z2684">
        <f>SUM($F2684:N2684)</f>
        <v>0</v>
      </c>
      <c r="AA2684">
        <f>SUM($F2684:O2684)</f>
        <v>0</v>
      </c>
      <c r="AB2684">
        <f>SUM($F2684:P2684)</f>
        <v>0</v>
      </c>
      <c r="AC2684">
        <f>SUM($F2684:Q2684)</f>
        <v>0</v>
      </c>
      <c r="AD2684">
        <f>SUM($F2684:R2684)</f>
        <v>0</v>
      </c>
    </row>
    <row r="2685" spans="1:30" x14ac:dyDescent="0.35">
      <c r="A2685" t="s">
        <v>167</v>
      </c>
      <c r="B2685" s="328" t="str">
        <f>VLOOKUP(A2685,'Web Based Remittances'!$A$2:$C$70,3,0)</f>
        <v>733u76l</v>
      </c>
      <c r="C2685" t="s">
        <v>71</v>
      </c>
      <c r="D2685" t="s">
        <v>72</v>
      </c>
      <c r="E2685">
        <v>6116300</v>
      </c>
      <c r="F2685">
        <v>4540</v>
      </c>
      <c r="G2685">
        <v>371</v>
      </c>
      <c r="H2685">
        <v>322</v>
      </c>
      <c r="I2685">
        <v>348</v>
      </c>
      <c r="J2685">
        <v>327</v>
      </c>
      <c r="K2685">
        <v>326</v>
      </c>
      <c r="L2685">
        <v>488</v>
      </c>
      <c r="M2685">
        <v>405</v>
      </c>
      <c r="N2685">
        <v>390</v>
      </c>
      <c r="O2685">
        <v>492</v>
      </c>
      <c r="P2685">
        <v>375</v>
      </c>
      <c r="Q2685">
        <v>375</v>
      </c>
      <c r="R2685">
        <v>321</v>
      </c>
      <c r="S2685">
        <f t="shared" si="41"/>
        <v>371</v>
      </c>
      <c r="T2685">
        <f>SUM($F2685:H2685)</f>
        <v>5233</v>
      </c>
      <c r="U2685">
        <f>SUM($F2685:I2685)</f>
        <v>5581</v>
      </c>
      <c r="V2685">
        <f>SUM($F2685:J2685)</f>
        <v>5908</v>
      </c>
      <c r="W2685">
        <f>SUM($F2685:K2685)</f>
        <v>6234</v>
      </c>
      <c r="X2685">
        <f>SUM($F2685:L2685)</f>
        <v>6722</v>
      </c>
      <c r="Y2685">
        <f>SUM($F2685:M2685)</f>
        <v>7127</v>
      </c>
      <c r="Z2685">
        <f>SUM($F2685:N2685)</f>
        <v>7517</v>
      </c>
      <c r="AA2685">
        <f>SUM($F2685:O2685)</f>
        <v>8009</v>
      </c>
      <c r="AB2685">
        <f>SUM($F2685:P2685)</f>
        <v>8384</v>
      </c>
      <c r="AC2685">
        <f>SUM($F2685:Q2685)</f>
        <v>8759</v>
      </c>
      <c r="AD2685">
        <f>SUM($F2685:R2685)</f>
        <v>9080</v>
      </c>
    </row>
    <row r="2686" spans="1:30" x14ac:dyDescent="0.35">
      <c r="A2686" t="s">
        <v>167</v>
      </c>
      <c r="B2686" s="328" t="str">
        <f>VLOOKUP(A2686,'Web Based Remittances'!$A$2:$C$70,3,0)</f>
        <v>733u76l</v>
      </c>
      <c r="C2686" t="s">
        <v>73</v>
      </c>
      <c r="D2686" t="s">
        <v>74</v>
      </c>
      <c r="E2686">
        <v>6116200</v>
      </c>
      <c r="F2686">
        <v>4000</v>
      </c>
      <c r="H2686">
        <v>832.5</v>
      </c>
      <c r="J2686">
        <v>90</v>
      </c>
      <c r="K2686">
        <v>60</v>
      </c>
      <c r="L2686">
        <v>60</v>
      </c>
      <c r="M2686">
        <v>470</v>
      </c>
      <c r="N2686">
        <v>1522.5</v>
      </c>
      <c r="O2686">
        <v>60</v>
      </c>
      <c r="P2686">
        <v>79</v>
      </c>
      <c r="R2686">
        <v>826</v>
      </c>
      <c r="S2686">
        <f t="shared" si="41"/>
        <v>0</v>
      </c>
      <c r="T2686">
        <f>SUM($F2686:H2686)</f>
        <v>4832.5</v>
      </c>
      <c r="U2686">
        <f>SUM($F2686:I2686)</f>
        <v>4832.5</v>
      </c>
      <c r="V2686">
        <f>SUM($F2686:J2686)</f>
        <v>4922.5</v>
      </c>
      <c r="W2686">
        <f>SUM($F2686:K2686)</f>
        <v>4982.5</v>
      </c>
      <c r="X2686">
        <f>SUM($F2686:L2686)</f>
        <v>5042.5</v>
      </c>
      <c r="Y2686">
        <f>SUM($F2686:M2686)</f>
        <v>5512.5</v>
      </c>
      <c r="Z2686">
        <f>SUM($F2686:N2686)</f>
        <v>7035</v>
      </c>
      <c r="AA2686">
        <f>SUM($F2686:O2686)</f>
        <v>7095</v>
      </c>
      <c r="AB2686">
        <f>SUM($F2686:P2686)</f>
        <v>7174</v>
      </c>
      <c r="AC2686">
        <f>SUM($F2686:Q2686)</f>
        <v>7174</v>
      </c>
      <c r="AD2686">
        <f>SUM($F2686:R2686)</f>
        <v>8000</v>
      </c>
    </row>
    <row r="2687" spans="1:30" x14ac:dyDescent="0.35">
      <c r="A2687" t="s">
        <v>167</v>
      </c>
      <c r="B2687" s="328" t="str">
        <f>VLOOKUP(A2687,'Web Based Remittances'!$A$2:$C$70,3,0)</f>
        <v>733u76l</v>
      </c>
      <c r="C2687" t="s">
        <v>75</v>
      </c>
      <c r="D2687" t="s">
        <v>76</v>
      </c>
      <c r="E2687">
        <v>6116610</v>
      </c>
      <c r="F2687">
        <v>9208</v>
      </c>
      <c r="G2687">
        <v>9208</v>
      </c>
      <c r="S2687">
        <f t="shared" si="41"/>
        <v>9208</v>
      </c>
      <c r="T2687">
        <f>SUM($F2687:H2687)</f>
        <v>18416</v>
      </c>
      <c r="U2687">
        <f>SUM($F2687:I2687)</f>
        <v>18416</v>
      </c>
      <c r="V2687">
        <f>SUM($F2687:J2687)</f>
        <v>18416</v>
      </c>
      <c r="W2687">
        <f>SUM($F2687:K2687)</f>
        <v>18416</v>
      </c>
      <c r="X2687">
        <f>SUM($F2687:L2687)</f>
        <v>18416</v>
      </c>
      <c r="Y2687">
        <f>SUM($F2687:M2687)</f>
        <v>18416</v>
      </c>
      <c r="Z2687">
        <f>SUM($F2687:N2687)</f>
        <v>18416</v>
      </c>
      <c r="AA2687">
        <f>SUM($F2687:O2687)</f>
        <v>18416</v>
      </c>
      <c r="AB2687">
        <f>SUM($F2687:P2687)</f>
        <v>18416</v>
      </c>
      <c r="AC2687">
        <f>SUM($F2687:Q2687)</f>
        <v>18416</v>
      </c>
      <c r="AD2687">
        <f>SUM($F2687:R2687)</f>
        <v>18416</v>
      </c>
    </row>
    <row r="2688" spans="1:30" x14ac:dyDescent="0.35">
      <c r="A2688" t="s">
        <v>167</v>
      </c>
      <c r="B2688" s="328" t="str">
        <f>VLOOKUP(A2688,'Web Based Remittances'!$A$2:$C$70,3,0)</f>
        <v>733u76l</v>
      </c>
      <c r="C2688" t="s">
        <v>77</v>
      </c>
      <c r="D2688" t="s">
        <v>78</v>
      </c>
      <c r="E2688">
        <v>6116600</v>
      </c>
      <c r="F2688">
        <v>2145.11</v>
      </c>
      <c r="G2688">
        <v>2145.11</v>
      </c>
      <c r="S2688">
        <f t="shared" si="41"/>
        <v>2145.11</v>
      </c>
      <c r="T2688">
        <f>SUM($F2688:H2688)</f>
        <v>4290.22</v>
      </c>
      <c r="U2688">
        <f>SUM($F2688:I2688)</f>
        <v>4290.22</v>
      </c>
      <c r="V2688">
        <f>SUM($F2688:J2688)</f>
        <v>4290.22</v>
      </c>
      <c r="W2688">
        <f>SUM($F2688:K2688)</f>
        <v>4290.22</v>
      </c>
      <c r="X2688">
        <f>SUM($F2688:L2688)</f>
        <v>4290.22</v>
      </c>
      <c r="Y2688">
        <f>SUM($F2688:M2688)</f>
        <v>4290.22</v>
      </c>
      <c r="Z2688">
        <f>SUM($F2688:N2688)</f>
        <v>4290.22</v>
      </c>
      <c r="AA2688">
        <f>SUM($F2688:O2688)</f>
        <v>4290.22</v>
      </c>
      <c r="AB2688">
        <f>SUM($F2688:P2688)</f>
        <v>4290.22</v>
      </c>
      <c r="AC2688">
        <f>SUM($F2688:Q2688)</f>
        <v>4290.22</v>
      </c>
      <c r="AD2688">
        <f>SUM($F2688:R2688)</f>
        <v>4290.22</v>
      </c>
    </row>
    <row r="2689" spans="1:30" x14ac:dyDescent="0.35">
      <c r="A2689" t="s">
        <v>167</v>
      </c>
      <c r="B2689" s="328" t="str">
        <f>VLOOKUP(A2689,'Web Based Remittances'!$A$2:$C$70,3,0)</f>
        <v>733u76l</v>
      </c>
      <c r="C2689" t="s">
        <v>79</v>
      </c>
      <c r="D2689" t="s">
        <v>80</v>
      </c>
      <c r="E2689">
        <v>6121000</v>
      </c>
      <c r="F2689">
        <v>8500</v>
      </c>
      <c r="G2689">
        <v>708</v>
      </c>
      <c r="H2689">
        <v>708</v>
      </c>
      <c r="I2689">
        <v>708</v>
      </c>
      <c r="J2689">
        <v>708</v>
      </c>
      <c r="K2689">
        <v>708</v>
      </c>
      <c r="L2689">
        <v>708</v>
      </c>
      <c r="M2689">
        <v>708</v>
      </c>
      <c r="N2689">
        <v>708</v>
      </c>
      <c r="O2689">
        <v>708</v>
      </c>
      <c r="P2689">
        <v>708</v>
      </c>
      <c r="Q2689">
        <v>708</v>
      </c>
      <c r="R2689">
        <v>712</v>
      </c>
      <c r="S2689">
        <f t="shared" si="41"/>
        <v>708</v>
      </c>
      <c r="T2689">
        <f>SUM($F2689:H2689)</f>
        <v>9916</v>
      </c>
      <c r="U2689">
        <f>SUM($F2689:I2689)</f>
        <v>10624</v>
      </c>
      <c r="V2689">
        <f>SUM($F2689:J2689)</f>
        <v>11332</v>
      </c>
      <c r="W2689">
        <f>SUM($F2689:K2689)</f>
        <v>12040</v>
      </c>
      <c r="X2689">
        <f>SUM($F2689:L2689)</f>
        <v>12748</v>
      </c>
      <c r="Y2689">
        <f>SUM($F2689:M2689)</f>
        <v>13456</v>
      </c>
      <c r="Z2689">
        <f>SUM($F2689:N2689)</f>
        <v>14164</v>
      </c>
      <c r="AA2689">
        <f>SUM($F2689:O2689)</f>
        <v>14872</v>
      </c>
      <c r="AB2689">
        <f>SUM($F2689:P2689)</f>
        <v>15580</v>
      </c>
      <c r="AC2689">
        <f>SUM($F2689:Q2689)</f>
        <v>16288</v>
      </c>
      <c r="AD2689">
        <f>SUM($F2689:R2689)</f>
        <v>17000</v>
      </c>
    </row>
    <row r="2690" spans="1:30" x14ac:dyDescent="0.35">
      <c r="A2690" t="s">
        <v>167</v>
      </c>
      <c r="B2690" s="328" t="str">
        <f>VLOOKUP(A2690,'Web Based Remittances'!$A$2:$C$70,3,0)</f>
        <v>733u76l</v>
      </c>
      <c r="C2690" t="s">
        <v>81</v>
      </c>
      <c r="D2690" t="s">
        <v>82</v>
      </c>
      <c r="E2690">
        <v>6122310</v>
      </c>
      <c r="F2690">
        <v>5156</v>
      </c>
      <c r="G2690">
        <v>262.5</v>
      </c>
      <c r="H2690">
        <v>262.5</v>
      </c>
      <c r="I2690">
        <v>312.5</v>
      </c>
      <c r="J2690">
        <v>262.5</v>
      </c>
      <c r="K2690">
        <v>2118.5</v>
      </c>
      <c r="L2690">
        <v>262.5</v>
      </c>
      <c r="M2690">
        <v>312.5</v>
      </c>
      <c r="N2690">
        <v>262.5</v>
      </c>
      <c r="O2690">
        <v>262.5</v>
      </c>
      <c r="P2690">
        <v>262.5</v>
      </c>
      <c r="Q2690">
        <v>262.5</v>
      </c>
      <c r="R2690">
        <v>312.5</v>
      </c>
      <c r="S2690">
        <f t="shared" si="41"/>
        <v>262.5</v>
      </c>
      <c r="T2690">
        <f>SUM($F2690:H2690)</f>
        <v>5681</v>
      </c>
      <c r="U2690">
        <f>SUM($F2690:I2690)</f>
        <v>5993.5</v>
      </c>
      <c r="V2690">
        <f>SUM($F2690:J2690)</f>
        <v>6256</v>
      </c>
      <c r="W2690">
        <f>SUM($F2690:K2690)</f>
        <v>8374.5</v>
      </c>
      <c r="X2690">
        <f>SUM($F2690:L2690)</f>
        <v>8637</v>
      </c>
      <c r="Y2690">
        <f>SUM($F2690:M2690)</f>
        <v>8949.5</v>
      </c>
      <c r="Z2690">
        <f>SUM($F2690:N2690)</f>
        <v>9212</v>
      </c>
      <c r="AA2690">
        <f>SUM($F2690:O2690)</f>
        <v>9474.5</v>
      </c>
      <c r="AB2690">
        <f>SUM($F2690:P2690)</f>
        <v>9737</v>
      </c>
      <c r="AC2690">
        <f>SUM($F2690:Q2690)</f>
        <v>9999.5</v>
      </c>
      <c r="AD2690">
        <f>SUM($F2690:R2690)</f>
        <v>10312</v>
      </c>
    </row>
    <row r="2691" spans="1:30" x14ac:dyDescent="0.35">
      <c r="A2691" t="s">
        <v>167</v>
      </c>
      <c r="B2691" s="328" t="str">
        <f>VLOOKUP(A2691,'Web Based Remittances'!$A$2:$C$70,3,0)</f>
        <v>733u76l</v>
      </c>
      <c r="C2691" t="s">
        <v>83</v>
      </c>
      <c r="D2691" t="s">
        <v>84</v>
      </c>
      <c r="E2691">
        <v>6122110</v>
      </c>
      <c r="F2691">
        <v>30048</v>
      </c>
      <c r="G2691">
        <v>2439</v>
      </c>
      <c r="H2691">
        <v>2439</v>
      </c>
      <c r="I2691">
        <v>2439</v>
      </c>
      <c r="J2691">
        <v>2439</v>
      </c>
      <c r="K2691">
        <v>2439</v>
      </c>
      <c r="L2691">
        <v>3219</v>
      </c>
      <c r="M2691">
        <v>2439</v>
      </c>
      <c r="N2691">
        <v>2439</v>
      </c>
      <c r="O2691">
        <v>2439</v>
      </c>
      <c r="P2691">
        <v>2439</v>
      </c>
      <c r="Q2691">
        <v>2439</v>
      </c>
      <c r="R2691">
        <v>2439</v>
      </c>
      <c r="S2691">
        <f t="shared" si="41"/>
        <v>2439</v>
      </c>
      <c r="T2691">
        <f>SUM($F2691:H2691)</f>
        <v>34926</v>
      </c>
      <c r="U2691">
        <f>SUM($F2691:I2691)</f>
        <v>37365</v>
      </c>
      <c r="V2691">
        <f>SUM($F2691:J2691)</f>
        <v>39804</v>
      </c>
      <c r="W2691">
        <f>SUM($F2691:K2691)</f>
        <v>42243</v>
      </c>
      <c r="X2691">
        <f>SUM($F2691:L2691)</f>
        <v>45462</v>
      </c>
      <c r="Y2691">
        <f>SUM($F2691:M2691)</f>
        <v>47901</v>
      </c>
      <c r="Z2691">
        <f>SUM($F2691:N2691)</f>
        <v>50340</v>
      </c>
      <c r="AA2691">
        <f>SUM($F2691:O2691)</f>
        <v>52779</v>
      </c>
      <c r="AB2691">
        <f>SUM($F2691:P2691)</f>
        <v>55218</v>
      </c>
      <c r="AC2691">
        <f>SUM($F2691:Q2691)</f>
        <v>57657</v>
      </c>
      <c r="AD2691">
        <f>SUM($F2691:R2691)</f>
        <v>60096</v>
      </c>
    </row>
    <row r="2692" spans="1:30" x14ac:dyDescent="0.35">
      <c r="A2692" t="s">
        <v>167</v>
      </c>
      <c r="B2692" s="328" t="str">
        <f>VLOOKUP(A2692,'Web Based Remittances'!$A$2:$C$70,3,0)</f>
        <v>733u76l</v>
      </c>
      <c r="C2692" t="s">
        <v>85</v>
      </c>
      <c r="D2692" t="s">
        <v>86</v>
      </c>
      <c r="E2692">
        <v>6120800</v>
      </c>
      <c r="F2692">
        <v>3284.32</v>
      </c>
      <c r="G2692">
        <v>843.32</v>
      </c>
      <c r="J2692">
        <v>787</v>
      </c>
      <c r="M2692">
        <v>864</v>
      </c>
      <c r="P2692">
        <v>790</v>
      </c>
      <c r="S2692">
        <f t="shared" ref="S2692:S2755" si="42">G2692</f>
        <v>843.32</v>
      </c>
      <c r="T2692">
        <f>SUM($F2692:H2692)</f>
        <v>4127.6400000000003</v>
      </c>
      <c r="U2692">
        <f>SUM($F2692:I2692)</f>
        <v>4127.6400000000003</v>
      </c>
      <c r="V2692">
        <f>SUM($F2692:J2692)</f>
        <v>4914.6400000000003</v>
      </c>
      <c r="W2692">
        <f>SUM($F2692:K2692)</f>
        <v>4914.6400000000003</v>
      </c>
      <c r="X2692">
        <f>SUM($F2692:L2692)</f>
        <v>4914.6400000000003</v>
      </c>
      <c r="Y2692">
        <f>SUM($F2692:M2692)</f>
        <v>5778.64</v>
      </c>
      <c r="Z2692">
        <f>SUM($F2692:N2692)</f>
        <v>5778.64</v>
      </c>
      <c r="AA2692">
        <f>SUM($F2692:O2692)</f>
        <v>5778.64</v>
      </c>
      <c r="AB2692">
        <f>SUM($F2692:P2692)</f>
        <v>6568.64</v>
      </c>
      <c r="AC2692">
        <f>SUM($F2692:Q2692)</f>
        <v>6568.64</v>
      </c>
      <c r="AD2692">
        <f>SUM($F2692:R2692)</f>
        <v>6568.64</v>
      </c>
    </row>
    <row r="2693" spans="1:30" x14ac:dyDescent="0.35">
      <c r="A2693" t="s">
        <v>167</v>
      </c>
      <c r="B2693" s="328" t="str">
        <f>VLOOKUP(A2693,'Web Based Remittances'!$A$2:$C$70,3,0)</f>
        <v>733u76l</v>
      </c>
      <c r="C2693" t="s">
        <v>87</v>
      </c>
      <c r="D2693" t="s">
        <v>88</v>
      </c>
      <c r="E2693">
        <v>6120220</v>
      </c>
      <c r="F2693">
        <v>36351</v>
      </c>
      <c r="G2693">
        <v>2378</v>
      </c>
      <c r="H2693">
        <v>2767</v>
      </c>
      <c r="I2693">
        <v>1890</v>
      </c>
      <c r="J2693">
        <v>1517</v>
      </c>
      <c r="K2693">
        <v>1280</v>
      </c>
      <c r="L2693">
        <v>995</v>
      </c>
      <c r="M2693">
        <v>1260</v>
      </c>
      <c r="N2693">
        <v>3117</v>
      </c>
      <c r="O2693">
        <v>4581</v>
      </c>
      <c r="P2693">
        <v>4998</v>
      </c>
      <c r="Q2693">
        <v>5784</v>
      </c>
      <c r="R2693">
        <v>5784</v>
      </c>
      <c r="S2693">
        <f t="shared" si="42"/>
        <v>2378</v>
      </c>
      <c r="T2693">
        <f>SUM($F2693:H2693)</f>
        <v>41496</v>
      </c>
      <c r="U2693">
        <f>SUM($F2693:I2693)</f>
        <v>43386</v>
      </c>
      <c r="V2693">
        <f>SUM($F2693:J2693)</f>
        <v>44903</v>
      </c>
      <c r="W2693">
        <f>SUM($F2693:K2693)</f>
        <v>46183</v>
      </c>
      <c r="X2693">
        <f>SUM($F2693:L2693)</f>
        <v>47178</v>
      </c>
      <c r="Y2693">
        <f>SUM($F2693:M2693)</f>
        <v>48438</v>
      </c>
      <c r="Z2693">
        <f>SUM($F2693:N2693)</f>
        <v>51555</v>
      </c>
      <c r="AA2693">
        <f>SUM($F2693:O2693)</f>
        <v>56136</v>
      </c>
      <c r="AB2693">
        <f>SUM($F2693:P2693)</f>
        <v>61134</v>
      </c>
      <c r="AC2693">
        <f>SUM($F2693:Q2693)</f>
        <v>66918</v>
      </c>
      <c r="AD2693">
        <f>SUM($F2693:R2693)</f>
        <v>72702</v>
      </c>
    </row>
    <row r="2694" spans="1:30" x14ac:dyDescent="0.35">
      <c r="A2694" t="s">
        <v>167</v>
      </c>
      <c r="B2694" s="328" t="str">
        <f>VLOOKUP(A2694,'Web Based Remittances'!$A$2:$C$70,3,0)</f>
        <v>733u76l</v>
      </c>
      <c r="C2694" t="s">
        <v>89</v>
      </c>
      <c r="D2694" t="s">
        <v>90</v>
      </c>
      <c r="E2694">
        <v>6120600</v>
      </c>
      <c r="S2694">
        <f t="shared" si="42"/>
        <v>0</v>
      </c>
      <c r="T2694">
        <f>SUM($F2694:H2694)</f>
        <v>0</v>
      </c>
      <c r="U2694">
        <f>SUM($F2694:I2694)</f>
        <v>0</v>
      </c>
      <c r="V2694">
        <f>SUM($F2694:J2694)</f>
        <v>0</v>
      </c>
      <c r="W2694">
        <f>SUM($F2694:K2694)</f>
        <v>0</v>
      </c>
      <c r="X2694">
        <f>SUM($F2694:L2694)</f>
        <v>0</v>
      </c>
      <c r="Y2694">
        <f>SUM($F2694:M2694)</f>
        <v>0</v>
      </c>
      <c r="Z2694">
        <f>SUM($F2694:N2694)</f>
        <v>0</v>
      </c>
      <c r="AA2694">
        <f>SUM($F2694:O2694)</f>
        <v>0</v>
      </c>
      <c r="AB2694">
        <f>SUM($F2694:P2694)</f>
        <v>0</v>
      </c>
      <c r="AC2694">
        <f>SUM($F2694:Q2694)</f>
        <v>0</v>
      </c>
      <c r="AD2694">
        <f>SUM($F2694:R2694)</f>
        <v>0</v>
      </c>
    </row>
    <row r="2695" spans="1:30" x14ac:dyDescent="0.35">
      <c r="A2695" t="s">
        <v>167</v>
      </c>
      <c r="B2695" s="328" t="str">
        <f>VLOOKUP(A2695,'Web Based Remittances'!$A$2:$C$70,3,0)</f>
        <v>733u76l</v>
      </c>
      <c r="C2695" t="s">
        <v>91</v>
      </c>
      <c r="D2695" t="s">
        <v>92</v>
      </c>
      <c r="E2695">
        <v>6120400</v>
      </c>
      <c r="F2695">
        <v>6500</v>
      </c>
      <c r="G2695">
        <v>1521.33</v>
      </c>
      <c r="H2695">
        <v>208</v>
      </c>
      <c r="I2695">
        <v>245.28</v>
      </c>
      <c r="J2695">
        <v>400.13</v>
      </c>
      <c r="K2695">
        <v>226.95</v>
      </c>
      <c r="L2695">
        <v>345.6</v>
      </c>
      <c r="M2695">
        <v>321.83</v>
      </c>
      <c r="N2695">
        <v>208</v>
      </c>
      <c r="O2695">
        <v>516.95000000000005</v>
      </c>
      <c r="P2695">
        <v>552.03</v>
      </c>
      <c r="Q2695">
        <v>226.95</v>
      </c>
      <c r="R2695">
        <v>1726.95</v>
      </c>
      <c r="S2695">
        <f t="shared" si="42"/>
        <v>1521.33</v>
      </c>
      <c r="T2695">
        <f>SUM($F2695:H2695)</f>
        <v>8229.33</v>
      </c>
      <c r="U2695">
        <f>SUM($F2695:I2695)</f>
        <v>8474.61</v>
      </c>
      <c r="V2695">
        <f>SUM($F2695:J2695)</f>
        <v>8874.74</v>
      </c>
      <c r="W2695">
        <f>SUM($F2695:K2695)</f>
        <v>9101.69</v>
      </c>
      <c r="X2695">
        <f>SUM($F2695:L2695)</f>
        <v>9447.2900000000009</v>
      </c>
      <c r="Y2695">
        <f>SUM($F2695:M2695)</f>
        <v>9769.1200000000008</v>
      </c>
      <c r="Z2695">
        <f>SUM($F2695:N2695)</f>
        <v>9977.1200000000008</v>
      </c>
      <c r="AA2695">
        <f>SUM($F2695:O2695)</f>
        <v>10494.070000000002</v>
      </c>
      <c r="AB2695">
        <f>SUM($F2695:P2695)</f>
        <v>11046.100000000002</v>
      </c>
      <c r="AC2695">
        <f>SUM($F2695:Q2695)</f>
        <v>11273.050000000003</v>
      </c>
      <c r="AD2695">
        <f>SUM($F2695:R2695)</f>
        <v>13000.000000000004</v>
      </c>
    </row>
    <row r="2696" spans="1:30" x14ac:dyDescent="0.35">
      <c r="A2696" t="s">
        <v>167</v>
      </c>
      <c r="B2696" s="328" t="str">
        <f>VLOOKUP(A2696,'Web Based Remittances'!$A$2:$C$70,3,0)</f>
        <v>733u76l</v>
      </c>
      <c r="C2696" t="s">
        <v>93</v>
      </c>
      <c r="D2696" t="s">
        <v>94</v>
      </c>
      <c r="E2696">
        <v>6140130</v>
      </c>
      <c r="F2696">
        <v>18000</v>
      </c>
      <c r="N2696">
        <v>8330</v>
      </c>
      <c r="Q2696">
        <v>3000</v>
      </c>
      <c r="R2696">
        <v>6670</v>
      </c>
      <c r="S2696">
        <f t="shared" si="42"/>
        <v>0</v>
      </c>
      <c r="T2696">
        <f>SUM($F2696:H2696)</f>
        <v>18000</v>
      </c>
      <c r="U2696">
        <f>SUM($F2696:I2696)</f>
        <v>18000</v>
      </c>
      <c r="V2696">
        <f>SUM($F2696:J2696)</f>
        <v>18000</v>
      </c>
      <c r="W2696">
        <f>SUM($F2696:K2696)</f>
        <v>18000</v>
      </c>
      <c r="X2696">
        <f>SUM($F2696:L2696)</f>
        <v>18000</v>
      </c>
      <c r="Y2696">
        <f>SUM($F2696:M2696)</f>
        <v>18000</v>
      </c>
      <c r="Z2696">
        <f>SUM($F2696:N2696)</f>
        <v>26330</v>
      </c>
      <c r="AA2696">
        <f>SUM($F2696:O2696)</f>
        <v>26330</v>
      </c>
      <c r="AB2696">
        <f>SUM($F2696:P2696)</f>
        <v>26330</v>
      </c>
      <c r="AC2696">
        <f>SUM($F2696:Q2696)</f>
        <v>29330</v>
      </c>
      <c r="AD2696">
        <f>SUM($F2696:R2696)</f>
        <v>36000</v>
      </c>
    </row>
    <row r="2697" spans="1:30" x14ac:dyDescent="0.35">
      <c r="A2697" t="s">
        <v>167</v>
      </c>
      <c r="B2697" s="328" t="str">
        <f>VLOOKUP(A2697,'Web Based Remittances'!$A$2:$C$70,3,0)</f>
        <v>733u76l</v>
      </c>
      <c r="C2697" t="s">
        <v>95</v>
      </c>
      <c r="D2697" t="s">
        <v>96</v>
      </c>
      <c r="E2697">
        <v>6142430</v>
      </c>
      <c r="F2697">
        <v>4853</v>
      </c>
      <c r="G2697">
        <v>1607</v>
      </c>
      <c r="H2697">
        <v>2201</v>
      </c>
      <c r="L2697">
        <v>195</v>
      </c>
      <c r="M2697">
        <v>100</v>
      </c>
      <c r="O2697">
        <v>750</v>
      </c>
      <c r="S2697">
        <f t="shared" si="42"/>
        <v>1607</v>
      </c>
      <c r="T2697">
        <f>SUM($F2697:H2697)</f>
        <v>8661</v>
      </c>
      <c r="U2697">
        <f>SUM($F2697:I2697)</f>
        <v>8661</v>
      </c>
      <c r="V2697">
        <f>SUM($F2697:J2697)</f>
        <v>8661</v>
      </c>
      <c r="W2697">
        <f>SUM($F2697:K2697)</f>
        <v>8661</v>
      </c>
      <c r="X2697">
        <f>SUM($F2697:L2697)</f>
        <v>8856</v>
      </c>
      <c r="Y2697">
        <f>SUM($F2697:M2697)</f>
        <v>8956</v>
      </c>
      <c r="Z2697">
        <f>SUM($F2697:N2697)</f>
        <v>8956</v>
      </c>
      <c r="AA2697">
        <f>SUM($F2697:O2697)</f>
        <v>9706</v>
      </c>
      <c r="AB2697">
        <f>SUM($F2697:P2697)</f>
        <v>9706</v>
      </c>
      <c r="AC2697">
        <f>SUM($F2697:Q2697)</f>
        <v>9706</v>
      </c>
      <c r="AD2697">
        <f>SUM($F2697:R2697)</f>
        <v>9706</v>
      </c>
    </row>
    <row r="2698" spans="1:30" x14ac:dyDescent="0.35">
      <c r="A2698" t="s">
        <v>167</v>
      </c>
      <c r="B2698" s="328" t="str">
        <f>VLOOKUP(A2698,'Web Based Remittances'!$A$2:$C$70,3,0)</f>
        <v>733u76l</v>
      </c>
      <c r="C2698" t="s">
        <v>97</v>
      </c>
      <c r="D2698" t="s">
        <v>98</v>
      </c>
      <c r="E2698">
        <v>6146100</v>
      </c>
      <c r="S2698">
        <f t="shared" si="42"/>
        <v>0</v>
      </c>
      <c r="T2698">
        <f>SUM($F2698:H2698)</f>
        <v>0</v>
      </c>
      <c r="U2698">
        <f>SUM($F2698:I2698)</f>
        <v>0</v>
      </c>
      <c r="V2698">
        <f>SUM($F2698:J2698)</f>
        <v>0</v>
      </c>
      <c r="W2698">
        <f>SUM($F2698:K2698)</f>
        <v>0</v>
      </c>
      <c r="X2698">
        <f>SUM($F2698:L2698)</f>
        <v>0</v>
      </c>
      <c r="Y2698">
        <f>SUM($F2698:M2698)</f>
        <v>0</v>
      </c>
      <c r="Z2698">
        <f>SUM($F2698:N2698)</f>
        <v>0</v>
      </c>
      <c r="AA2698">
        <f>SUM($F2698:O2698)</f>
        <v>0</v>
      </c>
      <c r="AB2698">
        <f>SUM($F2698:P2698)</f>
        <v>0</v>
      </c>
      <c r="AC2698">
        <f>SUM($F2698:Q2698)</f>
        <v>0</v>
      </c>
      <c r="AD2698">
        <f>SUM($F2698:R2698)</f>
        <v>0</v>
      </c>
    </row>
    <row r="2699" spans="1:30" x14ac:dyDescent="0.35">
      <c r="A2699" t="s">
        <v>167</v>
      </c>
      <c r="B2699" s="328" t="str">
        <f>VLOOKUP(A2699,'Web Based Remittances'!$A$2:$C$70,3,0)</f>
        <v>733u76l</v>
      </c>
      <c r="C2699" t="s">
        <v>99</v>
      </c>
      <c r="D2699" t="s">
        <v>100</v>
      </c>
      <c r="E2699">
        <v>6140000</v>
      </c>
      <c r="F2699">
        <v>9908</v>
      </c>
      <c r="G2699">
        <v>1981</v>
      </c>
      <c r="H2699">
        <v>286</v>
      </c>
      <c r="I2699">
        <v>1941</v>
      </c>
      <c r="J2699">
        <v>929</v>
      </c>
      <c r="K2699">
        <v>1154</v>
      </c>
      <c r="L2699">
        <v>251</v>
      </c>
      <c r="M2699">
        <v>798</v>
      </c>
      <c r="N2699">
        <v>793</v>
      </c>
      <c r="O2699">
        <v>276</v>
      </c>
      <c r="P2699">
        <v>475</v>
      </c>
      <c r="Q2699">
        <v>651</v>
      </c>
      <c r="R2699">
        <v>373</v>
      </c>
      <c r="S2699">
        <f t="shared" si="42"/>
        <v>1981</v>
      </c>
      <c r="T2699">
        <f>SUM($F2699:H2699)</f>
        <v>12175</v>
      </c>
      <c r="U2699">
        <f>SUM($F2699:I2699)</f>
        <v>14116</v>
      </c>
      <c r="V2699">
        <f>SUM($F2699:J2699)</f>
        <v>15045</v>
      </c>
      <c r="W2699">
        <f>SUM($F2699:K2699)</f>
        <v>16199</v>
      </c>
      <c r="X2699">
        <f>SUM($F2699:L2699)</f>
        <v>16450</v>
      </c>
      <c r="Y2699">
        <f>SUM($F2699:M2699)</f>
        <v>17248</v>
      </c>
      <c r="Z2699">
        <f>SUM($F2699:N2699)</f>
        <v>18041</v>
      </c>
      <c r="AA2699">
        <f>SUM($F2699:O2699)</f>
        <v>18317</v>
      </c>
      <c r="AB2699">
        <f>SUM($F2699:P2699)</f>
        <v>18792</v>
      </c>
      <c r="AC2699">
        <f>SUM($F2699:Q2699)</f>
        <v>19443</v>
      </c>
      <c r="AD2699">
        <f>SUM($F2699:R2699)</f>
        <v>19816</v>
      </c>
    </row>
    <row r="2700" spans="1:30" x14ac:dyDescent="0.35">
      <c r="A2700" t="s">
        <v>167</v>
      </c>
      <c r="B2700" s="328" t="str">
        <f>VLOOKUP(A2700,'Web Based Remittances'!$A$2:$C$70,3,0)</f>
        <v>733u76l</v>
      </c>
      <c r="C2700" t="s">
        <v>101</v>
      </c>
      <c r="D2700" t="s">
        <v>102</v>
      </c>
      <c r="E2700">
        <v>6121600</v>
      </c>
      <c r="F2700">
        <v>3150</v>
      </c>
      <c r="G2700">
        <v>3150</v>
      </c>
      <c r="S2700">
        <f t="shared" si="42"/>
        <v>3150</v>
      </c>
      <c r="T2700">
        <f>SUM($F2700:H2700)</f>
        <v>6300</v>
      </c>
      <c r="U2700">
        <f>SUM($F2700:I2700)</f>
        <v>6300</v>
      </c>
      <c r="V2700">
        <f>SUM($F2700:J2700)</f>
        <v>6300</v>
      </c>
      <c r="W2700">
        <f>SUM($F2700:K2700)</f>
        <v>6300</v>
      </c>
      <c r="X2700">
        <f>SUM($F2700:L2700)</f>
        <v>6300</v>
      </c>
      <c r="Y2700">
        <f>SUM($F2700:M2700)</f>
        <v>6300</v>
      </c>
      <c r="Z2700">
        <f>SUM($F2700:N2700)</f>
        <v>6300</v>
      </c>
      <c r="AA2700">
        <f>SUM($F2700:O2700)</f>
        <v>6300</v>
      </c>
      <c r="AB2700">
        <f>SUM($F2700:P2700)</f>
        <v>6300</v>
      </c>
      <c r="AC2700">
        <f>SUM($F2700:Q2700)</f>
        <v>6300</v>
      </c>
      <c r="AD2700">
        <f>SUM($F2700:R2700)</f>
        <v>6300</v>
      </c>
    </row>
    <row r="2701" spans="1:30" x14ac:dyDescent="0.35">
      <c r="A2701" t="s">
        <v>167</v>
      </c>
      <c r="B2701" s="328" t="str">
        <f>VLOOKUP(A2701,'Web Based Remittances'!$A$2:$C$70,3,0)</f>
        <v>733u76l</v>
      </c>
      <c r="C2701" t="s">
        <v>103</v>
      </c>
      <c r="D2701" t="s">
        <v>104</v>
      </c>
      <c r="E2701">
        <v>6151110</v>
      </c>
      <c r="S2701">
        <f t="shared" si="42"/>
        <v>0</v>
      </c>
      <c r="T2701">
        <f>SUM($F2701:H2701)</f>
        <v>0</v>
      </c>
      <c r="U2701">
        <f>SUM($F2701:I2701)</f>
        <v>0</v>
      </c>
      <c r="V2701">
        <f>SUM($F2701:J2701)</f>
        <v>0</v>
      </c>
      <c r="W2701">
        <f>SUM($F2701:K2701)</f>
        <v>0</v>
      </c>
      <c r="X2701">
        <f>SUM($F2701:L2701)</f>
        <v>0</v>
      </c>
      <c r="Y2701">
        <f>SUM($F2701:M2701)</f>
        <v>0</v>
      </c>
      <c r="Z2701">
        <f>SUM($F2701:N2701)</f>
        <v>0</v>
      </c>
      <c r="AA2701">
        <f>SUM($F2701:O2701)</f>
        <v>0</v>
      </c>
      <c r="AB2701">
        <f>SUM($F2701:P2701)</f>
        <v>0</v>
      </c>
      <c r="AC2701">
        <f>SUM($F2701:Q2701)</f>
        <v>0</v>
      </c>
      <c r="AD2701">
        <f>SUM($F2701:R2701)</f>
        <v>0</v>
      </c>
    </row>
    <row r="2702" spans="1:30" x14ac:dyDescent="0.35">
      <c r="A2702" t="s">
        <v>167</v>
      </c>
      <c r="B2702" s="328" t="str">
        <f>VLOOKUP(A2702,'Web Based Remittances'!$A$2:$C$70,3,0)</f>
        <v>733u76l</v>
      </c>
      <c r="C2702" t="s">
        <v>105</v>
      </c>
      <c r="D2702" t="s">
        <v>106</v>
      </c>
      <c r="E2702">
        <v>6140200</v>
      </c>
      <c r="F2702">
        <v>61047</v>
      </c>
      <c r="G2702">
        <v>7603</v>
      </c>
      <c r="H2702">
        <v>3181</v>
      </c>
      <c r="I2702">
        <v>5726</v>
      </c>
      <c r="J2702">
        <v>6362</v>
      </c>
      <c r="K2702">
        <v>4454</v>
      </c>
      <c r="M2702">
        <v>6044</v>
      </c>
      <c r="N2702">
        <v>5090</v>
      </c>
      <c r="O2702">
        <v>6999</v>
      </c>
      <c r="P2702">
        <v>4772</v>
      </c>
      <c r="Q2702">
        <v>5726</v>
      </c>
      <c r="R2702">
        <v>5090</v>
      </c>
      <c r="S2702">
        <f t="shared" si="42"/>
        <v>7603</v>
      </c>
      <c r="T2702">
        <f>SUM($F2702:H2702)</f>
        <v>71831</v>
      </c>
      <c r="U2702">
        <f>SUM($F2702:I2702)</f>
        <v>77557</v>
      </c>
      <c r="V2702">
        <f>SUM($F2702:J2702)</f>
        <v>83919</v>
      </c>
      <c r="W2702">
        <f>SUM($F2702:K2702)</f>
        <v>88373</v>
      </c>
      <c r="X2702">
        <f>SUM($F2702:L2702)</f>
        <v>88373</v>
      </c>
      <c r="Y2702">
        <f>SUM($F2702:M2702)</f>
        <v>94417</v>
      </c>
      <c r="Z2702">
        <f>SUM($F2702:N2702)</f>
        <v>99507</v>
      </c>
      <c r="AA2702">
        <f>SUM($F2702:O2702)</f>
        <v>106506</v>
      </c>
      <c r="AB2702">
        <f>SUM($F2702:P2702)</f>
        <v>111278</v>
      </c>
      <c r="AC2702">
        <f>SUM($F2702:Q2702)</f>
        <v>117004</v>
      </c>
      <c r="AD2702">
        <f>SUM($F2702:R2702)</f>
        <v>122094</v>
      </c>
    </row>
    <row r="2703" spans="1:30" x14ac:dyDescent="0.35">
      <c r="A2703" t="s">
        <v>167</v>
      </c>
      <c r="B2703" s="328" t="str">
        <f>VLOOKUP(A2703,'Web Based Remittances'!$A$2:$C$70,3,0)</f>
        <v>733u76l</v>
      </c>
      <c r="C2703" t="s">
        <v>107</v>
      </c>
      <c r="D2703" t="s">
        <v>108</v>
      </c>
      <c r="E2703">
        <v>6111000</v>
      </c>
      <c r="S2703">
        <f t="shared" si="42"/>
        <v>0</v>
      </c>
      <c r="T2703">
        <f>SUM($F2703:H2703)</f>
        <v>0</v>
      </c>
      <c r="U2703">
        <f>SUM($F2703:I2703)</f>
        <v>0</v>
      </c>
      <c r="V2703">
        <f>SUM($F2703:J2703)</f>
        <v>0</v>
      </c>
      <c r="W2703">
        <f>SUM($F2703:K2703)</f>
        <v>0</v>
      </c>
      <c r="X2703">
        <f>SUM($F2703:L2703)</f>
        <v>0</v>
      </c>
      <c r="Y2703">
        <f>SUM($F2703:M2703)</f>
        <v>0</v>
      </c>
      <c r="Z2703">
        <f>SUM($F2703:N2703)</f>
        <v>0</v>
      </c>
      <c r="AA2703">
        <f>SUM($F2703:O2703)</f>
        <v>0</v>
      </c>
      <c r="AB2703">
        <f>SUM($F2703:P2703)</f>
        <v>0</v>
      </c>
      <c r="AC2703">
        <f>SUM($F2703:Q2703)</f>
        <v>0</v>
      </c>
      <c r="AD2703">
        <f>SUM($F2703:R2703)</f>
        <v>0</v>
      </c>
    </row>
    <row r="2704" spans="1:30" x14ac:dyDescent="0.35">
      <c r="A2704" t="s">
        <v>167</v>
      </c>
      <c r="B2704" s="328" t="str">
        <f>VLOOKUP(A2704,'Web Based Remittances'!$A$2:$C$70,3,0)</f>
        <v>733u76l</v>
      </c>
      <c r="C2704" t="s">
        <v>109</v>
      </c>
      <c r="D2704" t="s">
        <v>110</v>
      </c>
      <c r="E2704">
        <v>6170100</v>
      </c>
      <c r="F2704">
        <v>2778.5</v>
      </c>
      <c r="G2704">
        <v>1650</v>
      </c>
      <c r="H2704">
        <v>499.5</v>
      </c>
      <c r="J2704">
        <v>629</v>
      </c>
      <c r="S2704">
        <f t="shared" si="42"/>
        <v>1650</v>
      </c>
      <c r="T2704">
        <f>SUM($F2704:H2704)</f>
        <v>4928</v>
      </c>
      <c r="U2704">
        <f>SUM($F2704:I2704)</f>
        <v>4928</v>
      </c>
      <c r="V2704">
        <f>SUM($F2704:J2704)</f>
        <v>5557</v>
      </c>
      <c r="W2704">
        <f>SUM($F2704:K2704)</f>
        <v>5557</v>
      </c>
      <c r="X2704">
        <f>SUM($F2704:L2704)</f>
        <v>5557</v>
      </c>
      <c r="Y2704">
        <f>SUM($F2704:M2704)</f>
        <v>5557</v>
      </c>
      <c r="Z2704">
        <f>SUM($F2704:N2704)</f>
        <v>5557</v>
      </c>
      <c r="AA2704">
        <f>SUM($F2704:O2704)</f>
        <v>5557</v>
      </c>
      <c r="AB2704">
        <f>SUM($F2704:P2704)</f>
        <v>5557</v>
      </c>
      <c r="AC2704">
        <f>SUM($F2704:Q2704)</f>
        <v>5557</v>
      </c>
      <c r="AD2704">
        <f>SUM($F2704:R2704)</f>
        <v>5557</v>
      </c>
    </row>
    <row r="2705" spans="1:30" x14ac:dyDescent="0.35">
      <c r="A2705" t="s">
        <v>167</v>
      </c>
      <c r="B2705" s="328" t="str">
        <f>VLOOKUP(A2705,'Web Based Remittances'!$A$2:$C$70,3,0)</f>
        <v>733u76l</v>
      </c>
      <c r="C2705" t="s">
        <v>111</v>
      </c>
      <c r="D2705" t="s">
        <v>112</v>
      </c>
      <c r="E2705">
        <v>6170110</v>
      </c>
      <c r="F2705">
        <v>50131</v>
      </c>
      <c r="G2705">
        <v>4341</v>
      </c>
      <c r="H2705">
        <v>9581</v>
      </c>
      <c r="I2705">
        <v>3279</v>
      </c>
      <c r="J2705">
        <v>7684</v>
      </c>
      <c r="K2705">
        <v>364</v>
      </c>
      <c r="L2705">
        <v>4871</v>
      </c>
      <c r="M2705">
        <v>2884</v>
      </c>
      <c r="N2705">
        <v>3604</v>
      </c>
      <c r="O2705">
        <v>2524</v>
      </c>
      <c r="P2705">
        <v>5231</v>
      </c>
      <c r="Q2705">
        <v>2524</v>
      </c>
      <c r="R2705">
        <v>3244</v>
      </c>
      <c r="S2705">
        <f t="shared" si="42"/>
        <v>4341</v>
      </c>
      <c r="T2705">
        <f>SUM($F2705:H2705)</f>
        <v>64053</v>
      </c>
      <c r="U2705">
        <f>SUM($F2705:I2705)</f>
        <v>67332</v>
      </c>
      <c r="V2705">
        <f>SUM($F2705:J2705)</f>
        <v>75016</v>
      </c>
      <c r="W2705">
        <f>SUM($F2705:K2705)</f>
        <v>75380</v>
      </c>
      <c r="X2705">
        <f>SUM($F2705:L2705)</f>
        <v>80251</v>
      </c>
      <c r="Y2705">
        <f>SUM($F2705:M2705)</f>
        <v>83135</v>
      </c>
      <c r="Z2705">
        <f>SUM($F2705:N2705)</f>
        <v>86739</v>
      </c>
      <c r="AA2705">
        <f>SUM($F2705:O2705)</f>
        <v>89263</v>
      </c>
      <c r="AB2705">
        <f>SUM($F2705:P2705)</f>
        <v>94494</v>
      </c>
      <c r="AC2705">
        <f>SUM($F2705:Q2705)</f>
        <v>97018</v>
      </c>
      <c r="AD2705">
        <f>SUM($F2705:R2705)</f>
        <v>100262</v>
      </c>
    </row>
    <row r="2706" spans="1:30" x14ac:dyDescent="0.35">
      <c r="A2706" t="s">
        <v>167</v>
      </c>
      <c r="B2706" s="328" t="str">
        <f>VLOOKUP(A2706,'Web Based Remittances'!$A$2:$C$70,3,0)</f>
        <v>733u76l</v>
      </c>
      <c r="C2706" t="s">
        <v>113</v>
      </c>
      <c r="D2706" t="s">
        <v>114</v>
      </c>
      <c r="E2706">
        <v>6181400</v>
      </c>
      <c r="S2706">
        <f t="shared" si="42"/>
        <v>0</v>
      </c>
      <c r="T2706">
        <f>SUM($F2706:H2706)</f>
        <v>0</v>
      </c>
      <c r="U2706">
        <f>SUM($F2706:I2706)</f>
        <v>0</v>
      </c>
      <c r="V2706">
        <f>SUM($F2706:J2706)</f>
        <v>0</v>
      </c>
      <c r="W2706">
        <f>SUM($F2706:K2706)</f>
        <v>0</v>
      </c>
      <c r="X2706">
        <f>SUM($F2706:L2706)</f>
        <v>0</v>
      </c>
      <c r="Y2706">
        <f>SUM($F2706:M2706)</f>
        <v>0</v>
      </c>
      <c r="Z2706">
        <f>SUM($F2706:N2706)</f>
        <v>0</v>
      </c>
      <c r="AA2706">
        <f>SUM($F2706:O2706)</f>
        <v>0</v>
      </c>
      <c r="AB2706">
        <f>SUM($F2706:P2706)</f>
        <v>0</v>
      </c>
      <c r="AC2706">
        <f>SUM($F2706:Q2706)</f>
        <v>0</v>
      </c>
      <c r="AD2706">
        <f>SUM($F2706:R2706)</f>
        <v>0</v>
      </c>
    </row>
    <row r="2707" spans="1:30" x14ac:dyDescent="0.35">
      <c r="A2707" t="s">
        <v>167</v>
      </c>
      <c r="B2707" s="328" t="str">
        <f>VLOOKUP(A2707,'Web Based Remittances'!$A$2:$C$70,3,0)</f>
        <v>733u76l</v>
      </c>
      <c r="C2707" t="s">
        <v>115</v>
      </c>
      <c r="D2707" t="s">
        <v>116</v>
      </c>
      <c r="E2707">
        <v>6181500</v>
      </c>
      <c r="S2707">
        <f t="shared" si="42"/>
        <v>0</v>
      </c>
      <c r="T2707">
        <f>SUM($F2707:H2707)</f>
        <v>0</v>
      </c>
      <c r="U2707">
        <f>SUM($F2707:I2707)</f>
        <v>0</v>
      </c>
      <c r="V2707">
        <f>SUM($F2707:J2707)</f>
        <v>0</v>
      </c>
      <c r="W2707">
        <f>SUM($F2707:K2707)</f>
        <v>0</v>
      </c>
      <c r="X2707">
        <f>SUM($F2707:L2707)</f>
        <v>0</v>
      </c>
      <c r="Y2707">
        <f>SUM($F2707:M2707)</f>
        <v>0</v>
      </c>
      <c r="Z2707">
        <f>SUM($F2707:N2707)</f>
        <v>0</v>
      </c>
      <c r="AA2707">
        <f>SUM($F2707:O2707)</f>
        <v>0</v>
      </c>
      <c r="AB2707">
        <f>SUM($F2707:P2707)</f>
        <v>0</v>
      </c>
      <c r="AC2707">
        <f>SUM($F2707:Q2707)</f>
        <v>0</v>
      </c>
      <c r="AD2707">
        <f>SUM($F2707:R2707)</f>
        <v>0</v>
      </c>
    </row>
    <row r="2708" spans="1:30" x14ac:dyDescent="0.35">
      <c r="A2708" t="s">
        <v>167</v>
      </c>
      <c r="B2708" s="328" t="str">
        <f>VLOOKUP(A2708,'Web Based Remittances'!$A$2:$C$70,3,0)</f>
        <v>733u76l</v>
      </c>
      <c r="C2708" t="s">
        <v>117</v>
      </c>
      <c r="D2708" t="s">
        <v>118</v>
      </c>
      <c r="E2708">
        <v>6110610</v>
      </c>
      <c r="S2708">
        <f t="shared" si="42"/>
        <v>0</v>
      </c>
      <c r="T2708">
        <f>SUM($F2708:H2708)</f>
        <v>0</v>
      </c>
      <c r="U2708">
        <f>SUM($F2708:I2708)</f>
        <v>0</v>
      </c>
      <c r="V2708">
        <f>SUM($F2708:J2708)</f>
        <v>0</v>
      </c>
      <c r="W2708">
        <f>SUM($F2708:K2708)</f>
        <v>0</v>
      </c>
      <c r="X2708">
        <f>SUM($F2708:L2708)</f>
        <v>0</v>
      </c>
      <c r="Y2708">
        <f>SUM($F2708:M2708)</f>
        <v>0</v>
      </c>
      <c r="Z2708">
        <f>SUM($F2708:N2708)</f>
        <v>0</v>
      </c>
      <c r="AA2708">
        <f>SUM($F2708:O2708)</f>
        <v>0</v>
      </c>
      <c r="AB2708">
        <f>SUM($F2708:P2708)</f>
        <v>0</v>
      </c>
      <c r="AC2708">
        <f>SUM($F2708:Q2708)</f>
        <v>0</v>
      </c>
      <c r="AD2708">
        <f>SUM($F2708:R2708)</f>
        <v>0</v>
      </c>
    </row>
    <row r="2709" spans="1:30" x14ac:dyDescent="0.35">
      <c r="A2709" t="s">
        <v>167</v>
      </c>
      <c r="B2709" s="328" t="str">
        <f>VLOOKUP(A2709,'Web Based Remittances'!$A$2:$C$70,3,0)</f>
        <v>733u76l</v>
      </c>
      <c r="C2709" t="s">
        <v>119</v>
      </c>
      <c r="D2709" t="s">
        <v>120</v>
      </c>
      <c r="E2709">
        <v>6122340</v>
      </c>
      <c r="S2709">
        <f t="shared" si="42"/>
        <v>0</v>
      </c>
      <c r="T2709">
        <f>SUM($F2709:H2709)</f>
        <v>0</v>
      </c>
      <c r="U2709">
        <f>SUM($F2709:I2709)</f>
        <v>0</v>
      </c>
      <c r="V2709">
        <f>SUM($F2709:J2709)</f>
        <v>0</v>
      </c>
      <c r="W2709">
        <f>SUM($F2709:K2709)</f>
        <v>0</v>
      </c>
      <c r="X2709">
        <f>SUM($F2709:L2709)</f>
        <v>0</v>
      </c>
      <c r="Y2709">
        <f>SUM($F2709:M2709)</f>
        <v>0</v>
      </c>
      <c r="Z2709">
        <f>SUM($F2709:N2709)</f>
        <v>0</v>
      </c>
      <c r="AA2709">
        <f>SUM($F2709:O2709)</f>
        <v>0</v>
      </c>
      <c r="AB2709">
        <f>SUM($F2709:P2709)</f>
        <v>0</v>
      </c>
      <c r="AC2709">
        <f>SUM($F2709:Q2709)</f>
        <v>0</v>
      </c>
      <c r="AD2709">
        <f>SUM($F2709:R2709)</f>
        <v>0</v>
      </c>
    </row>
    <row r="2710" spans="1:30" x14ac:dyDescent="0.35">
      <c r="A2710" t="s">
        <v>167</v>
      </c>
      <c r="B2710" s="328" t="str">
        <f>VLOOKUP(A2710,'Web Based Remittances'!$A$2:$C$70,3,0)</f>
        <v>733u76l</v>
      </c>
      <c r="C2710" t="s">
        <v>121</v>
      </c>
      <c r="D2710" t="s">
        <v>122</v>
      </c>
      <c r="E2710">
        <v>4190170</v>
      </c>
      <c r="F2710">
        <v>-6407.5</v>
      </c>
      <c r="K2710">
        <v>-6407.5</v>
      </c>
      <c r="S2710">
        <f t="shared" si="42"/>
        <v>0</v>
      </c>
      <c r="T2710">
        <f>SUM($F2710:H2710)</f>
        <v>-6407.5</v>
      </c>
      <c r="U2710">
        <f>SUM($F2710:I2710)</f>
        <v>-6407.5</v>
      </c>
      <c r="V2710">
        <f>SUM($F2710:J2710)</f>
        <v>-6407.5</v>
      </c>
      <c r="W2710">
        <f>SUM($F2710:K2710)</f>
        <v>-12815</v>
      </c>
      <c r="X2710">
        <f>SUM($F2710:L2710)</f>
        <v>-12815</v>
      </c>
      <c r="Y2710">
        <f>SUM($F2710:M2710)</f>
        <v>-12815</v>
      </c>
      <c r="Z2710">
        <f>SUM($F2710:N2710)</f>
        <v>-12815</v>
      </c>
      <c r="AA2710">
        <f>SUM($F2710:O2710)</f>
        <v>-12815</v>
      </c>
      <c r="AB2710">
        <f>SUM($F2710:P2710)</f>
        <v>-12815</v>
      </c>
      <c r="AC2710">
        <f>SUM($F2710:Q2710)</f>
        <v>-12815</v>
      </c>
      <c r="AD2710">
        <f>SUM($F2710:R2710)</f>
        <v>-12815</v>
      </c>
    </row>
    <row r="2711" spans="1:30" x14ac:dyDescent="0.35">
      <c r="A2711" t="s">
        <v>167</v>
      </c>
      <c r="B2711" s="328" t="str">
        <f>VLOOKUP(A2711,'Web Based Remittances'!$A$2:$C$70,3,0)</f>
        <v>733u76l</v>
      </c>
      <c r="C2711" t="s">
        <v>123</v>
      </c>
      <c r="D2711" t="s">
        <v>124</v>
      </c>
      <c r="E2711">
        <v>4190430</v>
      </c>
      <c r="S2711">
        <f t="shared" si="42"/>
        <v>0</v>
      </c>
      <c r="T2711">
        <f>SUM($F2711:H2711)</f>
        <v>0</v>
      </c>
      <c r="U2711">
        <f>SUM($F2711:I2711)</f>
        <v>0</v>
      </c>
      <c r="V2711">
        <f>SUM($F2711:J2711)</f>
        <v>0</v>
      </c>
      <c r="W2711">
        <f>SUM($F2711:K2711)</f>
        <v>0</v>
      </c>
      <c r="X2711">
        <f>SUM($F2711:L2711)</f>
        <v>0</v>
      </c>
      <c r="Y2711">
        <f>SUM($F2711:M2711)</f>
        <v>0</v>
      </c>
      <c r="Z2711">
        <f>SUM($F2711:N2711)</f>
        <v>0</v>
      </c>
      <c r="AA2711">
        <f>SUM($F2711:O2711)</f>
        <v>0</v>
      </c>
      <c r="AB2711">
        <f>SUM($F2711:P2711)</f>
        <v>0</v>
      </c>
      <c r="AC2711">
        <f>SUM($F2711:Q2711)</f>
        <v>0</v>
      </c>
      <c r="AD2711">
        <f>SUM($F2711:R2711)</f>
        <v>0</v>
      </c>
    </row>
    <row r="2712" spans="1:30" x14ac:dyDescent="0.35">
      <c r="A2712" t="s">
        <v>167</v>
      </c>
      <c r="B2712" s="328" t="str">
        <f>VLOOKUP(A2712,'Web Based Remittances'!$A$2:$C$70,3,0)</f>
        <v>733u76l</v>
      </c>
      <c r="C2712" t="s">
        <v>125</v>
      </c>
      <c r="D2712" t="s">
        <v>126</v>
      </c>
      <c r="E2712">
        <v>6181510</v>
      </c>
      <c r="S2712">
        <f t="shared" si="42"/>
        <v>0</v>
      </c>
      <c r="T2712">
        <f>SUM($F2712:H2712)</f>
        <v>0</v>
      </c>
      <c r="U2712">
        <f>SUM($F2712:I2712)</f>
        <v>0</v>
      </c>
      <c r="V2712">
        <f>SUM($F2712:J2712)</f>
        <v>0</v>
      </c>
      <c r="W2712">
        <f>SUM($F2712:K2712)</f>
        <v>0</v>
      </c>
      <c r="X2712">
        <f>SUM($F2712:L2712)</f>
        <v>0</v>
      </c>
      <c r="Y2712">
        <f>SUM($F2712:M2712)</f>
        <v>0</v>
      </c>
      <c r="Z2712">
        <f>SUM($F2712:N2712)</f>
        <v>0</v>
      </c>
      <c r="AA2712">
        <f>SUM($F2712:O2712)</f>
        <v>0</v>
      </c>
      <c r="AB2712">
        <f>SUM($F2712:P2712)</f>
        <v>0</v>
      </c>
      <c r="AC2712">
        <f>SUM($F2712:Q2712)</f>
        <v>0</v>
      </c>
      <c r="AD2712">
        <f>SUM($F2712:R2712)</f>
        <v>0</v>
      </c>
    </row>
    <row r="2713" spans="1:30" x14ac:dyDescent="0.35">
      <c r="A2713" t="s">
        <v>167</v>
      </c>
      <c r="B2713" s="328" t="str">
        <f>VLOOKUP(A2713,'Web Based Remittances'!$A$2:$C$70,3,0)</f>
        <v>733u76l</v>
      </c>
      <c r="C2713" t="s">
        <v>146</v>
      </c>
      <c r="D2713" t="s">
        <v>147</v>
      </c>
      <c r="E2713">
        <v>6180210</v>
      </c>
      <c r="S2713">
        <f t="shared" si="42"/>
        <v>0</v>
      </c>
      <c r="T2713">
        <f>SUM($F2713:H2713)</f>
        <v>0</v>
      </c>
      <c r="U2713">
        <f>SUM($F2713:I2713)</f>
        <v>0</v>
      </c>
      <c r="V2713">
        <f>SUM($F2713:J2713)</f>
        <v>0</v>
      </c>
      <c r="W2713">
        <f>SUM($F2713:K2713)</f>
        <v>0</v>
      </c>
      <c r="X2713">
        <f>SUM($F2713:L2713)</f>
        <v>0</v>
      </c>
      <c r="Y2713">
        <f>SUM($F2713:M2713)</f>
        <v>0</v>
      </c>
      <c r="Z2713">
        <f>SUM($F2713:N2713)</f>
        <v>0</v>
      </c>
      <c r="AA2713">
        <f>SUM($F2713:O2713)</f>
        <v>0</v>
      </c>
      <c r="AB2713">
        <f>SUM($F2713:P2713)</f>
        <v>0</v>
      </c>
      <c r="AC2713">
        <f>SUM($F2713:Q2713)</f>
        <v>0</v>
      </c>
      <c r="AD2713">
        <f>SUM($F2713:R2713)</f>
        <v>0</v>
      </c>
    </row>
    <row r="2714" spans="1:30" x14ac:dyDescent="0.35">
      <c r="A2714" t="s">
        <v>167</v>
      </c>
      <c r="B2714" s="328" t="str">
        <f>VLOOKUP(A2714,'Web Based Remittances'!$A$2:$C$70,3,0)</f>
        <v>733u76l</v>
      </c>
      <c r="C2714" t="s">
        <v>127</v>
      </c>
      <c r="D2714" t="s">
        <v>128</v>
      </c>
      <c r="E2714">
        <v>6180200</v>
      </c>
      <c r="S2714">
        <f t="shared" si="42"/>
        <v>0</v>
      </c>
      <c r="T2714">
        <f>SUM($F2714:H2714)</f>
        <v>0</v>
      </c>
      <c r="U2714">
        <f>SUM($F2714:I2714)</f>
        <v>0</v>
      </c>
      <c r="V2714">
        <f>SUM($F2714:J2714)</f>
        <v>0</v>
      </c>
      <c r="W2714">
        <f>SUM($F2714:K2714)</f>
        <v>0</v>
      </c>
      <c r="X2714">
        <f>SUM($F2714:L2714)</f>
        <v>0</v>
      </c>
      <c r="Y2714">
        <f>SUM($F2714:M2714)</f>
        <v>0</v>
      </c>
      <c r="Z2714">
        <f>SUM($F2714:N2714)</f>
        <v>0</v>
      </c>
      <c r="AA2714">
        <f>SUM($F2714:O2714)</f>
        <v>0</v>
      </c>
      <c r="AB2714">
        <f>SUM($F2714:P2714)</f>
        <v>0</v>
      </c>
      <c r="AC2714">
        <f>SUM($F2714:Q2714)</f>
        <v>0</v>
      </c>
      <c r="AD2714">
        <f>SUM($F2714:R2714)</f>
        <v>0</v>
      </c>
    </row>
    <row r="2715" spans="1:30" x14ac:dyDescent="0.35">
      <c r="A2715" t="s">
        <v>167</v>
      </c>
      <c r="B2715" s="328" t="str">
        <f>VLOOKUP(A2715,'Web Based Remittances'!$A$2:$C$70,3,0)</f>
        <v>733u76l</v>
      </c>
      <c r="C2715" t="s">
        <v>130</v>
      </c>
      <c r="D2715" t="s">
        <v>131</v>
      </c>
      <c r="E2715">
        <v>6180230</v>
      </c>
      <c r="S2715">
        <f t="shared" si="42"/>
        <v>0</v>
      </c>
      <c r="T2715">
        <f>SUM($F2715:H2715)</f>
        <v>0</v>
      </c>
      <c r="U2715">
        <f>SUM($F2715:I2715)</f>
        <v>0</v>
      </c>
      <c r="V2715">
        <f>SUM($F2715:J2715)</f>
        <v>0</v>
      </c>
      <c r="W2715">
        <f>SUM($F2715:K2715)</f>
        <v>0</v>
      </c>
      <c r="X2715">
        <f>SUM($F2715:L2715)</f>
        <v>0</v>
      </c>
      <c r="Y2715">
        <f>SUM($F2715:M2715)</f>
        <v>0</v>
      </c>
      <c r="Z2715">
        <f>SUM($F2715:N2715)</f>
        <v>0</v>
      </c>
      <c r="AA2715">
        <f>SUM($F2715:O2715)</f>
        <v>0</v>
      </c>
      <c r="AB2715">
        <f>SUM($F2715:P2715)</f>
        <v>0</v>
      </c>
      <c r="AC2715">
        <f>SUM($F2715:Q2715)</f>
        <v>0</v>
      </c>
      <c r="AD2715">
        <f>SUM($F2715:R2715)</f>
        <v>0</v>
      </c>
    </row>
    <row r="2716" spans="1:30" x14ac:dyDescent="0.35">
      <c r="A2716" t="s">
        <v>167</v>
      </c>
      <c r="B2716" s="328" t="str">
        <f>VLOOKUP(A2716,'Web Based Remittances'!$A$2:$C$70,3,0)</f>
        <v>733u76l</v>
      </c>
      <c r="C2716" t="s">
        <v>135</v>
      </c>
      <c r="D2716" t="s">
        <v>136</v>
      </c>
      <c r="E2716">
        <v>6180260</v>
      </c>
      <c r="F2716">
        <v>12407.5</v>
      </c>
      <c r="Q2716">
        <v>6000</v>
      </c>
      <c r="R2716">
        <v>6407.5</v>
      </c>
      <c r="S2716">
        <f t="shared" si="42"/>
        <v>0</v>
      </c>
      <c r="T2716">
        <f>SUM($F2716:H2716)</f>
        <v>12407.5</v>
      </c>
      <c r="U2716">
        <f>SUM($F2716:I2716)</f>
        <v>12407.5</v>
      </c>
      <c r="V2716">
        <f>SUM($F2716:J2716)</f>
        <v>12407.5</v>
      </c>
      <c r="W2716">
        <f>SUM($F2716:K2716)</f>
        <v>12407.5</v>
      </c>
      <c r="X2716">
        <f>SUM($F2716:L2716)</f>
        <v>12407.5</v>
      </c>
      <c r="Y2716">
        <f>SUM($F2716:M2716)</f>
        <v>12407.5</v>
      </c>
      <c r="Z2716">
        <f>SUM($F2716:N2716)</f>
        <v>12407.5</v>
      </c>
      <c r="AA2716">
        <f>SUM($F2716:O2716)</f>
        <v>12407.5</v>
      </c>
      <c r="AB2716">
        <f>SUM($F2716:P2716)</f>
        <v>12407.5</v>
      </c>
      <c r="AC2716">
        <f>SUM($F2716:Q2716)</f>
        <v>18407.5</v>
      </c>
      <c r="AD2716">
        <f>SUM($F2716:R2716)</f>
        <v>24815</v>
      </c>
    </row>
    <row r="2717" spans="1:30" x14ac:dyDescent="0.35">
      <c r="A2717" t="s">
        <v>204</v>
      </c>
      <c r="B2717" s="328" t="str">
        <f>VLOOKUP(A2717,'Web Based Remittances'!$A$2:$C$70,3,0)</f>
        <v>929u173s</v>
      </c>
      <c r="C2717" t="s">
        <v>19</v>
      </c>
      <c r="D2717" t="s">
        <v>20</v>
      </c>
      <c r="E2717">
        <v>4190105</v>
      </c>
      <c r="F2717">
        <v>-257831</v>
      </c>
      <c r="S2717">
        <f t="shared" si="42"/>
        <v>0</v>
      </c>
      <c r="T2717">
        <f>SUM($F2717:H2717)</f>
        <v>-257831</v>
      </c>
      <c r="U2717">
        <f>SUM($F2717:I2717)</f>
        <v>-257831</v>
      </c>
      <c r="V2717">
        <f>SUM($F2717:J2717)</f>
        <v>-257831</v>
      </c>
      <c r="W2717">
        <f>SUM($F2717:K2717)</f>
        <v>-257831</v>
      </c>
      <c r="X2717">
        <f>SUM($F2717:L2717)</f>
        <v>-257831</v>
      </c>
      <c r="Y2717">
        <f>SUM($F2717:M2717)</f>
        <v>-257831</v>
      </c>
      <c r="Z2717">
        <f>SUM($F2717:N2717)</f>
        <v>-257831</v>
      </c>
      <c r="AA2717">
        <f>SUM($F2717:O2717)</f>
        <v>-257831</v>
      </c>
      <c r="AB2717">
        <f>SUM($F2717:P2717)</f>
        <v>-257831</v>
      </c>
      <c r="AC2717">
        <f>SUM($F2717:Q2717)</f>
        <v>-257831</v>
      </c>
      <c r="AD2717">
        <f>SUM($F2717:R2717)</f>
        <v>-257831</v>
      </c>
    </row>
    <row r="2718" spans="1:30" x14ac:dyDescent="0.35">
      <c r="A2718" t="s">
        <v>204</v>
      </c>
      <c r="B2718" s="328" t="str">
        <f>VLOOKUP(A2718,'Web Based Remittances'!$A$2:$C$70,3,0)</f>
        <v>929u173s</v>
      </c>
      <c r="C2718" t="s">
        <v>21</v>
      </c>
      <c r="D2718" t="s">
        <v>22</v>
      </c>
      <c r="E2718">
        <v>4190110</v>
      </c>
      <c r="S2718">
        <f t="shared" si="42"/>
        <v>0</v>
      </c>
      <c r="T2718">
        <f>SUM($F2718:H2718)</f>
        <v>0</v>
      </c>
      <c r="U2718">
        <f>SUM($F2718:I2718)</f>
        <v>0</v>
      </c>
      <c r="V2718">
        <f>SUM($F2718:J2718)</f>
        <v>0</v>
      </c>
      <c r="W2718">
        <f>SUM($F2718:K2718)</f>
        <v>0</v>
      </c>
      <c r="X2718">
        <f>SUM($F2718:L2718)</f>
        <v>0</v>
      </c>
      <c r="Y2718">
        <f>SUM($F2718:M2718)</f>
        <v>0</v>
      </c>
      <c r="Z2718">
        <f>SUM($F2718:N2718)</f>
        <v>0</v>
      </c>
      <c r="AA2718">
        <f>SUM($F2718:O2718)</f>
        <v>0</v>
      </c>
      <c r="AB2718">
        <f>SUM($F2718:P2718)</f>
        <v>0</v>
      </c>
      <c r="AC2718">
        <f>SUM($F2718:Q2718)</f>
        <v>0</v>
      </c>
      <c r="AD2718">
        <f>SUM($F2718:R2718)</f>
        <v>0</v>
      </c>
    </row>
    <row r="2719" spans="1:30" x14ac:dyDescent="0.35">
      <c r="A2719" t="s">
        <v>204</v>
      </c>
      <c r="B2719" s="328" t="str">
        <f>VLOOKUP(A2719,'Web Based Remittances'!$A$2:$C$70,3,0)</f>
        <v>929u173s</v>
      </c>
      <c r="C2719" t="s">
        <v>23</v>
      </c>
      <c r="D2719" t="s">
        <v>24</v>
      </c>
      <c r="E2719">
        <v>4190120</v>
      </c>
      <c r="S2719">
        <f t="shared" si="42"/>
        <v>0</v>
      </c>
      <c r="T2719">
        <f>SUM($F2719:H2719)</f>
        <v>0</v>
      </c>
      <c r="U2719">
        <f>SUM($F2719:I2719)</f>
        <v>0</v>
      </c>
      <c r="V2719">
        <f>SUM($F2719:J2719)</f>
        <v>0</v>
      </c>
      <c r="W2719">
        <f>SUM($F2719:K2719)</f>
        <v>0</v>
      </c>
      <c r="X2719">
        <f>SUM($F2719:L2719)</f>
        <v>0</v>
      </c>
      <c r="Y2719">
        <f>SUM($F2719:M2719)</f>
        <v>0</v>
      </c>
      <c r="Z2719">
        <f>SUM($F2719:N2719)</f>
        <v>0</v>
      </c>
      <c r="AA2719">
        <f>SUM($F2719:O2719)</f>
        <v>0</v>
      </c>
      <c r="AB2719">
        <f>SUM($F2719:P2719)</f>
        <v>0</v>
      </c>
      <c r="AC2719">
        <f>SUM($F2719:Q2719)</f>
        <v>0</v>
      </c>
      <c r="AD2719">
        <f>SUM($F2719:R2719)</f>
        <v>0</v>
      </c>
    </row>
    <row r="2720" spans="1:30" x14ac:dyDescent="0.35">
      <c r="A2720" t="s">
        <v>204</v>
      </c>
      <c r="B2720" s="328" t="str">
        <f>VLOOKUP(A2720,'Web Based Remittances'!$A$2:$C$70,3,0)</f>
        <v>929u173s</v>
      </c>
      <c r="C2720" t="s">
        <v>25</v>
      </c>
      <c r="D2720" t="s">
        <v>26</v>
      </c>
      <c r="E2720">
        <v>4190140</v>
      </c>
      <c r="F2720">
        <v>-3516.25</v>
      </c>
      <c r="S2720">
        <f t="shared" si="42"/>
        <v>0</v>
      </c>
      <c r="T2720">
        <f>SUM($F2720:H2720)</f>
        <v>-3516.25</v>
      </c>
      <c r="U2720">
        <f>SUM($F2720:I2720)</f>
        <v>-3516.25</v>
      </c>
      <c r="V2720">
        <f>SUM($F2720:J2720)</f>
        <v>-3516.25</v>
      </c>
      <c r="W2720">
        <f>SUM($F2720:K2720)</f>
        <v>-3516.25</v>
      </c>
      <c r="X2720">
        <f>SUM($F2720:L2720)</f>
        <v>-3516.25</v>
      </c>
      <c r="Y2720">
        <f>SUM($F2720:M2720)</f>
        <v>-3516.25</v>
      </c>
      <c r="Z2720">
        <f>SUM($F2720:N2720)</f>
        <v>-3516.25</v>
      </c>
      <c r="AA2720">
        <f>SUM($F2720:O2720)</f>
        <v>-3516.25</v>
      </c>
      <c r="AB2720">
        <f>SUM($F2720:P2720)</f>
        <v>-3516.25</v>
      </c>
      <c r="AC2720">
        <f>SUM($F2720:Q2720)</f>
        <v>-3516.25</v>
      </c>
      <c r="AD2720">
        <f>SUM($F2720:R2720)</f>
        <v>-3516.25</v>
      </c>
    </row>
    <row r="2721" spans="1:30" x14ac:dyDescent="0.35">
      <c r="A2721" t="s">
        <v>204</v>
      </c>
      <c r="B2721" s="328" t="str">
        <f>VLOOKUP(A2721,'Web Based Remittances'!$A$2:$C$70,3,0)</f>
        <v>929u173s</v>
      </c>
      <c r="C2721" t="s">
        <v>27</v>
      </c>
      <c r="D2721" t="s">
        <v>28</v>
      </c>
      <c r="E2721">
        <v>4190160</v>
      </c>
      <c r="S2721">
        <f t="shared" si="42"/>
        <v>0</v>
      </c>
      <c r="T2721">
        <f>SUM($F2721:H2721)</f>
        <v>0</v>
      </c>
      <c r="U2721">
        <f>SUM($F2721:I2721)</f>
        <v>0</v>
      </c>
      <c r="V2721">
        <f>SUM($F2721:J2721)</f>
        <v>0</v>
      </c>
      <c r="W2721">
        <f>SUM($F2721:K2721)</f>
        <v>0</v>
      </c>
      <c r="X2721">
        <f>SUM($F2721:L2721)</f>
        <v>0</v>
      </c>
      <c r="Y2721">
        <f>SUM($F2721:M2721)</f>
        <v>0</v>
      </c>
      <c r="Z2721">
        <f>SUM($F2721:N2721)</f>
        <v>0</v>
      </c>
      <c r="AA2721">
        <f>SUM($F2721:O2721)</f>
        <v>0</v>
      </c>
      <c r="AB2721">
        <f>SUM($F2721:P2721)</f>
        <v>0</v>
      </c>
      <c r="AC2721">
        <f>SUM($F2721:Q2721)</f>
        <v>0</v>
      </c>
      <c r="AD2721">
        <f>SUM($F2721:R2721)</f>
        <v>0</v>
      </c>
    </row>
    <row r="2722" spans="1:30" x14ac:dyDescent="0.35">
      <c r="A2722" t="s">
        <v>204</v>
      </c>
      <c r="B2722" s="328" t="str">
        <f>VLOOKUP(A2722,'Web Based Remittances'!$A$2:$C$70,3,0)</f>
        <v>929u173s</v>
      </c>
      <c r="C2722" t="s">
        <v>29</v>
      </c>
      <c r="D2722" t="s">
        <v>30</v>
      </c>
      <c r="E2722">
        <v>4190390</v>
      </c>
      <c r="S2722">
        <f t="shared" si="42"/>
        <v>0</v>
      </c>
      <c r="T2722">
        <f>SUM($F2722:H2722)</f>
        <v>0</v>
      </c>
      <c r="U2722">
        <f>SUM($F2722:I2722)</f>
        <v>0</v>
      </c>
      <c r="V2722">
        <f>SUM($F2722:J2722)</f>
        <v>0</v>
      </c>
      <c r="W2722">
        <f>SUM($F2722:K2722)</f>
        <v>0</v>
      </c>
      <c r="X2722">
        <f>SUM($F2722:L2722)</f>
        <v>0</v>
      </c>
      <c r="Y2722">
        <f>SUM($F2722:M2722)</f>
        <v>0</v>
      </c>
      <c r="Z2722">
        <f>SUM($F2722:N2722)</f>
        <v>0</v>
      </c>
      <c r="AA2722">
        <f>SUM($F2722:O2722)</f>
        <v>0</v>
      </c>
      <c r="AB2722">
        <f>SUM($F2722:P2722)</f>
        <v>0</v>
      </c>
      <c r="AC2722">
        <f>SUM($F2722:Q2722)</f>
        <v>0</v>
      </c>
      <c r="AD2722">
        <f>SUM($F2722:R2722)</f>
        <v>0</v>
      </c>
    </row>
    <row r="2723" spans="1:30" x14ac:dyDescent="0.35">
      <c r="A2723" t="s">
        <v>204</v>
      </c>
      <c r="B2723" s="328" t="str">
        <f>VLOOKUP(A2723,'Web Based Remittances'!$A$2:$C$70,3,0)</f>
        <v>929u173s</v>
      </c>
      <c r="C2723" t="s">
        <v>31</v>
      </c>
      <c r="D2723" t="s">
        <v>32</v>
      </c>
      <c r="E2723">
        <v>4191900</v>
      </c>
      <c r="S2723">
        <f t="shared" si="42"/>
        <v>0</v>
      </c>
      <c r="T2723">
        <f>SUM($F2723:H2723)</f>
        <v>0</v>
      </c>
      <c r="U2723">
        <f>SUM($F2723:I2723)</f>
        <v>0</v>
      </c>
      <c r="V2723">
        <f>SUM($F2723:J2723)</f>
        <v>0</v>
      </c>
      <c r="W2723">
        <f>SUM($F2723:K2723)</f>
        <v>0</v>
      </c>
      <c r="X2723">
        <f>SUM($F2723:L2723)</f>
        <v>0</v>
      </c>
      <c r="Y2723">
        <f>SUM($F2723:M2723)</f>
        <v>0</v>
      </c>
      <c r="Z2723">
        <f>SUM($F2723:N2723)</f>
        <v>0</v>
      </c>
      <c r="AA2723">
        <f>SUM($F2723:O2723)</f>
        <v>0</v>
      </c>
      <c r="AB2723">
        <f>SUM($F2723:P2723)</f>
        <v>0</v>
      </c>
      <c r="AC2723">
        <f>SUM($F2723:Q2723)</f>
        <v>0</v>
      </c>
      <c r="AD2723">
        <f>SUM($F2723:R2723)</f>
        <v>0</v>
      </c>
    </row>
    <row r="2724" spans="1:30" x14ac:dyDescent="0.35">
      <c r="A2724" t="s">
        <v>204</v>
      </c>
      <c r="B2724" s="328" t="str">
        <f>VLOOKUP(A2724,'Web Based Remittances'!$A$2:$C$70,3,0)</f>
        <v>929u173s</v>
      </c>
      <c r="C2724" t="s">
        <v>33</v>
      </c>
      <c r="D2724" t="s">
        <v>34</v>
      </c>
      <c r="E2724">
        <v>4191100</v>
      </c>
      <c r="S2724">
        <f t="shared" si="42"/>
        <v>0</v>
      </c>
      <c r="T2724">
        <f>SUM($F2724:H2724)</f>
        <v>0</v>
      </c>
      <c r="U2724">
        <f>SUM($F2724:I2724)</f>
        <v>0</v>
      </c>
      <c r="V2724">
        <f>SUM($F2724:J2724)</f>
        <v>0</v>
      </c>
      <c r="W2724">
        <f>SUM($F2724:K2724)</f>
        <v>0</v>
      </c>
      <c r="X2724">
        <f>SUM($F2724:L2724)</f>
        <v>0</v>
      </c>
      <c r="Y2724">
        <f>SUM($F2724:M2724)</f>
        <v>0</v>
      </c>
      <c r="Z2724">
        <f>SUM($F2724:N2724)</f>
        <v>0</v>
      </c>
      <c r="AA2724">
        <f>SUM($F2724:O2724)</f>
        <v>0</v>
      </c>
      <c r="AB2724">
        <f>SUM($F2724:P2724)</f>
        <v>0</v>
      </c>
      <c r="AC2724">
        <f>SUM($F2724:Q2724)</f>
        <v>0</v>
      </c>
      <c r="AD2724">
        <f>SUM($F2724:R2724)</f>
        <v>0</v>
      </c>
    </row>
    <row r="2725" spans="1:30" x14ac:dyDescent="0.35">
      <c r="A2725" t="s">
        <v>204</v>
      </c>
      <c r="B2725" s="328" t="str">
        <f>VLOOKUP(A2725,'Web Based Remittances'!$A$2:$C$70,3,0)</f>
        <v>929u173s</v>
      </c>
      <c r="C2725" t="s">
        <v>35</v>
      </c>
      <c r="D2725" t="s">
        <v>36</v>
      </c>
      <c r="E2725">
        <v>4191110</v>
      </c>
      <c r="S2725">
        <f t="shared" si="42"/>
        <v>0</v>
      </c>
      <c r="T2725">
        <f>SUM($F2725:H2725)</f>
        <v>0</v>
      </c>
      <c r="U2725">
        <f>SUM($F2725:I2725)</f>
        <v>0</v>
      </c>
      <c r="V2725">
        <f>SUM($F2725:J2725)</f>
        <v>0</v>
      </c>
      <c r="W2725">
        <f>SUM($F2725:K2725)</f>
        <v>0</v>
      </c>
      <c r="X2725">
        <f>SUM($F2725:L2725)</f>
        <v>0</v>
      </c>
      <c r="Y2725">
        <f>SUM($F2725:M2725)</f>
        <v>0</v>
      </c>
      <c r="Z2725">
        <f>SUM($F2725:N2725)</f>
        <v>0</v>
      </c>
      <c r="AA2725">
        <f>SUM($F2725:O2725)</f>
        <v>0</v>
      </c>
      <c r="AB2725">
        <f>SUM($F2725:P2725)</f>
        <v>0</v>
      </c>
      <c r="AC2725">
        <f>SUM($F2725:Q2725)</f>
        <v>0</v>
      </c>
      <c r="AD2725">
        <f>SUM($F2725:R2725)</f>
        <v>0</v>
      </c>
    </row>
    <row r="2726" spans="1:30" x14ac:dyDescent="0.35">
      <c r="A2726" t="s">
        <v>204</v>
      </c>
      <c r="B2726" s="328" t="str">
        <f>VLOOKUP(A2726,'Web Based Remittances'!$A$2:$C$70,3,0)</f>
        <v>929u173s</v>
      </c>
      <c r="C2726" t="s">
        <v>37</v>
      </c>
      <c r="D2726" t="s">
        <v>38</v>
      </c>
      <c r="E2726">
        <v>4191600</v>
      </c>
      <c r="S2726">
        <f t="shared" si="42"/>
        <v>0</v>
      </c>
      <c r="T2726">
        <f>SUM($F2726:H2726)</f>
        <v>0</v>
      </c>
      <c r="U2726">
        <f>SUM($F2726:I2726)</f>
        <v>0</v>
      </c>
      <c r="V2726">
        <f>SUM($F2726:J2726)</f>
        <v>0</v>
      </c>
      <c r="W2726">
        <f>SUM($F2726:K2726)</f>
        <v>0</v>
      </c>
      <c r="X2726">
        <f>SUM($F2726:L2726)</f>
        <v>0</v>
      </c>
      <c r="Y2726">
        <f>SUM($F2726:M2726)</f>
        <v>0</v>
      </c>
      <c r="Z2726">
        <f>SUM($F2726:N2726)</f>
        <v>0</v>
      </c>
      <c r="AA2726">
        <f>SUM($F2726:O2726)</f>
        <v>0</v>
      </c>
      <c r="AB2726">
        <f>SUM($F2726:P2726)</f>
        <v>0</v>
      </c>
      <c r="AC2726">
        <f>SUM($F2726:Q2726)</f>
        <v>0</v>
      </c>
      <c r="AD2726">
        <f>SUM($F2726:R2726)</f>
        <v>0</v>
      </c>
    </row>
    <row r="2727" spans="1:30" x14ac:dyDescent="0.35">
      <c r="A2727" t="s">
        <v>204</v>
      </c>
      <c r="B2727" s="328" t="str">
        <f>VLOOKUP(A2727,'Web Based Remittances'!$A$2:$C$70,3,0)</f>
        <v>929u173s</v>
      </c>
      <c r="C2727" t="s">
        <v>39</v>
      </c>
      <c r="D2727" t="s">
        <v>40</v>
      </c>
      <c r="E2727">
        <v>4191610</v>
      </c>
      <c r="S2727">
        <f t="shared" si="42"/>
        <v>0</v>
      </c>
      <c r="T2727">
        <f>SUM($F2727:H2727)</f>
        <v>0</v>
      </c>
      <c r="U2727">
        <f>SUM($F2727:I2727)</f>
        <v>0</v>
      </c>
      <c r="V2727">
        <f>SUM($F2727:J2727)</f>
        <v>0</v>
      </c>
      <c r="W2727">
        <f>SUM($F2727:K2727)</f>
        <v>0</v>
      </c>
      <c r="X2727">
        <f>SUM($F2727:L2727)</f>
        <v>0</v>
      </c>
      <c r="Y2727">
        <f>SUM($F2727:M2727)</f>
        <v>0</v>
      </c>
      <c r="Z2727">
        <f>SUM($F2727:N2727)</f>
        <v>0</v>
      </c>
      <c r="AA2727">
        <f>SUM($F2727:O2727)</f>
        <v>0</v>
      </c>
      <c r="AB2727">
        <f>SUM($F2727:P2727)</f>
        <v>0</v>
      </c>
      <c r="AC2727">
        <f>SUM($F2727:Q2727)</f>
        <v>0</v>
      </c>
      <c r="AD2727">
        <f>SUM($F2727:R2727)</f>
        <v>0</v>
      </c>
    </row>
    <row r="2728" spans="1:30" x14ac:dyDescent="0.35">
      <c r="A2728" t="s">
        <v>204</v>
      </c>
      <c r="B2728" s="328" t="str">
        <f>VLOOKUP(A2728,'Web Based Remittances'!$A$2:$C$70,3,0)</f>
        <v>929u173s</v>
      </c>
      <c r="C2728" t="s">
        <v>41</v>
      </c>
      <c r="D2728" t="s">
        <v>42</v>
      </c>
      <c r="E2728">
        <v>4190410</v>
      </c>
      <c r="S2728">
        <f t="shared" si="42"/>
        <v>0</v>
      </c>
      <c r="T2728">
        <f>SUM($F2728:H2728)</f>
        <v>0</v>
      </c>
      <c r="U2728">
        <f>SUM($F2728:I2728)</f>
        <v>0</v>
      </c>
      <c r="V2728">
        <f>SUM($F2728:J2728)</f>
        <v>0</v>
      </c>
      <c r="W2728">
        <f>SUM($F2728:K2728)</f>
        <v>0</v>
      </c>
      <c r="X2728">
        <f>SUM($F2728:L2728)</f>
        <v>0</v>
      </c>
      <c r="Y2728">
        <f>SUM($F2728:M2728)</f>
        <v>0</v>
      </c>
      <c r="Z2728">
        <f>SUM($F2728:N2728)</f>
        <v>0</v>
      </c>
      <c r="AA2728">
        <f>SUM($F2728:O2728)</f>
        <v>0</v>
      </c>
      <c r="AB2728">
        <f>SUM($F2728:P2728)</f>
        <v>0</v>
      </c>
      <c r="AC2728">
        <f>SUM($F2728:Q2728)</f>
        <v>0</v>
      </c>
      <c r="AD2728">
        <f>SUM($F2728:R2728)</f>
        <v>0</v>
      </c>
    </row>
    <row r="2729" spans="1:30" x14ac:dyDescent="0.35">
      <c r="A2729" t="s">
        <v>204</v>
      </c>
      <c r="B2729" s="328" t="str">
        <f>VLOOKUP(A2729,'Web Based Remittances'!$A$2:$C$70,3,0)</f>
        <v>929u173s</v>
      </c>
      <c r="C2729" t="s">
        <v>43</v>
      </c>
      <c r="D2729" t="s">
        <v>44</v>
      </c>
      <c r="E2729">
        <v>4190420</v>
      </c>
      <c r="S2729">
        <f t="shared" si="42"/>
        <v>0</v>
      </c>
      <c r="T2729">
        <f>SUM($F2729:H2729)</f>
        <v>0</v>
      </c>
      <c r="U2729">
        <f>SUM($F2729:I2729)</f>
        <v>0</v>
      </c>
      <c r="V2729">
        <f>SUM($F2729:J2729)</f>
        <v>0</v>
      </c>
      <c r="W2729">
        <f>SUM($F2729:K2729)</f>
        <v>0</v>
      </c>
      <c r="X2729">
        <f>SUM($F2729:L2729)</f>
        <v>0</v>
      </c>
      <c r="Y2729">
        <f>SUM($F2729:M2729)</f>
        <v>0</v>
      </c>
      <c r="Z2729">
        <f>SUM($F2729:N2729)</f>
        <v>0</v>
      </c>
      <c r="AA2729">
        <f>SUM($F2729:O2729)</f>
        <v>0</v>
      </c>
      <c r="AB2729">
        <f>SUM($F2729:P2729)</f>
        <v>0</v>
      </c>
      <c r="AC2729">
        <f>SUM($F2729:Q2729)</f>
        <v>0</v>
      </c>
      <c r="AD2729">
        <f>SUM($F2729:R2729)</f>
        <v>0</v>
      </c>
    </row>
    <row r="2730" spans="1:30" x14ac:dyDescent="0.35">
      <c r="A2730" t="s">
        <v>204</v>
      </c>
      <c r="B2730" s="328" t="str">
        <f>VLOOKUP(A2730,'Web Based Remittances'!$A$2:$C$70,3,0)</f>
        <v>929u173s</v>
      </c>
      <c r="C2730" t="s">
        <v>45</v>
      </c>
      <c r="D2730" t="s">
        <v>46</v>
      </c>
      <c r="E2730">
        <v>4190200</v>
      </c>
      <c r="S2730">
        <f t="shared" si="42"/>
        <v>0</v>
      </c>
      <c r="T2730">
        <f>SUM($F2730:H2730)</f>
        <v>0</v>
      </c>
      <c r="U2730">
        <f>SUM($F2730:I2730)</f>
        <v>0</v>
      </c>
      <c r="V2730">
        <f>SUM($F2730:J2730)</f>
        <v>0</v>
      </c>
      <c r="W2730">
        <f>SUM($F2730:K2730)</f>
        <v>0</v>
      </c>
      <c r="X2730">
        <f>SUM($F2730:L2730)</f>
        <v>0</v>
      </c>
      <c r="Y2730">
        <f>SUM($F2730:M2730)</f>
        <v>0</v>
      </c>
      <c r="Z2730">
        <f>SUM($F2730:N2730)</f>
        <v>0</v>
      </c>
      <c r="AA2730">
        <f>SUM($F2730:O2730)</f>
        <v>0</v>
      </c>
      <c r="AB2730">
        <f>SUM($F2730:P2730)</f>
        <v>0</v>
      </c>
      <c r="AC2730">
        <f>SUM($F2730:Q2730)</f>
        <v>0</v>
      </c>
      <c r="AD2730">
        <f>SUM($F2730:R2730)</f>
        <v>0</v>
      </c>
    </row>
    <row r="2731" spans="1:30" x14ac:dyDescent="0.35">
      <c r="A2731" t="s">
        <v>204</v>
      </c>
      <c r="B2731" s="328" t="str">
        <f>VLOOKUP(A2731,'Web Based Remittances'!$A$2:$C$70,3,0)</f>
        <v>929u173s</v>
      </c>
      <c r="C2731" t="s">
        <v>47</v>
      </c>
      <c r="D2731" t="s">
        <v>48</v>
      </c>
      <c r="E2731">
        <v>4190386</v>
      </c>
      <c r="S2731">
        <f t="shared" si="42"/>
        <v>0</v>
      </c>
      <c r="T2731">
        <f>SUM($F2731:H2731)</f>
        <v>0</v>
      </c>
      <c r="U2731">
        <f>SUM($F2731:I2731)</f>
        <v>0</v>
      </c>
      <c r="V2731">
        <f>SUM($F2731:J2731)</f>
        <v>0</v>
      </c>
      <c r="W2731">
        <f>SUM($F2731:K2731)</f>
        <v>0</v>
      </c>
      <c r="X2731">
        <f>SUM($F2731:L2731)</f>
        <v>0</v>
      </c>
      <c r="Y2731">
        <f>SUM($F2731:M2731)</f>
        <v>0</v>
      </c>
      <c r="Z2731">
        <f>SUM($F2731:N2731)</f>
        <v>0</v>
      </c>
      <c r="AA2731">
        <f>SUM($F2731:O2731)</f>
        <v>0</v>
      </c>
      <c r="AB2731">
        <f>SUM($F2731:P2731)</f>
        <v>0</v>
      </c>
      <c r="AC2731">
        <f>SUM($F2731:Q2731)</f>
        <v>0</v>
      </c>
      <c r="AD2731">
        <f>SUM($F2731:R2731)</f>
        <v>0</v>
      </c>
    </row>
    <row r="2732" spans="1:30" x14ac:dyDescent="0.35">
      <c r="A2732" t="s">
        <v>204</v>
      </c>
      <c r="B2732" s="328" t="str">
        <f>VLOOKUP(A2732,'Web Based Remittances'!$A$2:$C$70,3,0)</f>
        <v>929u173s</v>
      </c>
      <c r="C2732" t="s">
        <v>49</v>
      </c>
      <c r="D2732" t="s">
        <v>50</v>
      </c>
      <c r="E2732">
        <v>4190387</v>
      </c>
      <c r="S2732">
        <f t="shared" si="42"/>
        <v>0</v>
      </c>
      <c r="T2732">
        <f>SUM($F2732:H2732)</f>
        <v>0</v>
      </c>
      <c r="U2732">
        <f>SUM($F2732:I2732)</f>
        <v>0</v>
      </c>
      <c r="V2732">
        <f>SUM($F2732:J2732)</f>
        <v>0</v>
      </c>
      <c r="W2732">
        <f>SUM($F2732:K2732)</f>
        <v>0</v>
      </c>
      <c r="X2732">
        <f>SUM($F2732:L2732)</f>
        <v>0</v>
      </c>
      <c r="Y2732">
        <f>SUM($F2732:M2732)</f>
        <v>0</v>
      </c>
      <c r="Z2732">
        <f>SUM($F2732:N2732)</f>
        <v>0</v>
      </c>
      <c r="AA2732">
        <f>SUM($F2732:O2732)</f>
        <v>0</v>
      </c>
      <c r="AB2732">
        <f>SUM($F2732:P2732)</f>
        <v>0</v>
      </c>
      <c r="AC2732">
        <f>SUM($F2732:Q2732)</f>
        <v>0</v>
      </c>
      <c r="AD2732">
        <f>SUM($F2732:R2732)</f>
        <v>0</v>
      </c>
    </row>
    <row r="2733" spans="1:30" x14ac:dyDescent="0.35">
      <c r="A2733" t="s">
        <v>204</v>
      </c>
      <c r="B2733" s="328" t="str">
        <f>VLOOKUP(A2733,'Web Based Remittances'!$A$2:$C$70,3,0)</f>
        <v>929u173s</v>
      </c>
      <c r="C2733" t="s">
        <v>51</v>
      </c>
      <c r="D2733" t="s">
        <v>52</v>
      </c>
      <c r="E2733">
        <v>4190388</v>
      </c>
      <c r="F2733">
        <v>-435</v>
      </c>
      <c r="S2733">
        <f t="shared" si="42"/>
        <v>0</v>
      </c>
      <c r="T2733">
        <f>SUM($F2733:H2733)</f>
        <v>-435</v>
      </c>
      <c r="U2733">
        <f>SUM($F2733:I2733)</f>
        <v>-435</v>
      </c>
      <c r="V2733">
        <f>SUM($F2733:J2733)</f>
        <v>-435</v>
      </c>
      <c r="W2733">
        <f>SUM($F2733:K2733)</f>
        <v>-435</v>
      </c>
      <c r="X2733">
        <f>SUM($F2733:L2733)</f>
        <v>-435</v>
      </c>
      <c r="Y2733">
        <f>SUM($F2733:M2733)</f>
        <v>-435</v>
      </c>
      <c r="Z2733">
        <f>SUM($F2733:N2733)</f>
        <v>-435</v>
      </c>
      <c r="AA2733">
        <f>SUM($F2733:O2733)</f>
        <v>-435</v>
      </c>
      <c r="AB2733">
        <f>SUM($F2733:P2733)</f>
        <v>-435</v>
      </c>
      <c r="AC2733">
        <f>SUM($F2733:Q2733)</f>
        <v>-435</v>
      </c>
      <c r="AD2733">
        <f>SUM($F2733:R2733)</f>
        <v>-435</v>
      </c>
    </row>
    <row r="2734" spans="1:30" x14ac:dyDescent="0.35">
      <c r="A2734" t="s">
        <v>204</v>
      </c>
      <c r="B2734" s="328" t="str">
        <f>VLOOKUP(A2734,'Web Based Remittances'!$A$2:$C$70,3,0)</f>
        <v>929u173s</v>
      </c>
      <c r="C2734" t="s">
        <v>53</v>
      </c>
      <c r="D2734" t="s">
        <v>54</v>
      </c>
      <c r="E2734">
        <v>4190380</v>
      </c>
      <c r="F2734">
        <v>-19989.150000000001</v>
      </c>
      <c r="S2734">
        <f t="shared" si="42"/>
        <v>0</v>
      </c>
      <c r="T2734">
        <f>SUM($F2734:H2734)</f>
        <v>-19989.150000000001</v>
      </c>
      <c r="U2734">
        <f>SUM($F2734:I2734)</f>
        <v>-19989.150000000001</v>
      </c>
      <c r="V2734">
        <f>SUM($F2734:J2734)</f>
        <v>-19989.150000000001</v>
      </c>
      <c r="W2734">
        <f>SUM($F2734:K2734)</f>
        <v>-19989.150000000001</v>
      </c>
      <c r="X2734">
        <f>SUM($F2734:L2734)</f>
        <v>-19989.150000000001</v>
      </c>
      <c r="Y2734">
        <f>SUM($F2734:M2734)</f>
        <v>-19989.150000000001</v>
      </c>
      <c r="Z2734">
        <f>SUM($F2734:N2734)</f>
        <v>-19989.150000000001</v>
      </c>
      <c r="AA2734">
        <f>SUM($F2734:O2734)</f>
        <v>-19989.150000000001</v>
      </c>
      <c r="AB2734">
        <f>SUM($F2734:P2734)</f>
        <v>-19989.150000000001</v>
      </c>
      <c r="AC2734">
        <f>SUM($F2734:Q2734)</f>
        <v>-19989.150000000001</v>
      </c>
      <c r="AD2734">
        <f>SUM($F2734:R2734)</f>
        <v>-19989.150000000001</v>
      </c>
    </row>
    <row r="2735" spans="1:30" x14ac:dyDescent="0.35">
      <c r="A2735" t="s">
        <v>204</v>
      </c>
      <c r="B2735" s="328" t="str">
        <f>VLOOKUP(A2735,'Web Based Remittances'!$A$2:$C$70,3,0)</f>
        <v>929u173s</v>
      </c>
      <c r="C2735" t="s">
        <v>156</v>
      </c>
      <c r="D2735" t="s">
        <v>157</v>
      </c>
      <c r="E2735">
        <v>4190205</v>
      </c>
      <c r="S2735">
        <f t="shared" si="42"/>
        <v>0</v>
      </c>
      <c r="T2735">
        <f>SUM($F2735:H2735)</f>
        <v>0</v>
      </c>
      <c r="U2735">
        <f>SUM($F2735:I2735)</f>
        <v>0</v>
      </c>
      <c r="V2735">
        <f>SUM($F2735:J2735)</f>
        <v>0</v>
      </c>
      <c r="W2735">
        <f>SUM($F2735:K2735)</f>
        <v>0</v>
      </c>
      <c r="X2735">
        <f>SUM($F2735:L2735)</f>
        <v>0</v>
      </c>
      <c r="Y2735">
        <f>SUM($F2735:M2735)</f>
        <v>0</v>
      </c>
      <c r="Z2735">
        <f>SUM($F2735:N2735)</f>
        <v>0</v>
      </c>
      <c r="AA2735">
        <f>SUM($F2735:O2735)</f>
        <v>0</v>
      </c>
      <c r="AB2735">
        <f>SUM($F2735:P2735)</f>
        <v>0</v>
      </c>
      <c r="AC2735">
        <f>SUM($F2735:Q2735)</f>
        <v>0</v>
      </c>
      <c r="AD2735">
        <f>SUM($F2735:R2735)</f>
        <v>0</v>
      </c>
    </row>
    <row r="2736" spans="1:30" x14ac:dyDescent="0.35">
      <c r="A2736" t="s">
        <v>204</v>
      </c>
      <c r="B2736" s="328" t="str">
        <f>VLOOKUP(A2736,'Web Based Remittances'!$A$2:$C$70,3,0)</f>
        <v>929u173s</v>
      </c>
      <c r="C2736" t="s">
        <v>55</v>
      </c>
      <c r="D2736" t="s">
        <v>56</v>
      </c>
      <c r="E2736">
        <v>4190210</v>
      </c>
      <c r="S2736">
        <f t="shared" si="42"/>
        <v>0</v>
      </c>
      <c r="T2736">
        <f>SUM($F2736:H2736)</f>
        <v>0</v>
      </c>
      <c r="U2736">
        <f>SUM($F2736:I2736)</f>
        <v>0</v>
      </c>
      <c r="V2736">
        <f>SUM($F2736:J2736)</f>
        <v>0</v>
      </c>
      <c r="W2736">
        <f>SUM($F2736:K2736)</f>
        <v>0</v>
      </c>
      <c r="X2736">
        <f>SUM($F2736:L2736)</f>
        <v>0</v>
      </c>
      <c r="Y2736">
        <f>SUM($F2736:M2736)</f>
        <v>0</v>
      </c>
      <c r="Z2736">
        <f>SUM($F2736:N2736)</f>
        <v>0</v>
      </c>
      <c r="AA2736">
        <f>SUM($F2736:O2736)</f>
        <v>0</v>
      </c>
      <c r="AB2736">
        <f>SUM($F2736:P2736)</f>
        <v>0</v>
      </c>
      <c r="AC2736">
        <f>SUM($F2736:Q2736)</f>
        <v>0</v>
      </c>
      <c r="AD2736">
        <f>SUM($F2736:R2736)</f>
        <v>0</v>
      </c>
    </row>
    <row r="2737" spans="1:30" x14ac:dyDescent="0.35">
      <c r="A2737" t="s">
        <v>204</v>
      </c>
      <c r="B2737" s="328" t="str">
        <f>VLOOKUP(A2737,'Web Based Remittances'!$A$2:$C$70,3,0)</f>
        <v>929u173s</v>
      </c>
      <c r="C2737" t="s">
        <v>57</v>
      </c>
      <c r="D2737" t="s">
        <v>58</v>
      </c>
      <c r="E2737">
        <v>6110000</v>
      </c>
      <c r="F2737">
        <v>115222.18240000001</v>
      </c>
      <c r="S2737">
        <f t="shared" si="42"/>
        <v>0</v>
      </c>
      <c r="T2737">
        <f>SUM($F2737:H2737)</f>
        <v>115222.18240000001</v>
      </c>
      <c r="U2737">
        <f>SUM($F2737:I2737)</f>
        <v>115222.18240000001</v>
      </c>
      <c r="V2737">
        <f>SUM($F2737:J2737)</f>
        <v>115222.18240000001</v>
      </c>
      <c r="W2737">
        <f>SUM($F2737:K2737)</f>
        <v>115222.18240000001</v>
      </c>
      <c r="X2737">
        <f>SUM($F2737:L2737)</f>
        <v>115222.18240000001</v>
      </c>
      <c r="Y2737">
        <f>SUM($F2737:M2737)</f>
        <v>115222.18240000001</v>
      </c>
      <c r="Z2737">
        <f>SUM($F2737:N2737)</f>
        <v>115222.18240000001</v>
      </c>
      <c r="AA2737">
        <f>SUM($F2737:O2737)</f>
        <v>115222.18240000001</v>
      </c>
      <c r="AB2737">
        <f>SUM($F2737:P2737)</f>
        <v>115222.18240000001</v>
      </c>
      <c r="AC2737">
        <f>SUM($F2737:Q2737)</f>
        <v>115222.18240000001</v>
      </c>
      <c r="AD2737">
        <f>SUM($F2737:R2737)</f>
        <v>115222.18240000001</v>
      </c>
    </row>
    <row r="2738" spans="1:30" x14ac:dyDescent="0.35">
      <c r="A2738" t="s">
        <v>204</v>
      </c>
      <c r="B2738" s="328" t="str">
        <f>VLOOKUP(A2738,'Web Based Remittances'!$A$2:$C$70,3,0)</f>
        <v>929u173s</v>
      </c>
      <c r="C2738" t="s">
        <v>59</v>
      </c>
      <c r="D2738" t="s">
        <v>60</v>
      </c>
      <c r="E2738">
        <v>6110020</v>
      </c>
      <c r="F2738">
        <v>1050</v>
      </c>
      <c r="S2738">
        <f t="shared" si="42"/>
        <v>0</v>
      </c>
      <c r="T2738">
        <f>SUM($F2738:H2738)</f>
        <v>1050</v>
      </c>
      <c r="U2738">
        <f>SUM($F2738:I2738)</f>
        <v>1050</v>
      </c>
      <c r="V2738">
        <f>SUM($F2738:J2738)</f>
        <v>1050</v>
      </c>
      <c r="W2738">
        <f>SUM($F2738:K2738)</f>
        <v>1050</v>
      </c>
      <c r="X2738">
        <f>SUM($F2738:L2738)</f>
        <v>1050</v>
      </c>
      <c r="Y2738">
        <f>SUM($F2738:M2738)</f>
        <v>1050</v>
      </c>
      <c r="Z2738">
        <f>SUM($F2738:N2738)</f>
        <v>1050</v>
      </c>
      <c r="AA2738">
        <f>SUM($F2738:O2738)</f>
        <v>1050</v>
      </c>
      <c r="AB2738">
        <f>SUM($F2738:P2738)</f>
        <v>1050</v>
      </c>
      <c r="AC2738">
        <f>SUM($F2738:Q2738)</f>
        <v>1050</v>
      </c>
      <c r="AD2738">
        <f>SUM($F2738:R2738)</f>
        <v>1050</v>
      </c>
    </row>
    <row r="2739" spans="1:30" x14ac:dyDescent="0.35">
      <c r="A2739" t="s">
        <v>204</v>
      </c>
      <c r="B2739" s="328" t="str">
        <f>VLOOKUP(A2739,'Web Based Remittances'!$A$2:$C$70,3,0)</f>
        <v>929u173s</v>
      </c>
      <c r="C2739" t="s">
        <v>61</v>
      </c>
      <c r="D2739" t="s">
        <v>62</v>
      </c>
      <c r="E2739">
        <v>6110600</v>
      </c>
      <c r="F2739">
        <v>61576.867200000001</v>
      </c>
      <c r="S2739">
        <f t="shared" si="42"/>
        <v>0</v>
      </c>
      <c r="T2739">
        <f>SUM($F2739:H2739)</f>
        <v>61576.867200000001</v>
      </c>
      <c r="U2739">
        <f>SUM($F2739:I2739)</f>
        <v>61576.867200000001</v>
      </c>
      <c r="V2739">
        <f>SUM($F2739:J2739)</f>
        <v>61576.867200000001</v>
      </c>
      <c r="W2739">
        <f>SUM($F2739:K2739)</f>
        <v>61576.867200000001</v>
      </c>
      <c r="X2739">
        <f>SUM($F2739:L2739)</f>
        <v>61576.867200000001</v>
      </c>
      <c r="Y2739">
        <f>SUM($F2739:M2739)</f>
        <v>61576.867200000001</v>
      </c>
      <c r="Z2739">
        <f>SUM($F2739:N2739)</f>
        <v>61576.867200000001</v>
      </c>
      <c r="AA2739">
        <f>SUM($F2739:O2739)</f>
        <v>61576.867200000001</v>
      </c>
      <c r="AB2739">
        <f>SUM($F2739:P2739)</f>
        <v>61576.867200000001</v>
      </c>
      <c r="AC2739">
        <f>SUM($F2739:Q2739)</f>
        <v>61576.867200000001</v>
      </c>
      <c r="AD2739">
        <f>SUM($F2739:R2739)</f>
        <v>61576.867200000001</v>
      </c>
    </row>
    <row r="2740" spans="1:30" x14ac:dyDescent="0.35">
      <c r="A2740" t="s">
        <v>204</v>
      </c>
      <c r="B2740" s="328" t="str">
        <f>VLOOKUP(A2740,'Web Based Remittances'!$A$2:$C$70,3,0)</f>
        <v>929u173s</v>
      </c>
      <c r="C2740" t="s">
        <v>63</v>
      </c>
      <c r="D2740" t="s">
        <v>64</v>
      </c>
      <c r="E2740">
        <v>6110720</v>
      </c>
      <c r="F2740">
        <v>4617</v>
      </c>
      <c r="S2740">
        <f t="shared" si="42"/>
        <v>0</v>
      </c>
      <c r="T2740">
        <f>SUM($F2740:H2740)</f>
        <v>4617</v>
      </c>
      <c r="U2740">
        <f>SUM($F2740:I2740)</f>
        <v>4617</v>
      </c>
      <c r="V2740">
        <f>SUM($F2740:J2740)</f>
        <v>4617</v>
      </c>
      <c r="W2740">
        <f>SUM($F2740:K2740)</f>
        <v>4617</v>
      </c>
      <c r="X2740">
        <f>SUM($F2740:L2740)</f>
        <v>4617</v>
      </c>
      <c r="Y2740">
        <f>SUM($F2740:M2740)</f>
        <v>4617</v>
      </c>
      <c r="Z2740">
        <f>SUM($F2740:N2740)</f>
        <v>4617</v>
      </c>
      <c r="AA2740">
        <f>SUM($F2740:O2740)</f>
        <v>4617</v>
      </c>
      <c r="AB2740">
        <f>SUM($F2740:P2740)</f>
        <v>4617</v>
      </c>
      <c r="AC2740">
        <f>SUM($F2740:Q2740)</f>
        <v>4617</v>
      </c>
      <c r="AD2740">
        <f>SUM($F2740:R2740)</f>
        <v>4617</v>
      </c>
    </row>
    <row r="2741" spans="1:30" x14ac:dyDescent="0.35">
      <c r="A2741" t="s">
        <v>204</v>
      </c>
      <c r="B2741" s="328" t="str">
        <f>VLOOKUP(A2741,'Web Based Remittances'!$A$2:$C$70,3,0)</f>
        <v>929u173s</v>
      </c>
      <c r="C2741" t="s">
        <v>65</v>
      </c>
      <c r="D2741" t="s">
        <v>66</v>
      </c>
      <c r="E2741">
        <v>6110860</v>
      </c>
      <c r="F2741">
        <v>26199.047999999999</v>
      </c>
      <c r="S2741">
        <f t="shared" si="42"/>
        <v>0</v>
      </c>
      <c r="T2741">
        <f>SUM($F2741:H2741)</f>
        <v>26199.047999999999</v>
      </c>
      <c r="U2741">
        <f>SUM($F2741:I2741)</f>
        <v>26199.047999999999</v>
      </c>
      <c r="V2741">
        <f>SUM($F2741:J2741)</f>
        <v>26199.047999999999</v>
      </c>
      <c r="W2741">
        <f>SUM($F2741:K2741)</f>
        <v>26199.047999999999</v>
      </c>
      <c r="X2741">
        <f>SUM($F2741:L2741)</f>
        <v>26199.047999999999</v>
      </c>
      <c r="Y2741">
        <f>SUM($F2741:M2741)</f>
        <v>26199.047999999999</v>
      </c>
      <c r="Z2741">
        <f>SUM($F2741:N2741)</f>
        <v>26199.047999999999</v>
      </c>
      <c r="AA2741">
        <f>SUM($F2741:O2741)</f>
        <v>26199.047999999999</v>
      </c>
      <c r="AB2741">
        <f>SUM($F2741:P2741)</f>
        <v>26199.047999999999</v>
      </c>
      <c r="AC2741">
        <f>SUM($F2741:Q2741)</f>
        <v>26199.047999999999</v>
      </c>
      <c r="AD2741">
        <f>SUM($F2741:R2741)</f>
        <v>26199.047999999999</v>
      </c>
    </row>
    <row r="2742" spans="1:30" x14ac:dyDescent="0.35">
      <c r="A2742" t="s">
        <v>204</v>
      </c>
      <c r="B2742" s="328" t="str">
        <f>VLOOKUP(A2742,'Web Based Remittances'!$A$2:$C$70,3,0)</f>
        <v>929u173s</v>
      </c>
      <c r="C2742" t="s">
        <v>67</v>
      </c>
      <c r="D2742" t="s">
        <v>68</v>
      </c>
      <c r="E2742">
        <v>6110800</v>
      </c>
      <c r="F2742">
        <v>0</v>
      </c>
      <c r="S2742">
        <f t="shared" si="42"/>
        <v>0</v>
      </c>
      <c r="T2742">
        <f>SUM($F2742:H2742)</f>
        <v>0</v>
      </c>
      <c r="U2742">
        <f>SUM($F2742:I2742)</f>
        <v>0</v>
      </c>
      <c r="V2742">
        <f>SUM($F2742:J2742)</f>
        <v>0</v>
      </c>
      <c r="W2742">
        <f>SUM($F2742:K2742)</f>
        <v>0</v>
      </c>
      <c r="X2742">
        <f>SUM($F2742:L2742)</f>
        <v>0</v>
      </c>
      <c r="Y2742">
        <f>SUM($F2742:M2742)</f>
        <v>0</v>
      </c>
      <c r="Z2742">
        <f>SUM($F2742:N2742)</f>
        <v>0</v>
      </c>
      <c r="AA2742">
        <f>SUM($F2742:O2742)</f>
        <v>0</v>
      </c>
      <c r="AB2742">
        <f>SUM($F2742:P2742)</f>
        <v>0</v>
      </c>
      <c r="AC2742">
        <f>SUM($F2742:Q2742)</f>
        <v>0</v>
      </c>
      <c r="AD2742">
        <f>SUM($F2742:R2742)</f>
        <v>0</v>
      </c>
    </row>
    <row r="2743" spans="1:30" x14ac:dyDescent="0.35">
      <c r="A2743" t="s">
        <v>204</v>
      </c>
      <c r="B2743" s="328" t="str">
        <f>VLOOKUP(A2743,'Web Based Remittances'!$A$2:$C$70,3,0)</f>
        <v>929u173s</v>
      </c>
      <c r="C2743" t="s">
        <v>69</v>
      </c>
      <c r="D2743" t="s">
        <v>70</v>
      </c>
      <c r="E2743">
        <v>6110640</v>
      </c>
      <c r="F2743">
        <v>10236</v>
      </c>
      <c r="S2743">
        <f t="shared" si="42"/>
        <v>0</v>
      </c>
      <c r="T2743">
        <f>SUM($F2743:H2743)</f>
        <v>10236</v>
      </c>
      <c r="U2743">
        <f>SUM($F2743:I2743)</f>
        <v>10236</v>
      </c>
      <c r="V2743">
        <f>SUM($F2743:J2743)</f>
        <v>10236</v>
      </c>
      <c r="W2743">
        <f>SUM($F2743:K2743)</f>
        <v>10236</v>
      </c>
      <c r="X2743">
        <f>SUM($F2743:L2743)</f>
        <v>10236</v>
      </c>
      <c r="Y2743">
        <f>SUM($F2743:M2743)</f>
        <v>10236</v>
      </c>
      <c r="Z2743">
        <f>SUM($F2743:N2743)</f>
        <v>10236</v>
      </c>
      <c r="AA2743">
        <f>SUM($F2743:O2743)</f>
        <v>10236</v>
      </c>
      <c r="AB2743">
        <f>SUM($F2743:P2743)</f>
        <v>10236</v>
      </c>
      <c r="AC2743">
        <f>SUM($F2743:Q2743)</f>
        <v>10236</v>
      </c>
      <c r="AD2743">
        <f>SUM($F2743:R2743)</f>
        <v>10236</v>
      </c>
    </row>
    <row r="2744" spans="1:30" x14ac:dyDescent="0.35">
      <c r="A2744" t="s">
        <v>204</v>
      </c>
      <c r="B2744" s="328" t="str">
        <f>VLOOKUP(A2744,'Web Based Remittances'!$A$2:$C$70,3,0)</f>
        <v>929u173s</v>
      </c>
      <c r="C2744" t="s">
        <v>71</v>
      </c>
      <c r="D2744" t="s">
        <v>72</v>
      </c>
      <c r="E2744">
        <v>6116300</v>
      </c>
      <c r="F2744">
        <v>850</v>
      </c>
      <c r="S2744">
        <f t="shared" si="42"/>
        <v>0</v>
      </c>
      <c r="T2744">
        <f>SUM($F2744:H2744)</f>
        <v>850</v>
      </c>
      <c r="U2744">
        <f>SUM($F2744:I2744)</f>
        <v>850</v>
      </c>
      <c r="V2744">
        <f>SUM($F2744:J2744)</f>
        <v>850</v>
      </c>
      <c r="W2744">
        <f>SUM($F2744:K2744)</f>
        <v>850</v>
      </c>
      <c r="X2744">
        <f>SUM($F2744:L2744)</f>
        <v>850</v>
      </c>
      <c r="Y2744">
        <f>SUM($F2744:M2744)</f>
        <v>850</v>
      </c>
      <c r="Z2744">
        <f>SUM($F2744:N2744)</f>
        <v>850</v>
      </c>
      <c r="AA2744">
        <f>SUM($F2744:O2744)</f>
        <v>850</v>
      </c>
      <c r="AB2744">
        <f>SUM($F2744:P2744)</f>
        <v>850</v>
      </c>
      <c r="AC2744">
        <f>SUM($F2744:Q2744)</f>
        <v>850</v>
      </c>
      <c r="AD2744">
        <f>SUM($F2744:R2744)</f>
        <v>850</v>
      </c>
    </row>
    <row r="2745" spans="1:30" x14ac:dyDescent="0.35">
      <c r="A2745" t="s">
        <v>204</v>
      </c>
      <c r="B2745" s="328" t="str">
        <f>VLOOKUP(A2745,'Web Based Remittances'!$A$2:$C$70,3,0)</f>
        <v>929u173s</v>
      </c>
      <c r="C2745" t="s">
        <v>73</v>
      </c>
      <c r="D2745" t="s">
        <v>74</v>
      </c>
      <c r="E2745">
        <v>6116200</v>
      </c>
      <c r="F2745">
        <v>3156</v>
      </c>
      <c r="S2745">
        <f t="shared" si="42"/>
        <v>0</v>
      </c>
      <c r="T2745">
        <f>SUM($F2745:H2745)</f>
        <v>3156</v>
      </c>
      <c r="U2745">
        <f>SUM($F2745:I2745)</f>
        <v>3156</v>
      </c>
      <c r="V2745">
        <f>SUM($F2745:J2745)</f>
        <v>3156</v>
      </c>
      <c r="W2745">
        <f>SUM($F2745:K2745)</f>
        <v>3156</v>
      </c>
      <c r="X2745">
        <f>SUM($F2745:L2745)</f>
        <v>3156</v>
      </c>
      <c r="Y2745">
        <f>SUM($F2745:M2745)</f>
        <v>3156</v>
      </c>
      <c r="Z2745">
        <f>SUM($F2745:N2745)</f>
        <v>3156</v>
      </c>
      <c r="AA2745">
        <f>SUM($F2745:O2745)</f>
        <v>3156</v>
      </c>
      <c r="AB2745">
        <f>SUM($F2745:P2745)</f>
        <v>3156</v>
      </c>
      <c r="AC2745">
        <f>SUM($F2745:Q2745)</f>
        <v>3156</v>
      </c>
      <c r="AD2745">
        <f>SUM($F2745:R2745)</f>
        <v>3156</v>
      </c>
    </row>
    <row r="2746" spans="1:30" x14ac:dyDescent="0.35">
      <c r="A2746" t="s">
        <v>204</v>
      </c>
      <c r="B2746" s="328" t="str">
        <f>VLOOKUP(A2746,'Web Based Remittances'!$A$2:$C$70,3,0)</f>
        <v>929u173s</v>
      </c>
      <c r="C2746" t="s">
        <v>75</v>
      </c>
      <c r="D2746" t="s">
        <v>76</v>
      </c>
      <c r="E2746">
        <v>6116610</v>
      </c>
      <c r="F2746">
        <v>0</v>
      </c>
      <c r="S2746">
        <f t="shared" si="42"/>
        <v>0</v>
      </c>
      <c r="T2746">
        <f>SUM($F2746:H2746)</f>
        <v>0</v>
      </c>
      <c r="U2746">
        <f>SUM($F2746:I2746)</f>
        <v>0</v>
      </c>
      <c r="V2746">
        <f>SUM($F2746:J2746)</f>
        <v>0</v>
      </c>
      <c r="W2746">
        <f>SUM($F2746:K2746)</f>
        <v>0</v>
      </c>
      <c r="X2746">
        <f>SUM($F2746:L2746)</f>
        <v>0</v>
      </c>
      <c r="Y2746">
        <f>SUM($F2746:M2746)</f>
        <v>0</v>
      </c>
      <c r="Z2746">
        <f>SUM($F2746:N2746)</f>
        <v>0</v>
      </c>
      <c r="AA2746">
        <f>SUM($F2746:O2746)</f>
        <v>0</v>
      </c>
      <c r="AB2746">
        <f>SUM($F2746:P2746)</f>
        <v>0</v>
      </c>
      <c r="AC2746">
        <f>SUM($F2746:Q2746)</f>
        <v>0</v>
      </c>
      <c r="AD2746">
        <f>SUM($F2746:R2746)</f>
        <v>0</v>
      </c>
    </row>
    <row r="2747" spans="1:30" x14ac:dyDescent="0.35">
      <c r="A2747" t="s">
        <v>204</v>
      </c>
      <c r="B2747" s="328" t="str">
        <f>VLOOKUP(A2747,'Web Based Remittances'!$A$2:$C$70,3,0)</f>
        <v>929u173s</v>
      </c>
      <c r="C2747" t="s">
        <v>77</v>
      </c>
      <c r="D2747" t="s">
        <v>78</v>
      </c>
      <c r="E2747">
        <v>6116600</v>
      </c>
      <c r="F2747">
        <v>0</v>
      </c>
      <c r="S2747">
        <f t="shared" si="42"/>
        <v>0</v>
      </c>
      <c r="T2747">
        <f>SUM($F2747:H2747)</f>
        <v>0</v>
      </c>
      <c r="U2747">
        <f>SUM($F2747:I2747)</f>
        <v>0</v>
      </c>
      <c r="V2747">
        <f>SUM($F2747:J2747)</f>
        <v>0</v>
      </c>
      <c r="W2747">
        <f>SUM($F2747:K2747)</f>
        <v>0</v>
      </c>
      <c r="X2747">
        <f>SUM($F2747:L2747)</f>
        <v>0</v>
      </c>
      <c r="Y2747">
        <f>SUM($F2747:M2747)</f>
        <v>0</v>
      </c>
      <c r="Z2747">
        <f>SUM($F2747:N2747)</f>
        <v>0</v>
      </c>
      <c r="AA2747">
        <f>SUM($F2747:O2747)</f>
        <v>0</v>
      </c>
      <c r="AB2747">
        <f>SUM($F2747:P2747)</f>
        <v>0</v>
      </c>
      <c r="AC2747">
        <f>SUM($F2747:Q2747)</f>
        <v>0</v>
      </c>
      <c r="AD2747">
        <f>SUM($F2747:R2747)</f>
        <v>0</v>
      </c>
    </row>
    <row r="2748" spans="1:30" x14ac:dyDescent="0.35">
      <c r="A2748" t="s">
        <v>204</v>
      </c>
      <c r="B2748" s="328" t="str">
        <f>VLOOKUP(A2748,'Web Based Remittances'!$A$2:$C$70,3,0)</f>
        <v>929u173s</v>
      </c>
      <c r="C2748" t="s">
        <v>79</v>
      </c>
      <c r="D2748" t="s">
        <v>80</v>
      </c>
      <c r="E2748">
        <v>6121000</v>
      </c>
      <c r="F2748">
        <v>6500</v>
      </c>
      <c r="S2748">
        <f t="shared" si="42"/>
        <v>0</v>
      </c>
      <c r="T2748">
        <f>SUM($F2748:H2748)</f>
        <v>6500</v>
      </c>
      <c r="U2748">
        <f>SUM($F2748:I2748)</f>
        <v>6500</v>
      </c>
      <c r="V2748">
        <f>SUM($F2748:J2748)</f>
        <v>6500</v>
      </c>
      <c r="W2748">
        <f>SUM($F2748:K2748)</f>
        <v>6500</v>
      </c>
      <c r="X2748">
        <f>SUM($F2748:L2748)</f>
        <v>6500</v>
      </c>
      <c r="Y2748">
        <f>SUM($F2748:M2748)</f>
        <v>6500</v>
      </c>
      <c r="Z2748">
        <f>SUM($F2748:N2748)</f>
        <v>6500</v>
      </c>
      <c r="AA2748">
        <f>SUM($F2748:O2748)</f>
        <v>6500</v>
      </c>
      <c r="AB2748">
        <f>SUM($F2748:P2748)</f>
        <v>6500</v>
      </c>
      <c r="AC2748">
        <f>SUM($F2748:Q2748)</f>
        <v>6500</v>
      </c>
      <c r="AD2748">
        <f>SUM($F2748:R2748)</f>
        <v>6500</v>
      </c>
    </row>
    <row r="2749" spans="1:30" x14ac:dyDescent="0.35">
      <c r="A2749" t="s">
        <v>204</v>
      </c>
      <c r="B2749" s="328" t="str">
        <f>VLOOKUP(A2749,'Web Based Remittances'!$A$2:$C$70,3,0)</f>
        <v>929u173s</v>
      </c>
      <c r="C2749" t="s">
        <v>81</v>
      </c>
      <c r="D2749" t="s">
        <v>82</v>
      </c>
      <c r="E2749">
        <v>6122310</v>
      </c>
      <c r="F2749">
        <v>3000</v>
      </c>
      <c r="S2749">
        <f t="shared" si="42"/>
        <v>0</v>
      </c>
      <c r="T2749">
        <f>SUM($F2749:H2749)</f>
        <v>3000</v>
      </c>
      <c r="U2749">
        <f>SUM($F2749:I2749)</f>
        <v>3000</v>
      </c>
      <c r="V2749">
        <f>SUM($F2749:J2749)</f>
        <v>3000</v>
      </c>
      <c r="W2749">
        <f>SUM($F2749:K2749)</f>
        <v>3000</v>
      </c>
      <c r="X2749">
        <f>SUM($F2749:L2749)</f>
        <v>3000</v>
      </c>
      <c r="Y2749">
        <f>SUM($F2749:M2749)</f>
        <v>3000</v>
      </c>
      <c r="Z2749">
        <f>SUM($F2749:N2749)</f>
        <v>3000</v>
      </c>
      <c r="AA2749">
        <f>SUM($F2749:O2749)</f>
        <v>3000</v>
      </c>
      <c r="AB2749">
        <f>SUM($F2749:P2749)</f>
        <v>3000</v>
      </c>
      <c r="AC2749">
        <f>SUM($F2749:Q2749)</f>
        <v>3000</v>
      </c>
      <c r="AD2749">
        <f>SUM($F2749:R2749)</f>
        <v>3000</v>
      </c>
    </row>
    <row r="2750" spans="1:30" x14ac:dyDescent="0.35">
      <c r="A2750" t="s">
        <v>204</v>
      </c>
      <c r="B2750" s="328" t="str">
        <f>VLOOKUP(A2750,'Web Based Remittances'!$A$2:$C$70,3,0)</f>
        <v>929u173s</v>
      </c>
      <c r="C2750" t="s">
        <v>83</v>
      </c>
      <c r="D2750" t="s">
        <v>84</v>
      </c>
      <c r="E2750">
        <v>6122110</v>
      </c>
      <c r="F2750">
        <v>500</v>
      </c>
      <c r="S2750">
        <f t="shared" si="42"/>
        <v>0</v>
      </c>
      <c r="T2750">
        <f>SUM($F2750:H2750)</f>
        <v>500</v>
      </c>
      <c r="U2750">
        <f>SUM($F2750:I2750)</f>
        <v>500</v>
      </c>
      <c r="V2750">
        <f>SUM($F2750:J2750)</f>
        <v>500</v>
      </c>
      <c r="W2750">
        <f>SUM($F2750:K2750)</f>
        <v>500</v>
      </c>
      <c r="X2750">
        <f>SUM($F2750:L2750)</f>
        <v>500</v>
      </c>
      <c r="Y2750">
        <f>SUM($F2750:M2750)</f>
        <v>500</v>
      </c>
      <c r="Z2750">
        <f>SUM($F2750:N2750)</f>
        <v>500</v>
      </c>
      <c r="AA2750">
        <f>SUM($F2750:O2750)</f>
        <v>500</v>
      </c>
      <c r="AB2750">
        <f>SUM($F2750:P2750)</f>
        <v>500</v>
      </c>
      <c r="AC2750">
        <f>SUM($F2750:Q2750)</f>
        <v>500</v>
      </c>
      <c r="AD2750">
        <f>SUM($F2750:R2750)</f>
        <v>500</v>
      </c>
    </row>
    <row r="2751" spans="1:30" x14ac:dyDescent="0.35">
      <c r="A2751" t="s">
        <v>204</v>
      </c>
      <c r="B2751" s="328" t="str">
        <f>VLOOKUP(A2751,'Web Based Remittances'!$A$2:$C$70,3,0)</f>
        <v>929u173s</v>
      </c>
      <c r="C2751" t="s">
        <v>85</v>
      </c>
      <c r="D2751" t="s">
        <v>86</v>
      </c>
      <c r="E2751">
        <v>6120800</v>
      </c>
      <c r="F2751">
        <v>525.24</v>
      </c>
      <c r="S2751">
        <f t="shared" si="42"/>
        <v>0</v>
      </c>
      <c r="T2751">
        <f>SUM($F2751:H2751)</f>
        <v>525.24</v>
      </c>
      <c r="U2751">
        <f>SUM($F2751:I2751)</f>
        <v>525.24</v>
      </c>
      <c r="V2751">
        <f>SUM($F2751:J2751)</f>
        <v>525.24</v>
      </c>
      <c r="W2751">
        <f>SUM($F2751:K2751)</f>
        <v>525.24</v>
      </c>
      <c r="X2751">
        <f>SUM($F2751:L2751)</f>
        <v>525.24</v>
      </c>
      <c r="Y2751">
        <f>SUM($F2751:M2751)</f>
        <v>525.24</v>
      </c>
      <c r="Z2751">
        <f>SUM($F2751:N2751)</f>
        <v>525.24</v>
      </c>
      <c r="AA2751">
        <f>SUM($F2751:O2751)</f>
        <v>525.24</v>
      </c>
      <c r="AB2751">
        <f>SUM($F2751:P2751)</f>
        <v>525.24</v>
      </c>
      <c r="AC2751">
        <f>SUM($F2751:Q2751)</f>
        <v>525.24</v>
      </c>
      <c r="AD2751">
        <f>SUM($F2751:R2751)</f>
        <v>525.24</v>
      </c>
    </row>
    <row r="2752" spans="1:30" x14ac:dyDescent="0.35">
      <c r="A2752" t="s">
        <v>204</v>
      </c>
      <c r="B2752" s="328" t="str">
        <f>VLOOKUP(A2752,'Web Based Remittances'!$A$2:$C$70,3,0)</f>
        <v>929u173s</v>
      </c>
      <c r="C2752" t="s">
        <v>87</v>
      </c>
      <c r="D2752" t="s">
        <v>88</v>
      </c>
      <c r="E2752">
        <v>6120220</v>
      </c>
      <c r="F2752">
        <v>6492.44</v>
      </c>
      <c r="S2752">
        <f t="shared" si="42"/>
        <v>0</v>
      </c>
      <c r="T2752">
        <f>SUM($F2752:H2752)</f>
        <v>6492.44</v>
      </c>
      <c r="U2752">
        <f>SUM($F2752:I2752)</f>
        <v>6492.44</v>
      </c>
      <c r="V2752">
        <f>SUM($F2752:J2752)</f>
        <v>6492.44</v>
      </c>
      <c r="W2752">
        <f>SUM($F2752:K2752)</f>
        <v>6492.44</v>
      </c>
      <c r="X2752">
        <f>SUM($F2752:L2752)</f>
        <v>6492.44</v>
      </c>
      <c r="Y2752">
        <f>SUM($F2752:M2752)</f>
        <v>6492.44</v>
      </c>
      <c r="Z2752">
        <f>SUM($F2752:N2752)</f>
        <v>6492.44</v>
      </c>
      <c r="AA2752">
        <f>SUM($F2752:O2752)</f>
        <v>6492.44</v>
      </c>
      <c r="AB2752">
        <f>SUM($F2752:P2752)</f>
        <v>6492.44</v>
      </c>
      <c r="AC2752">
        <f>SUM($F2752:Q2752)</f>
        <v>6492.44</v>
      </c>
      <c r="AD2752">
        <f>SUM($F2752:R2752)</f>
        <v>6492.44</v>
      </c>
    </row>
    <row r="2753" spans="1:30" x14ac:dyDescent="0.35">
      <c r="A2753" t="s">
        <v>204</v>
      </c>
      <c r="B2753" s="328" t="str">
        <f>VLOOKUP(A2753,'Web Based Remittances'!$A$2:$C$70,3,0)</f>
        <v>929u173s</v>
      </c>
      <c r="C2753" t="s">
        <v>89</v>
      </c>
      <c r="D2753" t="s">
        <v>90</v>
      </c>
      <c r="E2753">
        <v>6120600</v>
      </c>
      <c r="F2753">
        <v>0</v>
      </c>
      <c r="S2753">
        <f t="shared" si="42"/>
        <v>0</v>
      </c>
      <c r="T2753">
        <f>SUM($F2753:H2753)</f>
        <v>0</v>
      </c>
      <c r="U2753">
        <f>SUM($F2753:I2753)</f>
        <v>0</v>
      </c>
      <c r="V2753">
        <f>SUM($F2753:J2753)</f>
        <v>0</v>
      </c>
      <c r="W2753">
        <f>SUM($F2753:K2753)</f>
        <v>0</v>
      </c>
      <c r="X2753">
        <f>SUM($F2753:L2753)</f>
        <v>0</v>
      </c>
      <c r="Y2753">
        <f>SUM($F2753:M2753)</f>
        <v>0</v>
      </c>
      <c r="Z2753">
        <f>SUM($F2753:N2753)</f>
        <v>0</v>
      </c>
      <c r="AA2753">
        <f>SUM($F2753:O2753)</f>
        <v>0</v>
      </c>
      <c r="AB2753">
        <f>SUM($F2753:P2753)</f>
        <v>0</v>
      </c>
      <c r="AC2753">
        <f>SUM($F2753:Q2753)</f>
        <v>0</v>
      </c>
      <c r="AD2753">
        <f>SUM($F2753:R2753)</f>
        <v>0</v>
      </c>
    </row>
    <row r="2754" spans="1:30" x14ac:dyDescent="0.35">
      <c r="A2754" t="s">
        <v>204</v>
      </c>
      <c r="B2754" s="328" t="str">
        <f>VLOOKUP(A2754,'Web Based Remittances'!$A$2:$C$70,3,0)</f>
        <v>929u173s</v>
      </c>
      <c r="C2754" t="s">
        <v>91</v>
      </c>
      <c r="D2754" t="s">
        <v>92</v>
      </c>
      <c r="E2754">
        <v>6120400</v>
      </c>
      <c r="F2754">
        <v>6335.07</v>
      </c>
      <c r="S2754">
        <f t="shared" si="42"/>
        <v>0</v>
      </c>
      <c r="T2754">
        <f>SUM($F2754:H2754)</f>
        <v>6335.07</v>
      </c>
      <c r="U2754">
        <f>SUM($F2754:I2754)</f>
        <v>6335.07</v>
      </c>
      <c r="V2754">
        <f>SUM($F2754:J2754)</f>
        <v>6335.07</v>
      </c>
      <c r="W2754">
        <f>SUM($F2754:K2754)</f>
        <v>6335.07</v>
      </c>
      <c r="X2754">
        <f>SUM($F2754:L2754)</f>
        <v>6335.07</v>
      </c>
      <c r="Y2754">
        <f>SUM($F2754:M2754)</f>
        <v>6335.07</v>
      </c>
      <c r="Z2754">
        <f>SUM($F2754:N2754)</f>
        <v>6335.07</v>
      </c>
      <c r="AA2754">
        <f>SUM($F2754:O2754)</f>
        <v>6335.07</v>
      </c>
      <c r="AB2754">
        <f>SUM($F2754:P2754)</f>
        <v>6335.07</v>
      </c>
      <c r="AC2754">
        <f>SUM($F2754:Q2754)</f>
        <v>6335.07</v>
      </c>
      <c r="AD2754">
        <f>SUM($F2754:R2754)</f>
        <v>6335.07</v>
      </c>
    </row>
    <row r="2755" spans="1:30" x14ac:dyDescent="0.35">
      <c r="A2755" t="s">
        <v>204</v>
      </c>
      <c r="B2755" s="328" t="str">
        <f>VLOOKUP(A2755,'Web Based Remittances'!$A$2:$C$70,3,0)</f>
        <v>929u173s</v>
      </c>
      <c r="C2755" t="s">
        <v>93</v>
      </c>
      <c r="D2755" t="s">
        <v>94</v>
      </c>
      <c r="E2755">
        <v>6140130</v>
      </c>
      <c r="F2755">
        <v>15109.06</v>
      </c>
      <c r="S2755">
        <f t="shared" si="42"/>
        <v>0</v>
      </c>
      <c r="T2755">
        <f>SUM($F2755:H2755)</f>
        <v>15109.06</v>
      </c>
      <c r="U2755">
        <f>SUM($F2755:I2755)</f>
        <v>15109.06</v>
      </c>
      <c r="V2755">
        <f>SUM($F2755:J2755)</f>
        <v>15109.06</v>
      </c>
      <c r="W2755">
        <f>SUM($F2755:K2755)</f>
        <v>15109.06</v>
      </c>
      <c r="X2755">
        <f>SUM($F2755:L2755)</f>
        <v>15109.06</v>
      </c>
      <c r="Y2755">
        <f>SUM($F2755:M2755)</f>
        <v>15109.06</v>
      </c>
      <c r="Z2755">
        <f>SUM($F2755:N2755)</f>
        <v>15109.06</v>
      </c>
      <c r="AA2755">
        <f>SUM($F2755:O2755)</f>
        <v>15109.06</v>
      </c>
      <c r="AB2755">
        <f>SUM($F2755:P2755)</f>
        <v>15109.06</v>
      </c>
      <c r="AC2755">
        <f>SUM($F2755:Q2755)</f>
        <v>15109.06</v>
      </c>
      <c r="AD2755">
        <f>SUM($F2755:R2755)</f>
        <v>15109.06</v>
      </c>
    </row>
    <row r="2756" spans="1:30" x14ac:dyDescent="0.35">
      <c r="A2756" t="s">
        <v>204</v>
      </c>
      <c r="B2756" s="328" t="str">
        <f>VLOOKUP(A2756,'Web Based Remittances'!$A$2:$C$70,3,0)</f>
        <v>929u173s</v>
      </c>
      <c r="C2756" t="s">
        <v>95</v>
      </c>
      <c r="D2756" t="s">
        <v>96</v>
      </c>
      <c r="E2756">
        <v>6142430</v>
      </c>
      <c r="F2756">
        <v>500</v>
      </c>
      <c r="S2756">
        <f t="shared" ref="S2756:S2819" si="43">G2756</f>
        <v>0</v>
      </c>
      <c r="T2756">
        <f>SUM($F2756:H2756)</f>
        <v>500</v>
      </c>
      <c r="U2756">
        <f>SUM($F2756:I2756)</f>
        <v>500</v>
      </c>
      <c r="V2756">
        <f>SUM($F2756:J2756)</f>
        <v>500</v>
      </c>
      <c r="W2756">
        <f>SUM($F2756:K2756)</f>
        <v>500</v>
      </c>
      <c r="X2756">
        <f>SUM($F2756:L2756)</f>
        <v>500</v>
      </c>
      <c r="Y2756">
        <f>SUM($F2756:M2756)</f>
        <v>500</v>
      </c>
      <c r="Z2756">
        <f>SUM($F2756:N2756)</f>
        <v>500</v>
      </c>
      <c r="AA2756">
        <f>SUM($F2756:O2756)</f>
        <v>500</v>
      </c>
      <c r="AB2756">
        <f>SUM($F2756:P2756)</f>
        <v>500</v>
      </c>
      <c r="AC2756">
        <f>SUM($F2756:Q2756)</f>
        <v>500</v>
      </c>
      <c r="AD2756">
        <f>SUM($F2756:R2756)</f>
        <v>500</v>
      </c>
    </row>
    <row r="2757" spans="1:30" x14ac:dyDescent="0.35">
      <c r="A2757" t="s">
        <v>204</v>
      </c>
      <c r="B2757" s="328" t="str">
        <f>VLOOKUP(A2757,'Web Based Remittances'!$A$2:$C$70,3,0)</f>
        <v>929u173s</v>
      </c>
      <c r="C2757" t="s">
        <v>97</v>
      </c>
      <c r="D2757" t="s">
        <v>98</v>
      </c>
      <c r="E2757">
        <v>6146100</v>
      </c>
      <c r="F2757">
        <v>0</v>
      </c>
      <c r="S2757">
        <f t="shared" si="43"/>
        <v>0</v>
      </c>
      <c r="T2757">
        <f>SUM($F2757:H2757)</f>
        <v>0</v>
      </c>
      <c r="U2757">
        <f>SUM($F2757:I2757)</f>
        <v>0</v>
      </c>
      <c r="V2757">
        <f>SUM($F2757:J2757)</f>
        <v>0</v>
      </c>
      <c r="W2757">
        <f>SUM($F2757:K2757)</f>
        <v>0</v>
      </c>
      <c r="X2757">
        <f>SUM($F2757:L2757)</f>
        <v>0</v>
      </c>
      <c r="Y2757">
        <f>SUM($F2757:M2757)</f>
        <v>0</v>
      </c>
      <c r="Z2757">
        <f>SUM($F2757:N2757)</f>
        <v>0</v>
      </c>
      <c r="AA2757">
        <f>SUM($F2757:O2757)</f>
        <v>0</v>
      </c>
      <c r="AB2757">
        <f>SUM($F2757:P2757)</f>
        <v>0</v>
      </c>
      <c r="AC2757">
        <f>SUM($F2757:Q2757)</f>
        <v>0</v>
      </c>
      <c r="AD2757">
        <f>SUM($F2757:R2757)</f>
        <v>0</v>
      </c>
    </row>
    <row r="2758" spans="1:30" x14ac:dyDescent="0.35">
      <c r="A2758" t="s">
        <v>204</v>
      </c>
      <c r="B2758" s="328" t="str">
        <f>VLOOKUP(A2758,'Web Based Remittances'!$A$2:$C$70,3,0)</f>
        <v>929u173s</v>
      </c>
      <c r="C2758" t="s">
        <v>99</v>
      </c>
      <c r="D2758" t="s">
        <v>100</v>
      </c>
      <c r="E2758">
        <v>6140000</v>
      </c>
      <c r="F2758">
        <v>2612.06</v>
      </c>
      <c r="S2758">
        <f t="shared" si="43"/>
        <v>0</v>
      </c>
      <c r="T2758">
        <f>SUM($F2758:H2758)</f>
        <v>2612.06</v>
      </c>
      <c r="U2758">
        <f>SUM($F2758:I2758)</f>
        <v>2612.06</v>
      </c>
      <c r="V2758">
        <f>SUM($F2758:J2758)</f>
        <v>2612.06</v>
      </c>
      <c r="W2758">
        <f>SUM($F2758:K2758)</f>
        <v>2612.06</v>
      </c>
      <c r="X2758">
        <f>SUM($F2758:L2758)</f>
        <v>2612.06</v>
      </c>
      <c r="Y2758">
        <f>SUM($F2758:M2758)</f>
        <v>2612.06</v>
      </c>
      <c r="Z2758">
        <f>SUM($F2758:N2758)</f>
        <v>2612.06</v>
      </c>
      <c r="AA2758">
        <f>SUM($F2758:O2758)</f>
        <v>2612.06</v>
      </c>
      <c r="AB2758">
        <f>SUM($F2758:P2758)</f>
        <v>2612.06</v>
      </c>
      <c r="AC2758">
        <f>SUM($F2758:Q2758)</f>
        <v>2612.06</v>
      </c>
      <c r="AD2758">
        <f>SUM($F2758:R2758)</f>
        <v>2612.06</v>
      </c>
    </row>
    <row r="2759" spans="1:30" x14ac:dyDescent="0.35">
      <c r="A2759" t="s">
        <v>204</v>
      </c>
      <c r="B2759" s="328" t="str">
        <f>VLOOKUP(A2759,'Web Based Remittances'!$A$2:$C$70,3,0)</f>
        <v>929u173s</v>
      </c>
      <c r="C2759" t="s">
        <v>101</v>
      </c>
      <c r="D2759" t="s">
        <v>102</v>
      </c>
      <c r="E2759">
        <v>6121600</v>
      </c>
      <c r="F2759">
        <v>306</v>
      </c>
      <c r="S2759">
        <f t="shared" si="43"/>
        <v>0</v>
      </c>
      <c r="T2759">
        <f>SUM($F2759:H2759)</f>
        <v>306</v>
      </c>
      <c r="U2759">
        <f>SUM($F2759:I2759)</f>
        <v>306</v>
      </c>
      <c r="V2759">
        <f>SUM($F2759:J2759)</f>
        <v>306</v>
      </c>
      <c r="W2759">
        <f>SUM($F2759:K2759)</f>
        <v>306</v>
      </c>
      <c r="X2759">
        <f>SUM($F2759:L2759)</f>
        <v>306</v>
      </c>
      <c r="Y2759">
        <f>SUM($F2759:M2759)</f>
        <v>306</v>
      </c>
      <c r="Z2759">
        <f>SUM($F2759:N2759)</f>
        <v>306</v>
      </c>
      <c r="AA2759">
        <f>SUM($F2759:O2759)</f>
        <v>306</v>
      </c>
      <c r="AB2759">
        <f>SUM($F2759:P2759)</f>
        <v>306</v>
      </c>
      <c r="AC2759">
        <f>SUM($F2759:Q2759)</f>
        <v>306</v>
      </c>
      <c r="AD2759">
        <f>SUM($F2759:R2759)</f>
        <v>306</v>
      </c>
    </row>
    <row r="2760" spans="1:30" x14ac:dyDescent="0.35">
      <c r="A2760" t="s">
        <v>204</v>
      </c>
      <c r="B2760" s="328" t="str">
        <f>VLOOKUP(A2760,'Web Based Remittances'!$A$2:$C$70,3,0)</f>
        <v>929u173s</v>
      </c>
      <c r="C2760" t="s">
        <v>103</v>
      </c>
      <c r="D2760" t="s">
        <v>104</v>
      </c>
      <c r="E2760">
        <v>6151110</v>
      </c>
      <c r="F2760">
        <v>0</v>
      </c>
      <c r="S2760">
        <f t="shared" si="43"/>
        <v>0</v>
      </c>
      <c r="T2760">
        <f>SUM($F2760:H2760)</f>
        <v>0</v>
      </c>
      <c r="U2760">
        <f>SUM($F2760:I2760)</f>
        <v>0</v>
      </c>
      <c r="V2760">
        <f>SUM($F2760:J2760)</f>
        <v>0</v>
      </c>
      <c r="W2760">
        <f>SUM($F2760:K2760)</f>
        <v>0</v>
      </c>
      <c r="X2760">
        <f>SUM($F2760:L2760)</f>
        <v>0</v>
      </c>
      <c r="Y2760">
        <f>SUM($F2760:M2760)</f>
        <v>0</v>
      </c>
      <c r="Z2760">
        <f>SUM($F2760:N2760)</f>
        <v>0</v>
      </c>
      <c r="AA2760">
        <f>SUM($F2760:O2760)</f>
        <v>0</v>
      </c>
      <c r="AB2760">
        <f>SUM($F2760:P2760)</f>
        <v>0</v>
      </c>
      <c r="AC2760">
        <f>SUM($F2760:Q2760)</f>
        <v>0</v>
      </c>
      <c r="AD2760">
        <f>SUM($F2760:R2760)</f>
        <v>0</v>
      </c>
    </row>
    <row r="2761" spans="1:30" x14ac:dyDescent="0.35">
      <c r="A2761" t="s">
        <v>204</v>
      </c>
      <c r="B2761" s="328" t="str">
        <f>VLOOKUP(A2761,'Web Based Remittances'!$A$2:$C$70,3,0)</f>
        <v>929u173s</v>
      </c>
      <c r="C2761" t="s">
        <v>105</v>
      </c>
      <c r="D2761" t="s">
        <v>106</v>
      </c>
      <c r="E2761">
        <v>6140200</v>
      </c>
      <c r="F2761">
        <v>8287.5</v>
      </c>
      <c r="S2761">
        <f t="shared" si="43"/>
        <v>0</v>
      </c>
      <c r="T2761">
        <f>SUM($F2761:H2761)</f>
        <v>8287.5</v>
      </c>
      <c r="U2761">
        <f>SUM($F2761:I2761)</f>
        <v>8287.5</v>
      </c>
      <c r="V2761">
        <f>SUM($F2761:J2761)</f>
        <v>8287.5</v>
      </c>
      <c r="W2761">
        <f>SUM($F2761:K2761)</f>
        <v>8287.5</v>
      </c>
      <c r="X2761">
        <f>SUM($F2761:L2761)</f>
        <v>8287.5</v>
      </c>
      <c r="Y2761">
        <f>SUM($F2761:M2761)</f>
        <v>8287.5</v>
      </c>
      <c r="Z2761">
        <f>SUM($F2761:N2761)</f>
        <v>8287.5</v>
      </c>
      <c r="AA2761">
        <f>SUM($F2761:O2761)</f>
        <v>8287.5</v>
      </c>
      <c r="AB2761">
        <f>SUM($F2761:P2761)</f>
        <v>8287.5</v>
      </c>
      <c r="AC2761">
        <f>SUM($F2761:Q2761)</f>
        <v>8287.5</v>
      </c>
      <c r="AD2761">
        <f>SUM($F2761:R2761)</f>
        <v>8287.5</v>
      </c>
    </row>
    <row r="2762" spans="1:30" x14ac:dyDescent="0.35">
      <c r="A2762" t="s">
        <v>204</v>
      </c>
      <c r="B2762" s="328" t="str">
        <f>VLOOKUP(A2762,'Web Based Remittances'!$A$2:$C$70,3,0)</f>
        <v>929u173s</v>
      </c>
      <c r="C2762" t="s">
        <v>107</v>
      </c>
      <c r="D2762" t="s">
        <v>108</v>
      </c>
      <c r="E2762">
        <v>6111000</v>
      </c>
      <c r="F2762">
        <v>0</v>
      </c>
      <c r="S2762">
        <f t="shared" si="43"/>
        <v>0</v>
      </c>
      <c r="T2762">
        <f>SUM($F2762:H2762)</f>
        <v>0</v>
      </c>
      <c r="U2762">
        <f>SUM($F2762:I2762)</f>
        <v>0</v>
      </c>
      <c r="V2762">
        <f>SUM($F2762:J2762)</f>
        <v>0</v>
      </c>
      <c r="W2762">
        <f>SUM($F2762:K2762)</f>
        <v>0</v>
      </c>
      <c r="X2762">
        <f>SUM($F2762:L2762)</f>
        <v>0</v>
      </c>
      <c r="Y2762">
        <f>SUM($F2762:M2762)</f>
        <v>0</v>
      </c>
      <c r="Z2762">
        <f>SUM($F2762:N2762)</f>
        <v>0</v>
      </c>
      <c r="AA2762">
        <f>SUM($F2762:O2762)</f>
        <v>0</v>
      </c>
      <c r="AB2762">
        <f>SUM($F2762:P2762)</f>
        <v>0</v>
      </c>
      <c r="AC2762">
        <f>SUM($F2762:Q2762)</f>
        <v>0</v>
      </c>
      <c r="AD2762">
        <f>SUM($F2762:R2762)</f>
        <v>0</v>
      </c>
    </row>
    <row r="2763" spans="1:30" x14ac:dyDescent="0.35">
      <c r="A2763" t="s">
        <v>204</v>
      </c>
      <c r="B2763" s="328" t="str">
        <f>VLOOKUP(A2763,'Web Based Remittances'!$A$2:$C$70,3,0)</f>
        <v>929u173s</v>
      </c>
      <c r="C2763" t="s">
        <v>109</v>
      </c>
      <c r="D2763" t="s">
        <v>110</v>
      </c>
      <c r="E2763">
        <v>6170100</v>
      </c>
      <c r="F2763">
        <v>3094.6466666666665</v>
      </c>
      <c r="S2763">
        <f t="shared" si="43"/>
        <v>0</v>
      </c>
      <c r="T2763">
        <f>SUM($F2763:H2763)</f>
        <v>3094.6466666666665</v>
      </c>
      <c r="U2763">
        <f>SUM($F2763:I2763)</f>
        <v>3094.6466666666665</v>
      </c>
      <c r="V2763">
        <f>SUM($F2763:J2763)</f>
        <v>3094.6466666666665</v>
      </c>
      <c r="W2763">
        <f>SUM($F2763:K2763)</f>
        <v>3094.6466666666665</v>
      </c>
      <c r="X2763">
        <f>SUM($F2763:L2763)</f>
        <v>3094.6466666666665</v>
      </c>
      <c r="Y2763">
        <f>SUM($F2763:M2763)</f>
        <v>3094.6466666666665</v>
      </c>
      <c r="Z2763">
        <f>SUM($F2763:N2763)</f>
        <v>3094.6466666666665</v>
      </c>
      <c r="AA2763">
        <f>SUM($F2763:O2763)</f>
        <v>3094.6466666666665</v>
      </c>
      <c r="AB2763">
        <f>SUM($F2763:P2763)</f>
        <v>3094.6466666666665</v>
      </c>
      <c r="AC2763">
        <f>SUM($F2763:Q2763)</f>
        <v>3094.6466666666665</v>
      </c>
      <c r="AD2763">
        <f>SUM($F2763:R2763)</f>
        <v>3094.6466666666665</v>
      </c>
    </row>
    <row r="2764" spans="1:30" x14ac:dyDescent="0.35">
      <c r="A2764" t="s">
        <v>204</v>
      </c>
      <c r="B2764" s="328" t="str">
        <f>VLOOKUP(A2764,'Web Based Remittances'!$A$2:$C$70,3,0)</f>
        <v>929u173s</v>
      </c>
      <c r="C2764" t="s">
        <v>111</v>
      </c>
      <c r="D2764" t="s">
        <v>112</v>
      </c>
      <c r="E2764">
        <v>6170110</v>
      </c>
      <c r="F2764">
        <v>16472.30333333333</v>
      </c>
      <c r="S2764">
        <f t="shared" si="43"/>
        <v>0</v>
      </c>
      <c r="T2764">
        <f>SUM($F2764:H2764)</f>
        <v>16472.30333333333</v>
      </c>
      <c r="U2764">
        <f>SUM($F2764:I2764)</f>
        <v>16472.30333333333</v>
      </c>
      <c r="V2764">
        <f>SUM($F2764:J2764)</f>
        <v>16472.30333333333</v>
      </c>
      <c r="W2764">
        <f>SUM($F2764:K2764)</f>
        <v>16472.30333333333</v>
      </c>
      <c r="X2764">
        <f>SUM($F2764:L2764)</f>
        <v>16472.30333333333</v>
      </c>
      <c r="Y2764">
        <f>SUM($F2764:M2764)</f>
        <v>16472.30333333333</v>
      </c>
      <c r="Z2764">
        <f>SUM($F2764:N2764)</f>
        <v>16472.30333333333</v>
      </c>
      <c r="AA2764">
        <f>SUM($F2764:O2764)</f>
        <v>16472.30333333333</v>
      </c>
      <c r="AB2764">
        <f>SUM($F2764:P2764)</f>
        <v>16472.30333333333</v>
      </c>
      <c r="AC2764">
        <f>SUM($F2764:Q2764)</f>
        <v>16472.30333333333</v>
      </c>
      <c r="AD2764">
        <f>SUM($F2764:R2764)</f>
        <v>16472.30333333333</v>
      </c>
    </row>
    <row r="2765" spans="1:30" x14ac:dyDescent="0.35">
      <c r="A2765" t="s">
        <v>204</v>
      </c>
      <c r="B2765" s="328" t="str">
        <f>VLOOKUP(A2765,'Web Based Remittances'!$A$2:$C$70,3,0)</f>
        <v>929u173s</v>
      </c>
      <c r="C2765" t="s">
        <v>113</v>
      </c>
      <c r="D2765" t="s">
        <v>114</v>
      </c>
      <c r="E2765">
        <v>6181400</v>
      </c>
      <c r="S2765">
        <f t="shared" si="43"/>
        <v>0</v>
      </c>
      <c r="T2765">
        <f>SUM($F2765:H2765)</f>
        <v>0</v>
      </c>
      <c r="U2765">
        <f>SUM($F2765:I2765)</f>
        <v>0</v>
      </c>
      <c r="V2765">
        <f>SUM($F2765:J2765)</f>
        <v>0</v>
      </c>
      <c r="W2765">
        <f>SUM($F2765:K2765)</f>
        <v>0</v>
      </c>
      <c r="X2765">
        <f>SUM($F2765:L2765)</f>
        <v>0</v>
      </c>
      <c r="Y2765">
        <f>SUM($F2765:M2765)</f>
        <v>0</v>
      </c>
      <c r="Z2765">
        <f>SUM($F2765:N2765)</f>
        <v>0</v>
      </c>
      <c r="AA2765">
        <f>SUM($F2765:O2765)</f>
        <v>0</v>
      </c>
      <c r="AB2765">
        <f>SUM($F2765:P2765)</f>
        <v>0</v>
      </c>
      <c r="AC2765">
        <f>SUM($F2765:Q2765)</f>
        <v>0</v>
      </c>
      <c r="AD2765">
        <f>SUM($F2765:R2765)</f>
        <v>0</v>
      </c>
    </row>
    <row r="2766" spans="1:30" x14ac:dyDescent="0.35">
      <c r="A2766" t="s">
        <v>204</v>
      </c>
      <c r="B2766" s="328" t="str">
        <f>VLOOKUP(A2766,'Web Based Remittances'!$A$2:$C$70,3,0)</f>
        <v>929u173s</v>
      </c>
      <c r="C2766" t="s">
        <v>115</v>
      </c>
      <c r="D2766" t="s">
        <v>116</v>
      </c>
      <c r="E2766">
        <v>6181500</v>
      </c>
      <c r="S2766">
        <f t="shared" si="43"/>
        <v>0</v>
      </c>
      <c r="T2766">
        <f>SUM($F2766:H2766)</f>
        <v>0</v>
      </c>
      <c r="U2766">
        <f>SUM($F2766:I2766)</f>
        <v>0</v>
      </c>
      <c r="V2766">
        <f>SUM($F2766:J2766)</f>
        <v>0</v>
      </c>
      <c r="W2766">
        <f>SUM($F2766:K2766)</f>
        <v>0</v>
      </c>
      <c r="X2766">
        <f>SUM($F2766:L2766)</f>
        <v>0</v>
      </c>
      <c r="Y2766">
        <f>SUM($F2766:M2766)</f>
        <v>0</v>
      </c>
      <c r="Z2766">
        <f>SUM($F2766:N2766)</f>
        <v>0</v>
      </c>
      <c r="AA2766">
        <f>SUM($F2766:O2766)</f>
        <v>0</v>
      </c>
      <c r="AB2766">
        <f>SUM($F2766:P2766)</f>
        <v>0</v>
      </c>
      <c r="AC2766">
        <f>SUM($F2766:Q2766)</f>
        <v>0</v>
      </c>
      <c r="AD2766">
        <f>SUM($F2766:R2766)</f>
        <v>0</v>
      </c>
    </row>
    <row r="2767" spans="1:30" x14ac:dyDescent="0.35">
      <c r="A2767" t="s">
        <v>204</v>
      </c>
      <c r="B2767" s="328" t="str">
        <f>VLOOKUP(A2767,'Web Based Remittances'!$A$2:$C$70,3,0)</f>
        <v>929u173s</v>
      </c>
      <c r="C2767" t="s">
        <v>117</v>
      </c>
      <c r="D2767" t="s">
        <v>118</v>
      </c>
      <c r="E2767">
        <v>6110610</v>
      </c>
      <c r="S2767">
        <f t="shared" si="43"/>
        <v>0</v>
      </c>
      <c r="T2767">
        <f>SUM($F2767:H2767)</f>
        <v>0</v>
      </c>
      <c r="U2767">
        <f>SUM($F2767:I2767)</f>
        <v>0</v>
      </c>
      <c r="V2767">
        <f>SUM($F2767:J2767)</f>
        <v>0</v>
      </c>
      <c r="W2767">
        <f>SUM($F2767:K2767)</f>
        <v>0</v>
      </c>
      <c r="X2767">
        <f>SUM($F2767:L2767)</f>
        <v>0</v>
      </c>
      <c r="Y2767">
        <f>SUM($F2767:M2767)</f>
        <v>0</v>
      </c>
      <c r="Z2767">
        <f>SUM($F2767:N2767)</f>
        <v>0</v>
      </c>
      <c r="AA2767">
        <f>SUM($F2767:O2767)</f>
        <v>0</v>
      </c>
      <c r="AB2767">
        <f>SUM($F2767:P2767)</f>
        <v>0</v>
      </c>
      <c r="AC2767">
        <f>SUM($F2767:Q2767)</f>
        <v>0</v>
      </c>
      <c r="AD2767">
        <f>SUM($F2767:R2767)</f>
        <v>0</v>
      </c>
    </row>
    <row r="2768" spans="1:30" x14ac:dyDescent="0.35">
      <c r="A2768" t="s">
        <v>204</v>
      </c>
      <c r="B2768" s="328" t="str">
        <f>VLOOKUP(A2768,'Web Based Remittances'!$A$2:$C$70,3,0)</f>
        <v>929u173s</v>
      </c>
      <c r="C2768" t="s">
        <v>119</v>
      </c>
      <c r="D2768" t="s">
        <v>120</v>
      </c>
      <c r="E2768">
        <v>6122340</v>
      </c>
      <c r="S2768">
        <f t="shared" si="43"/>
        <v>0</v>
      </c>
      <c r="T2768">
        <f>SUM($F2768:H2768)</f>
        <v>0</v>
      </c>
      <c r="U2768">
        <f>SUM($F2768:I2768)</f>
        <v>0</v>
      </c>
      <c r="V2768">
        <f>SUM($F2768:J2768)</f>
        <v>0</v>
      </c>
      <c r="W2768">
        <f>SUM($F2768:K2768)</f>
        <v>0</v>
      </c>
      <c r="X2768">
        <f>SUM($F2768:L2768)</f>
        <v>0</v>
      </c>
      <c r="Y2768">
        <f>SUM($F2768:M2768)</f>
        <v>0</v>
      </c>
      <c r="Z2768">
        <f>SUM($F2768:N2768)</f>
        <v>0</v>
      </c>
      <c r="AA2768">
        <f>SUM($F2768:O2768)</f>
        <v>0</v>
      </c>
      <c r="AB2768">
        <f>SUM($F2768:P2768)</f>
        <v>0</v>
      </c>
      <c r="AC2768">
        <f>SUM($F2768:Q2768)</f>
        <v>0</v>
      </c>
      <c r="AD2768">
        <f>SUM($F2768:R2768)</f>
        <v>0</v>
      </c>
    </row>
    <row r="2769" spans="1:30" x14ac:dyDescent="0.35">
      <c r="A2769" t="s">
        <v>204</v>
      </c>
      <c r="B2769" s="328" t="str">
        <f>VLOOKUP(A2769,'Web Based Remittances'!$A$2:$C$70,3,0)</f>
        <v>929u173s</v>
      </c>
      <c r="C2769" t="s">
        <v>121</v>
      </c>
      <c r="D2769" t="s">
        <v>122</v>
      </c>
      <c r="E2769">
        <v>4190170</v>
      </c>
      <c r="F2769">
        <v>-4225</v>
      </c>
      <c r="S2769">
        <f t="shared" si="43"/>
        <v>0</v>
      </c>
      <c r="T2769">
        <f>SUM($F2769:H2769)</f>
        <v>-4225</v>
      </c>
      <c r="U2769">
        <f>SUM($F2769:I2769)</f>
        <v>-4225</v>
      </c>
      <c r="V2769">
        <f>SUM($F2769:J2769)</f>
        <v>-4225</v>
      </c>
      <c r="W2769">
        <f>SUM($F2769:K2769)</f>
        <v>-4225</v>
      </c>
      <c r="X2769">
        <f>SUM($F2769:L2769)</f>
        <v>-4225</v>
      </c>
      <c r="Y2769">
        <f>SUM($F2769:M2769)</f>
        <v>-4225</v>
      </c>
      <c r="Z2769">
        <f>SUM($F2769:N2769)</f>
        <v>-4225</v>
      </c>
      <c r="AA2769">
        <f>SUM($F2769:O2769)</f>
        <v>-4225</v>
      </c>
      <c r="AB2769">
        <f>SUM($F2769:P2769)</f>
        <v>-4225</v>
      </c>
      <c r="AC2769">
        <f>SUM($F2769:Q2769)</f>
        <v>-4225</v>
      </c>
      <c r="AD2769">
        <f>SUM($F2769:R2769)</f>
        <v>-4225</v>
      </c>
    </row>
    <row r="2770" spans="1:30" x14ac:dyDescent="0.35">
      <c r="A2770" t="s">
        <v>204</v>
      </c>
      <c r="B2770" s="328" t="str">
        <f>VLOOKUP(A2770,'Web Based Remittances'!$A$2:$C$70,3,0)</f>
        <v>929u173s</v>
      </c>
      <c r="C2770" t="s">
        <v>123</v>
      </c>
      <c r="D2770" t="s">
        <v>124</v>
      </c>
      <c r="E2770">
        <v>4190430</v>
      </c>
      <c r="S2770">
        <f t="shared" si="43"/>
        <v>0</v>
      </c>
      <c r="T2770">
        <f>SUM($F2770:H2770)</f>
        <v>0</v>
      </c>
      <c r="U2770">
        <f>SUM($F2770:I2770)</f>
        <v>0</v>
      </c>
      <c r="V2770">
        <f>SUM($F2770:J2770)</f>
        <v>0</v>
      </c>
      <c r="W2770">
        <f>SUM($F2770:K2770)</f>
        <v>0</v>
      </c>
      <c r="X2770">
        <f>SUM($F2770:L2770)</f>
        <v>0</v>
      </c>
      <c r="Y2770">
        <f>SUM($F2770:M2770)</f>
        <v>0</v>
      </c>
      <c r="Z2770">
        <f>SUM($F2770:N2770)</f>
        <v>0</v>
      </c>
      <c r="AA2770">
        <f>SUM($F2770:O2770)</f>
        <v>0</v>
      </c>
      <c r="AB2770">
        <f>SUM($F2770:P2770)</f>
        <v>0</v>
      </c>
      <c r="AC2770">
        <f>SUM($F2770:Q2770)</f>
        <v>0</v>
      </c>
      <c r="AD2770">
        <f>SUM($F2770:R2770)</f>
        <v>0</v>
      </c>
    </row>
    <row r="2771" spans="1:30" x14ac:dyDescent="0.35">
      <c r="A2771" t="s">
        <v>204</v>
      </c>
      <c r="B2771" s="328" t="str">
        <f>VLOOKUP(A2771,'Web Based Remittances'!$A$2:$C$70,3,0)</f>
        <v>929u173s</v>
      </c>
      <c r="C2771" t="s">
        <v>125</v>
      </c>
      <c r="D2771" t="s">
        <v>126</v>
      </c>
      <c r="E2771">
        <v>6181510</v>
      </c>
      <c r="S2771">
        <f t="shared" si="43"/>
        <v>0</v>
      </c>
      <c r="T2771">
        <f>SUM($F2771:H2771)</f>
        <v>0</v>
      </c>
      <c r="U2771">
        <f>SUM($F2771:I2771)</f>
        <v>0</v>
      </c>
      <c r="V2771">
        <f>SUM($F2771:J2771)</f>
        <v>0</v>
      </c>
      <c r="W2771">
        <f>SUM($F2771:K2771)</f>
        <v>0</v>
      </c>
      <c r="X2771">
        <f>SUM($F2771:L2771)</f>
        <v>0</v>
      </c>
      <c r="Y2771">
        <f>SUM($F2771:M2771)</f>
        <v>0</v>
      </c>
      <c r="Z2771">
        <f>SUM($F2771:N2771)</f>
        <v>0</v>
      </c>
      <c r="AA2771">
        <f>SUM($F2771:O2771)</f>
        <v>0</v>
      </c>
      <c r="AB2771">
        <f>SUM($F2771:P2771)</f>
        <v>0</v>
      </c>
      <c r="AC2771">
        <f>SUM($F2771:Q2771)</f>
        <v>0</v>
      </c>
      <c r="AD2771">
        <f>SUM($F2771:R2771)</f>
        <v>0</v>
      </c>
    </row>
    <row r="2772" spans="1:30" x14ac:dyDescent="0.35">
      <c r="A2772" t="s">
        <v>204</v>
      </c>
      <c r="B2772" s="328" t="str">
        <f>VLOOKUP(A2772,'Web Based Remittances'!$A$2:$C$70,3,0)</f>
        <v>929u173s</v>
      </c>
      <c r="C2772" t="s">
        <v>146</v>
      </c>
      <c r="D2772" t="s">
        <v>147</v>
      </c>
      <c r="E2772">
        <v>6180210</v>
      </c>
      <c r="S2772">
        <f t="shared" si="43"/>
        <v>0</v>
      </c>
      <c r="T2772">
        <f>SUM($F2772:H2772)</f>
        <v>0</v>
      </c>
      <c r="U2772">
        <f>SUM($F2772:I2772)</f>
        <v>0</v>
      </c>
      <c r="V2772">
        <f>SUM($F2772:J2772)</f>
        <v>0</v>
      </c>
      <c r="W2772">
        <f>SUM($F2772:K2772)</f>
        <v>0</v>
      </c>
      <c r="X2772">
        <f>SUM($F2772:L2772)</f>
        <v>0</v>
      </c>
      <c r="Y2772">
        <f>SUM($F2772:M2772)</f>
        <v>0</v>
      </c>
      <c r="Z2772">
        <f>SUM($F2772:N2772)</f>
        <v>0</v>
      </c>
      <c r="AA2772">
        <f>SUM($F2772:O2772)</f>
        <v>0</v>
      </c>
      <c r="AB2772">
        <f>SUM($F2772:P2772)</f>
        <v>0</v>
      </c>
      <c r="AC2772">
        <f>SUM($F2772:Q2772)</f>
        <v>0</v>
      </c>
      <c r="AD2772">
        <f>SUM($F2772:R2772)</f>
        <v>0</v>
      </c>
    </row>
    <row r="2773" spans="1:30" x14ac:dyDescent="0.35">
      <c r="A2773" t="s">
        <v>204</v>
      </c>
      <c r="B2773" s="328" t="str">
        <f>VLOOKUP(A2773,'Web Based Remittances'!$A$2:$C$70,3,0)</f>
        <v>929u173s</v>
      </c>
      <c r="C2773" t="s">
        <v>127</v>
      </c>
      <c r="D2773" t="s">
        <v>128</v>
      </c>
      <c r="E2773">
        <v>6180200</v>
      </c>
      <c r="F2773">
        <v>10000</v>
      </c>
      <c r="S2773">
        <f t="shared" si="43"/>
        <v>0</v>
      </c>
      <c r="T2773">
        <f>SUM($F2773:H2773)</f>
        <v>10000</v>
      </c>
      <c r="U2773">
        <f>SUM($F2773:I2773)</f>
        <v>10000</v>
      </c>
      <c r="V2773">
        <f>SUM($F2773:J2773)</f>
        <v>10000</v>
      </c>
      <c r="W2773">
        <f>SUM($F2773:K2773)</f>
        <v>10000</v>
      </c>
      <c r="X2773">
        <f>SUM($F2773:L2773)</f>
        <v>10000</v>
      </c>
      <c r="Y2773">
        <f>SUM($F2773:M2773)</f>
        <v>10000</v>
      </c>
      <c r="Z2773">
        <f>SUM($F2773:N2773)</f>
        <v>10000</v>
      </c>
      <c r="AA2773">
        <f>SUM($F2773:O2773)</f>
        <v>10000</v>
      </c>
      <c r="AB2773">
        <f>SUM($F2773:P2773)</f>
        <v>10000</v>
      </c>
      <c r="AC2773">
        <f>SUM($F2773:Q2773)</f>
        <v>10000</v>
      </c>
      <c r="AD2773">
        <f>SUM($F2773:R2773)</f>
        <v>10000</v>
      </c>
    </row>
    <row r="2774" spans="1:30" x14ac:dyDescent="0.35">
      <c r="A2774" t="s">
        <v>204</v>
      </c>
      <c r="B2774" s="328" t="str">
        <f>VLOOKUP(A2774,'Web Based Remittances'!$A$2:$C$70,3,0)</f>
        <v>929u173s</v>
      </c>
      <c r="C2774" t="s">
        <v>130</v>
      </c>
      <c r="D2774" t="s">
        <v>131</v>
      </c>
      <c r="E2774">
        <v>6180230</v>
      </c>
      <c r="S2774">
        <f t="shared" si="43"/>
        <v>0</v>
      </c>
      <c r="T2774">
        <f>SUM($F2774:H2774)</f>
        <v>0</v>
      </c>
      <c r="U2774">
        <f>SUM($F2774:I2774)</f>
        <v>0</v>
      </c>
      <c r="V2774">
        <f>SUM($F2774:J2774)</f>
        <v>0</v>
      </c>
      <c r="W2774">
        <f>SUM($F2774:K2774)</f>
        <v>0</v>
      </c>
      <c r="X2774">
        <f>SUM($F2774:L2774)</f>
        <v>0</v>
      </c>
      <c r="Y2774">
        <f>SUM($F2774:M2774)</f>
        <v>0</v>
      </c>
      <c r="Z2774">
        <f>SUM($F2774:N2774)</f>
        <v>0</v>
      </c>
      <c r="AA2774">
        <f>SUM($F2774:O2774)</f>
        <v>0</v>
      </c>
      <c r="AB2774">
        <f>SUM($F2774:P2774)</f>
        <v>0</v>
      </c>
      <c r="AC2774">
        <f>SUM($F2774:Q2774)</f>
        <v>0</v>
      </c>
      <c r="AD2774">
        <f>SUM($F2774:R2774)</f>
        <v>0</v>
      </c>
    </row>
    <row r="2775" spans="1:30" x14ac:dyDescent="0.35">
      <c r="A2775" t="s">
        <v>204</v>
      </c>
      <c r="B2775" s="328" t="str">
        <f>VLOOKUP(A2775,'Web Based Remittances'!$A$2:$C$70,3,0)</f>
        <v>929u173s</v>
      </c>
      <c r="C2775" t="s">
        <v>135</v>
      </c>
      <c r="D2775" t="s">
        <v>136</v>
      </c>
      <c r="E2775">
        <v>6180260</v>
      </c>
      <c r="F2775">
        <v>100</v>
      </c>
      <c r="S2775">
        <f t="shared" si="43"/>
        <v>0</v>
      </c>
      <c r="T2775">
        <f>SUM($F2775:H2775)</f>
        <v>100</v>
      </c>
      <c r="U2775">
        <f>SUM($F2775:I2775)</f>
        <v>100</v>
      </c>
      <c r="V2775">
        <f>SUM($F2775:J2775)</f>
        <v>100</v>
      </c>
      <c r="W2775">
        <f>SUM($F2775:K2775)</f>
        <v>100</v>
      </c>
      <c r="X2775">
        <f>SUM($F2775:L2775)</f>
        <v>100</v>
      </c>
      <c r="Y2775">
        <f>SUM($F2775:M2775)</f>
        <v>100</v>
      </c>
      <c r="Z2775">
        <f>SUM($F2775:N2775)</f>
        <v>100</v>
      </c>
      <c r="AA2775">
        <f>SUM($F2775:O2775)</f>
        <v>100</v>
      </c>
      <c r="AB2775">
        <f>SUM($F2775:P2775)</f>
        <v>100</v>
      </c>
      <c r="AC2775">
        <f>SUM($F2775:Q2775)</f>
        <v>100</v>
      </c>
      <c r="AD2775">
        <f>SUM($F2775:R2775)</f>
        <v>100</v>
      </c>
    </row>
    <row r="2776" spans="1:30" x14ac:dyDescent="0.35">
      <c r="A2776" t="s">
        <v>184</v>
      </c>
      <c r="B2776" s="328" t="str">
        <f>VLOOKUP(A2776,'Web Based Remittances'!$A$2:$C$70,3,0)</f>
        <v>972e667i</v>
      </c>
      <c r="C2776" t="s">
        <v>19</v>
      </c>
      <c r="D2776" t="s">
        <v>20</v>
      </c>
      <c r="F2776">
        <v>-2137212</v>
      </c>
      <c r="G2776">
        <v>-436494</v>
      </c>
      <c r="H2776">
        <v>-292718</v>
      </c>
      <c r="I2776">
        <v>-140800</v>
      </c>
      <c r="J2776">
        <v>-140800</v>
      </c>
      <c r="K2776">
        <v>-140800</v>
      </c>
      <c r="L2776">
        <v>-140800</v>
      </c>
      <c r="M2776">
        <v>-140800</v>
      </c>
      <c r="N2776">
        <v>-140800</v>
      </c>
      <c r="O2776">
        <v>-140800</v>
      </c>
      <c r="P2776">
        <v>-140800</v>
      </c>
      <c r="Q2776">
        <v>-140800</v>
      </c>
      <c r="R2776">
        <v>-140800</v>
      </c>
      <c r="S2776">
        <f t="shared" si="43"/>
        <v>-436494</v>
      </c>
      <c r="T2776">
        <f>SUM($F2776:H2776)</f>
        <v>-2866424</v>
      </c>
      <c r="U2776">
        <f>SUM($F2776:I2776)</f>
        <v>-3007224</v>
      </c>
      <c r="V2776">
        <f>SUM($F2776:J2776)</f>
        <v>-3148024</v>
      </c>
      <c r="W2776">
        <f>SUM($F2776:K2776)</f>
        <v>-3288824</v>
      </c>
      <c r="X2776">
        <f>SUM($F2776:L2776)</f>
        <v>-3429624</v>
      </c>
      <c r="Y2776">
        <f>SUM($F2776:M2776)</f>
        <v>-3570424</v>
      </c>
      <c r="Z2776">
        <f>SUM($F2776:N2776)</f>
        <v>-3711224</v>
      </c>
      <c r="AA2776">
        <f>SUM($F2776:O2776)</f>
        <v>-3852024</v>
      </c>
      <c r="AB2776">
        <f>SUM($F2776:P2776)</f>
        <v>-3992824</v>
      </c>
      <c r="AC2776">
        <f>SUM($F2776:Q2776)</f>
        <v>-4133624</v>
      </c>
      <c r="AD2776">
        <f>SUM($F2776:R2776)</f>
        <v>-4274424</v>
      </c>
    </row>
    <row r="2777" spans="1:30" x14ac:dyDescent="0.35">
      <c r="A2777" t="s">
        <v>184</v>
      </c>
      <c r="B2777" s="328" t="str">
        <f>VLOOKUP(A2777,'Web Based Remittances'!$A$2:$C$70,3,0)</f>
        <v>972e667i</v>
      </c>
      <c r="C2777" t="s">
        <v>21</v>
      </c>
      <c r="D2777" t="s">
        <v>22</v>
      </c>
      <c r="F2777">
        <v>-525643</v>
      </c>
      <c r="G2777">
        <v>-64143</v>
      </c>
      <c r="H2777">
        <v>-41600</v>
      </c>
      <c r="I2777">
        <v>-41600</v>
      </c>
      <c r="J2777">
        <v>-41600</v>
      </c>
      <c r="K2777">
        <v>-45500</v>
      </c>
      <c r="L2777">
        <v>-44000</v>
      </c>
      <c r="M2777">
        <v>-39200</v>
      </c>
      <c r="N2777">
        <v>-41600</v>
      </c>
      <c r="O2777">
        <v>-41600</v>
      </c>
      <c r="P2777">
        <v>-41600</v>
      </c>
      <c r="Q2777">
        <v>-41600</v>
      </c>
      <c r="R2777">
        <v>-41600</v>
      </c>
      <c r="S2777">
        <f t="shared" si="43"/>
        <v>-64143</v>
      </c>
      <c r="T2777">
        <f>SUM($F2777:H2777)</f>
        <v>-631386</v>
      </c>
      <c r="U2777">
        <f>SUM($F2777:I2777)</f>
        <v>-672986</v>
      </c>
      <c r="V2777">
        <f>SUM($F2777:J2777)</f>
        <v>-714586</v>
      </c>
      <c r="W2777">
        <f>SUM($F2777:K2777)</f>
        <v>-760086</v>
      </c>
      <c r="X2777">
        <f>SUM($F2777:L2777)</f>
        <v>-804086</v>
      </c>
      <c r="Y2777">
        <f>SUM($F2777:M2777)</f>
        <v>-843286</v>
      </c>
      <c r="Z2777">
        <f>SUM($F2777:N2777)</f>
        <v>-884886</v>
      </c>
      <c r="AA2777">
        <f>SUM($F2777:O2777)</f>
        <v>-926486</v>
      </c>
      <c r="AB2777">
        <f>SUM($F2777:P2777)</f>
        <v>-968086</v>
      </c>
      <c r="AC2777">
        <f>SUM($F2777:Q2777)</f>
        <v>-1009686</v>
      </c>
      <c r="AD2777">
        <f>SUM($F2777:R2777)</f>
        <v>-1051286</v>
      </c>
    </row>
    <row r="2778" spans="1:30" x14ac:dyDescent="0.35">
      <c r="A2778" t="s">
        <v>184</v>
      </c>
      <c r="B2778" s="328" t="str">
        <f>VLOOKUP(A2778,'Web Based Remittances'!$A$2:$C$70,3,0)</f>
        <v>972e667i</v>
      </c>
      <c r="C2778" t="s">
        <v>23</v>
      </c>
      <c r="D2778" t="s">
        <v>24</v>
      </c>
      <c r="F2778">
        <v>-2979518</v>
      </c>
      <c r="G2778">
        <v>-318630</v>
      </c>
      <c r="H2778">
        <v>-224847</v>
      </c>
      <c r="I2778">
        <v>-224847</v>
      </c>
      <c r="J2778">
        <v>-224847</v>
      </c>
      <c r="K2778">
        <v>-224847</v>
      </c>
      <c r="L2778">
        <v>-318630</v>
      </c>
      <c r="M2778">
        <v>-224847</v>
      </c>
      <c r="N2778">
        <v>-224847</v>
      </c>
      <c r="O2778">
        <v>-224847</v>
      </c>
      <c r="P2778">
        <v>-318630</v>
      </c>
      <c r="Q2778">
        <v>-224847</v>
      </c>
      <c r="R2778">
        <v>-224852</v>
      </c>
      <c r="S2778">
        <f t="shared" si="43"/>
        <v>-318630</v>
      </c>
      <c r="T2778">
        <f>SUM($F2778:H2778)</f>
        <v>-3522995</v>
      </c>
      <c r="U2778">
        <f>SUM($F2778:I2778)</f>
        <v>-3747842</v>
      </c>
      <c r="V2778">
        <f>SUM($F2778:J2778)</f>
        <v>-3972689</v>
      </c>
      <c r="W2778">
        <f>SUM($F2778:K2778)</f>
        <v>-4197536</v>
      </c>
      <c r="X2778">
        <f>SUM($F2778:L2778)</f>
        <v>-4516166</v>
      </c>
      <c r="Y2778">
        <f>SUM($F2778:M2778)</f>
        <v>-4741013</v>
      </c>
      <c r="Z2778">
        <f>SUM($F2778:N2778)</f>
        <v>-4965860</v>
      </c>
      <c r="AA2778">
        <f>SUM($F2778:O2778)</f>
        <v>-5190707</v>
      </c>
      <c r="AB2778">
        <f>SUM($F2778:P2778)</f>
        <v>-5509337</v>
      </c>
      <c r="AC2778">
        <f>SUM($F2778:Q2778)</f>
        <v>-5734184</v>
      </c>
      <c r="AD2778">
        <f>SUM($F2778:R2778)</f>
        <v>-5959036</v>
      </c>
    </row>
    <row r="2779" spans="1:30" x14ac:dyDescent="0.35">
      <c r="A2779" t="s">
        <v>184</v>
      </c>
      <c r="B2779" s="328" t="str">
        <f>VLOOKUP(A2779,'Web Based Remittances'!$A$2:$C$70,3,0)</f>
        <v>972e667i</v>
      </c>
      <c r="C2779" t="s">
        <v>25</v>
      </c>
      <c r="D2779" t="s">
        <v>26</v>
      </c>
      <c r="F2779">
        <v>-100380</v>
      </c>
      <c r="G2779">
        <v>0</v>
      </c>
      <c r="H2779">
        <v>0</v>
      </c>
      <c r="I2779">
        <v>-25095</v>
      </c>
      <c r="J2779">
        <v>0</v>
      </c>
      <c r="K2779">
        <v>0</v>
      </c>
      <c r="L2779">
        <v>-25095</v>
      </c>
      <c r="M2779">
        <v>0</v>
      </c>
      <c r="N2779">
        <v>0</v>
      </c>
      <c r="O2779">
        <v>0</v>
      </c>
      <c r="P2779">
        <v>-25095</v>
      </c>
      <c r="Q2779">
        <v>0</v>
      </c>
      <c r="R2779">
        <v>-25095</v>
      </c>
      <c r="S2779">
        <f t="shared" si="43"/>
        <v>0</v>
      </c>
      <c r="T2779">
        <f>SUM($F2779:H2779)</f>
        <v>-100380</v>
      </c>
      <c r="U2779">
        <f>SUM($F2779:I2779)</f>
        <v>-125475</v>
      </c>
      <c r="V2779">
        <f>SUM($F2779:J2779)</f>
        <v>-125475</v>
      </c>
      <c r="W2779">
        <f>SUM($F2779:K2779)</f>
        <v>-125475</v>
      </c>
      <c r="X2779">
        <f>SUM($F2779:L2779)</f>
        <v>-150570</v>
      </c>
      <c r="Y2779">
        <f>SUM($F2779:M2779)</f>
        <v>-150570</v>
      </c>
      <c r="Z2779">
        <f>SUM($F2779:N2779)</f>
        <v>-150570</v>
      </c>
      <c r="AA2779">
        <f>SUM($F2779:O2779)</f>
        <v>-150570</v>
      </c>
      <c r="AB2779">
        <f>SUM($F2779:P2779)</f>
        <v>-175665</v>
      </c>
      <c r="AC2779">
        <f>SUM($F2779:Q2779)</f>
        <v>-175665</v>
      </c>
      <c r="AD2779">
        <f>SUM($F2779:R2779)</f>
        <v>-200760</v>
      </c>
    </row>
    <row r="2780" spans="1:30" x14ac:dyDescent="0.35">
      <c r="A2780" t="s">
        <v>184</v>
      </c>
      <c r="B2780" s="328" t="str">
        <f>VLOOKUP(A2780,'Web Based Remittances'!$A$2:$C$70,3,0)</f>
        <v>972e667i</v>
      </c>
      <c r="C2780" t="s">
        <v>27</v>
      </c>
      <c r="D2780" t="s">
        <v>28</v>
      </c>
      <c r="F2780">
        <v>0</v>
      </c>
      <c r="G2780">
        <v>0</v>
      </c>
      <c r="H2780">
        <v>0</v>
      </c>
      <c r="I2780">
        <v>0</v>
      </c>
      <c r="J2780">
        <v>0</v>
      </c>
      <c r="K2780">
        <v>0</v>
      </c>
      <c r="L2780">
        <v>0</v>
      </c>
      <c r="M2780">
        <v>0</v>
      </c>
      <c r="N2780">
        <v>0</v>
      </c>
      <c r="O2780">
        <v>0</v>
      </c>
      <c r="P2780">
        <v>0</v>
      </c>
      <c r="Q2780">
        <v>0</v>
      </c>
      <c r="R2780">
        <v>0</v>
      </c>
      <c r="S2780">
        <f t="shared" si="43"/>
        <v>0</v>
      </c>
      <c r="T2780">
        <f>SUM($F2780:H2780)</f>
        <v>0</v>
      </c>
      <c r="U2780">
        <f>SUM($F2780:I2780)</f>
        <v>0</v>
      </c>
      <c r="V2780">
        <f>SUM($F2780:J2780)</f>
        <v>0</v>
      </c>
      <c r="W2780">
        <f>SUM($F2780:K2780)</f>
        <v>0</v>
      </c>
      <c r="X2780">
        <f>SUM($F2780:L2780)</f>
        <v>0</v>
      </c>
      <c r="Y2780">
        <f>SUM($F2780:M2780)</f>
        <v>0</v>
      </c>
      <c r="Z2780">
        <f>SUM($F2780:N2780)</f>
        <v>0</v>
      </c>
      <c r="AA2780">
        <f>SUM($F2780:O2780)</f>
        <v>0</v>
      </c>
      <c r="AB2780">
        <f>SUM($F2780:P2780)</f>
        <v>0</v>
      </c>
      <c r="AC2780">
        <f>SUM($F2780:Q2780)</f>
        <v>0</v>
      </c>
      <c r="AD2780">
        <f>SUM($F2780:R2780)</f>
        <v>0</v>
      </c>
    </row>
    <row r="2781" spans="1:30" x14ac:dyDescent="0.35">
      <c r="A2781" t="s">
        <v>184</v>
      </c>
      <c r="B2781" s="328" t="str">
        <f>VLOOKUP(A2781,'Web Based Remittances'!$A$2:$C$70,3,0)</f>
        <v>972e667i</v>
      </c>
      <c r="C2781" t="s">
        <v>29</v>
      </c>
      <c r="D2781" t="s">
        <v>30</v>
      </c>
      <c r="F2781">
        <v>-4499</v>
      </c>
      <c r="G2781">
        <v>0</v>
      </c>
      <c r="H2781">
        <v>0</v>
      </c>
      <c r="I2781">
        <v>0</v>
      </c>
      <c r="J2781">
        <v>0</v>
      </c>
      <c r="K2781">
        <v>0</v>
      </c>
      <c r="L2781">
        <v>0</v>
      </c>
      <c r="M2781">
        <v>0</v>
      </c>
      <c r="N2781">
        <v>0</v>
      </c>
      <c r="O2781">
        <v>0</v>
      </c>
      <c r="P2781">
        <v>0</v>
      </c>
      <c r="Q2781">
        <v>0</v>
      </c>
      <c r="R2781">
        <v>-4499</v>
      </c>
      <c r="S2781">
        <f t="shared" si="43"/>
        <v>0</v>
      </c>
      <c r="T2781">
        <f>SUM($F2781:H2781)</f>
        <v>-4499</v>
      </c>
      <c r="U2781">
        <f>SUM($F2781:I2781)</f>
        <v>-4499</v>
      </c>
      <c r="V2781">
        <f>SUM($F2781:J2781)</f>
        <v>-4499</v>
      </c>
      <c r="W2781">
        <f>SUM($F2781:K2781)</f>
        <v>-4499</v>
      </c>
      <c r="X2781">
        <f>SUM($F2781:L2781)</f>
        <v>-4499</v>
      </c>
      <c r="Y2781">
        <f>SUM($F2781:M2781)</f>
        <v>-4499</v>
      </c>
      <c r="Z2781">
        <f>SUM($F2781:N2781)</f>
        <v>-4499</v>
      </c>
      <c r="AA2781">
        <f>SUM($F2781:O2781)</f>
        <v>-4499</v>
      </c>
      <c r="AB2781">
        <f>SUM($F2781:P2781)</f>
        <v>-4499</v>
      </c>
      <c r="AC2781">
        <f>SUM($F2781:Q2781)</f>
        <v>-4499</v>
      </c>
      <c r="AD2781">
        <f>SUM($F2781:R2781)</f>
        <v>-8998</v>
      </c>
    </row>
    <row r="2782" spans="1:30" x14ac:dyDescent="0.35">
      <c r="A2782" t="s">
        <v>184</v>
      </c>
      <c r="B2782" s="328" t="str">
        <f>VLOOKUP(A2782,'Web Based Remittances'!$A$2:$C$70,3,0)</f>
        <v>972e667i</v>
      </c>
      <c r="C2782" t="s">
        <v>31</v>
      </c>
      <c r="D2782" t="s">
        <v>32</v>
      </c>
      <c r="F2782">
        <v>0</v>
      </c>
      <c r="G2782">
        <v>0</v>
      </c>
      <c r="H2782">
        <v>0</v>
      </c>
      <c r="I2782">
        <v>0</v>
      </c>
      <c r="J2782">
        <v>0</v>
      </c>
      <c r="K2782">
        <v>0</v>
      </c>
      <c r="L2782">
        <v>0</v>
      </c>
      <c r="M2782">
        <v>0</v>
      </c>
      <c r="N2782">
        <v>0</v>
      </c>
      <c r="O2782">
        <v>0</v>
      </c>
      <c r="P2782">
        <v>0</v>
      </c>
      <c r="Q2782">
        <v>0</v>
      </c>
      <c r="R2782">
        <v>0</v>
      </c>
      <c r="S2782">
        <f t="shared" si="43"/>
        <v>0</v>
      </c>
      <c r="T2782">
        <f>SUM($F2782:H2782)</f>
        <v>0</v>
      </c>
      <c r="U2782">
        <f>SUM($F2782:I2782)</f>
        <v>0</v>
      </c>
      <c r="V2782">
        <f>SUM($F2782:J2782)</f>
        <v>0</v>
      </c>
      <c r="W2782">
        <f>SUM($F2782:K2782)</f>
        <v>0</v>
      </c>
      <c r="X2782">
        <f>SUM($F2782:L2782)</f>
        <v>0</v>
      </c>
      <c r="Y2782">
        <f>SUM($F2782:M2782)</f>
        <v>0</v>
      </c>
      <c r="Z2782">
        <f>SUM($F2782:N2782)</f>
        <v>0</v>
      </c>
      <c r="AA2782">
        <f>SUM($F2782:O2782)</f>
        <v>0</v>
      </c>
      <c r="AB2782">
        <f>SUM($F2782:P2782)</f>
        <v>0</v>
      </c>
      <c r="AC2782">
        <f>SUM($F2782:Q2782)</f>
        <v>0</v>
      </c>
      <c r="AD2782">
        <f>SUM($F2782:R2782)</f>
        <v>0</v>
      </c>
    </row>
    <row r="2783" spans="1:30" x14ac:dyDescent="0.35">
      <c r="A2783" t="s">
        <v>184</v>
      </c>
      <c r="B2783" s="328" t="str">
        <f>VLOOKUP(A2783,'Web Based Remittances'!$A$2:$C$70,3,0)</f>
        <v>972e667i</v>
      </c>
      <c r="C2783" t="s">
        <v>33</v>
      </c>
      <c r="D2783" t="s">
        <v>34</v>
      </c>
      <c r="F2783">
        <v>-64117</v>
      </c>
      <c r="G2783">
        <v>-17477</v>
      </c>
      <c r="H2783">
        <v>-9712</v>
      </c>
      <c r="I2783">
        <v>-75</v>
      </c>
      <c r="J2783">
        <v>-1849</v>
      </c>
      <c r="K2783">
        <v>-75</v>
      </c>
      <c r="L2783">
        <v>-7997</v>
      </c>
      <c r="M2783">
        <v>-1649</v>
      </c>
      <c r="N2783">
        <v>-75</v>
      </c>
      <c r="O2783">
        <v>-75</v>
      </c>
      <c r="P2783">
        <v>-8174</v>
      </c>
      <c r="Q2783">
        <v>-75</v>
      </c>
      <c r="R2783">
        <v>-16884</v>
      </c>
      <c r="S2783">
        <f t="shared" si="43"/>
        <v>-17477</v>
      </c>
      <c r="T2783">
        <f>SUM($F2783:H2783)</f>
        <v>-91306</v>
      </c>
      <c r="U2783">
        <f>SUM($F2783:I2783)</f>
        <v>-91381</v>
      </c>
      <c r="V2783">
        <f>SUM($F2783:J2783)</f>
        <v>-93230</v>
      </c>
      <c r="W2783">
        <f>SUM($F2783:K2783)</f>
        <v>-93305</v>
      </c>
      <c r="X2783">
        <f>SUM($F2783:L2783)</f>
        <v>-101302</v>
      </c>
      <c r="Y2783">
        <f>SUM($F2783:M2783)</f>
        <v>-102951</v>
      </c>
      <c r="Z2783">
        <f>SUM($F2783:N2783)</f>
        <v>-103026</v>
      </c>
      <c r="AA2783">
        <f>SUM($F2783:O2783)</f>
        <v>-103101</v>
      </c>
      <c r="AB2783">
        <f>SUM($F2783:P2783)</f>
        <v>-111275</v>
      </c>
      <c r="AC2783">
        <f>SUM($F2783:Q2783)</f>
        <v>-111350</v>
      </c>
      <c r="AD2783">
        <f>SUM($F2783:R2783)</f>
        <v>-128234</v>
      </c>
    </row>
    <row r="2784" spans="1:30" x14ac:dyDescent="0.35">
      <c r="A2784" t="s">
        <v>184</v>
      </c>
      <c r="B2784" s="328" t="str">
        <f>VLOOKUP(A2784,'Web Based Remittances'!$A$2:$C$70,3,0)</f>
        <v>972e667i</v>
      </c>
      <c r="C2784" t="s">
        <v>35</v>
      </c>
      <c r="D2784" t="s">
        <v>36</v>
      </c>
      <c r="F2784">
        <v>-19160</v>
      </c>
      <c r="G2784">
        <v>-2181</v>
      </c>
      <c r="H2784">
        <v>-1528</v>
      </c>
      <c r="I2784">
        <v>-1695</v>
      </c>
      <c r="J2784">
        <v>-1105</v>
      </c>
      <c r="K2784">
        <v>-130</v>
      </c>
      <c r="L2784">
        <v>-1643</v>
      </c>
      <c r="M2784">
        <v>-1781</v>
      </c>
      <c r="N2784">
        <v>-2319</v>
      </c>
      <c r="O2784">
        <v>-1228</v>
      </c>
      <c r="P2784">
        <v>-2126</v>
      </c>
      <c r="Q2784">
        <v>-1997</v>
      </c>
      <c r="R2784">
        <v>-1427</v>
      </c>
      <c r="S2784">
        <f t="shared" si="43"/>
        <v>-2181</v>
      </c>
      <c r="T2784">
        <f>SUM($F2784:H2784)</f>
        <v>-22869</v>
      </c>
      <c r="U2784">
        <f>SUM($F2784:I2784)</f>
        <v>-24564</v>
      </c>
      <c r="V2784">
        <f>SUM($F2784:J2784)</f>
        <v>-25669</v>
      </c>
      <c r="W2784">
        <f>SUM($F2784:K2784)</f>
        <v>-25799</v>
      </c>
      <c r="X2784">
        <f>SUM($F2784:L2784)</f>
        <v>-27442</v>
      </c>
      <c r="Y2784">
        <f>SUM($F2784:M2784)</f>
        <v>-29223</v>
      </c>
      <c r="Z2784">
        <f>SUM($F2784:N2784)</f>
        <v>-31542</v>
      </c>
      <c r="AA2784">
        <f>SUM($F2784:O2784)</f>
        <v>-32770</v>
      </c>
      <c r="AB2784">
        <f>SUM($F2784:P2784)</f>
        <v>-34896</v>
      </c>
      <c r="AC2784">
        <f>SUM($F2784:Q2784)</f>
        <v>-36893</v>
      </c>
      <c r="AD2784">
        <f>SUM($F2784:R2784)</f>
        <v>-38320</v>
      </c>
    </row>
    <row r="2785" spans="1:30" x14ac:dyDescent="0.35">
      <c r="A2785" t="s">
        <v>184</v>
      </c>
      <c r="B2785" s="328" t="str">
        <f>VLOOKUP(A2785,'Web Based Remittances'!$A$2:$C$70,3,0)</f>
        <v>972e667i</v>
      </c>
      <c r="C2785" t="s">
        <v>37</v>
      </c>
      <c r="D2785" t="s">
        <v>38</v>
      </c>
      <c r="F2785">
        <v>0</v>
      </c>
      <c r="G2785">
        <v>0</v>
      </c>
      <c r="H2785">
        <v>0</v>
      </c>
      <c r="I2785">
        <v>0</v>
      </c>
      <c r="J2785">
        <v>0</v>
      </c>
      <c r="K2785">
        <v>0</v>
      </c>
      <c r="L2785">
        <v>0</v>
      </c>
      <c r="M2785">
        <v>0</v>
      </c>
      <c r="N2785">
        <v>0</v>
      </c>
      <c r="O2785">
        <v>0</v>
      </c>
      <c r="P2785">
        <v>0</v>
      </c>
      <c r="Q2785">
        <v>0</v>
      </c>
      <c r="R2785">
        <v>0</v>
      </c>
      <c r="S2785">
        <f t="shared" si="43"/>
        <v>0</v>
      </c>
      <c r="T2785">
        <f>SUM($F2785:H2785)</f>
        <v>0</v>
      </c>
      <c r="U2785">
        <f>SUM($F2785:I2785)</f>
        <v>0</v>
      </c>
      <c r="V2785">
        <f>SUM($F2785:J2785)</f>
        <v>0</v>
      </c>
      <c r="W2785">
        <f>SUM($F2785:K2785)</f>
        <v>0</v>
      </c>
      <c r="X2785">
        <f>SUM($F2785:L2785)</f>
        <v>0</v>
      </c>
      <c r="Y2785">
        <f>SUM($F2785:M2785)</f>
        <v>0</v>
      </c>
      <c r="Z2785">
        <f>SUM($F2785:N2785)</f>
        <v>0</v>
      </c>
      <c r="AA2785">
        <f>SUM($F2785:O2785)</f>
        <v>0</v>
      </c>
      <c r="AB2785">
        <f>SUM($F2785:P2785)</f>
        <v>0</v>
      </c>
      <c r="AC2785">
        <f>SUM($F2785:Q2785)</f>
        <v>0</v>
      </c>
      <c r="AD2785">
        <f>SUM($F2785:R2785)</f>
        <v>0</v>
      </c>
    </row>
    <row r="2786" spans="1:30" x14ac:dyDescent="0.35">
      <c r="A2786" t="s">
        <v>184</v>
      </c>
      <c r="B2786" s="328" t="str">
        <f>VLOOKUP(A2786,'Web Based Remittances'!$A$2:$C$70,3,0)</f>
        <v>972e667i</v>
      </c>
      <c r="C2786" t="s">
        <v>39</v>
      </c>
      <c r="D2786" t="s">
        <v>40</v>
      </c>
      <c r="F2786">
        <v>-4000</v>
      </c>
      <c r="G2786">
        <v>7997</v>
      </c>
      <c r="H2786">
        <v>0</v>
      </c>
      <c r="I2786">
        <v>-11997</v>
      </c>
      <c r="J2786">
        <v>0</v>
      </c>
      <c r="K2786">
        <v>0</v>
      </c>
      <c r="L2786">
        <v>0</v>
      </c>
      <c r="M2786">
        <v>0</v>
      </c>
      <c r="N2786">
        <v>0</v>
      </c>
      <c r="O2786">
        <v>0</v>
      </c>
      <c r="P2786">
        <v>0</v>
      </c>
      <c r="Q2786">
        <v>0</v>
      </c>
      <c r="R2786">
        <v>0</v>
      </c>
      <c r="S2786">
        <f t="shared" si="43"/>
        <v>7997</v>
      </c>
      <c r="T2786">
        <f>SUM($F2786:H2786)</f>
        <v>3997</v>
      </c>
      <c r="U2786">
        <f>SUM($F2786:I2786)</f>
        <v>-8000</v>
      </c>
      <c r="V2786">
        <f>SUM($F2786:J2786)</f>
        <v>-8000</v>
      </c>
      <c r="W2786">
        <f>SUM($F2786:K2786)</f>
        <v>-8000</v>
      </c>
      <c r="X2786">
        <f>SUM($F2786:L2786)</f>
        <v>-8000</v>
      </c>
      <c r="Y2786">
        <f>SUM($F2786:M2786)</f>
        <v>-8000</v>
      </c>
      <c r="Z2786">
        <f>SUM($F2786:N2786)</f>
        <v>-8000</v>
      </c>
      <c r="AA2786">
        <f>SUM($F2786:O2786)</f>
        <v>-8000</v>
      </c>
      <c r="AB2786">
        <f>SUM($F2786:P2786)</f>
        <v>-8000</v>
      </c>
      <c r="AC2786">
        <f>SUM($F2786:Q2786)</f>
        <v>-8000</v>
      </c>
      <c r="AD2786">
        <f>SUM($F2786:R2786)</f>
        <v>-8000</v>
      </c>
    </row>
    <row r="2787" spans="1:30" x14ac:dyDescent="0.35">
      <c r="A2787" t="s">
        <v>184</v>
      </c>
      <c r="B2787" s="328" t="str">
        <f>VLOOKUP(A2787,'Web Based Remittances'!$A$2:$C$70,3,0)</f>
        <v>972e667i</v>
      </c>
      <c r="C2787" t="s">
        <v>41</v>
      </c>
      <c r="D2787" t="s">
        <v>42</v>
      </c>
      <c r="F2787">
        <v>-4125</v>
      </c>
      <c r="G2787">
        <v>-250</v>
      </c>
      <c r="H2787">
        <v>-800</v>
      </c>
      <c r="I2787">
        <v>-620</v>
      </c>
      <c r="J2787">
        <v>-250</v>
      </c>
      <c r="K2787">
        <v>-250</v>
      </c>
      <c r="L2787">
        <v>-250</v>
      </c>
      <c r="M2787">
        <v>-250</v>
      </c>
      <c r="N2787">
        <v>-774</v>
      </c>
      <c r="O2787">
        <v>0</v>
      </c>
      <c r="P2787">
        <v>-250</v>
      </c>
      <c r="Q2787">
        <v>-250</v>
      </c>
      <c r="R2787">
        <v>-181</v>
      </c>
      <c r="S2787">
        <f t="shared" si="43"/>
        <v>-250</v>
      </c>
      <c r="T2787">
        <f>SUM($F2787:H2787)</f>
        <v>-5175</v>
      </c>
      <c r="U2787">
        <f>SUM($F2787:I2787)</f>
        <v>-5795</v>
      </c>
      <c r="V2787">
        <f>SUM($F2787:J2787)</f>
        <v>-6045</v>
      </c>
      <c r="W2787">
        <f>SUM($F2787:K2787)</f>
        <v>-6295</v>
      </c>
      <c r="X2787">
        <f>SUM($F2787:L2787)</f>
        <v>-6545</v>
      </c>
      <c r="Y2787">
        <f>SUM($F2787:M2787)</f>
        <v>-6795</v>
      </c>
      <c r="Z2787">
        <f>SUM($F2787:N2787)</f>
        <v>-7569</v>
      </c>
      <c r="AA2787">
        <f>SUM($F2787:O2787)</f>
        <v>-7569</v>
      </c>
      <c r="AB2787">
        <f>SUM($F2787:P2787)</f>
        <v>-7819</v>
      </c>
      <c r="AC2787">
        <f>SUM($F2787:Q2787)</f>
        <v>-8069</v>
      </c>
      <c r="AD2787">
        <f>SUM($F2787:R2787)</f>
        <v>-8250</v>
      </c>
    </row>
    <row r="2788" spans="1:30" x14ac:dyDescent="0.35">
      <c r="A2788" t="s">
        <v>184</v>
      </c>
      <c r="B2788" s="328" t="str">
        <f>VLOOKUP(A2788,'Web Based Remittances'!$A$2:$C$70,3,0)</f>
        <v>972e667i</v>
      </c>
      <c r="C2788" t="s">
        <v>43</v>
      </c>
      <c r="D2788" t="s">
        <v>44</v>
      </c>
      <c r="F2788">
        <v>-3200</v>
      </c>
      <c r="G2788">
        <v>-250</v>
      </c>
      <c r="H2788">
        <v>-275</v>
      </c>
      <c r="I2788">
        <v>-250</v>
      </c>
      <c r="J2788">
        <v>-275</v>
      </c>
      <c r="K2788">
        <v>-250</v>
      </c>
      <c r="L2788">
        <v>-325</v>
      </c>
      <c r="M2788">
        <v>-250</v>
      </c>
      <c r="N2788">
        <v>-275</v>
      </c>
      <c r="O2788">
        <v>-250</v>
      </c>
      <c r="P2788">
        <v>-275</v>
      </c>
      <c r="Q2788">
        <v>-250</v>
      </c>
      <c r="R2788">
        <v>-275</v>
      </c>
      <c r="S2788">
        <f t="shared" si="43"/>
        <v>-250</v>
      </c>
      <c r="T2788">
        <f>SUM($F2788:H2788)</f>
        <v>-3725</v>
      </c>
      <c r="U2788">
        <f>SUM($F2788:I2788)</f>
        <v>-3975</v>
      </c>
      <c r="V2788">
        <f>SUM($F2788:J2788)</f>
        <v>-4250</v>
      </c>
      <c r="W2788">
        <f>SUM($F2788:K2788)</f>
        <v>-4500</v>
      </c>
      <c r="X2788">
        <f>SUM($F2788:L2788)</f>
        <v>-4825</v>
      </c>
      <c r="Y2788">
        <f>SUM($F2788:M2788)</f>
        <v>-5075</v>
      </c>
      <c r="Z2788">
        <f>SUM($F2788:N2788)</f>
        <v>-5350</v>
      </c>
      <c r="AA2788">
        <f>SUM($F2788:O2788)</f>
        <v>-5600</v>
      </c>
      <c r="AB2788">
        <f>SUM($F2788:P2788)</f>
        <v>-5875</v>
      </c>
      <c r="AC2788">
        <f>SUM($F2788:Q2788)</f>
        <v>-6125</v>
      </c>
      <c r="AD2788">
        <f>SUM($F2788:R2788)</f>
        <v>-6400</v>
      </c>
    </row>
    <row r="2789" spans="1:30" x14ac:dyDescent="0.35">
      <c r="A2789" t="s">
        <v>184</v>
      </c>
      <c r="B2789" s="328" t="str">
        <f>VLOOKUP(A2789,'Web Based Remittances'!$A$2:$C$70,3,0)</f>
        <v>972e667i</v>
      </c>
      <c r="C2789" t="s">
        <v>45</v>
      </c>
      <c r="D2789" t="s">
        <v>46</v>
      </c>
      <c r="F2789">
        <v>0</v>
      </c>
      <c r="G2789">
        <v>0</v>
      </c>
      <c r="H2789">
        <v>0</v>
      </c>
      <c r="I2789">
        <v>0</v>
      </c>
      <c r="J2789">
        <v>0</v>
      </c>
      <c r="K2789">
        <v>0</v>
      </c>
      <c r="L2789">
        <v>0</v>
      </c>
      <c r="M2789">
        <v>0</v>
      </c>
      <c r="N2789">
        <v>0</v>
      </c>
      <c r="O2789">
        <v>0</v>
      </c>
      <c r="P2789">
        <v>0</v>
      </c>
      <c r="Q2789">
        <v>0</v>
      </c>
      <c r="R2789">
        <v>0</v>
      </c>
      <c r="S2789">
        <f t="shared" si="43"/>
        <v>0</v>
      </c>
      <c r="T2789">
        <f>SUM($F2789:H2789)</f>
        <v>0</v>
      </c>
      <c r="U2789">
        <f>SUM($F2789:I2789)</f>
        <v>0</v>
      </c>
      <c r="V2789">
        <f>SUM($F2789:J2789)</f>
        <v>0</v>
      </c>
      <c r="W2789">
        <f>SUM($F2789:K2789)</f>
        <v>0</v>
      </c>
      <c r="X2789">
        <f>SUM($F2789:L2789)</f>
        <v>0</v>
      </c>
      <c r="Y2789">
        <f>SUM($F2789:M2789)</f>
        <v>0</v>
      </c>
      <c r="Z2789">
        <f>SUM($F2789:N2789)</f>
        <v>0</v>
      </c>
      <c r="AA2789">
        <f>SUM($F2789:O2789)</f>
        <v>0</v>
      </c>
      <c r="AB2789">
        <f>SUM($F2789:P2789)</f>
        <v>0</v>
      </c>
      <c r="AC2789">
        <f>SUM($F2789:Q2789)</f>
        <v>0</v>
      </c>
      <c r="AD2789">
        <f>SUM($F2789:R2789)</f>
        <v>0</v>
      </c>
    </row>
    <row r="2790" spans="1:30" x14ac:dyDescent="0.35">
      <c r="A2790" t="s">
        <v>184</v>
      </c>
      <c r="B2790" s="328" t="str">
        <f>VLOOKUP(A2790,'Web Based Remittances'!$A$2:$C$70,3,0)</f>
        <v>972e667i</v>
      </c>
      <c r="C2790" t="s">
        <v>47</v>
      </c>
      <c r="D2790" t="s">
        <v>48</v>
      </c>
      <c r="F2790">
        <v>0</v>
      </c>
      <c r="G2790">
        <v>0</v>
      </c>
      <c r="H2790">
        <v>0</v>
      </c>
      <c r="I2790">
        <v>0</v>
      </c>
      <c r="J2790">
        <v>0</v>
      </c>
      <c r="K2790">
        <v>0</v>
      </c>
      <c r="L2790">
        <v>0</v>
      </c>
      <c r="M2790">
        <v>0</v>
      </c>
      <c r="N2790">
        <v>0</v>
      </c>
      <c r="O2790">
        <v>0</v>
      </c>
      <c r="P2790">
        <v>0</v>
      </c>
      <c r="Q2790">
        <v>0</v>
      </c>
      <c r="R2790">
        <v>0</v>
      </c>
      <c r="S2790">
        <f t="shared" si="43"/>
        <v>0</v>
      </c>
      <c r="T2790">
        <f>SUM($F2790:H2790)</f>
        <v>0</v>
      </c>
      <c r="U2790">
        <f>SUM($F2790:I2790)</f>
        <v>0</v>
      </c>
      <c r="V2790">
        <f>SUM($F2790:J2790)</f>
        <v>0</v>
      </c>
      <c r="W2790">
        <f>SUM($F2790:K2790)</f>
        <v>0</v>
      </c>
      <c r="X2790">
        <f>SUM($F2790:L2790)</f>
        <v>0</v>
      </c>
      <c r="Y2790">
        <f>SUM($F2790:M2790)</f>
        <v>0</v>
      </c>
      <c r="Z2790">
        <f>SUM($F2790:N2790)</f>
        <v>0</v>
      </c>
      <c r="AA2790">
        <f>SUM($F2790:O2790)</f>
        <v>0</v>
      </c>
      <c r="AB2790">
        <f>SUM($F2790:P2790)</f>
        <v>0</v>
      </c>
      <c r="AC2790">
        <f>SUM($F2790:Q2790)</f>
        <v>0</v>
      </c>
      <c r="AD2790">
        <f>SUM($F2790:R2790)</f>
        <v>0</v>
      </c>
    </row>
    <row r="2791" spans="1:30" x14ac:dyDescent="0.35">
      <c r="A2791" t="s">
        <v>184</v>
      </c>
      <c r="B2791" s="328" t="str">
        <f>VLOOKUP(A2791,'Web Based Remittances'!$A$2:$C$70,3,0)</f>
        <v>972e667i</v>
      </c>
      <c r="C2791" t="s">
        <v>49</v>
      </c>
      <c r="D2791" t="s">
        <v>50</v>
      </c>
      <c r="F2791">
        <v>0</v>
      </c>
      <c r="G2791">
        <v>0</v>
      </c>
      <c r="H2791">
        <v>0</v>
      </c>
      <c r="I2791">
        <v>0</v>
      </c>
      <c r="J2791">
        <v>0</v>
      </c>
      <c r="K2791">
        <v>0</v>
      </c>
      <c r="L2791">
        <v>0</v>
      </c>
      <c r="M2791">
        <v>0</v>
      </c>
      <c r="N2791">
        <v>0</v>
      </c>
      <c r="O2791">
        <v>0</v>
      </c>
      <c r="P2791">
        <v>0</v>
      </c>
      <c r="Q2791">
        <v>0</v>
      </c>
      <c r="R2791">
        <v>0</v>
      </c>
      <c r="S2791">
        <f t="shared" si="43"/>
        <v>0</v>
      </c>
      <c r="T2791">
        <f>SUM($F2791:H2791)</f>
        <v>0</v>
      </c>
      <c r="U2791">
        <f>SUM($F2791:I2791)</f>
        <v>0</v>
      </c>
      <c r="V2791">
        <f>SUM($F2791:J2791)</f>
        <v>0</v>
      </c>
      <c r="W2791">
        <f>SUM($F2791:K2791)</f>
        <v>0</v>
      </c>
      <c r="X2791">
        <f>SUM($F2791:L2791)</f>
        <v>0</v>
      </c>
      <c r="Y2791">
        <f>SUM($F2791:M2791)</f>
        <v>0</v>
      </c>
      <c r="Z2791">
        <f>SUM($F2791:N2791)</f>
        <v>0</v>
      </c>
      <c r="AA2791">
        <f>SUM($F2791:O2791)</f>
        <v>0</v>
      </c>
      <c r="AB2791">
        <f>SUM($F2791:P2791)</f>
        <v>0</v>
      </c>
      <c r="AC2791">
        <f>SUM($F2791:Q2791)</f>
        <v>0</v>
      </c>
      <c r="AD2791">
        <f>SUM($F2791:R2791)</f>
        <v>0</v>
      </c>
    </row>
    <row r="2792" spans="1:30" x14ac:dyDescent="0.35">
      <c r="A2792" t="s">
        <v>184</v>
      </c>
      <c r="B2792" s="328" t="str">
        <f>VLOOKUP(A2792,'Web Based Remittances'!$A$2:$C$70,3,0)</f>
        <v>972e667i</v>
      </c>
      <c r="C2792" t="s">
        <v>51</v>
      </c>
      <c r="D2792" t="s">
        <v>52</v>
      </c>
      <c r="F2792">
        <v>-11966</v>
      </c>
      <c r="G2792">
        <v>-20431</v>
      </c>
      <c r="H2792">
        <v>0</v>
      </c>
      <c r="I2792">
        <v>-20431</v>
      </c>
      <c r="J2792">
        <v>0</v>
      </c>
      <c r="K2792">
        <v>0</v>
      </c>
      <c r="L2792">
        <v>0</v>
      </c>
      <c r="M2792">
        <v>0</v>
      </c>
      <c r="N2792">
        <v>0</v>
      </c>
      <c r="O2792">
        <v>0</v>
      </c>
      <c r="P2792">
        <v>0</v>
      </c>
      <c r="Q2792">
        <v>0</v>
      </c>
      <c r="R2792">
        <v>28896</v>
      </c>
      <c r="S2792">
        <f t="shared" si="43"/>
        <v>-20431</v>
      </c>
      <c r="T2792">
        <f>SUM($F2792:H2792)</f>
        <v>-32397</v>
      </c>
      <c r="U2792">
        <f>SUM($F2792:I2792)</f>
        <v>-52828</v>
      </c>
      <c r="V2792">
        <f>SUM($F2792:J2792)</f>
        <v>-52828</v>
      </c>
      <c r="W2792">
        <f>SUM($F2792:K2792)</f>
        <v>-52828</v>
      </c>
      <c r="X2792">
        <f>SUM($F2792:L2792)</f>
        <v>-52828</v>
      </c>
      <c r="Y2792">
        <f>SUM($F2792:M2792)</f>
        <v>-52828</v>
      </c>
      <c r="Z2792">
        <f>SUM($F2792:N2792)</f>
        <v>-52828</v>
      </c>
      <c r="AA2792">
        <f>SUM($F2792:O2792)</f>
        <v>-52828</v>
      </c>
      <c r="AB2792">
        <f>SUM($F2792:P2792)</f>
        <v>-52828</v>
      </c>
      <c r="AC2792">
        <f>SUM($F2792:Q2792)</f>
        <v>-52828</v>
      </c>
      <c r="AD2792">
        <f>SUM($F2792:R2792)</f>
        <v>-23932</v>
      </c>
    </row>
    <row r="2793" spans="1:30" x14ac:dyDescent="0.35">
      <c r="A2793" t="s">
        <v>184</v>
      </c>
      <c r="B2793" s="328" t="str">
        <f>VLOOKUP(A2793,'Web Based Remittances'!$A$2:$C$70,3,0)</f>
        <v>972e667i</v>
      </c>
      <c r="C2793" t="s">
        <v>53</v>
      </c>
      <c r="D2793" t="s">
        <v>54</v>
      </c>
      <c r="F2793">
        <v>-17054</v>
      </c>
      <c r="G2793">
        <v>0</v>
      </c>
      <c r="H2793">
        <v>0</v>
      </c>
      <c r="I2793">
        <v>0</v>
      </c>
      <c r="J2793">
        <v>0</v>
      </c>
      <c r="K2793">
        <v>0</v>
      </c>
      <c r="L2793">
        <v>0</v>
      </c>
      <c r="M2793">
        <v>0</v>
      </c>
      <c r="N2793">
        <v>0</v>
      </c>
      <c r="O2793">
        <v>0</v>
      </c>
      <c r="P2793">
        <v>0</v>
      </c>
      <c r="Q2793">
        <v>0</v>
      </c>
      <c r="R2793">
        <v>-17054</v>
      </c>
      <c r="S2793">
        <f t="shared" si="43"/>
        <v>0</v>
      </c>
      <c r="T2793">
        <f>SUM($F2793:H2793)</f>
        <v>-17054</v>
      </c>
      <c r="U2793">
        <f>SUM($F2793:I2793)</f>
        <v>-17054</v>
      </c>
      <c r="V2793">
        <f>SUM($F2793:J2793)</f>
        <v>-17054</v>
      </c>
      <c r="W2793">
        <f>SUM($F2793:K2793)</f>
        <v>-17054</v>
      </c>
      <c r="X2793">
        <f>SUM($F2793:L2793)</f>
        <v>-17054</v>
      </c>
      <c r="Y2793">
        <f>SUM($F2793:M2793)</f>
        <v>-17054</v>
      </c>
      <c r="Z2793">
        <f>SUM($F2793:N2793)</f>
        <v>-17054</v>
      </c>
      <c r="AA2793">
        <f>SUM($F2793:O2793)</f>
        <v>-17054</v>
      </c>
      <c r="AB2793">
        <f>SUM($F2793:P2793)</f>
        <v>-17054</v>
      </c>
      <c r="AC2793">
        <f>SUM($F2793:Q2793)</f>
        <v>-17054</v>
      </c>
      <c r="AD2793">
        <f>SUM($F2793:R2793)</f>
        <v>-34108</v>
      </c>
    </row>
    <row r="2794" spans="1:30" x14ac:dyDescent="0.35">
      <c r="A2794" t="s">
        <v>184</v>
      </c>
      <c r="B2794" s="328" t="str">
        <f>VLOOKUP(A2794,'Web Based Remittances'!$A$2:$C$70,3,0)</f>
        <v>972e667i</v>
      </c>
      <c r="C2794" t="s">
        <v>156</v>
      </c>
      <c r="D2794" t="s">
        <v>157</v>
      </c>
      <c r="S2794">
        <f t="shared" si="43"/>
        <v>0</v>
      </c>
      <c r="T2794">
        <f>SUM($F2794:H2794)</f>
        <v>0</v>
      </c>
      <c r="U2794">
        <f>SUM($F2794:I2794)</f>
        <v>0</v>
      </c>
      <c r="V2794">
        <f>SUM($F2794:J2794)</f>
        <v>0</v>
      </c>
      <c r="W2794">
        <f>SUM($F2794:K2794)</f>
        <v>0</v>
      </c>
      <c r="X2794">
        <f>SUM($F2794:L2794)</f>
        <v>0</v>
      </c>
      <c r="Y2794">
        <f>SUM($F2794:M2794)</f>
        <v>0</v>
      </c>
      <c r="Z2794">
        <f>SUM($F2794:N2794)</f>
        <v>0</v>
      </c>
      <c r="AA2794">
        <f>SUM($F2794:O2794)</f>
        <v>0</v>
      </c>
      <c r="AB2794">
        <f>SUM($F2794:P2794)</f>
        <v>0</v>
      </c>
      <c r="AC2794">
        <f>SUM($F2794:Q2794)</f>
        <v>0</v>
      </c>
      <c r="AD2794">
        <f>SUM($F2794:R2794)</f>
        <v>0</v>
      </c>
    </row>
    <row r="2795" spans="1:30" x14ac:dyDescent="0.35">
      <c r="A2795" t="s">
        <v>184</v>
      </c>
      <c r="B2795" s="328" t="str">
        <f>VLOOKUP(A2795,'Web Based Remittances'!$A$2:$C$70,3,0)</f>
        <v>972e667i</v>
      </c>
      <c r="C2795" t="s">
        <v>55</v>
      </c>
      <c r="D2795" t="s">
        <v>56</v>
      </c>
      <c r="S2795">
        <f t="shared" si="43"/>
        <v>0</v>
      </c>
      <c r="T2795">
        <f>SUM($F2795:H2795)</f>
        <v>0</v>
      </c>
      <c r="U2795">
        <f>SUM($F2795:I2795)</f>
        <v>0</v>
      </c>
      <c r="V2795">
        <f>SUM($F2795:J2795)</f>
        <v>0</v>
      </c>
      <c r="W2795">
        <f>SUM($F2795:K2795)</f>
        <v>0</v>
      </c>
      <c r="X2795">
        <f>SUM($F2795:L2795)</f>
        <v>0</v>
      </c>
      <c r="Y2795">
        <f>SUM($F2795:M2795)</f>
        <v>0</v>
      </c>
      <c r="Z2795">
        <f>SUM($F2795:N2795)</f>
        <v>0</v>
      </c>
      <c r="AA2795">
        <f>SUM($F2795:O2795)</f>
        <v>0</v>
      </c>
      <c r="AB2795">
        <f>SUM($F2795:P2795)</f>
        <v>0</v>
      </c>
      <c r="AC2795">
        <f>SUM($F2795:Q2795)</f>
        <v>0</v>
      </c>
      <c r="AD2795">
        <f>SUM($F2795:R2795)</f>
        <v>0</v>
      </c>
    </row>
    <row r="2796" spans="1:30" x14ac:dyDescent="0.35">
      <c r="A2796" t="s">
        <v>184</v>
      </c>
      <c r="B2796" s="328" t="str">
        <f>VLOOKUP(A2796,'Web Based Remittances'!$A$2:$C$70,3,0)</f>
        <v>972e667i</v>
      </c>
      <c r="C2796" t="s">
        <v>57</v>
      </c>
      <c r="D2796" t="s">
        <v>58</v>
      </c>
      <c r="F2796">
        <v>2381499</v>
      </c>
      <c r="G2796">
        <v>192245</v>
      </c>
      <c r="H2796">
        <v>194206</v>
      </c>
      <c r="I2796">
        <v>194206</v>
      </c>
      <c r="J2796">
        <v>194206</v>
      </c>
      <c r="K2796">
        <v>194206</v>
      </c>
      <c r="L2796">
        <v>206405</v>
      </c>
      <c r="M2796">
        <v>207024</v>
      </c>
      <c r="N2796">
        <v>170905</v>
      </c>
      <c r="O2796">
        <v>207024</v>
      </c>
      <c r="P2796">
        <v>207024</v>
      </c>
      <c r="Q2796">
        <v>207024</v>
      </c>
      <c r="R2796">
        <v>207024</v>
      </c>
      <c r="S2796">
        <f t="shared" si="43"/>
        <v>192245</v>
      </c>
      <c r="T2796">
        <f>SUM($F2796:H2796)</f>
        <v>2767950</v>
      </c>
      <c r="U2796">
        <f>SUM($F2796:I2796)</f>
        <v>2962156</v>
      </c>
      <c r="V2796">
        <f>SUM($F2796:J2796)</f>
        <v>3156362</v>
      </c>
      <c r="W2796">
        <f>SUM($F2796:K2796)</f>
        <v>3350568</v>
      </c>
      <c r="X2796">
        <f>SUM($F2796:L2796)</f>
        <v>3556973</v>
      </c>
      <c r="Y2796">
        <f>SUM($F2796:M2796)</f>
        <v>3763997</v>
      </c>
      <c r="Z2796">
        <f>SUM($F2796:N2796)</f>
        <v>3934902</v>
      </c>
      <c r="AA2796">
        <f>SUM($F2796:O2796)</f>
        <v>4141926</v>
      </c>
      <c r="AB2796">
        <f>SUM($F2796:P2796)</f>
        <v>4348950</v>
      </c>
      <c r="AC2796">
        <f>SUM($F2796:Q2796)</f>
        <v>4555974</v>
      </c>
      <c r="AD2796">
        <f>SUM($F2796:R2796)</f>
        <v>4762998</v>
      </c>
    </row>
    <row r="2797" spans="1:30" x14ac:dyDescent="0.35">
      <c r="A2797" t="s">
        <v>184</v>
      </c>
      <c r="B2797" s="328" t="str">
        <f>VLOOKUP(A2797,'Web Based Remittances'!$A$2:$C$70,3,0)</f>
        <v>972e667i</v>
      </c>
      <c r="C2797" t="s">
        <v>59</v>
      </c>
      <c r="D2797" t="s">
        <v>60</v>
      </c>
      <c r="F2797">
        <v>0</v>
      </c>
      <c r="G2797">
        <v>0</v>
      </c>
      <c r="H2797">
        <v>0</v>
      </c>
      <c r="I2797">
        <v>0</v>
      </c>
      <c r="J2797">
        <v>0</v>
      </c>
      <c r="K2797">
        <v>0</v>
      </c>
      <c r="L2797">
        <v>0</v>
      </c>
      <c r="M2797">
        <v>0</v>
      </c>
      <c r="N2797">
        <v>0</v>
      </c>
      <c r="O2797">
        <v>0</v>
      </c>
      <c r="P2797">
        <v>0</v>
      </c>
      <c r="Q2797">
        <v>0</v>
      </c>
      <c r="R2797">
        <v>0</v>
      </c>
      <c r="S2797">
        <f t="shared" si="43"/>
        <v>0</v>
      </c>
      <c r="T2797">
        <f>SUM($F2797:H2797)</f>
        <v>0</v>
      </c>
      <c r="U2797">
        <f>SUM($F2797:I2797)</f>
        <v>0</v>
      </c>
      <c r="V2797">
        <f>SUM($F2797:J2797)</f>
        <v>0</v>
      </c>
      <c r="W2797">
        <f>SUM($F2797:K2797)</f>
        <v>0</v>
      </c>
      <c r="X2797">
        <f>SUM($F2797:L2797)</f>
        <v>0</v>
      </c>
      <c r="Y2797">
        <f>SUM($F2797:M2797)</f>
        <v>0</v>
      </c>
      <c r="Z2797">
        <f>SUM($F2797:N2797)</f>
        <v>0</v>
      </c>
      <c r="AA2797">
        <f>SUM($F2797:O2797)</f>
        <v>0</v>
      </c>
      <c r="AB2797">
        <f>SUM($F2797:P2797)</f>
        <v>0</v>
      </c>
      <c r="AC2797">
        <f>SUM($F2797:Q2797)</f>
        <v>0</v>
      </c>
      <c r="AD2797">
        <f>SUM($F2797:R2797)</f>
        <v>0</v>
      </c>
    </row>
    <row r="2798" spans="1:30" x14ac:dyDescent="0.35">
      <c r="A2798" t="s">
        <v>184</v>
      </c>
      <c r="B2798" s="328" t="str">
        <f>VLOOKUP(A2798,'Web Based Remittances'!$A$2:$C$70,3,0)</f>
        <v>972e667i</v>
      </c>
      <c r="C2798" t="s">
        <v>61</v>
      </c>
      <c r="D2798" t="s">
        <v>62</v>
      </c>
      <c r="F2798">
        <v>2335771</v>
      </c>
      <c r="G2798">
        <v>192630</v>
      </c>
      <c r="H2798">
        <v>190575</v>
      </c>
      <c r="I2798">
        <v>190575</v>
      </c>
      <c r="J2798">
        <v>190575</v>
      </c>
      <c r="K2798">
        <v>190575</v>
      </c>
      <c r="L2798">
        <v>189219</v>
      </c>
      <c r="M2798">
        <v>194091</v>
      </c>
      <c r="N2798">
        <v>194091</v>
      </c>
      <c r="O2798">
        <v>200860</v>
      </c>
      <c r="P2798">
        <v>200860</v>
      </c>
      <c r="Q2798">
        <v>200860</v>
      </c>
      <c r="R2798">
        <v>200860</v>
      </c>
      <c r="S2798">
        <f t="shared" si="43"/>
        <v>192630</v>
      </c>
      <c r="T2798">
        <f>SUM($F2798:H2798)</f>
        <v>2718976</v>
      </c>
      <c r="U2798">
        <f>SUM($F2798:I2798)</f>
        <v>2909551</v>
      </c>
      <c r="V2798">
        <f>SUM($F2798:J2798)</f>
        <v>3100126</v>
      </c>
      <c r="W2798">
        <f>SUM($F2798:K2798)</f>
        <v>3290701</v>
      </c>
      <c r="X2798">
        <f>SUM($F2798:L2798)</f>
        <v>3479920</v>
      </c>
      <c r="Y2798">
        <f>SUM($F2798:M2798)</f>
        <v>3674011</v>
      </c>
      <c r="Z2798">
        <f>SUM($F2798:N2798)</f>
        <v>3868102</v>
      </c>
      <c r="AA2798">
        <f>SUM($F2798:O2798)</f>
        <v>4068962</v>
      </c>
      <c r="AB2798">
        <f>SUM($F2798:P2798)</f>
        <v>4269822</v>
      </c>
      <c r="AC2798">
        <f>SUM($F2798:Q2798)</f>
        <v>4470682</v>
      </c>
      <c r="AD2798">
        <f>SUM($F2798:R2798)</f>
        <v>4671542</v>
      </c>
    </row>
    <row r="2799" spans="1:30" x14ac:dyDescent="0.35">
      <c r="A2799" t="s">
        <v>184</v>
      </c>
      <c r="B2799" s="328" t="str">
        <f>VLOOKUP(A2799,'Web Based Remittances'!$A$2:$C$70,3,0)</f>
        <v>972e667i</v>
      </c>
      <c r="C2799" t="s">
        <v>63</v>
      </c>
      <c r="D2799" t="s">
        <v>64</v>
      </c>
      <c r="F2799">
        <v>147192</v>
      </c>
      <c r="G2799">
        <v>12017</v>
      </c>
      <c r="H2799">
        <v>12017</v>
      </c>
      <c r="I2799">
        <v>12017</v>
      </c>
      <c r="J2799">
        <v>12017</v>
      </c>
      <c r="K2799">
        <v>12017</v>
      </c>
      <c r="L2799">
        <v>12017</v>
      </c>
      <c r="M2799">
        <v>12515</v>
      </c>
      <c r="N2799">
        <v>12515</v>
      </c>
      <c r="O2799">
        <v>12515</v>
      </c>
      <c r="P2799">
        <v>12515</v>
      </c>
      <c r="Q2799">
        <v>12515</v>
      </c>
      <c r="R2799">
        <v>12515</v>
      </c>
      <c r="S2799">
        <f t="shared" si="43"/>
        <v>12017</v>
      </c>
      <c r="T2799">
        <f>SUM($F2799:H2799)</f>
        <v>171226</v>
      </c>
      <c r="U2799">
        <f>SUM($F2799:I2799)</f>
        <v>183243</v>
      </c>
      <c r="V2799">
        <f>SUM($F2799:J2799)</f>
        <v>195260</v>
      </c>
      <c r="W2799">
        <f>SUM($F2799:K2799)</f>
        <v>207277</v>
      </c>
      <c r="X2799">
        <f>SUM($F2799:L2799)</f>
        <v>219294</v>
      </c>
      <c r="Y2799">
        <f>SUM($F2799:M2799)</f>
        <v>231809</v>
      </c>
      <c r="Z2799">
        <f>SUM($F2799:N2799)</f>
        <v>244324</v>
      </c>
      <c r="AA2799">
        <f>SUM($F2799:O2799)</f>
        <v>256839</v>
      </c>
      <c r="AB2799">
        <f>SUM($F2799:P2799)</f>
        <v>269354</v>
      </c>
      <c r="AC2799">
        <f>SUM($F2799:Q2799)</f>
        <v>281869</v>
      </c>
      <c r="AD2799">
        <f>SUM($F2799:R2799)</f>
        <v>294384</v>
      </c>
    </row>
    <row r="2800" spans="1:30" x14ac:dyDescent="0.35">
      <c r="A2800" t="s">
        <v>184</v>
      </c>
      <c r="B2800" s="328" t="str">
        <f>VLOOKUP(A2800,'Web Based Remittances'!$A$2:$C$70,3,0)</f>
        <v>972e667i</v>
      </c>
      <c r="C2800" t="s">
        <v>65</v>
      </c>
      <c r="D2800" t="s">
        <v>66</v>
      </c>
      <c r="F2800">
        <v>164890</v>
      </c>
      <c r="G2800">
        <v>13705</v>
      </c>
      <c r="H2800">
        <v>13705</v>
      </c>
      <c r="I2800">
        <v>13705</v>
      </c>
      <c r="J2800">
        <v>13705</v>
      </c>
      <c r="K2800">
        <v>13585</v>
      </c>
      <c r="L2800">
        <v>13495</v>
      </c>
      <c r="M2800">
        <v>14434</v>
      </c>
      <c r="N2800">
        <v>14434</v>
      </c>
      <c r="O2800">
        <v>14434</v>
      </c>
      <c r="P2800">
        <v>14314</v>
      </c>
      <c r="Q2800">
        <v>12687</v>
      </c>
      <c r="R2800">
        <v>12687</v>
      </c>
      <c r="S2800">
        <f t="shared" si="43"/>
        <v>13705</v>
      </c>
      <c r="T2800">
        <f>SUM($F2800:H2800)</f>
        <v>192300</v>
      </c>
      <c r="U2800">
        <f>SUM($F2800:I2800)</f>
        <v>206005</v>
      </c>
      <c r="V2800">
        <f>SUM($F2800:J2800)</f>
        <v>219710</v>
      </c>
      <c r="W2800">
        <f>SUM($F2800:K2800)</f>
        <v>233295</v>
      </c>
      <c r="X2800">
        <f>SUM($F2800:L2800)</f>
        <v>246790</v>
      </c>
      <c r="Y2800">
        <f>SUM($F2800:M2800)</f>
        <v>261224</v>
      </c>
      <c r="Z2800">
        <f>SUM($F2800:N2800)</f>
        <v>275658</v>
      </c>
      <c r="AA2800">
        <f>SUM($F2800:O2800)</f>
        <v>290092</v>
      </c>
      <c r="AB2800">
        <f>SUM($F2800:P2800)</f>
        <v>304406</v>
      </c>
      <c r="AC2800">
        <f>SUM($F2800:Q2800)</f>
        <v>317093</v>
      </c>
      <c r="AD2800">
        <f>SUM($F2800:R2800)</f>
        <v>329780</v>
      </c>
    </row>
    <row r="2801" spans="1:30" x14ac:dyDescent="0.35">
      <c r="A2801" t="s">
        <v>184</v>
      </c>
      <c r="B2801" s="328" t="str">
        <f>VLOOKUP(A2801,'Web Based Remittances'!$A$2:$C$70,3,0)</f>
        <v>972e667i</v>
      </c>
      <c r="C2801" t="s">
        <v>67</v>
      </c>
      <c r="D2801" t="s">
        <v>68</v>
      </c>
      <c r="F2801">
        <v>90600</v>
      </c>
      <c r="G2801">
        <v>7375</v>
      </c>
      <c r="H2801">
        <v>7375</v>
      </c>
      <c r="I2801">
        <v>7375</v>
      </c>
      <c r="J2801">
        <v>7375</v>
      </c>
      <c r="K2801">
        <v>7375</v>
      </c>
      <c r="L2801">
        <v>7375</v>
      </c>
      <c r="M2801">
        <v>7725</v>
      </c>
      <c r="N2801">
        <v>7725</v>
      </c>
      <c r="O2801">
        <v>7725</v>
      </c>
      <c r="P2801">
        <v>7725</v>
      </c>
      <c r="Q2801">
        <v>7725</v>
      </c>
      <c r="R2801">
        <v>7725</v>
      </c>
      <c r="S2801">
        <f t="shared" si="43"/>
        <v>7375</v>
      </c>
      <c r="T2801">
        <f>SUM($F2801:H2801)</f>
        <v>105350</v>
      </c>
      <c r="U2801">
        <f>SUM($F2801:I2801)</f>
        <v>112725</v>
      </c>
      <c r="V2801">
        <f>SUM($F2801:J2801)</f>
        <v>120100</v>
      </c>
      <c r="W2801">
        <f>SUM($F2801:K2801)</f>
        <v>127475</v>
      </c>
      <c r="X2801">
        <f>SUM($F2801:L2801)</f>
        <v>134850</v>
      </c>
      <c r="Y2801">
        <f>SUM($F2801:M2801)</f>
        <v>142575</v>
      </c>
      <c r="Z2801">
        <f>SUM($F2801:N2801)</f>
        <v>150300</v>
      </c>
      <c r="AA2801">
        <f>SUM($F2801:O2801)</f>
        <v>158025</v>
      </c>
      <c r="AB2801">
        <f>SUM($F2801:P2801)</f>
        <v>165750</v>
      </c>
      <c r="AC2801">
        <f>SUM($F2801:Q2801)</f>
        <v>173475</v>
      </c>
      <c r="AD2801">
        <f>SUM($F2801:R2801)</f>
        <v>181200</v>
      </c>
    </row>
    <row r="2802" spans="1:30" x14ac:dyDescent="0.35">
      <c r="A2802" t="s">
        <v>184</v>
      </c>
      <c r="B2802" s="328" t="str">
        <f>VLOOKUP(A2802,'Web Based Remittances'!$A$2:$C$70,3,0)</f>
        <v>972e667i</v>
      </c>
      <c r="C2802" t="s">
        <v>69</v>
      </c>
      <c r="D2802" t="s">
        <v>70</v>
      </c>
      <c r="F2802">
        <v>33360</v>
      </c>
      <c r="G2802">
        <v>2786</v>
      </c>
      <c r="H2802">
        <v>2786</v>
      </c>
      <c r="I2802">
        <v>2786</v>
      </c>
      <c r="J2802">
        <v>2786</v>
      </c>
      <c r="K2802">
        <v>2786</v>
      </c>
      <c r="L2802">
        <v>2186</v>
      </c>
      <c r="M2802">
        <v>2874</v>
      </c>
      <c r="N2802">
        <v>2874</v>
      </c>
      <c r="O2802">
        <v>2874</v>
      </c>
      <c r="P2802">
        <v>2874</v>
      </c>
      <c r="Q2802">
        <v>2874</v>
      </c>
      <c r="R2802">
        <v>2874</v>
      </c>
      <c r="S2802">
        <f t="shared" si="43"/>
        <v>2786</v>
      </c>
      <c r="T2802">
        <f>SUM($F2802:H2802)</f>
        <v>38932</v>
      </c>
      <c r="U2802">
        <f>SUM($F2802:I2802)</f>
        <v>41718</v>
      </c>
      <c r="V2802">
        <f>SUM($F2802:J2802)</f>
        <v>44504</v>
      </c>
      <c r="W2802">
        <f>SUM($F2802:K2802)</f>
        <v>47290</v>
      </c>
      <c r="X2802">
        <f>SUM($F2802:L2802)</f>
        <v>49476</v>
      </c>
      <c r="Y2802">
        <f>SUM($F2802:M2802)</f>
        <v>52350</v>
      </c>
      <c r="Z2802">
        <f>SUM($F2802:N2802)</f>
        <v>55224</v>
      </c>
      <c r="AA2802">
        <f>SUM($F2802:O2802)</f>
        <v>58098</v>
      </c>
      <c r="AB2802">
        <f>SUM($F2802:P2802)</f>
        <v>60972</v>
      </c>
      <c r="AC2802">
        <f>SUM($F2802:Q2802)</f>
        <v>63846</v>
      </c>
      <c r="AD2802">
        <f>SUM($F2802:R2802)</f>
        <v>66720</v>
      </c>
    </row>
    <row r="2803" spans="1:30" x14ac:dyDescent="0.35">
      <c r="A2803" t="s">
        <v>184</v>
      </c>
      <c r="B2803" s="328" t="str">
        <f>VLOOKUP(A2803,'Web Based Remittances'!$A$2:$C$70,3,0)</f>
        <v>972e667i</v>
      </c>
      <c r="C2803" t="s">
        <v>71</v>
      </c>
      <c r="D2803" t="s">
        <v>72</v>
      </c>
      <c r="F2803">
        <v>40131</v>
      </c>
      <c r="G2803">
        <v>2559</v>
      </c>
      <c r="H2803">
        <v>2044</v>
      </c>
      <c r="I2803">
        <v>2450</v>
      </c>
      <c r="J2803">
        <v>2044</v>
      </c>
      <c r="K2803">
        <v>2044</v>
      </c>
      <c r="L2803">
        <v>5726</v>
      </c>
      <c r="M2803">
        <v>2044</v>
      </c>
      <c r="N2803">
        <v>2044</v>
      </c>
      <c r="O2803">
        <v>2450</v>
      </c>
      <c r="P2803">
        <v>2044</v>
      </c>
      <c r="Q2803">
        <v>2044</v>
      </c>
      <c r="R2803">
        <v>12638</v>
      </c>
      <c r="S2803">
        <f t="shared" si="43"/>
        <v>2559</v>
      </c>
      <c r="T2803">
        <f>SUM($F2803:H2803)</f>
        <v>44734</v>
      </c>
      <c r="U2803">
        <f>SUM($F2803:I2803)</f>
        <v>47184</v>
      </c>
      <c r="V2803">
        <f>SUM($F2803:J2803)</f>
        <v>49228</v>
      </c>
      <c r="W2803">
        <f>SUM($F2803:K2803)</f>
        <v>51272</v>
      </c>
      <c r="X2803">
        <f>SUM($F2803:L2803)</f>
        <v>56998</v>
      </c>
      <c r="Y2803">
        <f>SUM($F2803:M2803)</f>
        <v>59042</v>
      </c>
      <c r="Z2803">
        <f>SUM($F2803:N2803)</f>
        <v>61086</v>
      </c>
      <c r="AA2803">
        <f>SUM($F2803:O2803)</f>
        <v>63536</v>
      </c>
      <c r="AB2803">
        <f>SUM($F2803:P2803)</f>
        <v>65580</v>
      </c>
      <c r="AC2803">
        <f>SUM($F2803:Q2803)</f>
        <v>67624</v>
      </c>
      <c r="AD2803">
        <f>SUM($F2803:R2803)</f>
        <v>80262</v>
      </c>
    </row>
    <row r="2804" spans="1:30" x14ac:dyDescent="0.35">
      <c r="A2804" t="s">
        <v>184</v>
      </c>
      <c r="B2804" s="328" t="str">
        <f>VLOOKUP(A2804,'Web Based Remittances'!$A$2:$C$70,3,0)</f>
        <v>972e667i</v>
      </c>
      <c r="C2804" t="s">
        <v>73</v>
      </c>
      <c r="D2804" t="s">
        <v>74</v>
      </c>
      <c r="F2804">
        <v>6109</v>
      </c>
      <c r="G2804">
        <v>500</v>
      </c>
      <c r="H2804">
        <v>417</v>
      </c>
      <c r="I2804">
        <v>417</v>
      </c>
      <c r="J2804">
        <v>417</v>
      </c>
      <c r="K2804">
        <v>417</v>
      </c>
      <c r="L2804">
        <v>417</v>
      </c>
      <c r="M2804">
        <v>417</v>
      </c>
      <c r="N2804">
        <v>417</v>
      </c>
      <c r="O2804">
        <v>417</v>
      </c>
      <c r="P2804">
        <v>417</v>
      </c>
      <c r="Q2804">
        <v>417</v>
      </c>
      <c r="R2804">
        <v>1439</v>
      </c>
      <c r="S2804">
        <f t="shared" si="43"/>
        <v>500</v>
      </c>
      <c r="T2804">
        <f>SUM($F2804:H2804)</f>
        <v>7026</v>
      </c>
      <c r="U2804">
        <f>SUM($F2804:I2804)</f>
        <v>7443</v>
      </c>
      <c r="V2804">
        <f>SUM($F2804:J2804)</f>
        <v>7860</v>
      </c>
      <c r="W2804">
        <f>SUM($F2804:K2804)</f>
        <v>8277</v>
      </c>
      <c r="X2804">
        <f>SUM($F2804:L2804)</f>
        <v>8694</v>
      </c>
      <c r="Y2804">
        <f>SUM($F2804:M2804)</f>
        <v>9111</v>
      </c>
      <c r="Z2804">
        <f>SUM($F2804:N2804)</f>
        <v>9528</v>
      </c>
      <c r="AA2804">
        <f>SUM($F2804:O2804)</f>
        <v>9945</v>
      </c>
      <c r="AB2804">
        <f>SUM($F2804:P2804)</f>
        <v>10362</v>
      </c>
      <c r="AC2804">
        <f>SUM($F2804:Q2804)</f>
        <v>10779</v>
      </c>
      <c r="AD2804">
        <f>SUM($F2804:R2804)</f>
        <v>12218</v>
      </c>
    </row>
    <row r="2805" spans="1:30" x14ac:dyDescent="0.35">
      <c r="A2805" t="s">
        <v>184</v>
      </c>
      <c r="B2805" s="328" t="str">
        <f>VLOOKUP(A2805,'Web Based Remittances'!$A$2:$C$70,3,0)</f>
        <v>972e667i</v>
      </c>
      <c r="C2805" t="s">
        <v>75</v>
      </c>
      <c r="D2805" t="s">
        <v>76</v>
      </c>
      <c r="F2805">
        <v>0</v>
      </c>
      <c r="G2805">
        <v>0</v>
      </c>
      <c r="H2805">
        <v>0</v>
      </c>
      <c r="I2805">
        <v>0</v>
      </c>
      <c r="J2805">
        <v>0</v>
      </c>
      <c r="K2805">
        <v>0</v>
      </c>
      <c r="L2805">
        <v>0</v>
      </c>
      <c r="M2805">
        <v>0</v>
      </c>
      <c r="N2805">
        <v>0</v>
      </c>
      <c r="O2805">
        <v>0</v>
      </c>
      <c r="P2805">
        <v>0</v>
      </c>
      <c r="Q2805">
        <v>0</v>
      </c>
      <c r="R2805">
        <v>0</v>
      </c>
      <c r="S2805">
        <f t="shared" si="43"/>
        <v>0</v>
      </c>
      <c r="T2805">
        <f>SUM($F2805:H2805)</f>
        <v>0</v>
      </c>
      <c r="U2805">
        <f>SUM($F2805:I2805)</f>
        <v>0</v>
      </c>
      <c r="V2805">
        <f>SUM($F2805:J2805)</f>
        <v>0</v>
      </c>
      <c r="W2805">
        <f>SUM($F2805:K2805)</f>
        <v>0</v>
      </c>
      <c r="X2805">
        <f>SUM($F2805:L2805)</f>
        <v>0</v>
      </c>
      <c r="Y2805">
        <f>SUM($F2805:M2805)</f>
        <v>0</v>
      </c>
      <c r="Z2805">
        <f>SUM($F2805:N2805)</f>
        <v>0</v>
      </c>
      <c r="AA2805">
        <f>SUM($F2805:O2805)</f>
        <v>0</v>
      </c>
      <c r="AB2805">
        <f>SUM($F2805:P2805)</f>
        <v>0</v>
      </c>
      <c r="AC2805">
        <f>SUM($F2805:Q2805)</f>
        <v>0</v>
      </c>
      <c r="AD2805">
        <f>SUM($F2805:R2805)</f>
        <v>0</v>
      </c>
    </row>
    <row r="2806" spans="1:30" x14ac:dyDescent="0.35">
      <c r="A2806" t="s">
        <v>184</v>
      </c>
      <c r="B2806" s="328" t="str">
        <f>VLOOKUP(A2806,'Web Based Remittances'!$A$2:$C$70,3,0)</f>
        <v>972e667i</v>
      </c>
      <c r="C2806" t="s">
        <v>77</v>
      </c>
      <c r="D2806" t="s">
        <v>78</v>
      </c>
      <c r="F2806">
        <v>0</v>
      </c>
      <c r="G2806">
        <v>0</v>
      </c>
      <c r="H2806">
        <v>0</v>
      </c>
      <c r="I2806">
        <v>0</v>
      </c>
      <c r="J2806">
        <v>0</v>
      </c>
      <c r="K2806">
        <v>0</v>
      </c>
      <c r="L2806">
        <v>0</v>
      </c>
      <c r="M2806">
        <v>0</v>
      </c>
      <c r="N2806">
        <v>0</v>
      </c>
      <c r="O2806">
        <v>0</v>
      </c>
      <c r="P2806">
        <v>0</v>
      </c>
      <c r="Q2806">
        <v>0</v>
      </c>
      <c r="R2806">
        <v>0</v>
      </c>
      <c r="S2806">
        <f t="shared" si="43"/>
        <v>0</v>
      </c>
      <c r="T2806">
        <f>SUM($F2806:H2806)</f>
        <v>0</v>
      </c>
      <c r="U2806">
        <f>SUM($F2806:I2806)</f>
        <v>0</v>
      </c>
      <c r="V2806">
        <f>SUM($F2806:J2806)</f>
        <v>0</v>
      </c>
      <c r="W2806">
        <f>SUM($F2806:K2806)</f>
        <v>0</v>
      </c>
      <c r="X2806">
        <f>SUM($F2806:L2806)</f>
        <v>0</v>
      </c>
      <c r="Y2806">
        <f>SUM($F2806:M2806)</f>
        <v>0</v>
      </c>
      <c r="Z2806">
        <f>SUM($F2806:N2806)</f>
        <v>0</v>
      </c>
      <c r="AA2806">
        <f>SUM($F2806:O2806)</f>
        <v>0</v>
      </c>
      <c r="AB2806">
        <f>SUM($F2806:P2806)</f>
        <v>0</v>
      </c>
      <c r="AC2806">
        <f>SUM($F2806:Q2806)</f>
        <v>0</v>
      </c>
      <c r="AD2806">
        <f>SUM($F2806:R2806)</f>
        <v>0</v>
      </c>
    </row>
    <row r="2807" spans="1:30" x14ac:dyDescent="0.35">
      <c r="A2807" t="s">
        <v>184</v>
      </c>
      <c r="B2807" s="328" t="str">
        <f>VLOOKUP(A2807,'Web Based Remittances'!$A$2:$C$70,3,0)</f>
        <v>972e667i</v>
      </c>
      <c r="C2807" t="s">
        <v>79</v>
      </c>
      <c r="D2807" t="s">
        <v>80</v>
      </c>
      <c r="F2807">
        <v>33774</v>
      </c>
      <c r="G2807">
        <v>3318</v>
      </c>
      <c r="H2807">
        <v>1188</v>
      </c>
      <c r="I2807">
        <v>1688</v>
      </c>
      <c r="J2807">
        <v>1188</v>
      </c>
      <c r="K2807">
        <v>1188</v>
      </c>
      <c r="L2807">
        <v>2688</v>
      </c>
      <c r="M2807">
        <v>1188</v>
      </c>
      <c r="N2807">
        <v>1188</v>
      </c>
      <c r="O2807">
        <v>1438</v>
      </c>
      <c r="P2807">
        <v>1688</v>
      </c>
      <c r="Q2807">
        <v>1388</v>
      </c>
      <c r="R2807">
        <v>15626</v>
      </c>
      <c r="S2807">
        <f t="shared" si="43"/>
        <v>3318</v>
      </c>
      <c r="T2807">
        <f>SUM($F2807:H2807)</f>
        <v>38280</v>
      </c>
      <c r="U2807">
        <f>SUM($F2807:I2807)</f>
        <v>39968</v>
      </c>
      <c r="V2807">
        <f>SUM($F2807:J2807)</f>
        <v>41156</v>
      </c>
      <c r="W2807">
        <f>SUM($F2807:K2807)</f>
        <v>42344</v>
      </c>
      <c r="X2807">
        <f>SUM($F2807:L2807)</f>
        <v>45032</v>
      </c>
      <c r="Y2807">
        <f>SUM($F2807:M2807)</f>
        <v>46220</v>
      </c>
      <c r="Z2807">
        <f>SUM($F2807:N2807)</f>
        <v>47408</v>
      </c>
      <c r="AA2807">
        <f>SUM($F2807:O2807)</f>
        <v>48846</v>
      </c>
      <c r="AB2807">
        <f>SUM($F2807:P2807)</f>
        <v>50534</v>
      </c>
      <c r="AC2807">
        <f>SUM($F2807:Q2807)</f>
        <v>51922</v>
      </c>
      <c r="AD2807">
        <f>SUM($F2807:R2807)</f>
        <v>67548</v>
      </c>
    </row>
    <row r="2808" spans="1:30" x14ac:dyDescent="0.35">
      <c r="A2808" t="s">
        <v>184</v>
      </c>
      <c r="B2808" s="328" t="str">
        <f>VLOOKUP(A2808,'Web Based Remittances'!$A$2:$C$70,3,0)</f>
        <v>972e667i</v>
      </c>
      <c r="C2808" t="s">
        <v>81</v>
      </c>
      <c r="D2808" t="s">
        <v>82</v>
      </c>
      <c r="F2808">
        <v>10584</v>
      </c>
      <c r="G2808">
        <v>882</v>
      </c>
      <c r="H2808">
        <v>882</v>
      </c>
      <c r="I2808">
        <v>882</v>
      </c>
      <c r="J2808">
        <v>882</v>
      </c>
      <c r="K2808">
        <v>882</v>
      </c>
      <c r="L2808">
        <v>882</v>
      </c>
      <c r="M2808">
        <v>882</v>
      </c>
      <c r="N2808">
        <v>882</v>
      </c>
      <c r="O2808">
        <v>882</v>
      </c>
      <c r="P2808">
        <v>882</v>
      </c>
      <c r="Q2808">
        <v>882</v>
      </c>
      <c r="R2808">
        <v>882</v>
      </c>
      <c r="S2808">
        <f t="shared" si="43"/>
        <v>882</v>
      </c>
      <c r="T2808">
        <f>SUM($F2808:H2808)</f>
        <v>12348</v>
      </c>
      <c r="U2808">
        <f>SUM($F2808:I2808)</f>
        <v>13230</v>
      </c>
      <c r="V2808">
        <f>SUM($F2808:J2808)</f>
        <v>14112</v>
      </c>
      <c r="W2808">
        <f>SUM($F2808:K2808)</f>
        <v>14994</v>
      </c>
      <c r="X2808">
        <f>SUM($F2808:L2808)</f>
        <v>15876</v>
      </c>
      <c r="Y2808">
        <f>SUM($F2808:M2808)</f>
        <v>16758</v>
      </c>
      <c r="Z2808">
        <f>SUM($F2808:N2808)</f>
        <v>17640</v>
      </c>
      <c r="AA2808">
        <f>SUM($F2808:O2808)</f>
        <v>18522</v>
      </c>
      <c r="AB2808">
        <f>SUM($F2808:P2808)</f>
        <v>19404</v>
      </c>
      <c r="AC2808">
        <f>SUM($F2808:Q2808)</f>
        <v>20286</v>
      </c>
      <c r="AD2808">
        <f>SUM($F2808:R2808)</f>
        <v>21168</v>
      </c>
    </row>
    <row r="2809" spans="1:30" x14ac:dyDescent="0.35">
      <c r="A2809" t="s">
        <v>184</v>
      </c>
      <c r="B2809" s="328" t="str">
        <f>VLOOKUP(A2809,'Web Based Remittances'!$A$2:$C$70,3,0)</f>
        <v>972e667i</v>
      </c>
      <c r="C2809" t="s">
        <v>83</v>
      </c>
      <c r="D2809" t="s">
        <v>84</v>
      </c>
      <c r="F2809">
        <v>28143</v>
      </c>
      <c r="G2809">
        <v>2326</v>
      </c>
      <c r="H2809">
        <v>2326</v>
      </c>
      <c r="I2809">
        <v>2326</v>
      </c>
      <c r="J2809">
        <v>2326</v>
      </c>
      <c r="K2809">
        <v>2326</v>
      </c>
      <c r="L2809">
        <v>2426</v>
      </c>
      <c r="M2809">
        <v>2326</v>
      </c>
      <c r="N2809">
        <v>2326</v>
      </c>
      <c r="O2809">
        <v>2326</v>
      </c>
      <c r="P2809">
        <v>2326</v>
      </c>
      <c r="Q2809">
        <v>2326</v>
      </c>
      <c r="R2809">
        <v>2457</v>
      </c>
      <c r="S2809">
        <f t="shared" si="43"/>
        <v>2326</v>
      </c>
      <c r="T2809">
        <f>SUM($F2809:H2809)</f>
        <v>32795</v>
      </c>
      <c r="U2809">
        <f>SUM($F2809:I2809)</f>
        <v>35121</v>
      </c>
      <c r="V2809">
        <f>SUM($F2809:J2809)</f>
        <v>37447</v>
      </c>
      <c r="W2809">
        <f>SUM($F2809:K2809)</f>
        <v>39773</v>
      </c>
      <c r="X2809">
        <f>SUM($F2809:L2809)</f>
        <v>42199</v>
      </c>
      <c r="Y2809">
        <f>SUM($F2809:M2809)</f>
        <v>44525</v>
      </c>
      <c r="Z2809">
        <f>SUM($F2809:N2809)</f>
        <v>46851</v>
      </c>
      <c r="AA2809">
        <f>SUM($F2809:O2809)</f>
        <v>49177</v>
      </c>
      <c r="AB2809">
        <f>SUM($F2809:P2809)</f>
        <v>51503</v>
      </c>
      <c r="AC2809">
        <f>SUM($F2809:Q2809)</f>
        <v>53829</v>
      </c>
      <c r="AD2809">
        <f>SUM($F2809:R2809)</f>
        <v>56286</v>
      </c>
    </row>
    <row r="2810" spans="1:30" x14ac:dyDescent="0.35">
      <c r="A2810" t="s">
        <v>184</v>
      </c>
      <c r="B2810" s="328" t="str">
        <f>VLOOKUP(A2810,'Web Based Remittances'!$A$2:$C$70,3,0)</f>
        <v>972e667i</v>
      </c>
      <c r="C2810" t="s">
        <v>85</v>
      </c>
      <c r="D2810" t="s">
        <v>86</v>
      </c>
      <c r="F2810">
        <v>5995</v>
      </c>
      <c r="G2810">
        <v>333</v>
      </c>
      <c r="H2810">
        <v>333</v>
      </c>
      <c r="I2810">
        <v>333</v>
      </c>
      <c r="J2810">
        <v>333</v>
      </c>
      <c r="K2810">
        <v>333</v>
      </c>
      <c r="L2810">
        <v>333</v>
      </c>
      <c r="M2810">
        <v>333</v>
      </c>
      <c r="N2810">
        <v>333</v>
      </c>
      <c r="O2810">
        <v>333</v>
      </c>
      <c r="P2810">
        <v>333</v>
      </c>
      <c r="Q2810">
        <v>333</v>
      </c>
      <c r="R2810">
        <v>2332</v>
      </c>
      <c r="S2810">
        <f t="shared" si="43"/>
        <v>333</v>
      </c>
      <c r="T2810">
        <f>SUM($F2810:H2810)</f>
        <v>6661</v>
      </c>
      <c r="U2810">
        <f>SUM($F2810:I2810)</f>
        <v>6994</v>
      </c>
      <c r="V2810">
        <f>SUM($F2810:J2810)</f>
        <v>7327</v>
      </c>
      <c r="W2810">
        <f>SUM($F2810:K2810)</f>
        <v>7660</v>
      </c>
      <c r="X2810">
        <f>SUM($F2810:L2810)</f>
        <v>7993</v>
      </c>
      <c r="Y2810">
        <f>SUM($F2810:M2810)</f>
        <v>8326</v>
      </c>
      <c r="Z2810">
        <f>SUM($F2810:N2810)</f>
        <v>8659</v>
      </c>
      <c r="AA2810">
        <f>SUM($F2810:O2810)</f>
        <v>8992</v>
      </c>
      <c r="AB2810">
        <f>SUM($F2810:P2810)</f>
        <v>9325</v>
      </c>
      <c r="AC2810">
        <f>SUM($F2810:Q2810)</f>
        <v>9658</v>
      </c>
      <c r="AD2810">
        <f>SUM($F2810:R2810)</f>
        <v>11990</v>
      </c>
    </row>
    <row r="2811" spans="1:30" x14ac:dyDescent="0.35">
      <c r="A2811" t="s">
        <v>184</v>
      </c>
      <c r="B2811" s="328" t="str">
        <f>VLOOKUP(A2811,'Web Based Remittances'!$A$2:$C$70,3,0)</f>
        <v>972e667i</v>
      </c>
      <c r="C2811" t="s">
        <v>87</v>
      </c>
      <c r="D2811" t="s">
        <v>88</v>
      </c>
      <c r="F2811">
        <v>83069</v>
      </c>
      <c r="G2811">
        <v>6923</v>
      </c>
      <c r="H2811">
        <v>6923</v>
      </c>
      <c r="I2811">
        <v>3750</v>
      </c>
      <c r="J2811">
        <v>3750</v>
      </c>
      <c r="K2811">
        <v>3750</v>
      </c>
      <c r="L2811">
        <v>3750</v>
      </c>
      <c r="M2811">
        <v>6923</v>
      </c>
      <c r="N2811">
        <v>6923</v>
      </c>
      <c r="O2811">
        <v>6923</v>
      </c>
      <c r="P2811">
        <v>6923</v>
      </c>
      <c r="Q2811">
        <v>6923</v>
      </c>
      <c r="R2811">
        <v>19608</v>
      </c>
      <c r="S2811">
        <f t="shared" si="43"/>
        <v>6923</v>
      </c>
      <c r="T2811">
        <f>SUM($F2811:H2811)</f>
        <v>96915</v>
      </c>
      <c r="U2811">
        <f>SUM($F2811:I2811)</f>
        <v>100665</v>
      </c>
      <c r="V2811">
        <f>SUM($F2811:J2811)</f>
        <v>104415</v>
      </c>
      <c r="W2811">
        <f>SUM($F2811:K2811)</f>
        <v>108165</v>
      </c>
      <c r="X2811">
        <f>SUM($F2811:L2811)</f>
        <v>111915</v>
      </c>
      <c r="Y2811">
        <f>SUM($F2811:M2811)</f>
        <v>118838</v>
      </c>
      <c r="Z2811">
        <f>SUM($F2811:N2811)</f>
        <v>125761</v>
      </c>
      <c r="AA2811">
        <f>SUM($F2811:O2811)</f>
        <v>132684</v>
      </c>
      <c r="AB2811">
        <f>SUM($F2811:P2811)</f>
        <v>139607</v>
      </c>
      <c r="AC2811">
        <f>SUM($F2811:Q2811)</f>
        <v>146530</v>
      </c>
      <c r="AD2811">
        <f>SUM($F2811:R2811)</f>
        <v>166138</v>
      </c>
    </row>
    <row r="2812" spans="1:30" x14ac:dyDescent="0.35">
      <c r="A2812" t="s">
        <v>184</v>
      </c>
      <c r="B2812" s="328" t="str">
        <f>VLOOKUP(A2812,'Web Based Remittances'!$A$2:$C$70,3,0)</f>
        <v>972e667i</v>
      </c>
      <c r="C2812" t="s">
        <v>89</v>
      </c>
      <c r="D2812" t="s">
        <v>90</v>
      </c>
      <c r="F2812">
        <v>0</v>
      </c>
      <c r="G2812">
        <v>0</v>
      </c>
      <c r="H2812">
        <v>0</v>
      </c>
      <c r="I2812">
        <v>0</v>
      </c>
      <c r="J2812">
        <v>0</v>
      </c>
      <c r="K2812">
        <v>0</v>
      </c>
      <c r="L2812">
        <v>0</v>
      </c>
      <c r="M2812">
        <v>0</v>
      </c>
      <c r="N2812">
        <v>0</v>
      </c>
      <c r="O2812">
        <v>0</v>
      </c>
      <c r="P2812">
        <v>0</v>
      </c>
      <c r="Q2812">
        <v>0</v>
      </c>
      <c r="R2812">
        <v>0</v>
      </c>
      <c r="S2812">
        <f t="shared" si="43"/>
        <v>0</v>
      </c>
      <c r="T2812">
        <f>SUM($F2812:H2812)</f>
        <v>0</v>
      </c>
      <c r="U2812">
        <f>SUM($F2812:I2812)</f>
        <v>0</v>
      </c>
      <c r="V2812">
        <f>SUM($F2812:J2812)</f>
        <v>0</v>
      </c>
      <c r="W2812">
        <f>SUM($F2812:K2812)</f>
        <v>0</v>
      </c>
      <c r="X2812">
        <f>SUM($F2812:L2812)</f>
        <v>0</v>
      </c>
      <c r="Y2812">
        <f>SUM($F2812:M2812)</f>
        <v>0</v>
      </c>
      <c r="Z2812">
        <f>SUM($F2812:N2812)</f>
        <v>0</v>
      </c>
      <c r="AA2812">
        <f>SUM($F2812:O2812)</f>
        <v>0</v>
      </c>
      <c r="AB2812">
        <f>SUM($F2812:P2812)</f>
        <v>0</v>
      </c>
      <c r="AC2812">
        <f>SUM($F2812:Q2812)</f>
        <v>0</v>
      </c>
      <c r="AD2812">
        <f>SUM($F2812:R2812)</f>
        <v>0</v>
      </c>
    </row>
    <row r="2813" spans="1:30" x14ac:dyDescent="0.35">
      <c r="A2813" t="s">
        <v>184</v>
      </c>
      <c r="B2813" s="328" t="str">
        <f>VLOOKUP(A2813,'Web Based Remittances'!$A$2:$C$70,3,0)</f>
        <v>972e667i</v>
      </c>
      <c r="C2813" t="s">
        <v>91</v>
      </c>
      <c r="D2813" t="s">
        <v>92</v>
      </c>
      <c r="F2813">
        <v>37122</v>
      </c>
      <c r="G2813">
        <v>1452</v>
      </c>
      <c r="H2813">
        <v>3523</v>
      </c>
      <c r="I2813">
        <v>2743</v>
      </c>
      <c r="J2813">
        <v>5025.5</v>
      </c>
      <c r="K2813">
        <v>1096</v>
      </c>
      <c r="L2813">
        <v>9008</v>
      </c>
      <c r="M2813">
        <v>1702</v>
      </c>
      <c r="N2813">
        <v>2500</v>
      </c>
      <c r="O2813">
        <v>2288.5</v>
      </c>
      <c r="P2813">
        <v>3039</v>
      </c>
      <c r="Q2813">
        <v>1666</v>
      </c>
      <c r="R2813">
        <v>3079</v>
      </c>
      <c r="S2813">
        <f t="shared" si="43"/>
        <v>1452</v>
      </c>
      <c r="T2813">
        <f>SUM($F2813:H2813)</f>
        <v>42097</v>
      </c>
      <c r="U2813">
        <f>SUM($F2813:I2813)</f>
        <v>44840</v>
      </c>
      <c r="V2813">
        <f>SUM($F2813:J2813)</f>
        <v>49865.5</v>
      </c>
      <c r="W2813">
        <f>SUM($F2813:K2813)</f>
        <v>50961.5</v>
      </c>
      <c r="X2813">
        <f>SUM($F2813:L2813)</f>
        <v>59969.5</v>
      </c>
      <c r="Y2813">
        <f>SUM($F2813:M2813)</f>
        <v>61671.5</v>
      </c>
      <c r="Z2813">
        <f>SUM($F2813:N2813)</f>
        <v>64171.5</v>
      </c>
      <c r="AA2813">
        <f>SUM($F2813:O2813)</f>
        <v>66460</v>
      </c>
      <c r="AB2813">
        <f>SUM($F2813:P2813)</f>
        <v>69499</v>
      </c>
      <c r="AC2813">
        <f>SUM($F2813:Q2813)</f>
        <v>71165</v>
      </c>
      <c r="AD2813">
        <f>SUM($F2813:R2813)</f>
        <v>74244</v>
      </c>
    </row>
    <row r="2814" spans="1:30" x14ac:dyDescent="0.35">
      <c r="A2814" t="s">
        <v>184</v>
      </c>
      <c r="B2814" s="328" t="str">
        <f>VLOOKUP(A2814,'Web Based Remittances'!$A$2:$C$70,3,0)</f>
        <v>972e667i</v>
      </c>
      <c r="C2814" t="s">
        <v>93</v>
      </c>
      <c r="D2814" t="s">
        <v>94</v>
      </c>
      <c r="F2814">
        <v>92432</v>
      </c>
      <c r="G2814">
        <v>8439</v>
      </c>
      <c r="H2814">
        <v>7510</v>
      </c>
      <c r="I2814">
        <v>7240</v>
      </c>
      <c r="J2814">
        <v>7240</v>
      </c>
      <c r="K2814">
        <v>9176</v>
      </c>
      <c r="L2814">
        <v>7501</v>
      </c>
      <c r="M2814">
        <v>7272</v>
      </c>
      <c r="N2814">
        <v>7461</v>
      </c>
      <c r="O2814">
        <v>7240</v>
      </c>
      <c r="P2814">
        <v>8408</v>
      </c>
      <c r="Q2814">
        <v>7274</v>
      </c>
      <c r="R2814">
        <v>7671</v>
      </c>
      <c r="S2814">
        <f t="shared" si="43"/>
        <v>8439</v>
      </c>
      <c r="T2814">
        <f>SUM($F2814:H2814)</f>
        <v>108381</v>
      </c>
      <c r="U2814">
        <f>SUM($F2814:I2814)</f>
        <v>115621</v>
      </c>
      <c r="V2814">
        <f>SUM($F2814:J2814)</f>
        <v>122861</v>
      </c>
      <c r="W2814">
        <f>SUM($F2814:K2814)</f>
        <v>132037</v>
      </c>
      <c r="X2814">
        <f>SUM($F2814:L2814)</f>
        <v>139538</v>
      </c>
      <c r="Y2814">
        <f>SUM($F2814:M2814)</f>
        <v>146810</v>
      </c>
      <c r="Z2814">
        <f>SUM($F2814:N2814)</f>
        <v>154271</v>
      </c>
      <c r="AA2814">
        <f>SUM($F2814:O2814)</f>
        <v>161511</v>
      </c>
      <c r="AB2814">
        <f>SUM($F2814:P2814)</f>
        <v>169919</v>
      </c>
      <c r="AC2814">
        <f>SUM($F2814:Q2814)</f>
        <v>177193</v>
      </c>
      <c r="AD2814">
        <f>SUM($F2814:R2814)</f>
        <v>184864</v>
      </c>
    </row>
    <row r="2815" spans="1:30" x14ac:dyDescent="0.35">
      <c r="A2815" t="s">
        <v>184</v>
      </c>
      <c r="B2815" s="328" t="str">
        <f>VLOOKUP(A2815,'Web Based Remittances'!$A$2:$C$70,3,0)</f>
        <v>972e667i</v>
      </c>
      <c r="C2815" t="s">
        <v>95</v>
      </c>
      <c r="D2815" t="s">
        <v>96</v>
      </c>
      <c r="F2815">
        <v>14109</v>
      </c>
      <c r="G2815">
        <v>5330</v>
      </c>
      <c r="H2815">
        <v>268</v>
      </c>
      <c r="I2815">
        <v>1888</v>
      </c>
      <c r="J2815">
        <v>142</v>
      </c>
      <c r="K2815">
        <v>142</v>
      </c>
      <c r="L2815">
        <v>142</v>
      </c>
      <c r="M2815">
        <v>300</v>
      </c>
      <c r="N2815">
        <v>426</v>
      </c>
      <c r="O2815">
        <v>2982</v>
      </c>
      <c r="P2815">
        <v>606</v>
      </c>
      <c r="Q2815">
        <v>531</v>
      </c>
      <c r="R2815">
        <v>1352</v>
      </c>
      <c r="S2815">
        <f t="shared" si="43"/>
        <v>5330</v>
      </c>
      <c r="T2815">
        <f>SUM($F2815:H2815)</f>
        <v>19707</v>
      </c>
      <c r="U2815">
        <f>SUM($F2815:I2815)</f>
        <v>21595</v>
      </c>
      <c r="V2815">
        <f>SUM($F2815:J2815)</f>
        <v>21737</v>
      </c>
      <c r="W2815">
        <f>SUM($F2815:K2815)</f>
        <v>21879</v>
      </c>
      <c r="X2815">
        <f>SUM($F2815:L2815)</f>
        <v>22021</v>
      </c>
      <c r="Y2815">
        <f>SUM($F2815:M2815)</f>
        <v>22321</v>
      </c>
      <c r="Z2815">
        <f>SUM($F2815:N2815)</f>
        <v>22747</v>
      </c>
      <c r="AA2815">
        <f>SUM($F2815:O2815)</f>
        <v>25729</v>
      </c>
      <c r="AB2815">
        <f>SUM($F2815:P2815)</f>
        <v>26335</v>
      </c>
      <c r="AC2815">
        <f>SUM($F2815:Q2815)</f>
        <v>26866</v>
      </c>
      <c r="AD2815">
        <f>SUM($F2815:R2815)</f>
        <v>28218</v>
      </c>
    </row>
    <row r="2816" spans="1:30" x14ac:dyDescent="0.35">
      <c r="A2816" t="s">
        <v>184</v>
      </c>
      <c r="B2816" s="328" t="str">
        <f>VLOOKUP(A2816,'Web Based Remittances'!$A$2:$C$70,3,0)</f>
        <v>972e667i</v>
      </c>
      <c r="C2816" t="s">
        <v>97</v>
      </c>
      <c r="D2816" t="s">
        <v>98</v>
      </c>
      <c r="F2816">
        <v>11556</v>
      </c>
      <c r="G2816">
        <v>67</v>
      </c>
      <c r="H2816">
        <v>1859</v>
      </c>
      <c r="I2816">
        <v>963</v>
      </c>
      <c r="J2816">
        <v>963</v>
      </c>
      <c r="K2816">
        <v>963</v>
      </c>
      <c r="L2816">
        <v>963</v>
      </c>
      <c r="M2816">
        <v>963</v>
      </c>
      <c r="N2816">
        <v>963</v>
      </c>
      <c r="O2816">
        <v>963</v>
      </c>
      <c r="P2816">
        <v>963</v>
      </c>
      <c r="Q2816">
        <v>963</v>
      </c>
      <c r="R2816">
        <v>963</v>
      </c>
      <c r="S2816">
        <f t="shared" si="43"/>
        <v>67</v>
      </c>
      <c r="T2816">
        <f>SUM($F2816:H2816)</f>
        <v>13482</v>
      </c>
      <c r="U2816">
        <f>SUM($F2816:I2816)</f>
        <v>14445</v>
      </c>
      <c r="V2816">
        <f>SUM($F2816:J2816)</f>
        <v>15408</v>
      </c>
      <c r="W2816">
        <f>SUM($F2816:K2816)</f>
        <v>16371</v>
      </c>
      <c r="X2816">
        <f>SUM($F2816:L2816)</f>
        <v>17334</v>
      </c>
      <c r="Y2816">
        <f>SUM($F2816:M2816)</f>
        <v>18297</v>
      </c>
      <c r="Z2816">
        <f>SUM($F2816:N2816)</f>
        <v>19260</v>
      </c>
      <c r="AA2816">
        <f>SUM($F2816:O2816)</f>
        <v>20223</v>
      </c>
      <c r="AB2816">
        <f>SUM($F2816:P2816)</f>
        <v>21186</v>
      </c>
      <c r="AC2816">
        <f>SUM($F2816:Q2816)</f>
        <v>22149</v>
      </c>
      <c r="AD2816">
        <f>SUM($F2816:R2816)</f>
        <v>23112</v>
      </c>
    </row>
    <row r="2817" spans="1:30" x14ac:dyDescent="0.35">
      <c r="A2817" t="s">
        <v>184</v>
      </c>
      <c r="B2817" s="328" t="str">
        <f>VLOOKUP(A2817,'Web Based Remittances'!$A$2:$C$70,3,0)</f>
        <v>972e667i</v>
      </c>
      <c r="C2817" t="s">
        <v>99</v>
      </c>
      <c r="D2817" t="s">
        <v>100</v>
      </c>
      <c r="F2817">
        <v>57431</v>
      </c>
      <c r="G2817">
        <v>13729</v>
      </c>
      <c r="H2817">
        <v>1888</v>
      </c>
      <c r="I2817">
        <v>1597</v>
      </c>
      <c r="J2817">
        <v>9663</v>
      </c>
      <c r="K2817">
        <v>1597</v>
      </c>
      <c r="L2817">
        <v>1872</v>
      </c>
      <c r="M2817">
        <v>4007</v>
      </c>
      <c r="N2817">
        <v>4086</v>
      </c>
      <c r="O2817">
        <v>1956</v>
      </c>
      <c r="P2817">
        <v>4007</v>
      </c>
      <c r="Q2817">
        <v>4706</v>
      </c>
      <c r="R2817">
        <v>8323</v>
      </c>
      <c r="S2817">
        <f t="shared" si="43"/>
        <v>13729</v>
      </c>
      <c r="T2817">
        <f>SUM($F2817:H2817)</f>
        <v>73048</v>
      </c>
      <c r="U2817">
        <f>SUM($F2817:I2817)</f>
        <v>74645</v>
      </c>
      <c r="V2817">
        <f>SUM($F2817:J2817)</f>
        <v>84308</v>
      </c>
      <c r="W2817">
        <f>SUM($F2817:K2817)</f>
        <v>85905</v>
      </c>
      <c r="X2817">
        <f>SUM($F2817:L2817)</f>
        <v>87777</v>
      </c>
      <c r="Y2817">
        <f>SUM($F2817:M2817)</f>
        <v>91784</v>
      </c>
      <c r="Z2817">
        <f>SUM($F2817:N2817)</f>
        <v>95870</v>
      </c>
      <c r="AA2817">
        <f>SUM($F2817:O2817)</f>
        <v>97826</v>
      </c>
      <c r="AB2817">
        <f>SUM($F2817:P2817)</f>
        <v>101833</v>
      </c>
      <c r="AC2817">
        <f>SUM($F2817:Q2817)</f>
        <v>106539</v>
      </c>
      <c r="AD2817">
        <f>SUM($F2817:R2817)</f>
        <v>114862</v>
      </c>
    </row>
    <row r="2818" spans="1:30" x14ac:dyDescent="0.35">
      <c r="A2818" t="s">
        <v>184</v>
      </c>
      <c r="B2818" s="328" t="str">
        <f>VLOOKUP(A2818,'Web Based Remittances'!$A$2:$C$70,3,0)</f>
        <v>972e667i</v>
      </c>
      <c r="C2818" t="s">
        <v>101</v>
      </c>
      <c r="D2818" t="s">
        <v>102</v>
      </c>
      <c r="F2818">
        <v>15716</v>
      </c>
      <c r="G2818">
        <v>-4757</v>
      </c>
      <c r="H2818">
        <v>4757</v>
      </c>
      <c r="I2818">
        <v>0</v>
      </c>
      <c r="J2818">
        <v>0</v>
      </c>
      <c r="K2818">
        <v>0</v>
      </c>
      <c r="L2818">
        <v>0</v>
      </c>
      <c r="M2818">
        <v>0</v>
      </c>
      <c r="N2818">
        <v>0</v>
      </c>
      <c r="O2818">
        <v>0</v>
      </c>
      <c r="P2818">
        <v>0</v>
      </c>
      <c r="Q2818">
        <v>0</v>
      </c>
      <c r="R2818">
        <v>15716</v>
      </c>
      <c r="S2818">
        <f t="shared" si="43"/>
        <v>-4757</v>
      </c>
      <c r="T2818">
        <f>SUM($F2818:H2818)</f>
        <v>15716</v>
      </c>
      <c r="U2818">
        <f>SUM($F2818:I2818)</f>
        <v>15716</v>
      </c>
      <c r="V2818">
        <f>SUM($F2818:J2818)</f>
        <v>15716</v>
      </c>
      <c r="W2818">
        <f>SUM($F2818:K2818)</f>
        <v>15716</v>
      </c>
      <c r="X2818">
        <f>SUM($F2818:L2818)</f>
        <v>15716</v>
      </c>
      <c r="Y2818">
        <f>SUM($F2818:M2818)</f>
        <v>15716</v>
      </c>
      <c r="Z2818">
        <f>SUM($F2818:N2818)</f>
        <v>15716</v>
      </c>
      <c r="AA2818">
        <f>SUM($F2818:O2818)</f>
        <v>15716</v>
      </c>
      <c r="AB2818">
        <f>SUM($F2818:P2818)</f>
        <v>15716</v>
      </c>
      <c r="AC2818">
        <f>SUM($F2818:Q2818)</f>
        <v>15716</v>
      </c>
      <c r="AD2818">
        <f>SUM($F2818:R2818)</f>
        <v>31432</v>
      </c>
    </row>
    <row r="2819" spans="1:30" x14ac:dyDescent="0.35">
      <c r="A2819" t="s">
        <v>184</v>
      </c>
      <c r="B2819" s="328" t="str">
        <f>VLOOKUP(A2819,'Web Based Remittances'!$A$2:$C$70,3,0)</f>
        <v>972e667i</v>
      </c>
      <c r="C2819" t="s">
        <v>103</v>
      </c>
      <c r="D2819" t="s">
        <v>104</v>
      </c>
      <c r="F2819">
        <v>11919</v>
      </c>
      <c r="G2819">
        <v>782</v>
      </c>
      <c r="H2819">
        <v>782</v>
      </c>
      <c r="I2819">
        <v>782</v>
      </c>
      <c r="J2819">
        <v>782</v>
      </c>
      <c r="K2819">
        <v>782</v>
      </c>
      <c r="L2819">
        <v>782</v>
      </c>
      <c r="M2819">
        <v>782</v>
      </c>
      <c r="N2819">
        <v>782</v>
      </c>
      <c r="O2819">
        <v>782</v>
      </c>
      <c r="P2819">
        <v>782</v>
      </c>
      <c r="Q2819">
        <v>782</v>
      </c>
      <c r="R2819">
        <v>3317</v>
      </c>
      <c r="S2819">
        <f t="shared" si="43"/>
        <v>782</v>
      </c>
      <c r="T2819">
        <f>SUM($F2819:H2819)</f>
        <v>13483</v>
      </c>
      <c r="U2819">
        <f>SUM($F2819:I2819)</f>
        <v>14265</v>
      </c>
      <c r="V2819">
        <f>SUM($F2819:J2819)</f>
        <v>15047</v>
      </c>
      <c r="W2819">
        <f>SUM($F2819:K2819)</f>
        <v>15829</v>
      </c>
      <c r="X2819">
        <f>SUM($F2819:L2819)</f>
        <v>16611</v>
      </c>
      <c r="Y2819">
        <f>SUM($F2819:M2819)</f>
        <v>17393</v>
      </c>
      <c r="Z2819">
        <f>SUM($F2819:N2819)</f>
        <v>18175</v>
      </c>
      <c r="AA2819">
        <f>SUM($F2819:O2819)</f>
        <v>18957</v>
      </c>
      <c r="AB2819">
        <f>SUM($F2819:P2819)</f>
        <v>19739</v>
      </c>
      <c r="AC2819">
        <f>SUM($F2819:Q2819)</f>
        <v>20521</v>
      </c>
      <c r="AD2819">
        <f>SUM($F2819:R2819)</f>
        <v>23838</v>
      </c>
    </row>
    <row r="2820" spans="1:30" x14ac:dyDescent="0.35">
      <c r="A2820" t="s">
        <v>184</v>
      </c>
      <c r="B2820" s="328" t="str">
        <f>VLOOKUP(A2820,'Web Based Remittances'!$A$2:$C$70,3,0)</f>
        <v>972e667i</v>
      </c>
      <c r="C2820" t="s">
        <v>105</v>
      </c>
      <c r="D2820" t="s">
        <v>106</v>
      </c>
      <c r="F2820">
        <v>46621</v>
      </c>
      <c r="G2820">
        <v>3885</v>
      </c>
      <c r="H2820">
        <v>3885</v>
      </c>
      <c r="I2820">
        <v>3885</v>
      </c>
      <c r="J2820">
        <v>3885</v>
      </c>
      <c r="K2820">
        <v>3885</v>
      </c>
      <c r="L2820">
        <v>3885</v>
      </c>
      <c r="M2820">
        <v>3885</v>
      </c>
      <c r="N2820">
        <v>3885</v>
      </c>
      <c r="O2820">
        <v>3885</v>
      </c>
      <c r="P2820">
        <v>3885</v>
      </c>
      <c r="Q2820">
        <v>3885</v>
      </c>
      <c r="R2820">
        <v>3886</v>
      </c>
      <c r="S2820">
        <f t="shared" ref="S2820:S2883" si="44">G2820</f>
        <v>3885</v>
      </c>
      <c r="T2820">
        <f>SUM($F2820:H2820)</f>
        <v>54391</v>
      </c>
      <c r="U2820">
        <f>SUM($F2820:I2820)</f>
        <v>58276</v>
      </c>
      <c r="V2820">
        <f>SUM($F2820:J2820)</f>
        <v>62161</v>
      </c>
      <c r="W2820">
        <f>SUM($F2820:K2820)</f>
        <v>66046</v>
      </c>
      <c r="X2820">
        <f>SUM($F2820:L2820)</f>
        <v>69931</v>
      </c>
      <c r="Y2820">
        <f>SUM($F2820:M2820)</f>
        <v>73816</v>
      </c>
      <c r="Z2820">
        <f>SUM($F2820:N2820)</f>
        <v>77701</v>
      </c>
      <c r="AA2820">
        <f>SUM($F2820:O2820)</f>
        <v>81586</v>
      </c>
      <c r="AB2820">
        <f>SUM($F2820:P2820)</f>
        <v>85471</v>
      </c>
      <c r="AC2820">
        <f>SUM($F2820:Q2820)</f>
        <v>89356</v>
      </c>
      <c r="AD2820">
        <f>SUM($F2820:R2820)</f>
        <v>93242</v>
      </c>
    </row>
    <row r="2821" spans="1:30" x14ac:dyDescent="0.35">
      <c r="A2821" t="s">
        <v>184</v>
      </c>
      <c r="B2821" s="328" t="str">
        <f>VLOOKUP(A2821,'Web Based Remittances'!$A$2:$C$70,3,0)</f>
        <v>972e667i</v>
      </c>
      <c r="C2821" t="s">
        <v>107</v>
      </c>
      <c r="D2821" t="s">
        <v>108</v>
      </c>
      <c r="F2821">
        <v>12000</v>
      </c>
      <c r="G2821">
        <v>1000</v>
      </c>
      <c r="H2821">
        <v>1000</v>
      </c>
      <c r="I2821">
        <v>1000</v>
      </c>
      <c r="J2821">
        <v>1000</v>
      </c>
      <c r="K2821">
        <v>1000</v>
      </c>
      <c r="L2821">
        <v>1000</v>
      </c>
      <c r="M2821">
        <v>1000</v>
      </c>
      <c r="N2821">
        <v>1000</v>
      </c>
      <c r="O2821">
        <v>1000</v>
      </c>
      <c r="P2821">
        <v>1000</v>
      </c>
      <c r="Q2821">
        <v>1000</v>
      </c>
      <c r="R2821">
        <v>1000</v>
      </c>
      <c r="S2821">
        <f t="shared" si="44"/>
        <v>1000</v>
      </c>
      <c r="T2821">
        <f>SUM($F2821:H2821)</f>
        <v>14000</v>
      </c>
      <c r="U2821">
        <f>SUM($F2821:I2821)</f>
        <v>15000</v>
      </c>
      <c r="V2821">
        <f>SUM($F2821:J2821)</f>
        <v>16000</v>
      </c>
      <c r="W2821">
        <f>SUM($F2821:K2821)</f>
        <v>17000</v>
      </c>
      <c r="X2821">
        <f>SUM($F2821:L2821)</f>
        <v>18000</v>
      </c>
      <c r="Y2821">
        <f>SUM($F2821:M2821)</f>
        <v>19000</v>
      </c>
      <c r="Z2821">
        <f>SUM($F2821:N2821)</f>
        <v>20000</v>
      </c>
      <c r="AA2821">
        <f>SUM($F2821:O2821)</f>
        <v>21000</v>
      </c>
      <c r="AB2821">
        <f>SUM($F2821:P2821)</f>
        <v>22000</v>
      </c>
      <c r="AC2821">
        <f>SUM($F2821:Q2821)</f>
        <v>23000</v>
      </c>
      <c r="AD2821">
        <f>SUM($F2821:R2821)</f>
        <v>24000</v>
      </c>
    </row>
    <row r="2822" spans="1:30" x14ac:dyDescent="0.35">
      <c r="A2822" t="s">
        <v>184</v>
      </c>
      <c r="B2822" s="328" t="str">
        <f>VLOOKUP(A2822,'Web Based Remittances'!$A$2:$C$70,3,0)</f>
        <v>972e667i</v>
      </c>
      <c r="C2822" t="s">
        <v>109</v>
      </c>
      <c r="D2822" t="s">
        <v>110</v>
      </c>
      <c r="F2822">
        <v>129953</v>
      </c>
      <c r="G2822">
        <v>22213</v>
      </c>
      <c r="H2822">
        <v>8135</v>
      </c>
      <c r="I2822">
        <v>8135</v>
      </c>
      <c r="J2822">
        <v>8135</v>
      </c>
      <c r="K2822">
        <v>8135</v>
      </c>
      <c r="L2822">
        <v>16009</v>
      </c>
      <c r="M2822">
        <v>8135</v>
      </c>
      <c r="N2822">
        <v>8135</v>
      </c>
      <c r="O2822">
        <v>8134</v>
      </c>
      <c r="P2822">
        <v>8135</v>
      </c>
      <c r="Q2822">
        <v>8135</v>
      </c>
      <c r="R2822">
        <v>18517</v>
      </c>
      <c r="S2822">
        <f t="shared" si="44"/>
        <v>22213</v>
      </c>
      <c r="T2822">
        <f>SUM($F2822:H2822)</f>
        <v>160301</v>
      </c>
      <c r="U2822">
        <f>SUM($F2822:I2822)</f>
        <v>168436</v>
      </c>
      <c r="V2822">
        <f>SUM($F2822:J2822)</f>
        <v>176571</v>
      </c>
      <c r="W2822">
        <f>SUM($F2822:K2822)</f>
        <v>184706</v>
      </c>
      <c r="X2822">
        <f>SUM($F2822:L2822)</f>
        <v>200715</v>
      </c>
      <c r="Y2822">
        <f>SUM($F2822:M2822)</f>
        <v>208850</v>
      </c>
      <c r="Z2822">
        <f>SUM($F2822:N2822)</f>
        <v>216985</v>
      </c>
      <c r="AA2822">
        <f>SUM($F2822:O2822)</f>
        <v>225119</v>
      </c>
      <c r="AB2822">
        <f>SUM($F2822:P2822)</f>
        <v>233254</v>
      </c>
      <c r="AC2822">
        <f>SUM($F2822:Q2822)</f>
        <v>241389</v>
      </c>
      <c r="AD2822">
        <f>SUM($F2822:R2822)</f>
        <v>259906</v>
      </c>
    </row>
    <row r="2823" spans="1:30" x14ac:dyDescent="0.35">
      <c r="A2823" t="s">
        <v>184</v>
      </c>
      <c r="B2823" s="328" t="str">
        <f>VLOOKUP(A2823,'Web Based Remittances'!$A$2:$C$70,3,0)</f>
        <v>972e667i</v>
      </c>
      <c r="C2823" t="s">
        <v>111</v>
      </c>
      <c r="D2823" t="s">
        <v>112</v>
      </c>
      <c r="F2823">
        <v>32013</v>
      </c>
      <c r="G2823">
        <v>732</v>
      </c>
      <c r="H2823">
        <v>15633</v>
      </c>
      <c r="I2823">
        <v>1164</v>
      </c>
      <c r="J2823">
        <v>4156</v>
      </c>
      <c r="K2823">
        <v>732</v>
      </c>
      <c r="L2823">
        <v>732</v>
      </c>
      <c r="M2823">
        <v>732</v>
      </c>
      <c r="N2823">
        <v>2554</v>
      </c>
      <c r="O2823">
        <v>3212</v>
      </c>
      <c r="P2823">
        <v>904</v>
      </c>
      <c r="Q2823">
        <v>732</v>
      </c>
      <c r="R2823">
        <v>730</v>
      </c>
      <c r="S2823">
        <f t="shared" si="44"/>
        <v>732</v>
      </c>
      <c r="T2823">
        <f>SUM($F2823:H2823)</f>
        <v>48378</v>
      </c>
      <c r="U2823">
        <f>SUM($F2823:I2823)</f>
        <v>49542</v>
      </c>
      <c r="V2823">
        <f>SUM($F2823:J2823)</f>
        <v>53698</v>
      </c>
      <c r="W2823">
        <f>SUM($F2823:K2823)</f>
        <v>54430</v>
      </c>
      <c r="X2823">
        <f>SUM($F2823:L2823)</f>
        <v>55162</v>
      </c>
      <c r="Y2823">
        <f>SUM($F2823:M2823)</f>
        <v>55894</v>
      </c>
      <c r="Z2823">
        <f>SUM($F2823:N2823)</f>
        <v>58448</v>
      </c>
      <c r="AA2823">
        <f>SUM($F2823:O2823)</f>
        <v>61660</v>
      </c>
      <c r="AB2823">
        <f>SUM($F2823:P2823)</f>
        <v>62564</v>
      </c>
      <c r="AC2823">
        <f>SUM($F2823:Q2823)</f>
        <v>63296</v>
      </c>
      <c r="AD2823">
        <f>SUM($F2823:R2823)</f>
        <v>64026</v>
      </c>
    </row>
    <row r="2824" spans="1:30" x14ac:dyDescent="0.35">
      <c r="A2824" t="s">
        <v>184</v>
      </c>
      <c r="B2824" s="328" t="str">
        <f>VLOOKUP(A2824,'Web Based Remittances'!$A$2:$C$70,3,0)</f>
        <v>972e667i</v>
      </c>
      <c r="C2824" t="s">
        <v>113</v>
      </c>
      <c r="D2824" t="s">
        <v>114</v>
      </c>
      <c r="F2824">
        <v>0</v>
      </c>
      <c r="G2824">
        <v>0</v>
      </c>
      <c r="H2824">
        <v>0</v>
      </c>
      <c r="I2824">
        <v>0</v>
      </c>
      <c r="J2824">
        <v>0</v>
      </c>
      <c r="K2824">
        <v>0</v>
      </c>
      <c r="L2824">
        <v>0</v>
      </c>
      <c r="M2824">
        <v>0</v>
      </c>
      <c r="N2824">
        <v>0</v>
      </c>
      <c r="O2824">
        <v>0</v>
      </c>
      <c r="P2824">
        <v>0</v>
      </c>
      <c r="Q2824">
        <v>0</v>
      </c>
      <c r="R2824">
        <v>0</v>
      </c>
      <c r="S2824">
        <f t="shared" si="44"/>
        <v>0</v>
      </c>
      <c r="T2824">
        <f>SUM($F2824:H2824)</f>
        <v>0</v>
      </c>
      <c r="U2824">
        <f>SUM($F2824:I2824)</f>
        <v>0</v>
      </c>
      <c r="V2824">
        <f>SUM($F2824:J2824)</f>
        <v>0</v>
      </c>
      <c r="W2824">
        <f>SUM($F2824:K2824)</f>
        <v>0</v>
      </c>
      <c r="X2824">
        <f>SUM($F2824:L2824)</f>
        <v>0</v>
      </c>
      <c r="Y2824">
        <f>SUM($F2824:M2824)</f>
        <v>0</v>
      </c>
      <c r="Z2824">
        <f>SUM($F2824:N2824)</f>
        <v>0</v>
      </c>
      <c r="AA2824">
        <f>SUM($F2824:O2824)</f>
        <v>0</v>
      </c>
      <c r="AB2824">
        <f>SUM($F2824:P2824)</f>
        <v>0</v>
      </c>
      <c r="AC2824">
        <f>SUM($F2824:Q2824)</f>
        <v>0</v>
      </c>
      <c r="AD2824">
        <f>SUM($F2824:R2824)</f>
        <v>0</v>
      </c>
    </row>
    <row r="2825" spans="1:30" x14ac:dyDescent="0.35">
      <c r="A2825" t="s">
        <v>184</v>
      </c>
      <c r="B2825" s="328" t="str">
        <f>VLOOKUP(A2825,'Web Based Remittances'!$A$2:$C$70,3,0)</f>
        <v>972e667i</v>
      </c>
      <c r="C2825" t="s">
        <v>115</v>
      </c>
      <c r="D2825" t="s">
        <v>116</v>
      </c>
      <c r="F2825">
        <v>235072.67</v>
      </c>
      <c r="G2825">
        <v>0</v>
      </c>
      <c r="H2825">
        <v>0</v>
      </c>
      <c r="I2825">
        <v>0</v>
      </c>
      <c r="J2825">
        <v>0</v>
      </c>
      <c r="K2825">
        <v>0</v>
      </c>
      <c r="L2825">
        <v>0</v>
      </c>
      <c r="M2825">
        <v>0</v>
      </c>
      <c r="N2825">
        <v>0</v>
      </c>
      <c r="O2825">
        <v>0</v>
      </c>
      <c r="P2825">
        <v>0</v>
      </c>
      <c r="Q2825">
        <v>0</v>
      </c>
      <c r="R2825">
        <v>235072.67</v>
      </c>
      <c r="S2825">
        <f t="shared" si="44"/>
        <v>0</v>
      </c>
      <c r="T2825">
        <f>SUM($F2825:H2825)</f>
        <v>235072.67</v>
      </c>
      <c r="U2825">
        <f>SUM($F2825:I2825)</f>
        <v>235072.67</v>
      </c>
      <c r="V2825">
        <f>SUM($F2825:J2825)</f>
        <v>235072.67</v>
      </c>
      <c r="W2825">
        <f>SUM($F2825:K2825)</f>
        <v>235072.67</v>
      </c>
      <c r="X2825">
        <f>SUM($F2825:L2825)</f>
        <v>235072.67</v>
      </c>
      <c r="Y2825">
        <f>SUM($F2825:M2825)</f>
        <v>235072.67</v>
      </c>
      <c r="Z2825">
        <f>SUM($F2825:N2825)</f>
        <v>235072.67</v>
      </c>
      <c r="AA2825">
        <f>SUM($F2825:O2825)</f>
        <v>235072.67</v>
      </c>
      <c r="AB2825">
        <f>SUM($F2825:P2825)</f>
        <v>235072.67</v>
      </c>
      <c r="AC2825">
        <f>SUM($F2825:Q2825)</f>
        <v>235072.67</v>
      </c>
      <c r="AD2825">
        <f>SUM($F2825:R2825)</f>
        <v>470145.34</v>
      </c>
    </row>
    <row r="2826" spans="1:30" x14ac:dyDescent="0.35">
      <c r="A2826" t="s">
        <v>184</v>
      </c>
      <c r="B2826" s="328" t="str">
        <f>VLOOKUP(A2826,'Web Based Remittances'!$A$2:$C$70,3,0)</f>
        <v>972e667i</v>
      </c>
      <c r="C2826" t="s">
        <v>117</v>
      </c>
      <c r="D2826" t="s">
        <v>118</v>
      </c>
      <c r="S2826">
        <f t="shared" si="44"/>
        <v>0</v>
      </c>
      <c r="T2826">
        <f>SUM($F2826:H2826)</f>
        <v>0</v>
      </c>
      <c r="U2826">
        <f>SUM($F2826:I2826)</f>
        <v>0</v>
      </c>
      <c r="V2826">
        <f>SUM($F2826:J2826)</f>
        <v>0</v>
      </c>
      <c r="W2826">
        <f>SUM($F2826:K2826)</f>
        <v>0</v>
      </c>
      <c r="X2826">
        <f>SUM($F2826:L2826)</f>
        <v>0</v>
      </c>
      <c r="Y2826">
        <f>SUM($F2826:M2826)</f>
        <v>0</v>
      </c>
      <c r="Z2826">
        <f>SUM($F2826:N2826)</f>
        <v>0</v>
      </c>
      <c r="AA2826">
        <f>SUM($F2826:O2826)</f>
        <v>0</v>
      </c>
      <c r="AB2826">
        <f>SUM($F2826:P2826)</f>
        <v>0</v>
      </c>
      <c r="AC2826">
        <f>SUM($F2826:Q2826)</f>
        <v>0</v>
      </c>
      <c r="AD2826">
        <f>SUM($F2826:R2826)</f>
        <v>0</v>
      </c>
    </row>
    <row r="2827" spans="1:30" x14ac:dyDescent="0.35">
      <c r="A2827" t="s">
        <v>184</v>
      </c>
      <c r="B2827" s="328" t="str">
        <f>VLOOKUP(A2827,'Web Based Remittances'!$A$2:$C$70,3,0)</f>
        <v>972e667i</v>
      </c>
      <c r="C2827" t="s">
        <v>119</v>
      </c>
      <c r="D2827" t="s">
        <v>120</v>
      </c>
      <c r="S2827">
        <f t="shared" si="44"/>
        <v>0</v>
      </c>
      <c r="T2827">
        <f>SUM($F2827:H2827)</f>
        <v>0</v>
      </c>
      <c r="U2827">
        <f>SUM($F2827:I2827)</f>
        <v>0</v>
      </c>
      <c r="V2827">
        <f>SUM($F2827:J2827)</f>
        <v>0</v>
      </c>
      <c r="W2827">
        <f>SUM($F2827:K2827)</f>
        <v>0</v>
      </c>
      <c r="X2827">
        <f>SUM($F2827:L2827)</f>
        <v>0</v>
      </c>
      <c r="Y2827">
        <f>SUM($F2827:M2827)</f>
        <v>0</v>
      </c>
      <c r="Z2827">
        <f>SUM($F2827:N2827)</f>
        <v>0</v>
      </c>
      <c r="AA2827">
        <f>SUM($F2827:O2827)</f>
        <v>0</v>
      </c>
      <c r="AB2827">
        <f>SUM($F2827:P2827)</f>
        <v>0</v>
      </c>
      <c r="AC2827">
        <f>SUM($F2827:Q2827)</f>
        <v>0</v>
      </c>
      <c r="AD2827">
        <f>SUM($F2827:R2827)</f>
        <v>0</v>
      </c>
    </row>
    <row r="2828" spans="1:30" x14ac:dyDescent="0.35">
      <c r="A2828" t="s">
        <v>184</v>
      </c>
      <c r="B2828" s="328" t="str">
        <f>VLOOKUP(A2828,'Web Based Remittances'!$A$2:$C$70,3,0)</f>
        <v>972e667i</v>
      </c>
      <c r="C2828" t="s">
        <v>121</v>
      </c>
      <c r="D2828" t="s">
        <v>185</v>
      </c>
      <c r="F2828">
        <v>-15239</v>
      </c>
      <c r="G2828">
        <v>0</v>
      </c>
      <c r="H2828">
        <v>0</v>
      </c>
      <c r="I2828">
        <v>0</v>
      </c>
      <c r="J2828">
        <v>-15239</v>
      </c>
      <c r="K2828">
        <v>0</v>
      </c>
      <c r="L2828">
        <v>0</v>
      </c>
      <c r="M2828">
        <v>0</v>
      </c>
      <c r="N2828">
        <v>0</v>
      </c>
      <c r="O2828">
        <v>0</v>
      </c>
      <c r="P2828">
        <v>0</v>
      </c>
      <c r="Q2828">
        <v>0</v>
      </c>
      <c r="R2828">
        <v>0</v>
      </c>
      <c r="S2828">
        <f t="shared" si="44"/>
        <v>0</v>
      </c>
      <c r="T2828">
        <f>SUM($F2828:H2828)</f>
        <v>-15239</v>
      </c>
      <c r="U2828">
        <f>SUM($F2828:I2828)</f>
        <v>-15239</v>
      </c>
      <c r="V2828">
        <f>SUM($F2828:J2828)</f>
        <v>-30478</v>
      </c>
      <c r="W2828">
        <f>SUM($F2828:K2828)</f>
        <v>-30478</v>
      </c>
      <c r="X2828">
        <f>SUM($F2828:L2828)</f>
        <v>-30478</v>
      </c>
      <c r="Y2828">
        <f>SUM($F2828:M2828)</f>
        <v>-30478</v>
      </c>
      <c r="Z2828">
        <f>SUM($F2828:N2828)</f>
        <v>-30478</v>
      </c>
      <c r="AA2828">
        <f>SUM($F2828:O2828)</f>
        <v>-30478</v>
      </c>
      <c r="AB2828">
        <f>SUM($F2828:P2828)</f>
        <v>-30478</v>
      </c>
      <c r="AC2828">
        <f>SUM($F2828:Q2828)</f>
        <v>-30478</v>
      </c>
      <c r="AD2828">
        <f>SUM($F2828:R2828)</f>
        <v>-30478</v>
      </c>
    </row>
    <row r="2829" spans="1:30" x14ac:dyDescent="0.35">
      <c r="A2829" t="s">
        <v>184</v>
      </c>
      <c r="B2829" s="328" t="str">
        <f>VLOOKUP(A2829,'Web Based Remittances'!$A$2:$C$70,3,0)</f>
        <v>972e667i</v>
      </c>
      <c r="C2829" t="s">
        <v>123</v>
      </c>
      <c r="D2829" t="s">
        <v>124</v>
      </c>
      <c r="F2829">
        <v>0</v>
      </c>
      <c r="G2829">
        <v>0</v>
      </c>
      <c r="H2829">
        <v>0</v>
      </c>
      <c r="I2829">
        <v>0</v>
      </c>
      <c r="J2829">
        <v>0</v>
      </c>
      <c r="K2829">
        <v>0</v>
      </c>
      <c r="L2829">
        <v>0</v>
      </c>
      <c r="M2829">
        <v>0</v>
      </c>
      <c r="N2829">
        <v>0</v>
      </c>
      <c r="O2829">
        <v>0</v>
      </c>
      <c r="P2829">
        <v>0</v>
      </c>
      <c r="Q2829">
        <v>0</v>
      </c>
      <c r="R2829">
        <v>0</v>
      </c>
      <c r="S2829">
        <f t="shared" si="44"/>
        <v>0</v>
      </c>
      <c r="T2829">
        <f>SUM($F2829:H2829)</f>
        <v>0</v>
      </c>
      <c r="U2829">
        <f>SUM($F2829:I2829)</f>
        <v>0</v>
      </c>
      <c r="V2829">
        <f>SUM($F2829:J2829)</f>
        <v>0</v>
      </c>
      <c r="W2829">
        <f>SUM($F2829:K2829)</f>
        <v>0</v>
      </c>
      <c r="X2829">
        <f>SUM($F2829:L2829)</f>
        <v>0</v>
      </c>
      <c r="Y2829">
        <f>SUM($F2829:M2829)</f>
        <v>0</v>
      </c>
      <c r="Z2829">
        <f>SUM($F2829:N2829)</f>
        <v>0</v>
      </c>
      <c r="AA2829">
        <f>SUM($F2829:O2829)</f>
        <v>0</v>
      </c>
      <c r="AB2829">
        <f>SUM($F2829:P2829)</f>
        <v>0</v>
      </c>
      <c r="AC2829">
        <f>SUM($F2829:Q2829)</f>
        <v>0</v>
      </c>
      <c r="AD2829">
        <f>SUM($F2829:R2829)</f>
        <v>0</v>
      </c>
    </row>
    <row r="2830" spans="1:30" x14ac:dyDescent="0.35">
      <c r="A2830" t="s">
        <v>184</v>
      </c>
      <c r="B2830" s="328" t="str">
        <f>VLOOKUP(A2830,'Web Based Remittances'!$A$2:$C$70,3,0)</f>
        <v>972e667i</v>
      </c>
      <c r="C2830" t="s">
        <v>125</v>
      </c>
      <c r="D2830" t="s">
        <v>126</v>
      </c>
      <c r="F2830">
        <v>-235072.67</v>
      </c>
      <c r="G2830">
        <v>0</v>
      </c>
      <c r="H2830">
        <v>0</v>
      </c>
      <c r="I2830">
        <v>0</v>
      </c>
      <c r="J2830">
        <v>0</v>
      </c>
      <c r="K2830">
        <v>0</v>
      </c>
      <c r="L2830">
        <v>0</v>
      </c>
      <c r="M2830">
        <v>0</v>
      </c>
      <c r="N2830">
        <v>0</v>
      </c>
      <c r="O2830">
        <v>0</v>
      </c>
      <c r="P2830">
        <v>0</v>
      </c>
      <c r="Q2830">
        <v>0</v>
      </c>
      <c r="R2830">
        <v>-235072.67</v>
      </c>
      <c r="S2830">
        <f t="shared" si="44"/>
        <v>0</v>
      </c>
      <c r="T2830">
        <f>SUM($F2830:H2830)</f>
        <v>-235072.67</v>
      </c>
      <c r="U2830">
        <f>SUM($F2830:I2830)</f>
        <v>-235072.67</v>
      </c>
      <c r="V2830">
        <f>SUM($F2830:J2830)</f>
        <v>-235072.67</v>
      </c>
      <c r="W2830">
        <f>SUM($F2830:K2830)</f>
        <v>-235072.67</v>
      </c>
      <c r="X2830">
        <f>SUM($F2830:L2830)</f>
        <v>-235072.67</v>
      </c>
      <c r="Y2830">
        <f>SUM($F2830:M2830)</f>
        <v>-235072.67</v>
      </c>
      <c r="Z2830">
        <f>SUM($F2830:N2830)</f>
        <v>-235072.67</v>
      </c>
      <c r="AA2830">
        <f>SUM($F2830:O2830)</f>
        <v>-235072.67</v>
      </c>
      <c r="AB2830">
        <f>SUM($F2830:P2830)</f>
        <v>-235072.67</v>
      </c>
      <c r="AC2830">
        <f>SUM($F2830:Q2830)</f>
        <v>-235072.67</v>
      </c>
      <c r="AD2830">
        <f>SUM($F2830:R2830)</f>
        <v>-470145.34</v>
      </c>
    </row>
    <row r="2831" spans="1:30" x14ac:dyDescent="0.35">
      <c r="A2831" t="s">
        <v>184</v>
      </c>
      <c r="B2831" s="328" t="str">
        <f>VLOOKUP(A2831,'Web Based Remittances'!$A$2:$C$70,3,0)</f>
        <v>972e667i</v>
      </c>
      <c r="C2831" t="s">
        <v>146</v>
      </c>
      <c r="D2831" t="s">
        <v>147</v>
      </c>
      <c r="F2831">
        <v>0</v>
      </c>
      <c r="G2831">
        <v>0</v>
      </c>
      <c r="H2831">
        <v>0</v>
      </c>
      <c r="I2831">
        <v>0</v>
      </c>
      <c r="J2831">
        <v>0</v>
      </c>
      <c r="K2831">
        <v>0</v>
      </c>
      <c r="L2831">
        <v>0</v>
      </c>
      <c r="M2831">
        <v>0</v>
      </c>
      <c r="N2831">
        <v>0</v>
      </c>
      <c r="O2831">
        <v>0</v>
      </c>
      <c r="P2831">
        <v>0</v>
      </c>
      <c r="Q2831">
        <v>0</v>
      </c>
      <c r="R2831">
        <v>0</v>
      </c>
      <c r="S2831">
        <f t="shared" si="44"/>
        <v>0</v>
      </c>
      <c r="T2831">
        <f>SUM($F2831:H2831)</f>
        <v>0</v>
      </c>
      <c r="U2831">
        <f>SUM($F2831:I2831)</f>
        <v>0</v>
      </c>
      <c r="V2831">
        <f>SUM($F2831:J2831)</f>
        <v>0</v>
      </c>
      <c r="W2831">
        <f>SUM($F2831:K2831)</f>
        <v>0</v>
      </c>
      <c r="X2831">
        <f>SUM($F2831:L2831)</f>
        <v>0</v>
      </c>
      <c r="Y2831">
        <f>SUM($F2831:M2831)</f>
        <v>0</v>
      </c>
      <c r="Z2831">
        <f>SUM($F2831:N2831)</f>
        <v>0</v>
      </c>
      <c r="AA2831">
        <f>SUM($F2831:O2831)</f>
        <v>0</v>
      </c>
      <c r="AB2831">
        <f>SUM($F2831:P2831)</f>
        <v>0</v>
      </c>
      <c r="AC2831">
        <f>SUM($F2831:Q2831)</f>
        <v>0</v>
      </c>
      <c r="AD2831">
        <f>SUM($F2831:R2831)</f>
        <v>0</v>
      </c>
    </row>
    <row r="2832" spans="1:30" x14ac:dyDescent="0.35">
      <c r="A2832" t="s">
        <v>184</v>
      </c>
      <c r="B2832" s="328" t="str">
        <f>VLOOKUP(A2832,'Web Based Remittances'!$A$2:$C$70,3,0)</f>
        <v>972e667i</v>
      </c>
      <c r="C2832" t="s">
        <v>127</v>
      </c>
      <c r="D2832" t="s">
        <v>128</v>
      </c>
      <c r="F2832">
        <v>146250</v>
      </c>
      <c r="G2832">
        <v>-95914</v>
      </c>
      <c r="H2832">
        <v>95914</v>
      </c>
      <c r="I2832">
        <v>0</v>
      </c>
      <c r="J2832">
        <v>0</v>
      </c>
      <c r="K2832">
        <v>0</v>
      </c>
      <c r="L2832">
        <v>0</v>
      </c>
      <c r="M2832">
        <v>0</v>
      </c>
      <c r="N2832">
        <v>0</v>
      </c>
      <c r="O2832">
        <v>0</v>
      </c>
      <c r="P2832">
        <v>0</v>
      </c>
      <c r="Q2832">
        <v>0</v>
      </c>
      <c r="R2832">
        <v>146250</v>
      </c>
      <c r="S2832">
        <f t="shared" si="44"/>
        <v>-95914</v>
      </c>
      <c r="T2832">
        <f>SUM($F2832:H2832)</f>
        <v>146250</v>
      </c>
      <c r="U2832">
        <f>SUM($F2832:I2832)</f>
        <v>146250</v>
      </c>
      <c r="V2832">
        <f>SUM($F2832:J2832)</f>
        <v>146250</v>
      </c>
      <c r="W2832">
        <f>SUM($F2832:K2832)</f>
        <v>146250</v>
      </c>
      <c r="X2832">
        <f>SUM($F2832:L2832)</f>
        <v>146250</v>
      </c>
      <c r="Y2832">
        <f>SUM($F2832:M2832)</f>
        <v>146250</v>
      </c>
      <c r="Z2832">
        <f>SUM($F2832:N2832)</f>
        <v>146250</v>
      </c>
      <c r="AA2832">
        <f>SUM($F2832:O2832)</f>
        <v>146250</v>
      </c>
      <c r="AB2832">
        <f>SUM($F2832:P2832)</f>
        <v>146250</v>
      </c>
      <c r="AC2832">
        <f>SUM($F2832:Q2832)</f>
        <v>146250</v>
      </c>
      <c r="AD2832">
        <f>SUM($F2832:R2832)</f>
        <v>292500</v>
      </c>
    </row>
    <row r="2833" spans="1:30" x14ac:dyDescent="0.35">
      <c r="A2833" t="s">
        <v>184</v>
      </c>
      <c r="B2833" s="328" t="str">
        <f>VLOOKUP(A2833,'Web Based Remittances'!$A$2:$C$70,3,0)</f>
        <v>972e667i</v>
      </c>
      <c r="C2833" t="s">
        <v>130</v>
      </c>
      <c r="D2833" t="s">
        <v>131</v>
      </c>
      <c r="F2833">
        <v>67065</v>
      </c>
      <c r="G2833">
        <v>-14523</v>
      </c>
      <c r="H2833">
        <v>14523</v>
      </c>
      <c r="I2833">
        <v>0</v>
      </c>
      <c r="J2833">
        <v>12000</v>
      </c>
      <c r="K2833">
        <v>0</v>
      </c>
      <c r="L2833">
        <v>0</v>
      </c>
      <c r="M2833">
        <v>0</v>
      </c>
      <c r="N2833">
        <v>0</v>
      </c>
      <c r="O2833">
        <v>0</v>
      </c>
      <c r="P2833">
        <v>0</v>
      </c>
      <c r="Q2833">
        <v>0</v>
      </c>
      <c r="R2833">
        <v>55065</v>
      </c>
      <c r="S2833">
        <f t="shared" si="44"/>
        <v>-14523</v>
      </c>
      <c r="T2833">
        <f>SUM($F2833:H2833)</f>
        <v>67065</v>
      </c>
      <c r="U2833">
        <f>SUM($F2833:I2833)</f>
        <v>67065</v>
      </c>
      <c r="V2833">
        <f>SUM($F2833:J2833)</f>
        <v>79065</v>
      </c>
      <c r="W2833">
        <f>SUM($F2833:K2833)</f>
        <v>79065</v>
      </c>
      <c r="X2833">
        <f>SUM($F2833:L2833)</f>
        <v>79065</v>
      </c>
      <c r="Y2833">
        <f>SUM($F2833:M2833)</f>
        <v>79065</v>
      </c>
      <c r="Z2833">
        <f>SUM($F2833:N2833)</f>
        <v>79065</v>
      </c>
      <c r="AA2833">
        <f>SUM($F2833:O2833)</f>
        <v>79065</v>
      </c>
      <c r="AB2833">
        <f>SUM($F2833:P2833)</f>
        <v>79065</v>
      </c>
      <c r="AC2833">
        <f>SUM($F2833:Q2833)</f>
        <v>79065</v>
      </c>
      <c r="AD2833">
        <f>SUM($F2833:R2833)</f>
        <v>134130</v>
      </c>
    </row>
    <row r="2834" spans="1:30" x14ac:dyDescent="0.35">
      <c r="A2834" t="s">
        <v>184</v>
      </c>
      <c r="B2834" s="328" t="str">
        <f>VLOOKUP(A2834,'Web Based Remittances'!$A$2:$C$70,3,0)</f>
        <v>972e667i</v>
      </c>
      <c r="C2834" t="s">
        <v>135</v>
      </c>
      <c r="D2834" t="s">
        <v>136</v>
      </c>
      <c r="F2834">
        <v>37000</v>
      </c>
      <c r="G2834">
        <v>-7547</v>
      </c>
      <c r="H2834">
        <v>7547</v>
      </c>
      <c r="I2834">
        <v>0</v>
      </c>
      <c r="J2834">
        <v>0</v>
      </c>
      <c r="K2834">
        <v>0</v>
      </c>
      <c r="L2834">
        <v>0</v>
      </c>
      <c r="M2834">
        <v>0</v>
      </c>
      <c r="N2834">
        <v>0</v>
      </c>
      <c r="O2834">
        <v>0</v>
      </c>
      <c r="P2834">
        <v>0</v>
      </c>
      <c r="Q2834">
        <v>0</v>
      </c>
      <c r="R2834">
        <v>37000</v>
      </c>
      <c r="S2834">
        <f t="shared" si="44"/>
        <v>-7547</v>
      </c>
      <c r="T2834">
        <f>SUM($F2834:H2834)</f>
        <v>37000</v>
      </c>
      <c r="U2834">
        <f>SUM($F2834:I2834)</f>
        <v>37000</v>
      </c>
      <c r="V2834">
        <f>SUM($F2834:J2834)</f>
        <v>37000</v>
      </c>
      <c r="W2834">
        <f>SUM($F2834:K2834)</f>
        <v>37000</v>
      </c>
      <c r="X2834">
        <f>SUM($F2834:L2834)</f>
        <v>37000</v>
      </c>
      <c r="Y2834">
        <f>SUM($F2834:M2834)</f>
        <v>37000</v>
      </c>
      <c r="Z2834">
        <f>SUM($F2834:N2834)</f>
        <v>37000</v>
      </c>
      <c r="AA2834">
        <f>SUM($F2834:O2834)</f>
        <v>37000</v>
      </c>
      <c r="AB2834">
        <f>SUM($F2834:P2834)</f>
        <v>37000</v>
      </c>
      <c r="AC2834">
        <f>SUM($F2834:Q2834)</f>
        <v>37000</v>
      </c>
      <c r="AD2834">
        <f>SUM($F2834:R2834)</f>
        <v>74000</v>
      </c>
    </row>
    <row r="2835" spans="1:30" x14ac:dyDescent="0.35">
      <c r="A2835" t="s">
        <v>168</v>
      </c>
      <c r="B2835" s="328" t="str">
        <f>VLOOKUP(A2835,'Web Based Remittances'!$A$2:$C$70,3,0)</f>
        <v>667j918p</v>
      </c>
      <c r="C2835" t="s">
        <v>19</v>
      </c>
      <c r="D2835" t="s">
        <v>20</v>
      </c>
      <c r="E2835">
        <v>4190105</v>
      </c>
      <c r="F2835">
        <v>-997586</v>
      </c>
      <c r="G2835">
        <v>-119710</v>
      </c>
      <c r="H2835">
        <v>-79806</v>
      </c>
      <c r="I2835">
        <v>-79806</v>
      </c>
      <c r="J2835">
        <v>-79806</v>
      </c>
      <c r="K2835">
        <v>-79806</v>
      </c>
      <c r="L2835">
        <v>-79806</v>
      </c>
      <c r="M2835">
        <v>-79806</v>
      </c>
      <c r="N2835">
        <v>-79806</v>
      </c>
      <c r="O2835">
        <v>-79806</v>
      </c>
      <c r="P2835">
        <v>-79806</v>
      </c>
      <c r="Q2835">
        <v>-79806</v>
      </c>
      <c r="R2835">
        <v>-79816</v>
      </c>
      <c r="S2835">
        <f t="shared" si="44"/>
        <v>-119710</v>
      </c>
      <c r="T2835">
        <f>SUM($F2835:H2835)</f>
        <v>-1197102</v>
      </c>
      <c r="U2835">
        <f>SUM($F2835:I2835)</f>
        <v>-1276908</v>
      </c>
      <c r="V2835">
        <f>SUM($F2835:J2835)</f>
        <v>-1356714</v>
      </c>
      <c r="W2835">
        <f>SUM($F2835:K2835)</f>
        <v>-1436520</v>
      </c>
      <c r="X2835">
        <f>SUM($F2835:L2835)</f>
        <v>-1516326</v>
      </c>
      <c r="Y2835">
        <f>SUM($F2835:M2835)</f>
        <v>-1596132</v>
      </c>
      <c r="Z2835">
        <f>SUM($F2835:N2835)</f>
        <v>-1675938</v>
      </c>
      <c r="AA2835">
        <f>SUM($F2835:O2835)</f>
        <v>-1755744</v>
      </c>
      <c r="AB2835">
        <f>SUM($F2835:P2835)</f>
        <v>-1835550</v>
      </c>
      <c r="AC2835">
        <f>SUM($F2835:Q2835)</f>
        <v>-1915356</v>
      </c>
      <c r="AD2835">
        <f>SUM($F2835:R2835)</f>
        <v>-1995172</v>
      </c>
    </row>
    <row r="2836" spans="1:30" x14ac:dyDescent="0.35">
      <c r="A2836" t="s">
        <v>168</v>
      </c>
      <c r="B2836" s="328" t="str">
        <f>VLOOKUP(A2836,'Web Based Remittances'!$A$2:$C$70,3,0)</f>
        <v>667j918p</v>
      </c>
      <c r="C2836" t="s">
        <v>21</v>
      </c>
      <c r="D2836" t="s">
        <v>22</v>
      </c>
      <c r="E2836">
        <v>4190110</v>
      </c>
      <c r="S2836">
        <f t="shared" si="44"/>
        <v>0</v>
      </c>
      <c r="T2836">
        <f>SUM($F2836:H2836)</f>
        <v>0</v>
      </c>
      <c r="U2836">
        <f>SUM($F2836:I2836)</f>
        <v>0</v>
      </c>
      <c r="V2836">
        <f>SUM($F2836:J2836)</f>
        <v>0</v>
      </c>
      <c r="W2836">
        <f>SUM($F2836:K2836)</f>
        <v>0</v>
      </c>
      <c r="X2836">
        <f>SUM($F2836:L2836)</f>
        <v>0</v>
      </c>
      <c r="Y2836">
        <f>SUM($F2836:M2836)</f>
        <v>0</v>
      </c>
      <c r="Z2836">
        <f>SUM($F2836:N2836)</f>
        <v>0</v>
      </c>
      <c r="AA2836">
        <f>SUM($F2836:O2836)</f>
        <v>0</v>
      </c>
      <c r="AB2836">
        <f>SUM($F2836:P2836)</f>
        <v>0</v>
      </c>
      <c r="AC2836">
        <f>SUM($F2836:Q2836)</f>
        <v>0</v>
      </c>
      <c r="AD2836">
        <f>SUM($F2836:R2836)</f>
        <v>0</v>
      </c>
    </row>
    <row r="2837" spans="1:30" x14ac:dyDescent="0.35">
      <c r="A2837" t="s">
        <v>168</v>
      </c>
      <c r="B2837" s="328" t="str">
        <f>VLOOKUP(A2837,'Web Based Remittances'!$A$2:$C$70,3,0)</f>
        <v>667j918p</v>
      </c>
      <c r="C2837" t="s">
        <v>23</v>
      </c>
      <c r="D2837" t="s">
        <v>24</v>
      </c>
      <c r="E2837">
        <v>4190120</v>
      </c>
      <c r="F2837">
        <v>-48172</v>
      </c>
      <c r="G2837">
        <v>-4014</v>
      </c>
      <c r="H2837">
        <v>-4014</v>
      </c>
      <c r="I2837">
        <v>-4014</v>
      </c>
      <c r="J2837">
        <v>-4014</v>
      </c>
      <c r="K2837">
        <v>-4014</v>
      </c>
      <c r="L2837">
        <v>-4014</v>
      </c>
      <c r="M2837">
        <v>-4014</v>
      </c>
      <c r="N2837">
        <v>-4014</v>
      </c>
      <c r="O2837">
        <v>-4014</v>
      </c>
      <c r="P2837">
        <v>-4014</v>
      </c>
      <c r="Q2837">
        <v>-4014</v>
      </c>
      <c r="R2837">
        <v>-4018</v>
      </c>
      <c r="S2837">
        <f t="shared" si="44"/>
        <v>-4014</v>
      </c>
      <c r="T2837">
        <f>SUM($F2837:H2837)</f>
        <v>-56200</v>
      </c>
      <c r="U2837">
        <f>SUM($F2837:I2837)</f>
        <v>-60214</v>
      </c>
      <c r="V2837">
        <f>SUM($F2837:J2837)</f>
        <v>-64228</v>
      </c>
      <c r="W2837">
        <f>SUM($F2837:K2837)</f>
        <v>-68242</v>
      </c>
      <c r="X2837">
        <f>SUM($F2837:L2837)</f>
        <v>-72256</v>
      </c>
      <c r="Y2837">
        <f>SUM($F2837:M2837)</f>
        <v>-76270</v>
      </c>
      <c r="Z2837">
        <f>SUM($F2837:N2837)</f>
        <v>-80284</v>
      </c>
      <c r="AA2837">
        <f>SUM($F2837:O2837)</f>
        <v>-84298</v>
      </c>
      <c r="AB2837">
        <f>SUM($F2837:P2837)</f>
        <v>-88312</v>
      </c>
      <c r="AC2837">
        <f>SUM($F2837:Q2837)</f>
        <v>-92326</v>
      </c>
      <c r="AD2837">
        <f>SUM($F2837:R2837)</f>
        <v>-96344</v>
      </c>
    </row>
    <row r="2838" spans="1:30" x14ac:dyDescent="0.35">
      <c r="A2838" t="s">
        <v>168</v>
      </c>
      <c r="B2838" s="328" t="str">
        <f>VLOOKUP(A2838,'Web Based Remittances'!$A$2:$C$70,3,0)</f>
        <v>667j918p</v>
      </c>
      <c r="C2838" t="s">
        <v>25</v>
      </c>
      <c r="D2838" t="s">
        <v>26</v>
      </c>
      <c r="E2838">
        <v>4190140</v>
      </c>
      <c r="F2838">
        <v>-91665</v>
      </c>
      <c r="J2838">
        <v>-22916.25</v>
      </c>
      <c r="L2838">
        <v>-22916.25</v>
      </c>
      <c r="O2838">
        <v>-22916.25</v>
      </c>
      <c r="R2838">
        <v>-22916.25</v>
      </c>
      <c r="S2838">
        <f t="shared" si="44"/>
        <v>0</v>
      </c>
      <c r="T2838">
        <f>SUM($F2838:H2838)</f>
        <v>-91665</v>
      </c>
      <c r="U2838">
        <f>SUM($F2838:I2838)</f>
        <v>-91665</v>
      </c>
      <c r="V2838">
        <f>SUM($F2838:J2838)</f>
        <v>-114581.25</v>
      </c>
      <c r="W2838">
        <f>SUM($F2838:K2838)</f>
        <v>-114581.25</v>
      </c>
      <c r="X2838">
        <f>SUM($F2838:L2838)</f>
        <v>-137497.5</v>
      </c>
      <c r="Y2838">
        <f>SUM($F2838:M2838)</f>
        <v>-137497.5</v>
      </c>
      <c r="Z2838">
        <f>SUM($F2838:N2838)</f>
        <v>-137497.5</v>
      </c>
      <c r="AA2838">
        <f>SUM($F2838:O2838)</f>
        <v>-160413.75</v>
      </c>
      <c r="AB2838">
        <f>SUM($F2838:P2838)</f>
        <v>-160413.75</v>
      </c>
      <c r="AC2838">
        <f>SUM($F2838:Q2838)</f>
        <v>-160413.75</v>
      </c>
      <c r="AD2838">
        <f>SUM($F2838:R2838)</f>
        <v>-183330</v>
      </c>
    </row>
    <row r="2839" spans="1:30" x14ac:dyDescent="0.35">
      <c r="A2839" t="s">
        <v>168</v>
      </c>
      <c r="B2839" s="328" t="str">
        <f>VLOOKUP(A2839,'Web Based Remittances'!$A$2:$C$70,3,0)</f>
        <v>667j918p</v>
      </c>
      <c r="C2839" t="s">
        <v>27</v>
      </c>
      <c r="D2839" t="s">
        <v>28</v>
      </c>
      <c r="E2839">
        <v>4190160</v>
      </c>
      <c r="S2839">
        <f t="shared" si="44"/>
        <v>0</v>
      </c>
      <c r="T2839">
        <f>SUM($F2839:H2839)</f>
        <v>0</v>
      </c>
      <c r="U2839">
        <f>SUM($F2839:I2839)</f>
        <v>0</v>
      </c>
      <c r="V2839">
        <f>SUM($F2839:J2839)</f>
        <v>0</v>
      </c>
      <c r="W2839">
        <f>SUM($F2839:K2839)</f>
        <v>0</v>
      </c>
      <c r="X2839">
        <f>SUM($F2839:L2839)</f>
        <v>0</v>
      </c>
      <c r="Y2839">
        <f>SUM($F2839:M2839)</f>
        <v>0</v>
      </c>
      <c r="Z2839">
        <f>SUM($F2839:N2839)</f>
        <v>0</v>
      </c>
      <c r="AA2839">
        <f>SUM($F2839:O2839)</f>
        <v>0</v>
      </c>
      <c r="AB2839">
        <f>SUM($F2839:P2839)</f>
        <v>0</v>
      </c>
      <c r="AC2839">
        <f>SUM($F2839:Q2839)</f>
        <v>0</v>
      </c>
      <c r="AD2839">
        <f>SUM($F2839:R2839)</f>
        <v>0</v>
      </c>
    </row>
    <row r="2840" spans="1:30" x14ac:dyDescent="0.35">
      <c r="A2840" t="s">
        <v>168</v>
      </c>
      <c r="B2840" s="328" t="str">
        <f>VLOOKUP(A2840,'Web Based Remittances'!$A$2:$C$70,3,0)</f>
        <v>667j918p</v>
      </c>
      <c r="C2840" t="s">
        <v>29</v>
      </c>
      <c r="D2840" t="s">
        <v>30</v>
      </c>
      <c r="E2840">
        <v>4190390</v>
      </c>
      <c r="S2840">
        <f t="shared" si="44"/>
        <v>0</v>
      </c>
      <c r="T2840">
        <f>SUM($F2840:H2840)</f>
        <v>0</v>
      </c>
      <c r="U2840">
        <f>SUM($F2840:I2840)</f>
        <v>0</v>
      </c>
      <c r="V2840">
        <f>SUM($F2840:J2840)</f>
        <v>0</v>
      </c>
      <c r="W2840">
        <f>SUM($F2840:K2840)</f>
        <v>0</v>
      </c>
      <c r="X2840">
        <f>SUM($F2840:L2840)</f>
        <v>0</v>
      </c>
      <c r="Y2840">
        <f>SUM($F2840:M2840)</f>
        <v>0</v>
      </c>
      <c r="Z2840">
        <f>SUM($F2840:N2840)</f>
        <v>0</v>
      </c>
      <c r="AA2840">
        <f>SUM($F2840:O2840)</f>
        <v>0</v>
      </c>
      <c r="AB2840">
        <f>SUM($F2840:P2840)</f>
        <v>0</v>
      </c>
      <c r="AC2840">
        <f>SUM($F2840:Q2840)</f>
        <v>0</v>
      </c>
      <c r="AD2840">
        <f>SUM($F2840:R2840)</f>
        <v>0</v>
      </c>
    </row>
    <row r="2841" spans="1:30" x14ac:dyDescent="0.35">
      <c r="A2841" t="s">
        <v>168</v>
      </c>
      <c r="B2841" s="328" t="str">
        <f>VLOOKUP(A2841,'Web Based Remittances'!$A$2:$C$70,3,0)</f>
        <v>667j918p</v>
      </c>
      <c r="C2841" t="s">
        <v>31</v>
      </c>
      <c r="D2841" t="s">
        <v>32</v>
      </c>
      <c r="E2841">
        <v>4191900</v>
      </c>
      <c r="F2841">
        <v>-28912</v>
      </c>
      <c r="I2841">
        <v>-7228</v>
      </c>
      <c r="L2841">
        <v>-7228</v>
      </c>
      <c r="O2841">
        <v>-7228</v>
      </c>
      <c r="R2841">
        <v>-7228</v>
      </c>
      <c r="S2841">
        <f t="shared" si="44"/>
        <v>0</v>
      </c>
      <c r="T2841">
        <f>SUM($F2841:H2841)</f>
        <v>-28912</v>
      </c>
      <c r="U2841">
        <f>SUM($F2841:I2841)</f>
        <v>-36140</v>
      </c>
      <c r="V2841">
        <f>SUM($F2841:J2841)</f>
        <v>-36140</v>
      </c>
      <c r="W2841">
        <f>SUM($F2841:K2841)</f>
        <v>-36140</v>
      </c>
      <c r="X2841">
        <f>SUM($F2841:L2841)</f>
        <v>-43368</v>
      </c>
      <c r="Y2841">
        <f>SUM($F2841:M2841)</f>
        <v>-43368</v>
      </c>
      <c r="Z2841">
        <f>SUM($F2841:N2841)</f>
        <v>-43368</v>
      </c>
      <c r="AA2841">
        <f>SUM($F2841:O2841)</f>
        <v>-50596</v>
      </c>
      <c r="AB2841">
        <f>SUM($F2841:P2841)</f>
        <v>-50596</v>
      </c>
      <c r="AC2841">
        <f>SUM($F2841:Q2841)</f>
        <v>-50596</v>
      </c>
      <c r="AD2841">
        <f>SUM($F2841:R2841)</f>
        <v>-57824</v>
      </c>
    </row>
    <row r="2842" spans="1:30" x14ac:dyDescent="0.35">
      <c r="A2842" t="s">
        <v>168</v>
      </c>
      <c r="B2842" s="328" t="str">
        <f>VLOOKUP(A2842,'Web Based Remittances'!$A$2:$C$70,3,0)</f>
        <v>667j918p</v>
      </c>
      <c r="C2842" t="s">
        <v>33</v>
      </c>
      <c r="D2842" t="s">
        <v>34</v>
      </c>
      <c r="E2842">
        <v>4191100</v>
      </c>
      <c r="S2842">
        <f t="shared" si="44"/>
        <v>0</v>
      </c>
      <c r="T2842">
        <f>SUM($F2842:H2842)</f>
        <v>0</v>
      </c>
      <c r="U2842">
        <f>SUM($F2842:I2842)</f>
        <v>0</v>
      </c>
      <c r="V2842">
        <f>SUM($F2842:J2842)</f>
        <v>0</v>
      </c>
      <c r="W2842">
        <f>SUM($F2842:K2842)</f>
        <v>0</v>
      </c>
      <c r="X2842">
        <f>SUM($F2842:L2842)</f>
        <v>0</v>
      </c>
      <c r="Y2842">
        <f>SUM($F2842:M2842)</f>
        <v>0</v>
      </c>
      <c r="Z2842">
        <f>SUM($F2842:N2842)</f>
        <v>0</v>
      </c>
      <c r="AA2842">
        <f>SUM($F2842:O2842)</f>
        <v>0</v>
      </c>
      <c r="AB2842">
        <f>SUM($F2842:P2842)</f>
        <v>0</v>
      </c>
      <c r="AC2842">
        <f>SUM($F2842:Q2842)</f>
        <v>0</v>
      </c>
      <c r="AD2842">
        <f>SUM($F2842:R2842)</f>
        <v>0</v>
      </c>
    </row>
    <row r="2843" spans="1:30" x14ac:dyDescent="0.35">
      <c r="A2843" t="s">
        <v>168</v>
      </c>
      <c r="B2843" s="328" t="str">
        <f>VLOOKUP(A2843,'Web Based Remittances'!$A$2:$C$70,3,0)</f>
        <v>667j918p</v>
      </c>
      <c r="C2843" t="s">
        <v>35</v>
      </c>
      <c r="D2843" t="s">
        <v>36</v>
      </c>
      <c r="E2843">
        <v>4191110</v>
      </c>
      <c r="S2843">
        <f t="shared" si="44"/>
        <v>0</v>
      </c>
      <c r="T2843">
        <f>SUM($F2843:H2843)</f>
        <v>0</v>
      </c>
      <c r="U2843">
        <f>SUM($F2843:I2843)</f>
        <v>0</v>
      </c>
      <c r="V2843">
        <f>SUM($F2843:J2843)</f>
        <v>0</v>
      </c>
      <c r="W2843">
        <f>SUM($F2843:K2843)</f>
        <v>0</v>
      </c>
      <c r="X2843">
        <f>SUM($F2843:L2843)</f>
        <v>0</v>
      </c>
      <c r="Y2843">
        <f>SUM($F2843:M2843)</f>
        <v>0</v>
      </c>
      <c r="Z2843">
        <f>SUM($F2843:N2843)</f>
        <v>0</v>
      </c>
      <c r="AA2843">
        <f>SUM($F2843:O2843)</f>
        <v>0</v>
      </c>
      <c r="AB2843">
        <f>SUM($F2843:P2843)</f>
        <v>0</v>
      </c>
      <c r="AC2843">
        <f>SUM($F2843:Q2843)</f>
        <v>0</v>
      </c>
      <c r="AD2843">
        <f>SUM($F2843:R2843)</f>
        <v>0</v>
      </c>
    </row>
    <row r="2844" spans="1:30" x14ac:dyDescent="0.35">
      <c r="A2844" t="s">
        <v>168</v>
      </c>
      <c r="B2844" s="328" t="str">
        <f>VLOOKUP(A2844,'Web Based Remittances'!$A$2:$C$70,3,0)</f>
        <v>667j918p</v>
      </c>
      <c r="C2844" t="s">
        <v>37</v>
      </c>
      <c r="D2844" t="s">
        <v>38</v>
      </c>
      <c r="E2844">
        <v>4191600</v>
      </c>
      <c r="S2844">
        <f t="shared" si="44"/>
        <v>0</v>
      </c>
      <c r="T2844">
        <f>SUM($F2844:H2844)</f>
        <v>0</v>
      </c>
      <c r="U2844">
        <f>SUM($F2844:I2844)</f>
        <v>0</v>
      </c>
      <c r="V2844">
        <f>SUM($F2844:J2844)</f>
        <v>0</v>
      </c>
      <c r="W2844">
        <f>SUM($F2844:K2844)</f>
        <v>0</v>
      </c>
      <c r="X2844">
        <f>SUM($F2844:L2844)</f>
        <v>0</v>
      </c>
      <c r="Y2844">
        <f>SUM($F2844:M2844)</f>
        <v>0</v>
      </c>
      <c r="Z2844">
        <f>SUM($F2844:N2844)</f>
        <v>0</v>
      </c>
      <c r="AA2844">
        <f>SUM($F2844:O2844)</f>
        <v>0</v>
      </c>
      <c r="AB2844">
        <f>SUM($F2844:P2844)</f>
        <v>0</v>
      </c>
      <c r="AC2844">
        <f>SUM($F2844:Q2844)</f>
        <v>0</v>
      </c>
      <c r="AD2844">
        <f>SUM($F2844:R2844)</f>
        <v>0</v>
      </c>
    </row>
    <row r="2845" spans="1:30" x14ac:dyDescent="0.35">
      <c r="A2845" t="s">
        <v>168</v>
      </c>
      <c r="B2845" s="328" t="str">
        <f>VLOOKUP(A2845,'Web Based Remittances'!$A$2:$C$70,3,0)</f>
        <v>667j918p</v>
      </c>
      <c r="C2845" t="s">
        <v>39</v>
      </c>
      <c r="D2845" t="s">
        <v>40</v>
      </c>
      <c r="E2845">
        <v>4191610</v>
      </c>
      <c r="S2845">
        <f t="shared" si="44"/>
        <v>0</v>
      </c>
      <c r="T2845">
        <f>SUM($F2845:H2845)</f>
        <v>0</v>
      </c>
      <c r="U2845">
        <f>SUM($F2845:I2845)</f>
        <v>0</v>
      </c>
      <c r="V2845">
        <f>SUM($F2845:J2845)</f>
        <v>0</v>
      </c>
      <c r="W2845">
        <f>SUM($F2845:K2845)</f>
        <v>0</v>
      </c>
      <c r="X2845">
        <f>SUM($F2845:L2845)</f>
        <v>0</v>
      </c>
      <c r="Y2845">
        <f>SUM($F2845:M2845)</f>
        <v>0</v>
      </c>
      <c r="Z2845">
        <f>SUM($F2845:N2845)</f>
        <v>0</v>
      </c>
      <c r="AA2845">
        <f>SUM($F2845:O2845)</f>
        <v>0</v>
      </c>
      <c r="AB2845">
        <f>SUM($F2845:P2845)</f>
        <v>0</v>
      </c>
      <c r="AC2845">
        <f>SUM($F2845:Q2845)</f>
        <v>0</v>
      </c>
      <c r="AD2845">
        <f>SUM($F2845:R2845)</f>
        <v>0</v>
      </c>
    </row>
    <row r="2846" spans="1:30" x14ac:dyDescent="0.35">
      <c r="A2846" t="s">
        <v>168</v>
      </c>
      <c r="B2846" s="328" t="str">
        <f>VLOOKUP(A2846,'Web Based Remittances'!$A$2:$C$70,3,0)</f>
        <v>667j918p</v>
      </c>
      <c r="C2846" t="s">
        <v>41</v>
      </c>
      <c r="D2846" t="s">
        <v>42</v>
      </c>
      <c r="E2846">
        <v>4190410</v>
      </c>
      <c r="S2846">
        <f t="shared" si="44"/>
        <v>0</v>
      </c>
      <c r="T2846">
        <f>SUM($F2846:H2846)</f>
        <v>0</v>
      </c>
      <c r="U2846">
        <f>SUM($F2846:I2846)</f>
        <v>0</v>
      </c>
      <c r="V2846">
        <f>SUM($F2846:J2846)</f>
        <v>0</v>
      </c>
      <c r="W2846">
        <f>SUM($F2846:K2846)</f>
        <v>0</v>
      </c>
      <c r="X2846">
        <f>SUM($F2846:L2846)</f>
        <v>0</v>
      </c>
      <c r="Y2846">
        <f>SUM($F2846:M2846)</f>
        <v>0</v>
      </c>
      <c r="Z2846">
        <f>SUM($F2846:N2846)</f>
        <v>0</v>
      </c>
      <c r="AA2846">
        <f>SUM($F2846:O2846)</f>
        <v>0</v>
      </c>
      <c r="AB2846">
        <f>SUM($F2846:P2846)</f>
        <v>0</v>
      </c>
      <c r="AC2846">
        <f>SUM($F2846:Q2846)</f>
        <v>0</v>
      </c>
      <c r="AD2846">
        <f>SUM($F2846:R2846)</f>
        <v>0</v>
      </c>
    </row>
    <row r="2847" spans="1:30" x14ac:dyDescent="0.35">
      <c r="A2847" t="s">
        <v>168</v>
      </c>
      <c r="B2847" s="328" t="str">
        <f>VLOOKUP(A2847,'Web Based Remittances'!$A$2:$C$70,3,0)</f>
        <v>667j918p</v>
      </c>
      <c r="C2847" t="s">
        <v>43</v>
      </c>
      <c r="D2847" t="s">
        <v>44</v>
      </c>
      <c r="E2847">
        <v>4190420</v>
      </c>
      <c r="S2847">
        <f t="shared" si="44"/>
        <v>0</v>
      </c>
      <c r="T2847">
        <f>SUM($F2847:H2847)</f>
        <v>0</v>
      </c>
      <c r="U2847">
        <f>SUM($F2847:I2847)</f>
        <v>0</v>
      </c>
      <c r="V2847">
        <f>SUM($F2847:J2847)</f>
        <v>0</v>
      </c>
      <c r="W2847">
        <f>SUM($F2847:K2847)</f>
        <v>0</v>
      </c>
      <c r="X2847">
        <f>SUM($F2847:L2847)</f>
        <v>0</v>
      </c>
      <c r="Y2847">
        <f>SUM($F2847:M2847)</f>
        <v>0</v>
      </c>
      <c r="Z2847">
        <f>SUM($F2847:N2847)</f>
        <v>0</v>
      </c>
      <c r="AA2847">
        <f>SUM($F2847:O2847)</f>
        <v>0</v>
      </c>
      <c r="AB2847">
        <f>SUM($F2847:P2847)</f>
        <v>0</v>
      </c>
      <c r="AC2847">
        <f>SUM($F2847:Q2847)</f>
        <v>0</v>
      </c>
      <c r="AD2847">
        <f>SUM($F2847:R2847)</f>
        <v>0</v>
      </c>
    </row>
    <row r="2848" spans="1:30" x14ac:dyDescent="0.35">
      <c r="A2848" t="s">
        <v>168</v>
      </c>
      <c r="B2848" s="328" t="str">
        <f>VLOOKUP(A2848,'Web Based Remittances'!$A$2:$C$70,3,0)</f>
        <v>667j918p</v>
      </c>
      <c r="C2848" t="s">
        <v>45</v>
      </c>
      <c r="D2848" t="s">
        <v>46</v>
      </c>
      <c r="E2848">
        <v>4190200</v>
      </c>
      <c r="S2848">
        <f t="shared" si="44"/>
        <v>0</v>
      </c>
      <c r="T2848">
        <f>SUM($F2848:H2848)</f>
        <v>0</v>
      </c>
      <c r="U2848">
        <f>SUM($F2848:I2848)</f>
        <v>0</v>
      </c>
      <c r="V2848">
        <f>SUM($F2848:J2848)</f>
        <v>0</v>
      </c>
      <c r="W2848">
        <f>SUM($F2848:K2848)</f>
        <v>0</v>
      </c>
      <c r="X2848">
        <f>SUM($F2848:L2848)</f>
        <v>0</v>
      </c>
      <c r="Y2848">
        <f>SUM($F2848:M2848)</f>
        <v>0</v>
      </c>
      <c r="Z2848">
        <f>SUM($F2848:N2848)</f>
        <v>0</v>
      </c>
      <c r="AA2848">
        <f>SUM($F2848:O2848)</f>
        <v>0</v>
      </c>
      <c r="AB2848">
        <f>SUM($F2848:P2848)</f>
        <v>0</v>
      </c>
      <c r="AC2848">
        <f>SUM($F2848:Q2848)</f>
        <v>0</v>
      </c>
      <c r="AD2848">
        <f>SUM($F2848:R2848)</f>
        <v>0</v>
      </c>
    </row>
    <row r="2849" spans="1:30" x14ac:dyDescent="0.35">
      <c r="A2849" t="s">
        <v>168</v>
      </c>
      <c r="B2849" s="328" t="str">
        <f>VLOOKUP(A2849,'Web Based Remittances'!$A$2:$C$70,3,0)</f>
        <v>667j918p</v>
      </c>
      <c r="C2849" t="s">
        <v>47</v>
      </c>
      <c r="D2849" t="s">
        <v>48</v>
      </c>
      <c r="E2849">
        <v>4190386</v>
      </c>
      <c r="S2849">
        <f t="shared" si="44"/>
        <v>0</v>
      </c>
      <c r="T2849">
        <f>SUM($F2849:H2849)</f>
        <v>0</v>
      </c>
      <c r="U2849">
        <f>SUM($F2849:I2849)</f>
        <v>0</v>
      </c>
      <c r="V2849">
        <f>SUM($F2849:J2849)</f>
        <v>0</v>
      </c>
      <c r="W2849">
        <f>SUM($F2849:K2849)</f>
        <v>0</v>
      </c>
      <c r="X2849">
        <f>SUM($F2849:L2849)</f>
        <v>0</v>
      </c>
      <c r="Y2849">
        <f>SUM($F2849:M2849)</f>
        <v>0</v>
      </c>
      <c r="Z2849">
        <f>SUM($F2849:N2849)</f>
        <v>0</v>
      </c>
      <c r="AA2849">
        <f>SUM($F2849:O2849)</f>
        <v>0</v>
      </c>
      <c r="AB2849">
        <f>SUM($F2849:P2849)</f>
        <v>0</v>
      </c>
      <c r="AC2849">
        <f>SUM($F2849:Q2849)</f>
        <v>0</v>
      </c>
      <c r="AD2849">
        <f>SUM($F2849:R2849)</f>
        <v>0</v>
      </c>
    </row>
    <row r="2850" spans="1:30" x14ac:dyDescent="0.35">
      <c r="A2850" t="s">
        <v>168</v>
      </c>
      <c r="B2850" s="328" t="str">
        <f>VLOOKUP(A2850,'Web Based Remittances'!$A$2:$C$70,3,0)</f>
        <v>667j918p</v>
      </c>
      <c r="C2850" t="s">
        <v>49</v>
      </c>
      <c r="D2850" t="s">
        <v>50</v>
      </c>
      <c r="E2850">
        <v>4190387</v>
      </c>
      <c r="S2850">
        <f t="shared" si="44"/>
        <v>0</v>
      </c>
      <c r="T2850">
        <f>SUM($F2850:H2850)</f>
        <v>0</v>
      </c>
      <c r="U2850">
        <f>SUM($F2850:I2850)</f>
        <v>0</v>
      </c>
      <c r="V2850">
        <f>SUM($F2850:J2850)</f>
        <v>0</v>
      </c>
      <c r="W2850">
        <f>SUM($F2850:K2850)</f>
        <v>0</v>
      </c>
      <c r="X2850">
        <f>SUM($F2850:L2850)</f>
        <v>0</v>
      </c>
      <c r="Y2850">
        <f>SUM($F2850:M2850)</f>
        <v>0</v>
      </c>
      <c r="Z2850">
        <f>SUM($F2850:N2850)</f>
        <v>0</v>
      </c>
      <c r="AA2850">
        <f>SUM($F2850:O2850)</f>
        <v>0</v>
      </c>
      <c r="AB2850">
        <f>SUM($F2850:P2850)</f>
        <v>0</v>
      </c>
      <c r="AC2850">
        <f>SUM($F2850:Q2850)</f>
        <v>0</v>
      </c>
      <c r="AD2850">
        <f>SUM($F2850:R2850)</f>
        <v>0</v>
      </c>
    </row>
    <row r="2851" spans="1:30" x14ac:dyDescent="0.35">
      <c r="A2851" t="s">
        <v>168</v>
      </c>
      <c r="B2851" s="328" t="str">
        <f>VLOOKUP(A2851,'Web Based Remittances'!$A$2:$C$70,3,0)</f>
        <v>667j918p</v>
      </c>
      <c r="C2851" t="s">
        <v>51</v>
      </c>
      <c r="D2851" t="s">
        <v>52</v>
      </c>
      <c r="E2851">
        <v>4190388</v>
      </c>
      <c r="F2851">
        <v>-8164.5</v>
      </c>
      <c r="G2851">
        <v>-2976.75</v>
      </c>
      <c r="H2851">
        <v>-2211</v>
      </c>
      <c r="I2851">
        <v>-2976.75</v>
      </c>
      <c r="S2851">
        <f t="shared" si="44"/>
        <v>-2976.75</v>
      </c>
      <c r="T2851">
        <f>SUM($F2851:H2851)</f>
        <v>-13352.25</v>
      </c>
      <c r="U2851">
        <f>SUM($F2851:I2851)</f>
        <v>-16329</v>
      </c>
      <c r="V2851">
        <f>SUM($F2851:J2851)</f>
        <v>-16329</v>
      </c>
      <c r="W2851">
        <f>SUM($F2851:K2851)</f>
        <v>-16329</v>
      </c>
      <c r="X2851">
        <f>SUM($F2851:L2851)</f>
        <v>-16329</v>
      </c>
      <c r="Y2851">
        <f>SUM($F2851:M2851)</f>
        <v>-16329</v>
      </c>
      <c r="Z2851">
        <f>SUM($F2851:N2851)</f>
        <v>-16329</v>
      </c>
      <c r="AA2851">
        <f>SUM($F2851:O2851)</f>
        <v>-16329</v>
      </c>
      <c r="AB2851">
        <f>SUM($F2851:P2851)</f>
        <v>-16329</v>
      </c>
      <c r="AC2851">
        <f>SUM($F2851:Q2851)</f>
        <v>-16329</v>
      </c>
      <c r="AD2851">
        <f>SUM($F2851:R2851)</f>
        <v>-16329</v>
      </c>
    </row>
    <row r="2852" spans="1:30" x14ac:dyDescent="0.35">
      <c r="A2852" t="s">
        <v>168</v>
      </c>
      <c r="B2852" s="328" t="str">
        <f>VLOOKUP(A2852,'Web Based Remittances'!$A$2:$C$70,3,0)</f>
        <v>667j918p</v>
      </c>
      <c r="C2852" t="s">
        <v>53</v>
      </c>
      <c r="D2852" t="s">
        <v>54</v>
      </c>
      <c r="E2852">
        <v>4190380</v>
      </c>
      <c r="F2852">
        <v>-17820</v>
      </c>
      <c r="H2852">
        <v>-7462</v>
      </c>
      <c r="N2852">
        <v>-10358</v>
      </c>
      <c r="S2852">
        <f t="shared" si="44"/>
        <v>0</v>
      </c>
      <c r="T2852">
        <f>SUM($F2852:H2852)</f>
        <v>-25282</v>
      </c>
      <c r="U2852">
        <f>SUM($F2852:I2852)</f>
        <v>-25282</v>
      </c>
      <c r="V2852">
        <f>SUM($F2852:J2852)</f>
        <v>-25282</v>
      </c>
      <c r="W2852">
        <f>SUM($F2852:K2852)</f>
        <v>-25282</v>
      </c>
      <c r="X2852">
        <f>SUM($F2852:L2852)</f>
        <v>-25282</v>
      </c>
      <c r="Y2852">
        <f>SUM($F2852:M2852)</f>
        <v>-25282</v>
      </c>
      <c r="Z2852">
        <f>SUM($F2852:N2852)</f>
        <v>-35640</v>
      </c>
      <c r="AA2852">
        <f>SUM($F2852:O2852)</f>
        <v>-35640</v>
      </c>
      <c r="AB2852">
        <f>SUM($F2852:P2852)</f>
        <v>-35640</v>
      </c>
      <c r="AC2852">
        <f>SUM($F2852:Q2852)</f>
        <v>-35640</v>
      </c>
      <c r="AD2852">
        <f>SUM($F2852:R2852)</f>
        <v>-35640</v>
      </c>
    </row>
    <row r="2853" spans="1:30" x14ac:dyDescent="0.35">
      <c r="A2853" t="s">
        <v>168</v>
      </c>
      <c r="B2853" s="328" t="str">
        <f>VLOOKUP(A2853,'Web Based Remittances'!$A$2:$C$70,3,0)</f>
        <v>667j918p</v>
      </c>
      <c r="C2853" t="s">
        <v>156</v>
      </c>
      <c r="D2853" t="s">
        <v>157</v>
      </c>
      <c r="E2853">
        <v>4190205</v>
      </c>
      <c r="S2853">
        <f t="shared" si="44"/>
        <v>0</v>
      </c>
      <c r="T2853">
        <f>SUM($F2853:H2853)</f>
        <v>0</v>
      </c>
      <c r="U2853">
        <f>SUM($F2853:I2853)</f>
        <v>0</v>
      </c>
      <c r="V2853">
        <f>SUM($F2853:J2853)</f>
        <v>0</v>
      </c>
      <c r="W2853">
        <f>SUM($F2853:K2853)</f>
        <v>0</v>
      </c>
      <c r="X2853">
        <f>SUM($F2853:L2853)</f>
        <v>0</v>
      </c>
      <c r="Y2853">
        <f>SUM($F2853:M2853)</f>
        <v>0</v>
      </c>
      <c r="Z2853">
        <f>SUM($F2853:N2853)</f>
        <v>0</v>
      </c>
      <c r="AA2853">
        <f>SUM($F2853:O2853)</f>
        <v>0</v>
      </c>
      <c r="AB2853">
        <f>SUM($F2853:P2853)</f>
        <v>0</v>
      </c>
      <c r="AC2853">
        <f>SUM($F2853:Q2853)</f>
        <v>0</v>
      </c>
      <c r="AD2853">
        <f>SUM($F2853:R2853)</f>
        <v>0</v>
      </c>
    </row>
    <row r="2854" spans="1:30" x14ac:dyDescent="0.35">
      <c r="A2854" t="s">
        <v>168</v>
      </c>
      <c r="B2854" s="328" t="str">
        <f>VLOOKUP(A2854,'Web Based Remittances'!$A$2:$C$70,3,0)</f>
        <v>667j918p</v>
      </c>
      <c r="C2854" t="s">
        <v>55</v>
      </c>
      <c r="D2854" t="s">
        <v>56</v>
      </c>
      <c r="E2854">
        <v>4190210</v>
      </c>
      <c r="S2854">
        <f t="shared" si="44"/>
        <v>0</v>
      </c>
      <c r="T2854">
        <f>SUM($F2854:H2854)</f>
        <v>0</v>
      </c>
      <c r="U2854">
        <f>SUM($F2854:I2854)</f>
        <v>0</v>
      </c>
      <c r="V2854">
        <f>SUM($F2854:J2854)</f>
        <v>0</v>
      </c>
      <c r="W2854">
        <f>SUM($F2854:K2854)</f>
        <v>0</v>
      </c>
      <c r="X2854">
        <f>SUM($F2854:L2854)</f>
        <v>0</v>
      </c>
      <c r="Y2854">
        <f>SUM($F2854:M2854)</f>
        <v>0</v>
      </c>
      <c r="Z2854">
        <f>SUM($F2854:N2854)</f>
        <v>0</v>
      </c>
      <c r="AA2854">
        <f>SUM($F2854:O2854)</f>
        <v>0</v>
      </c>
      <c r="AB2854">
        <f>SUM($F2854:P2854)</f>
        <v>0</v>
      </c>
      <c r="AC2854">
        <f>SUM($F2854:Q2854)</f>
        <v>0</v>
      </c>
      <c r="AD2854">
        <f>SUM($F2854:R2854)</f>
        <v>0</v>
      </c>
    </row>
    <row r="2855" spans="1:30" x14ac:dyDescent="0.35">
      <c r="A2855" t="s">
        <v>168</v>
      </c>
      <c r="B2855" s="328" t="str">
        <f>VLOOKUP(A2855,'Web Based Remittances'!$A$2:$C$70,3,0)</f>
        <v>667j918p</v>
      </c>
      <c r="C2855" t="s">
        <v>57</v>
      </c>
      <c r="D2855" t="s">
        <v>58</v>
      </c>
      <c r="E2855">
        <v>6110000</v>
      </c>
      <c r="F2855">
        <v>538550</v>
      </c>
      <c r="G2855">
        <v>43186</v>
      </c>
      <c r="H2855">
        <v>43186</v>
      </c>
      <c r="I2855">
        <v>43186</v>
      </c>
      <c r="J2855">
        <v>43186</v>
      </c>
      <c r="K2855">
        <v>43186</v>
      </c>
      <c r="L2855">
        <v>46088.571428571428</v>
      </c>
      <c r="M2855">
        <v>46088.571428571428</v>
      </c>
      <c r="N2855">
        <v>46088.571428571428</v>
      </c>
      <c r="O2855">
        <v>46088.571428571428</v>
      </c>
      <c r="P2855">
        <v>46088.571428571428</v>
      </c>
      <c r="Q2855">
        <v>46088.571428571428</v>
      </c>
      <c r="R2855">
        <v>46088.571428571428</v>
      </c>
      <c r="S2855">
        <f t="shared" si="44"/>
        <v>43186</v>
      </c>
      <c r="T2855">
        <f>SUM($F2855:H2855)</f>
        <v>624922</v>
      </c>
      <c r="U2855">
        <f>SUM($F2855:I2855)</f>
        <v>668108</v>
      </c>
      <c r="V2855">
        <f>SUM($F2855:J2855)</f>
        <v>711294</v>
      </c>
      <c r="W2855">
        <f>SUM($F2855:K2855)</f>
        <v>754480</v>
      </c>
      <c r="X2855">
        <f>SUM($F2855:L2855)</f>
        <v>800568.57142857148</v>
      </c>
      <c r="Y2855">
        <f>SUM($F2855:M2855)</f>
        <v>846657.14285714296</v>
      </c>
      <c r="Z2855">
        <f>SUM($F2855:N2855)</f>
        <v>892745.71428571444</v>
      </c>
      <c r="AA2855">
        <f>SUM($F2855:O2855)</f>
        <v>938834.28571428591</v>
      </c>
      <c r="AB2855">
        <f>SUM($F2855:P2855)</f>
        <v>984922.85714285739</v>
      </c>
      <c r="AC2855">
        <f>SUM($F2855:Q2855)</f>
        <v>1031011.4285714289</v>
      </c>
      <c r="AD2855">
        <f>SUM($F2855:R2855)</f>
        <v>1077100.0000000002</v>
      </c>
    </row>
    <row r="2856" spans="1:30" x14ac:dyDescent="0.35">
      <c r="A2856" t="s">
        <v>168</v>
      </c>
      <c r="B2856" s="328" t="str">
        <f>VLOOKUP(A2856,'Web Based Remittances'!$A$2:$C$70,3,0)</f>
        <v>667j918p</v>
      </c>
      <c r="C2856" t="s">
        <v>59</v>
      </c>
      <c r="D2856" t="s">
        <v>60</v>
      </c>
      <c r="E2856">
        <v>6110020</v>
      </c>
      <c r="F2856">
        <v>1000</v>
      </c>
      <c r="I2856">
        <v>250</v>
      </c>
      <c r="L2856">
        <v>250</v>
      </c>
      <c r="O2856">
        <v>250</v>
      </c>
      <c r="R2856">
        <v>250</v>
      </c>
      <c r="S2856">
        <f t="shared" si="44"/>
        <v>0</v>
      </c>
      <c r="T2856">
        <f>SUM($F2856:H2856)</f>
        <v>1000</v>
      </c>
      <c r="U2856">
        <f>SUM($F2856:I2856)</f>
        <v>1250</v>
      </c>
      <c r="V2856">
        <f>SUM($F2856:J2856)</f>
        <v>1250</v>
      </c>
      <c r="W2856">
        <f>SUM($F2856:K2856)</f>
        <v>1250</v>
      </c>
      <c r="X2856">
        <f>SUM($F2856:L2856)</f>
        <v>1500</v>
      </c>
      <c r="Y2856">
        <f>SUM($F2856:M2856)</f>
        <v>1500</v>
      </c>
      <c r="Z2856">
        <f>SUM($F2856:N2856)</f>
        <v>1500</v>
      </c>
      <c r="AA2856">
        <f>SUM($F2856:O2856)</f>
        <v>1750</v>
      </c>
      <c r="AB2856">
        <f>SUM($F2856:P2856)</f>
        <v>1750</v>
      </c>
      <c r="AC2856">
        <f>SUM($F2856:Q2856)</f>
        <v>1750</v>
      </c>
      <c r="AD2856">
        <f>SUM($F2856:R2856)</f>
        <v>2000</v>
      </c>
    </row>
    <row r="2857" spans="1:30" x14ac:dyDescent="0.35">
      <c r="A2857" t="s">
        <v>168</v>
      </c>
      <c r="B2857" s="328" t="str">
        <f>VLOOKUP(A2857,'Web Based Remittances'!$A$2:$C$70,3,0)</f>
        <v>667j918p</v>
      </c>
      <c r="C2857" t="s">
        <v>61</v>
      </c>
      <c r="D2857" t="s">
        <v>62</v>
      </c>
      <c r="E2857">
        <v>6110600</v>
      </c>
      <c r="F2857">
        <v>328727.59999999998</v>
      </c>
      <c r="G2857">
        <v>25085</v>
      </c>
      <c r="H2857">
        <v>25085</v>
      </c>
      <c r="I2857">
        <v>25085</v>
      </c>
      <c r="J2857">
        <v>25085</v>
      </c>
      <c r="K2857">
        <v>25085</v>
      </c>
      <c r="L2857">
        <v>25085</v>
      </c>
      <c r="M2857">
        <v>29702.933333333334</v>
      </c>
      <c r="N2857">
        <v>29702.933333333334</v>
      </c>
      <c r="O2857">
        <v>29702.933333333334</v>
      </c>
      <c r="P2857">
        <v>29702.933333333334</v>
      </c>
      <c r="Q2857">
        <v>29702.933333333334</v>
      </c>
      <c r="R2857">
        <v>29702.933333333334</v>
      </c>
      <c r="S2857">
        <f t="shared" si="44"/>
        <v>25085</v>
      </c>
      <c r="T2857">
        <f>SUM($F2857:H2857)</f>
        <v>378897.6</v>
      </c>
      <c r="U2857">
        <f>SUM($F2857:I2857)</f>
        <v>403982.6</v>
      </c>
      <c r="V2857">
        <f>SUM($F2857:J2857)</f>
        <v>429067.6</v>
      </c>
      <c r="W2857">
        <f>SUM($F2857:K2857)</f>
        <v>454152.6</v>
      </c>
      <c r="X2857">
        <f>SUM($F2857:L2857)</f>
        <v>479237.6</v>
      </c>
      <c r="Y2857">
        <f>SUM($F2857:M2857)</f>
        <v>508940.53333333333</v>
      </c>
      <c r="Z2857">
        <f>SUM($F2857:N2857)</f>
        <v>538643.46666666667</v>
      </c>
      <c r="AA2857">
        <f>SUM($F2857:O2857)</f>
        <v>568346.4</v>
      </c>
      <c r="AB2857">
        <f>SUM($F2857:P2857)</f>
        <v>598049.33333333337</v>
      </c>
      <c r="AC2857">
        <f>SUM($F2857:Q2857)</f>
        <v>627752.26666666672</v>
      </c>
      <c r="AD2857">
        <f>SUM($F2857:R2857)</f>
        <v>657455.20000000007</v>
      </c>
    </row>
    <row r="2858" spans="1:30" x14ac:dyDescent="0.35">
      <c r="A2858" t="s">
        <v>168</v>
      </c>
      <c r="B2858" s="328" t="str">
        <f>VLOOKUP(A2858,'Web Based Remittances'!$A$2:$C$70,3,0)</f>
        <v>667j918p</v>
      </c>
      <c r="C2858" t="s">
        <v>63</v>
      </c>
      <c r="D2858" t="s">
        <v>64</v>
      </c>
      <c r="E2858">
        <v>6110720</v>
      </c>
      <c r="F2858">
        <v>48392</v>
      </c>
      <c r="G2858">
        <v>4032.6666666666665</v>
      </c>
      <c r="H2858">
        <v>4032.6666666666665</v>
      </c>
      <c r="I2858">
        <v>4032.6666666666665</v>
      </c>
      <c r="J2858">
        <v>4032.6666666666665</v>
      </c>
      <c r="K2858">
        <v>4032.6666666666665</v>
      </c>
      <c r="L2858">
        <v>4032.6666666666665</v>
      </c>
      <c r="M2858">
        <v>4032.6666666666665</v>
      </c>
      <c r="N2858">
        <v>4032.6666666666665</v>
      </c>
      <c r="O2858">
        <v>4032.6666666666665</v>
      </c>
      <c r="P2858">
        <v>4032.6666666666665</v>
      </c>
      <c r="Q2858">
        <v>4032.6666666666665</v>
      </c>
      <c r="R2858">
        <v>4032.6666666666665</v>
      </c>
      <c r="S2858">
        <f t="shared" si="44"/>
        <v>4032.6666666666665</v>
      </c>
      <c r="T2858">
        <f>SUM($F2858:H2858)</f>
        <v>56457.333333333328</v>
      </c>
      <c r="U2858">
        <f>SUM($F2858:I2858)</f>
        <v>60489.999999999993</v>
      </c>
      <c r="V2858">
        <f>SUM($F2858:J2858)</f>
        <v>64522.666666666657</v>
      </c>
      <c r="W2858">
        <f>SUM($F2858:K2858)</f>
        <v>68555.333333333328</v>
      </c>
      <c r="X2858">
        <f>SUM($F2858:L2858)</f>
        <v>72588</v>
      </c>
      <c r="Y2858">
        <f>SUM($F2858:M2858)</f>
        <v>76620.666666666672</v>
      </c>
      <c r="Z2858">
        <f>SUM($F2858:N2858)</f>
        <v>80653.333333333343</v>
      </c>
      <c r="AA2858">
        <f>SUM($F2858:O2858)</f>
        <v>84686.000000000015</v>
      </c>
      <c r="AB2858">
        <f>SUM($F2858:P2858)</f>
        <v>88718.666666666686</v>
      </c>
      <c r="AC2858">
        <f>SUM($F2858:Q2858)</f>
        <v>92751.333333333358</v>
      </c>
      <c r="AD2858">
        <f>SUM($F2858:R2858)</f>
        <v>96784.000000000029</v>
      </c>
    </row>
    <row r="2859" spans="1:30" x14ac:dyDescent="0.35">
      <c r="A2859" t="s">
        <v>168</v>
      </c>
      <c r="B2859" s="328" t="str">
        <f>VLOOKUP(A2859,'Web Based Remittances'!$A$2:$C$70,3,0)</f>
        <v>667j918p</v>
      </c>
      <c r="C2859" t="s">
        <v>65</v>
      </c>
      <c r="D2859" t="s">
        <v>66</v>
      </c>
      <c r="E2859">
        <v>6110860</v>
      </c>
      <c r="F2859">
        <v>73511.8</v>
      </c>
      <c r="G2859">
        <v>6125.9833333333336</v>
      </c>
      <c r="H2859">
        <v>6125.9833333333336</v>
      </c>
      <c r="I2859">
        <v>6125.9833333333336</v>
      </c>
      <c r="J2859">
        <v>6125.9833333333336</v>
      </c>
      <c r="K2859">
        <v>6125.9833333333336</v>
      </c>
      <c r="L2859">
        <v>6125.9833333333336</v>
      </c>
      <c r="M2859">
        <v>6125.9833333333336</v>
      </c>
      <c r="N2859">
        <v>6125.9833333333336</v>
      </c>
      <c r="O2859">
        <v>6125.9833333333336</v>
      </c>
      <c r="P2859">
        <v>6125.9833333333336</v>
      </c>
      <c r="Q2859">
        <v>6125.9833333333336</v>
      </c>
      <c r="R2859">
        <v>6125.9833333333336</v>
      </c>
      <c r="S2859">
        <f t="shared" si="44"/>
        <v>6125.9833333333336</v>
      </c>
      <c r="T2859">
        <f>SUM($F2859:H2859)</f>
        <v>85763.766666666677</v>
      </c>
      <c r="U2859">
        <f>SUM($F2859:I2859)</f>
        <v>91889.750000000015</v>
      </c>
      <c r="V2859">
        <f>SUM($F2859:J2859)</f>
        <v>98015.733333333352</v>
      </c>
      <c r="W2859">
        <f>SUM($F2859:K2859)</f>
        <v>104141.71666666669</v>
      </c>
      <c r="X2859">
        <f>SUM($F2859:L2859)</f>
        <v>110267.70000000003</v>
      </c>
      <c r="Y2859">
        <f>SUM($F2859:M2859)</f>
        <v>116393.68333333336</v>
      </c>
      <c r="Z2859">
        <f>SUM($F2859:N2859)</f>
        <v>122519.6666666667</v>
      </c>
      <c r="AA2859">
        <f>SUM($F2859:O2859)</f>
        <v>128645.65000000004</v>
      </c>
      <c r="AB2859">
        <f>SUM($F2859:P2859)</f>
        <v>134771.63333333336</v>
      </c>
      <c r="AC2859">
        <f>SUM($F2859:Q2859)</f>
        <v>140897.6166666667</v>
      </c>
      <c r="AD2859">
        <f>SUM($F2859:R2859)</f>
        <v>147023.60000000003</v>
      </c>
    </row>
    <row r="2860" spans="1:30" x14ac:dyDescent="0.35">
      <c r="A2860" t="s">
        <v>168</v>
      </c>
      <c r="B2860" s="328" t="str">
        <f>VLOOKUP(A2860,'Web Based Remittances'!$A$2:$C$70,3,0)</f>
        <v>667j918p</v>
      </c>
      <c r="C2860" t="s">
        <v>67</v>
      </c>
      <c r="D2860" t="s">
        <v>68</v>
      </c>
      <c r="E2860">
        <v>6110800</v>
      </c>
      <c r="F2860">
        <v>0</v>
      </c>
      <c r="G2860">
        <v>0</v>
      </c>
      <c r="H2860">
        <v>0</v>
      </c>
      <c r="I2860">
        <v>0</v>
      </c>
      <c r="J2860">
        <v>0</v>
      </c>
      <c r="K2860">
        <v>0</v>
      </c>
      <c r="L2860">
        <v>0</v>
      </c>
      <c r="M2860">
        <v>0</v>
      </c>
      <c r="N2860">
        <v>0</v>
      </c>
      <c r="O2860">
        <v>0</v>
      </c>
      <c r="P2860">
        <v>0</v>
      </c>
      <c r="Q2860">
        <v>0</v>
      </c>
      <c r="R2860">
        <v>0</v>
      </c>
      <c r="S2860">
        <f t="shared" si="44"/>
        <v>0</v>
      </c>
      <c r="T2860">
        <f>SUM($F2860:H2860)</f>
        <v>0</v>
      </c>
      <c r="U2860">
        <f>SUM($F2860:I2860)</f>
        <v>0</v>
      </c>
      <c r="V2860">
        <f>SUM($F2860:J2860)</f>
        <v>0</v>
      </c>
      <c r="W2860">
        <f>SUM($F2860:K2860)</f>
        <v>0</v>
      </c>
      <c r="X2860">
        <f>SUM($F2860:L2860)</f>
        <v>0</v>
      </c>
      <c r="Y2860">
        <f>SUM($F2860:M2860)</f>
        <v>0</v>
      </c>
      <c r="Z2860">
        <f>SUM($F2860:N2860)</f>
        <v>0</v>
      </c>
      <c r="AA2860">
        <f>SUM($F2860:O2860)</f>
        <v>0</v>
      </c>
      <c r="AB2860">
        <f>SUM($F2860:P2860)</f>
        <v>0</v>
      </c>
      <c r="AC2860">
        <f>SUM($F2860:Q2860)</f>
        <v>0</v>
      </c>
      <c r="AD2860">
        <f>SUM($F2860:R2860)</f>
        <v>0</v>
      </c>
    </row>
    <row r="2861" spans="1:30" x14ac:dyDescent="0.35">
      <c r="A2861" t="s">
        <v>168</v>
      </c>
      <c r="B2861" s="328" t="str">
        <f>VLOOKUP(A2861,'Web Based Remittances'!$A$2:$C$70,3,0)</f>
        <v>667j918p</v>
      </c>
      <c r="C2861" t="s">
        <v>69</v>
      </c>
      <c r="D2861" t="s">
        <v>70</v>
      </c>
      <c r="E2861">
        <v>6110640</v>
      </c>
      <c r="F2861">
        <v>18292</v>
      </c>
      <c r="G2861">
        <v>1524.3333333333333</v>
      </c>
      <c r="H2861">
        <v>1524.3333333333333</v>
      </c>
      <c r="I2861">
        <v>1524.3333333333333</v>
      </c>
      <c r="J2861">
        <v>1524.3333333333333</v>
      </c>
      <c r="K2861">
        <v>1524.3333333333333</v>
      </c>
      <c r="L2861">
        <v>1524.3333333333333</v>
      </c>
      <c r="M2861">
        <v>1524.3333333333333</v>
      </c>
      <c r="N2861">
        <v>1524.3333333333333</v>
      </c>
      <c r="O2861">
        <v>1524.3333333333333</v>
      </c>
      <c r="P2861">
        <v>1524.3333333333333</v>
      </c>
      <c r="Q2861">
        <v>1524.3333333333333</v>
      </c>
      <c r="R2861">
        <v>1524.3333333333333</v>
      </c>
      <c r="S2861">
        <f t="shared" si="44"/>
        <v>1524.3333333333333</v>
      </c>
      <c r="T2861">
        <f>SUM($F2861:H2861)</f>
        <v>21340.666666666664</v>
      </c>
      <c r="U2861">
        <f>SUM($F2861:I2861)</f>
        <v>22864.999999999996</v>
      </c>
      <c r="V2861">
        <f>SUM($F2861:J2861)</f>
        <v>24389.333333333328</v>
      </c>
      <c r="W2861">
        <f>SUM($F2861:K2861)</f>
        <v>25913.666666666661</v>
      </c>
      <c r="X2861">
        <f>SUM($F2861:L2861)</f>
        <v>27437.999999999993</v>
      </c>
      <c r="Y2861">
        <f>SUM($F2861:M2861)</f>
        <v>28962.333333333325</v>
      </c>
      <c r="Z2861">
        <f>SUM($F2861:N2861)</f>
        <v>30486.666666666657</v>
      </c>
      <c r="AA2861">
        <f>SUM($F2861:O2861)</f>
        <v>32010.999999999989</v>
      </c>
      <c r="AB2861">
        <f>SUM($F2861:P2861)</f>
        <v>33535.333333333321</v>
      </c>
      <c r="AC2861">
        <f>SUM($F2861:Q2861)</f>
        <v>35059.666666666657</v>
      </c>
      <c r="AD2861">
        <f>SUM($F2861:R2861)</f>
        <v>36583.999999999993</v>
      </c>
    </row>
    <row r="2862" spans="1:30" x14ac:dyDescent="0.35">
      <c r="A2862" t="s">
        <v>168</v>
      </c>
      <c r="B2862" s="328" t="str">
        <f>VLOOKUP(A2862,'Web Based Remittances'!$A$2:$C$70,3,0)</f>
        <v>667j918p</v>
      </c>
      <c r="C2862" t="s">
        <v>71</v>
      </c>
      <c r="D2862" t="s">
        <v>72</v>
      </c>
      <c r="E2862">
        <v>6116300</v>
      </c>
      <c r="F2862">
        <v>1230</v>
      </c>
      <c r="G2862">
        <v>125</v>
      </c>
      <c r="I2862">
        <v>250</v>
      </c>
      <c r="J2862">
        <v>100</v>
      </c>
      <c r="L2862">
        <v>125</v>
      </c>
      <c r="N2862">
        <v>250</v>
      </c>
      <c r="O2862">
        <v>110</v>
      </c>
      <c r="P2862">
        <v>125</v>
      </c>
      <c r="R2862">
        <v>145</v>
      </c>
      <c r="S2862">
        <f t="shared" si="44"/>
        <v>125</v>
      </c>
      <c r="T2862">
        <f>SUM($F2862:H2862)</f>
        <v>1355</v>
      </c>
      <c r="U2862">
        <f>SUM($F2862:I2862)</f>
        <v>1605</v>
      </c>
      <c r="V2862">
        <f>SUM($F2862:J2862)</f>
        <v>1705</v>
      </c>
      <c r="W2862">
        <f>SUM($F2862:K2862)</f>
        <v>1705</v>
      </c>
      <c r="X2862">
        <f>SUM($F2862:L2862)</f>
        <v>1830</v>
      </c>
      <c r="Y2862">
        <f>SUM($F2862:M2862)</f>
        <v>1830</v>
      </c>
      <c r="Z2862">
        <f>SUM($F2862:N2862)</f>
        <v>2080</v>
      </c>
      <c r="AA2862">
        <f>SUM($F2862:O2862)</f>
        <v>2190</v>
      </c>
      <c r="AB2862">
        <f>SUM($F2862:P2862)</f>
        <v>2315</v>
      </c>
      <c r="AC2862">
        <f>SUM($F2862:Q2862)</f>
        <v>2315</v>
      </c>
      <c r="AD2862">
        <f>SUM($F2862:R2862)</f>
        <v>2460</v>
      </c>
    </row>
    <row r="2863" spans="1:30" x14ac:dyDescent="0.35">
      <c r="A2863" t="s">
        <v>168</v>
      </c>
      <c r="B2863" s="328" t="str">
        <f>VLOOKUP(A2863,'Web Based Remittances'!$A$2:$C$70,3,0)</f>
        <v>667j918p</v>
      </c>
      <c r="C2863" t="s">
        <v>73</v>
      </c>
      <c r="D2863" t="s">
        <v>74</v>
      </c>
      <c r="E2863">
        <v>6116200</v>
      </c>
      <c r="F2863">
        <v>1760</v>
      </c>
      <c r="G2863">
        <v>1010</v>
      </c>
      <c r="J2863">
        <v>250</v>
      </c>
      <c r="N2863">
        <v>250</v>
      </c>
      <c r="R2863">
        <v>250</v>
      </c>
      <c r="S2863">
        <f t="shared" si="44"/>
        <v>1010</v>
      </c>
      <c r="T2863">
        <f>SUM($F2863:H2863)</f>
        <v>2770</v>
      </c>
      <c r="U2863">
        <f>SUM($F2863:I2863)</f>
        <v>2770</v>
      </c>
      <c r="V2863">
        <f>SUM($F2863:J2863)</f>
        <v>3020</v>
      </c>
      <c r="W2863">
        <f>SUM($F2863:K2863)</f>
        <v>3020</v>
      </c>
      <c r="X2863">
        <f>SUM($F2863:L2863)</f>
        <v>3020</v>
      </c>
      <c r="Y2863">
        <f>SUM($F2863:M2863)</f>
        <v>3020</v>
      </c>
      <c r="Z2863">
        <f>SUM($F2863:N2863)</f>
        <v>3270</v>
      </c>
      <c r="AA2863">
        <f>SUM($F2863:O2863)</f>
        <v>3270</v>
      </c>
      <c r="AB2863">
        <f>SUM($F2863:P2863)</f>
        <v>3270</v>
      </c>
      <c r="AC2863">
        <f>SUM($F2863:Q2863)</f>
        <v>3270</v>
      </c>
      <c r="AD2863">
        <f>SUM($F2863:R2863)</f>
        <v>3520</v>
      </c>
    </row>
    <row r="2864" spans="1:30" x14ac:dyDescent="0.35">
      <c r="A2864" t="s">
        <v>168</v>
      </c>
      <c r="B2864" s="328" t="str">
        <f>VLOOKUP(A2864,'Web Based Remittances'!$A$2:$C$70,3,0)</f>
        <v>667j918p</v>
      </c>
      <c r="C2864" t="s">
        <v>75</v>
      </c>
      <c r="D2864" t="s">
        <v>76</v>
      </c>
      <c r="E2864">
        <v>6116610</v>
      </c>
      <c r="F2864">
        <v>7000</v>
      </c>
      <c r="G2864">
        <v>7000</v>
      </c>
      <c r="S2864">
        <f t="shared" si="44"/>
        <v>7000</v>
      </c>
      <c r="T2864">
        <f>SUM($F2864:H2864)</f>
        <v>14000</v>
      </c>
      <c r="U2864">
        <f>SUM($F2864:I2864)</f>
        <v>14000</v>
      </c>
      <c r="V2864">
        <f>SUM($F2864:J2864)</f>
        <v>14000</v>
      </c>
      <c r="W2864">
        <f>SUM($F2864:K2864)</f>
        <v>14000</v>
      </c>
      <c r="X2864">
        <f>SUM($F2864:L2864)</f>
        <v>14000</v>
      </c>
      <c r="Y2864">
        <f>SUM($F2864:M2864)</f>
        <v>14000</v>
      </c>
      <c r="Z2864">
        <f>SUM($F2864:N2864)</f>
        <v>14000</v>
      </c>
      <c r="AA2864">
        <f>SUM($F2864:O2864)</f>
        <v>14000</v>
      </c>
      <c r="AB2864">
        <f>SUM($F2864:P2864)</f>
        <v>14000</v>
      </c>
      <c r="AC2864">
        <f>SUM($F2864:Q2864)</f>
        <v>14000</v>
      </c>
      <c r="AD2864">
        <f>SUM($F2864:R2864)</f>
        <v>14000</v>
      </c>
    </row>
    <row r="2865" spans="1:30" x14ac:dyDescent="0.35">
      <c r="A2865" t="s">
        <v>168</v>
      </c>
      <c r="B2865" s="328" t="str">
        <f>VLOOKUP(A2865,'Web Based Remittances'!$A$2:$C$70,3,0)</f>
        <v>667j918p</v>
      </c>
      <c r="C2865" t="s">
        <v>77</v>
      </c>
      <c r="D2865" t="s">
        <v>78</v>
      </c>
      <c r="E2865">
        <v>6116600</v>
      </c>
      <c r="F2865">
        <v>306</v>
      </c>
      <c r="G2865">
        <v>306</v>
      </c>
      <c r="S2865">
        <f t="shared" si="44"/>
        <v>306</v>
      </c>
      <c r="T2865">
        <f>SUM($F2865:H2865)</f>
        <v>612</v>
      </c>
      <c r="U2865">
        <f>SUM($F2865:I2865)</f>
        <v>612</v>
      </c>
      <c r="V2865">
        <f>SUM($F2865:J2865)</f>
        <v>612</v>
      </c>
      <c r="W2865">
        <f>SUM($F2865:K2865)</f>
        <v>612</v>
      </c>
      <c r="X2865">
        <f>SUM($F2865:L2865)</f>
        <v>612</v>
      </c>
      <c r="Y2865">
        <f>SUM($F2865:M2865)</f>
        <v>612</v>
      </c>
      <c r="Z2865">
        <f>SUM($F2865:N2865)</f>
        <v>612</v>
      </c>
      <c r="AA2865">
        <f>SUM($F2865:O2865)</f>
        <v>612</v>
      </c>
      <c r="AB2865">
        <f>SUM($F2865:P2865)</f>
        <v>612</v>
      </c>
      <c r="AC2865">
        <f>SUM($F2865:Q2865)</f>
        <v>612</v>
      </c>
      <c r="AD2865">
        <f>SUM($F2865:R2865)</f>
        <v>612</v>
      </c>
    </row>
    <row r="2866" spans="1:30" x14ac:dyDescent="0.35">
      <c r="A2866" t="s">
        <v>168</v>
      </c>
      <c r="B2866" s="328" t="str">
        <f>VLOOKUP(A2866,'Web Based Remittances'!$A$2:$C$70,3,0)</f>
        <v>667j918p</v>
      </c>
      <c r="C2866" t="s">
        <v>79</v>
      </c>
      <c r="D2866" t="s">
        <v>80</v>
      </c>
      <c r="E2866">
        <v>6121000</v>
      </c>
      <c r="F2866">
        <v>14200</v>
      </c>
      <c r="G2866">
        <v>1290.909090909091</v>
      </c>
      <c r="H2866">
        <v>1290.909090909091</v>
      </c>
      <c r="I2866">
        <v>1290.909090909091</v>
      </c>
      <c r="J2866">
        <v>1290.909090909091</v>
      </c>
      <c r="L2866">
        <v>1290.909090909091</v>
      </c>
      <c r="M2866">
        <v>1290.909090909091</v>
      </c>
      <c r="N2866">
        <v>1290.909090909091</v>
      </c>
      <c r="O2866">
        <v>1290.909090909091</v>
      </c>
      <c r="P2866">
        <v>1290.909090909091</v>
      </c>
      <c r="Q2866">
        <v>1290.909090909091</v>
      </c>
      <c r="R2866">
        <v>1290.909090909091</v>
      </c>
      <c r="S2866">
        <f t="shared" si="44"/>
        <v>1290.909090909091</v>
      </c>
      <c r="T2866">
        <f>SUM($F2866:H2866)</f>
        <v>16781.818181818184</v>
      </c>
      <c r="U2866">
        <f>SUM($F2866:I2866)</f>
        <v>18072.727272727276</v>
      </c>
      <c r="V2866">
        <f>SUM($F2866:J2866)</f>
        <v>19363.636363636368</v>
      </c>
      <c r="W2866">
        <f>SUM($F2866:K2866)</f>
        <v>19363.636363636368</v>
      </c>
      <c r="X2866">
        <f>SUM($F2866:L2866)</f>
        <v>20654.54545454546</v>
      </c>
      <c r="Y2866">
        <f>SUM($F2866:M2866)</f>
        <v>21945.454545454551</v>
      </c>
      <c r="Z2866">
        <f>SUM($F2866:N2866)</f>
        <v>23236.363636363643</v>
      </c>
      <c r="AA2866">
        <f>SUM($F2866:O2866)</f>
        <v>24527.272727272735</v>
      </c>
      <c r="AB2866">
        <f>SUM($F2866:P2866)</f>
        <v>25818.181818181827</v>
      </c>
      <c r="AC2866">
        <f>SUM($F2866:Q2866)</f>
        <v>27109.090909090919</v>
      </c>
      <c r="AD2866">
        <f>SUM($F2866:R2866)</f>
        <v>28400.000000000011</v>
      </c>
    </row>
    <row r="2867" spans="1:30" x14ac:dyDescent="0.35">
      <c r="A2867" t="s">
        <v>168</v>
      </c>
      <c r="B2867" s="328" t="str">
        <f>VLOOKUP(A2867,'Web Based Remittances'!$A$2:$C$70,3,0)</f>
        <v>667j918p</v>
      </c>
      <c r="C2867" t="s">
        <v>81</v>
      </c>
      <c r="D2867" t="s">
        <v>82</v>
      </c>
      <c r="E2867">
        <v>6122310</v>
      </c>
      <c r="F2867">
        <v>5813</v>
      </c>
      <c r="G2867">
        <v>1153.25</v>
      </c>
      <c r="H2867">
        <v>300</v>
      </c>
      <c r="J2867">
        <v>900</v>
      </c>
      <c r="L2867">
        <v>1153.25</v>
      </c>
      <c r="O2867">
        <v>1153.25</v>
      </c>
      <c r="R2867">
        <v>1153.25</v>
      </c>
      <c r="S2867">
        <f t="shared" si="44"/>
        <v>1153.25</v>
      </c>
      <c r="T2867">
        <f>SUM($F2867:H2867)</f>
        <v>7266.25</v>
      </c>
      <c r="U2867">
        <f>SUM($F2867:I2867)</f>
        <v>7266.25</v>
      </c>
      <c r="V2867">
        <f>SUM($F2867:J2867)</f>
        <v>8166.25</v>
      </c>
      <c r="W2867">
        <f>SUM($F2867:K2867)</f>
        <v>8166.25</v>
      </c>
      <c r="X2867">
        <f>SUM($F2867:L2867)</f>
        <v>9319.5</v>
      </c>
      <c r="Y2867">
        <f>SUM($F2867:M2867)</f>
        <v>9319.5</v>
      </c>
      <c r="Z2867">
        <f>SUM($F2867:N2867)</f>
        <v>9319.5</v>
      </c>
      <c r="AA2867">
        <f>SUM($F2867:O2867)</f>
        <v>10472.75</v>
      </c>
      <c r="AB2867">
        <f>SUM($F2867:P2867)</f>
        <v>10472.75</v>
      </c>
      <c r="AC2867">
        <f>SUM($F2867:Q2867)</f>
        <v>10472.75</v>
      </c>
      <c r="AD2867">
        <f>SUM($F2867:R2867)</f>
        <v>11626</v>
      </c>
    </row>
    <row r="2868" spans="1:30" x14ac:dyDescent="0.35">
      <c r="A2868" t="s">
        <v>168</v>
      </c>
      <c r="B2868" s="328" t="str">
        <f>VLOOKUP(A2868,'Web Based Remittances'!$A$2:$C$70,3,0)</f>
        <v>667j918p</v>
      </c>
      <c r="C2868" t="s">
        <v>83</v>
      </c>
      <c r="D2868" t="s">
        <v>84</v>
      </c>
      <c r="E2868">
        <v>6122110</v>
      </c>
      <c r="F2868">
        <v>4000</v>
      </c>
      <c r="H2868">
        <v>1000</v>
      </c>
      <c r="J2868">
        <v>1000</v>
      </c>
      <c r="M2868">
        <v>1000</v>
      </c>
      <c r="P2868">
        <v>1000</v>
      </c>
      <c r="S2868">
        <f t="shared" si="44"/>
        <v>0</v>
      </c>
      <c r="T2868">
        <f>SUM($F2868:H2868)</f>
        <v>5000</v>
      </c>
      <c r="U2868">
        <f>SUM($F2868:I2868)</f>
        <v>5000</v>
      </c>
      <c r="V2868">
        <f>SUM($F2868:J2868)</f>
        <v>6000</v>
      </c>
      <c r="W2868">
        <f>SUM($F2868:K2868)</f>
        <v>6000</v>
      </c>
      <c r="X2868">
        <f>SUM($F2868:L2868)</f>
        <v>6000</v>
      </c>
      <c r="Y2868">
        <f>SUM($F2868:M2868)</f>
        <v>7000</v>
      </c>
      <c r="Z2868">
        <f>SUM($F2868:N2868)</f>
        <v>7000</v>
      </c>
      <c r="AA2868">
        <f>SUM($F2868:O2868)</f>
        <v>7000</v>
      </c>
      <c r="AB2868">
        <f>SUM($F2868:P2868)</f>
        <v>8000</v>
      </c>
      <c r="AC2868">
        <f>SUM($F2868:Q2868)</f>
        <v>8000</v>
      </c>
      <c r="AD2868">
        <f>SUM($F2868:R2868)</f>
        <v>8000</v>
      </c>
    </row>
    <row r="2869" spans="1:30" x14ac:dyDescent="0.35">
      <c r="A2869" t="s">
        <v>168</v>
      </c>
      <c r="B2869" s="328" t="str">
        <f>VLOOKUP(A2869,'Web Based Remittances'!$A$2:$C$70,3,0)</f>
        <v>667j918p</v>
      </c>
      <c r="C2869" t="s">
        <v>85</v>
      </c>
      <c r="D2869" t="s">
        <v>86</v>
      </c>
      <c r="E2869">
        <v>6120800</v>
      </c>
      <c r="F2869">
        <v>7142</v>
      </c>
      <c r="H2869">
        <v>3571</v>
      </c>
      <c r="M2869">
        <v>3571</v>
      </c>
      <c r="S2869">
        <f t="shared" si="44"/>
        <v>0</v>
      </c>
      <c r="T2869">
        <f>SUM($F2869:H2869)</f>
        <v>10713</v>
      </c>
      <c r="U2869">
        <f>SUM($F2869:I2869)</f>
        <v>10713</v>
      </c>
      <c r="V2869">
        <f>SUM($F2869:J2869)</f>
        <v>10713</v>
      </c>
      <c r="W2869">
        <f>SUM($F2869:K2869)</f>
        <v>10713</v>
      </c>
      <c r="X2869">
        <f>SUM($F2869:L2869)</f>
        <v>10713</v>
      </c>
      <c r="Y2869">
        <f>SUM($F2869:M2869)</f>
        <v>14284</v>
      </c>
      <c r="Z2869">
        <f>SUM($F2869:N2869)</f>
        <v>14284</v>
      </c>
      <c r="AA2869">
        <f>SUM($F2869:O2869)</f>
        <v>14284</v>
      </c>
      <c r="AB2869">
        <f>SUM($F2869:P2869)</f>
        <v>14284</v>
      </c>
      <c r="AC2869">
        <f>SUM($F2869:Q2869)</f>
        <v>14284</v>
      </c>
      <c r="AD2869">
        <f>SUM($F2869:R2869)</f>
        <v>14284</v>
      </c>
    </row>
    <row r="2870" spans="1:30" x14ac:dyDescent="0.35">
      <c r="A2870" t="s">
        <v>168</v>
      </c>
      <c r="B2870" s="328" t="str">
        <f>VLOOKUP(A2870,'Web Based Remittances'!$A$2:$C$70,3,0)</f>
        <v>667j918p</v>
      </c>
      <c r="C2870" t="s">
        <v>87</v>
      </c>
      <c r="D2870" t="s">
        <v>88</v>
      </c>
      <c r="E2870">
        <v>6120220</v>
      </c>
      <c r="F2870">
        <v>31346</v>
      </c>
      <c r="G2870">
        <v>2612.1666666666665</v>
      </c>
      <c r="H2870">
        <v>2612.1666666666665</v>
      </c>
      <c r="I2870">
        <v>2612.1666666666665</v>
      </c>
      <c r="J2870">
        <v>2612.1666666666665</v>
      </c>
      <c r="K2870">
        <v>2612.1666666666665</v>
      </c>
      <c r="L2870">
        <v>2612.1666666666665</v>
      </c>
      <c r="M2870">
        <v>2612.1666666666665</v>
      </c>
      <c r="N2870">
        <v>2612.1666666666665</v>
      </c>
      <c r="O2870">
        <v>2612.1666666666665</v>
      </c>
      <c r="P2870">
        <v>2612.1666666666665</v>
      </c>
      <c r="Q2870">
        <v>2612.1666666666665</v>
      </c>
      <c r="R2870">
        <v>2612.1666666666665</v>
      </c>
      <c r="S2870">
        <f t="shared" si="44"/>
        <v>2612.1666666666665</v>
      </c>
      <c r="T2870">
        <f>SUM($F2870:H2870)</f>
        <v>36570.333333333328</v>
      </c>
      <c r="U2870">
        <f>SUM($F2870:I2870)</f>
        <v>39182.499999999993</v>
      </c>
      <c r="V2870">
        <f>SUM($F2870:J2870)</f>
        <v>41794.666666666657</v>
      </c>
      <c r="W2870">
        <f>SUM($F2870:K2870)</f>
        <v>44406.833333333321</v>
      </c>
      <c r="X2870">
        <f>SUM($F2870:L2870)</f>
        <v>47018.999999999985</v>
      </c>
      <c r="Y2870">
        <f>SUM($F2870:M2870)</f>
        <v>49631.16666666665</v>
      </c>
      <c r="Z2870">
        <f>SUM($F2870:N2870)</f>
        <v>52243.333333333314</v>
      </c>
      <c r="AA2870">
        <f>SUM($F2870:O2870)</f>
        <v>54855.499999999978</v>
      </c>
      <c r="AB2870">
        <f>SUM($F2870:P2870)</f>
        <v>57467.666666666642</v>
      </c>
      <c r="AC2870">
        <f>SUM($F2870:Q2870)</f>
        <v>60079.833333333307</v>
      </c>
      <c r="AD2870">
        <f>SUM($F2870:R2870)</f>
        <v>62691.999999999971</v>
      </c>
    </row>
    <row r="2871" spans="1:30" x14ac:dyDescent="0.35">
      <c r="A2871" t="s">
        <v>168</v>
      </c>
      <c r="B2871" s="328" t="str">
        <f>VLOOKUP(A2871,'Web Based Remittances'!$A$2:$C$70,3,0)</f>
        <v>667j918p</v>
      </c>
      <c r="C2871" t="s">
        <v>89</v>
      </c>
      <c r="D2871" t="s">
        <v>90</v>
      </c>
      <c r="E2871">
        <v>6120600</v>
      </c>
      <c r="F2871">
        <v>18642</v>
      </c>
      <c r="R2871">
        <v>18642</v>
      </c>
      <c r="S2871">
        <f t="shared" si="44"/>
        <v>0</v>
      </c>
      <c r="T2871">
        <f>SUM($F2871:H2871)</f>
        <v>18642</v>
      </c>
      <c r="U2871">
        <f>SUM($F2871:I2871)</f>
        <v>18642</v>
      </c>
      <c r="V2871">
        <f>SUM($F2871:J2871)</f>
        <v>18642</v>
      </c>
      <c r="W2871">
        <f>SUM($F2871:K2871)</f>
        <v>18642</v>
      </c>
      <c r="X2871">
        <f>SUM($F2871:L2871)</f>
        <v>18642</v>
      </c>
      <c r="Y2871">
        <f>SUM($F2871:M2871)</f>
        <v>18642</v>
      </c>
      <c r="Z2871">
        <f>SUM($F2871:N2871)</f>
        <v>18642</v>
      </c>
      <c r="AA2871">
        <f>SUM($F2871:O2871)</f>
        <v>18642</v>
      </c>
      <c r="AB2871">
        <f>SUM($F2871:P2871)</f>
        <v>18642</v>
      </c>
      <c r="AC2871">
        <f>SUM($F2871:Q2871)</f>
        <v>18642</v>
      </c>
      <c r="AD2871">
        <f>SUM($F2871:R2871)</f>
        <v>37284</v>
      </c>
    </row>
    <row r="2872" spans="1:30" x14ac:dyDescent="0.35">
      <c r="A2872" t="s">
        <v>168</v>
      </c>
      <c r="B2872" s="328" t="str">
        <f>VLOOKUP(A2872,'Web Based Remittances'!$A$2:$C$70,3,0)</f>
        <v>667j918p</v>
      </c>
      <c r="C2872" t="s">
        <v>91</v>
      </c>
      <c r="D2872" t="s">
        <v>92</v>
      </c>
      <c r="E2872">
        <v>6120400</v>
      </c>
      <c r="F2872">
        <v>9475</v>
      </c>
      <c r="G2872">
        <v>2368.75</v>
      </c>
      <c r="L2872">
        <v>2368.75</v>
      </c>
      <c r="O2872">
        <v>2368.75</v>
      </c>
      <c r="R2872">
        <v>2368.75</v>
      </c>
      <c r="S2872">
        <f t="shared" si="44"/>
        <v>2368.75</v>
      </c>
      <c r="T2872">
        <f>SUM($F2872:H2872)</f>
        <v>11843.75</v>
      </c>
      <c r="U2872">
        <f>SUM($F2872:I2872)</f>
        <v>11843.75</v>
      </c>
      <c r="V2872">
        <f>SUM($F2872:J2872)</f>
        <v>11843.75</v>
      </c>
      <c r="W2872">
        <f>SUM($F2872:K2872)</f>
        <v>11843.75</v>
      </c>
      <c r="X2872">
        <f>SUM($F2872:L2872)</f>
        <v>14212.5</v>
      </c>
      <c r="Y2872">
        <f>SUM($F2872:M2872)</f>
        <v>14212.5</v>
      </c>
      <c r="Z2872">
        <f>SUM($F2872:N2872)</f>
        <v>14212.5</v>
      </c>
      <c r="AA2872">
        <f>SUM($F2872:O2872)</f>
        <v>16581.25</v>
      </c>
      <c r="AB2872">
        <f>SUM($F2872:P2872)</f>
        <v>16581.25</v>
      </c>
      <c r="AC2872">
        <f>SUM($F2872:Q2872)</f>
        <v>16581.25</v>
      </c>
      <c r="AD2872">
        <f>SUM($F2872:R2872)</f>
        <v>18950</v>
      </c>
    </row>
    <row r="2873" spans="1:30" x14ac:dyDescent="0.35">
      <c r="A2873" t="s">
        <v>168</v>
      </c>
      <c r="B2873" s="328" t="str">
        <f>VLOOKUP(A2873,'Web Based Remittances'!$A$2:$C$70,3,0)</f>
        <v>667j918p</v>
      </c>
      <c r="C2873" t="s">
        <v>93</v>
      </c>
      <c r="D2873" t="s">
        <v>94</v>
      </c>
      <c r="E2873">
        <v>6140130</v>
      </c>
      <c r="F2873">
        <v>32473</v>
      </c>
      <c r="G2873">
        <v>2706.0833333333335</v>
      </c>
      <c r="H2873">
        <v>2706.0833333333335</v>
      </c>
      <c r="I2873">
        <v>2706.0833333333335</v>
      </c>
      <c r="J2873">
        <v>2706.0833333333335</v>
      </c>
      <c r="K2873">
        <v>2706.0833333333335</v>
      </c>
      <c r="L2873">
        <v>2706.0833333333335</v>
      </c>
      <c r="M2873">
        <v>2706.0833333333335</v>
      </c>
      <c r="N2873">
        <v>2706.0833333333335</v>
      </c>
      <c r="O2873">
        <v>2706.0833333333335</v>
      </c>
      <c r="P2873">
        <v>2706.0833333333335</v>
      </c>
      <c r="Q2873">
        <v>2706.0833333333335</v>
      </c>
      <c r="R2873">
        <v>2706.0833333333335</v>
      </c>
      <c r="S2873">
        <f t="shared" si="44"/>
        <v>2706.0833333333335</v>
      </c>
      <c r="T2873">
        <f>SUM($F2873:H2873)</f>
        <v>37885.166666666672</v>
      </c>
      <c r="U2873">
        <f>SUM($F2873:I2873)</f>
        <v>40591.250000000007</v>
      </c>
      <c r="V2873">
        <f>SUM($F2873:J2873)</f>
        <v>43297.333333333343</v>
      </c>
      <c r="W2873">
        <f>SUM($F2873:K2873)</f>
        <v>46003.416666666679</v>
      </c>
      <c r="X2873">
        <f>SUM($F2873:L2873)</f>
        <v>48709.500000000015</v>
      </c>
      <c r="Y2873">
        <f>SUM($F2873:M2873)</f>
        <v>51415.58333333335</v>
      </c>
      <c r="Z2873">
        <f>SUM($F2873:N2873)</f>
        <v>54121.666666666686</v>
      </c>
      <c r="AA2873">
        <f>SUM($F2873:O2873)</f>
        <v>56827.750000000022</v>
      </c>
      <c r="AB2873">
        <f>SUM($F2873:P2873)</f>
        <v>59533.833333333358</v>
      </c>
      <c r="AC2873">
        <f>SUM($F2873:Q2873)</f>
        <v>62239.916666666693</v>
      </c>
      <c r="AD2873">
        <f>SUM($F2873:R2873)</f>
        <v>64946.000000000029</v>
      </c>
    </row>
    <row r="2874" spans="1:30" x14ac:dyDescent="0.35">
      <c r="A2874" t="s">
        <v>168</v>
      </c>
      <c r="B2874" s="328" t="str">
        <f>VLOOKUP(A2874,'Web Based Remittances'!$A$2:$C$70,3,0)</f>
        <v>667j918p</v>
      </c>
      <c r="C2874" t="s">
        <v>95</v>
      </c>
      <c r="D2874" t="s">
        <v>96</v>
      </c>
      <c r="E2874">
        <v>6142430</v>
      </c>
      <c r="F2874">
        <v>18728</v>
      </c>
      <c r="G2874">
        <v>5000</v>
      </c>
      <c r="H2874">
        <v>600</v>
      </c>
      <c r="I2874">
        <v>143</v>
      </c>
      <c r="J2874">
        <v>6000</v>
      </c>
      <c r="L2874">
        <v>1000</v>
      </c>
      <c r="M2874">
        <v>2500</v>
      </c>
      <c r="N2874">
        <v>1430</v>
      </c>
      <c r="O2874">
        <v>195</v>
      </c>
      <c r="P2874">
        <v>139</v>
      </c>
      <c r="Q2874">
        <v>1721</v>
      </c>
      <c r="S2874">
        <f t="shared" si="44"/>
        <v>5000</v>
      </c>
      <c r="T2874">
        <f>SUM($F2874:H2874)</f>
        <v>24328</v>
      </c>
      <c r="U2874">
        <f>SUM($F2874:I2874)</f>
        <v>24471</v>
      </c>
      <c r="V2874">
        <f>SUM($F2874:J2874)</f>
        <v>30471</v>
      </c>
      <c r="W2874">
        <f>SUM($F2874:K2874)</f>
        <v>30471</v>
      </c>
      <c r="X2874">
        <f>SUM($F2874:L2874)</f>
        <v>31471</v>
      </c>
      <c r="Y2874">
        <f>SUM($F2874:M2874)</f>
        <v>33971</v>
      </c>
      <c r="Z2874">
        <f>SUM($F2874:N2874)</f>
        <v>35401</v>
      </c>
      <c r="AA2874">
        <f>SUM($F2874:O2874)</f>
        <v>35596</v>
      </c>
      <c r="AB2874">
        <f>SUM($F2874:P2874)</f>
        <v>35735</v>
      </c>
      <c r="AC2874">
        <f>SUM($F2874:Q2874)</f>
        <v>37456</v>
      </c>
      <c r="AD2874">
        <f>SUM($F2874:R2874)</f>
        <v>37456</v>
      </c>
    </row>
    <row r="2875" spans="1:30" x14ac:dyDescent="0.35">
      <c r="A2875" t="s">
        <v>168</v>
      </c>
      <c r="B2875" s="328" t="str">
        <f>VLOOKUP(A2875,'Web Based Remittances'!$A$2:$C$70,3,0)</f>
        <v>667j918p</v>
      </c>
      <c r="C2875" t="s">
        <v>97</v>
      </c>
      <c r="D2875" t="s">
        <v>98</v>
      </c>
      <c r="E2875">
        <v>6146100</v>
      </c>
      <c r="S2875">
        <f t="shared" si="44"/>
        <v>0</v>
      </c>
      <c r="T2875">
        <f>SUM($F2875:H2875)</f>
        <v>0</v>
      </c>
      <c r="U2875">
        <f>SUM($F2875:I2875)</f>
        <v>0</v>
      </c>
      <c r="V2875">
        <f>SUM($F2875:J2875)</f>
        <v>0</v>
      </c>
      <c r="W2875">
        <f>SUM($F2875:K2875)</f>
        <v>0</v>
      </c>
      <c r="X2875">
        <f>SUM($F2875:L2875)</f>
        <v>0</v>
      </c>
      <c r="Y2875">
        <f>SUM($F2875:M2875)</f>
        <v>0</v>
      </c>
      <c r="Z2875">
        <f>SUM($F2875:N2875)</f>
        <v>0</v>
      </c>
      <c r="AA2875">
        <f>SUM($F2875:O2875)</f>
        <v>0</v>
      </c>
      <c r="AB2875">
        <f>SUM($F2875:P2875)</f>
        <v>0</v>
      </c>
      <c r="AC2875">
        <f>SUM($F2875:Q2875)</f>
        <v>0</v>
      </c>
      <c r="AD2875">
        <f>SUM($F2875:R2875)</f>
        <v>0</v>
      </c>
    </row>
    <row r="2876" spans="1:30" x14ac:dyDescent="0.35">
      <c r="A2876" t="s">
        <v>168</v>
      </c>
      <c r="B2876" s="328" t="str">
        <f>VLOOKUP(A2876,'Web Based Remittances'!$A$2:$C$70,3,0)</f>
        <v>667j918p</v>
      </c>
      <c r="C2876" t="s">
        <v>99</v>
      </c>
      <c r="D2876" t="s">
        <v>100</v>
      </c>
      <c r="E2876">
        <v>6140000</v>
      </c>
      <c r="F2876">
        <v>8719</v>
      </c>
      <c r="G2876">
        <v>726.58</v>
      </c>
      <c r="H2876">
        <v>726.58</v>
      </c>
      <c r="I2876">
        <v>726.58</v>
      </c>
      <c r="J2876">
        <v>726.58</v>
      </c>
      <c r="L2876">
        <v>1453.2</v>
      </c>
      <c r="M2876">
        <v>726.58</v>
      </c>
      <c r="N2876">
        <v>726.58</v>
      </c>
      <c r="O2876">
        <v>726.58</v>
      </c>
      <c r="P2876">
        <v>726.58</v>
      </c>
      <c r="Q2876">
        <v>726.58</v>
      </c>
      <c r="R2876">
        <v>726.58</v>
      </c>
      <c r="S2876">
        <f t="shared" si="44"/>
        <v>726.58</v>
      </c>
      <c r="T2876">
        <f>SUM($F2876:H2876)</f>
        <v>10172.16</v>
      </c>
      <c r="U2876">
        <f>SUM($F2876:I2876)</f>
        <v>10898.74</v>
      </c>
      <c r="V2876">
        <f>SUM($F2876:J2876)</f>
        <v>11625.32</v>
      </c>
      <c r="W2876">
        <f>SUM($F2876:K2876)</f>
        <v>11625.32</v>
      </c>
      <c r="X2876">
        <f>SUM($F2876:L2876)</f>
        <v>13078.52</v>
      </c>
      <c r="Y2876">
        <f>SUM($F2876:M2876)</f>
        <v>13805.1</v>
      </c>
      <c r="Z2876">
        <f>SUM($F2876:N2876)</f>
        <v>14531.68</v>
      </c>
      <c r="AA2876">
        <f>SUM($F2876:O2876)</f>
        <v>15258.26</v>
      </c>
      <c r="AB2876">
        <f>SUM($F2876:P2876)</f>
        <v>15984.84</v>
      </c>
      <c r="AC2876">
        <f>SUM($F2876:Q2876)</f>
        <v>16711.420000000002</v>
      </c>
      <c r="AD2876">
        <f>SUM($F2876:R2876)</f>
        <v>17438.000000000004</v>
      </c>
    </row>
    <row r="2877" spans="1:30" x14ac:dyDescent="0.35">
      <c r="A2877" t="s">
        <v>168</v>
      </c>
      <c r="B2877" s="328" t="str">
        <f>VLOOKUP(A2877,'Web Based Remittances'!$A$2:$C$70,3,0)</f>
        <v>667j918p</v>
      </c>
      <c r="C2877" t="s">
        <v>101</v>
      </c>
      <c r="D2877" t="s">
        <v>102</v>
      </c>
      <c r="E2877">
        <v>6121600</v>
      </c>
      <c r="F2877">
        <v>3778</v>
      </c>
      <c r="G2877">
        <v>3778</v>
      </c>
      <c r="S2877">
        <f t="shared" si="44"/>
        <v>3778</v>
      </c>
      <c r="T2877">
        <f>SUM($F2877:H2877)</f>
        <v>7556</v>
      </c>
      <c r="U2877">
        <f>SUM($F2877:I2877)</f>
        <v>7556</v>
      </c>
      <c r="V2877">
        <f>SUM($F2877:J2877)</f>
        <v>7556</v>
      </c>
      <c r="W2877">
        <f>SUM($F2877:K2877)</f>
        <v>7556</v>
      </c>
      <c r="X2877">
        <f>SUM($F2877:L2877)</f>
        <v>7556</v>
      </c>
      <c r="Y2877">
        <f>SUM($F2877:M2877)</f>
        <v>7556</v>
      </c>
      <c r="Z2877">
        <f>SUM($F2877:N2877)</f>
        <v>7556</v>
      </c>
      <c r="AA2877">
        <f>SUM($F2877:O2877)</f>
        <v>7556</v>
      </c>
      <c r="AB2877">
        <f>SUM($F2877:P2877)</f>
        <v>7556</v>
      </c>
      <c r="AC2877">
        <f>SUM($F2877:Q2877)</f>
        <v>7556</v>
      </c>
      <c r="AD2877">
        <f>SUM($F2877:R2877)</f>
        <v>7556</v>
      </c>
    </row>
    <row r="2878" spans="1:30" x14ac:dyDescent="0.35">
      <c r="A2878" t="s">
        <v>168</v>
      </c>
      <c r="B2878" s="328" t="str">
        <f>VLOOKUP(A2878,'Web Based Remittances'!$A$2:$C$70,3,0)</f>
        <v>667j918p</v>
      </c>
      <c r="C2878" t="s">
        <v>103</v>
      </c>
      <c r="D2878" t="s">
        <v>104</v>
      </c>
      <c r="E2878">
        <v>6151110</v>
      </c>
      <c r="F2878">
        <v>0</v>
      </c>
      <c r="S2878">
        <f t="shared" si="44"/>
        <v>0</v>
      </c>
      <c r="T2878">
        <f>SUM($F2878:H2878)</f>
        <v>0</v>
      </c>
      <c r="U2878">
        <f>SUM($F2878:I2878)</f>
        <v>0</v>
      </c>
      <c r="V2878">
        <f>SUM($F2878:J2878)</f>
        <v>0</v>
      </c>
      <c r="W2878">
        <f>SUM($F2878:K2878)</f>
        <v>0</v>
      </c>
      <c r="X2878">
        <f>SUM($F2878:L2878)</f>
        <v>0</v>
      </c>
      <c r="Y2878">
        <f>SUM($F2878:M2878)</f>
        <v>0</v>
      </c>
      <c r="Z2878">
        <f>SUM($F2878:N2878)</f>
        <v>0</v>
      </c>
      <c r="AA2878">
        <f>SUM($F2878:O2878)</f>
        <v>0</v>
      </c>
      <c r="AB2878">
        <f>SUM($F2878:P2878)</f>
        <v>0</v>
      </c>
      <c r="AC2878">
        <f>SUM($F2878:Q2878)</f>
        <v>0</v>
      </c>
      <c r="AD2878">
        <f>SUM($F2878:R2878)</f>
        <v>0</v>
      </c>
    </row>
    <row r="2879" spans="1:30" x14ac:dyDescent="0.35">
      <c r="A2879" t="s">
        <v>168</v>
      </c>
      <c r="B2879" s="328" t="str">
        <f>VLOOKUP(A2879,'Web Based Remittances'!$A$2:$C$70,3,0)</f>
        <v>667j918p</v>
      </c>
      <c r="C2879" t="s">
        <v>105</v>
      </c>
      <c r="D2879" t="s">
        <v>106</v>
      </c>
      <c r="E2879">
        <v>6140200</v>
      </c>
      <c r="F2879">
        <v>15450</v>
      </c>
      <c r="G2879">
        <v>1410</v>
      </c>
      <c r="H2879">
        <v>1404</v>
      </c>
      <c r="I2879">
        <v>1404</v>
      </c>
      <c r="J2879">
        <v>1404</v>
      </c>
      <c r="L2879">
        <v>1404</v>
      </c>
      <c r="M2879">
        <v>1404</v>
      </c>
      <c r="N2879">
        <v>1404</v>
      </c>
      <c r="O2879">
        <v>1404</v>
      </c>
      <c r="P2879">
        <v>1404</v>
      </c>
      <c r="Q2879">
        <v>1404</v>
      </c>
      <c r="R2879">
        <v>1404</v>
      </c>
      <c r="S2879">
        <f t="shared" si="44"/>
        <v>1410</v>
      </c>
      <c r="T2879">
        <f>SUM($F2879:H2879)</f>
        <v>18264</v>
      </c>
      <c r="U2879">
        <f>SUM($F2879:I2879)</f>
        <v>19668</v>
      </c>
      <c r="V2879">
        <f>SUM($F2879:J2879)</f>
        <v>21072</v>
      </c>
      <c r="W2879">
        <f>SUM($F2879:K2879)</f>
        <v>21072</v>
      </c>
      <c r="X2879">
        <f>SUM($F2879:L2879)</f>
        <v>22476</v>
      </c>
      <c r="Y2879">
        <f>SUM($F2879:M2879)</f>
        <v>23880</v>
      </c>
      <c r="Z2879">
        <f>SUM($F2879:N2879)</f>
        <v>25284</v>
      </c>
      <c r="AA2879">
        <f>SUM($F2879:O2879)</f>
        <v>26688</v>
      </c>
      <c r="AB2879">
        <f>SUM($F2879:P2879)</f>
        <v>28092</v>
      </c>
      <c r="AC2879">
        <f>SUM($F2879:Q2879)</f>
        <v>29496</v>
      </c>
      <c r="AD2879">
        <f>SUM($F2879:R2879)</f>
        <v>30900</v>
      </c>
    </row>
    <row r="2880" spans="1:30" x14ac:dyDescent="0.35">
      <c r="A2880" t="s">
        <v>168</v>
      </c>
      <c r="B2880" s="328" t="str">
        <f>VLOOKUP(A2880,'Web Based Remittances'!$A$2:$C$70,3,0)</f>
        <v>667j918p</v>
      </c>
      <c r="C2880" t="s">
        <v>107</v>
      </c>
      <c r="D2880" t="s">
        <v>108</v>
      </c>
      <c r="E2880">
        <v>6111000</v>
      </c>
      <c r="F2880">
        <v>2000</v>
      </c>
      <c r="H2880">
        <v>500</v>
      </c>
      <c r="L2880">
        <v>500</v>
      </c>
      <c r="O2880">
        <v>500</v>
      </c>
      <c r="R2880">
        <v>500</v>
      </c>
      <c r="S2880">
        <f t="shared" si="44"/>
        <v>0</v>
      </c>
      <c r="T2880">
        <f>SUM($F2880:H2880)</f>
        <v>2500</v>
      </c>
      <c r="U2880">
        <f>SUM($F2880:I2880)</f>
        <v>2500</v>
      </c>
      <c r="V2880">
        <f>SUM($F2880:J2880)</f>
        <v>2500</v>
      </c>
      <c r="W2880">
        <f>SUM($F2880:K2880)</f>
        <v>2500</v>
      </c>
      <c r="X2880">
        <f>SUM($F2880:L2880)</f>
        <v>3000</v>
      </c>
      <c r="Y2880">
        <f>SUM($F2880:M2880)</f>
        <v>3000</v>
      </c>
      <c r="Z2880">
        <f>SUM($F2880:N2880)</f>
        <v>3000</v>
      </c>
      <c r="AA2880">
        <f>SUM($F2880:O2880)</f>
        <v>3500</v>
      </c>
      <c r="AB2880">
        <f>SUM($F2880:P2880)</f>
        <v>3500</v>
      </c>
      <c r="AC2880">
        <f>SUM($F2880:Q2880)</f>
        <v>3500</v>
      </c>
      <c r="AD2880">
        <f>SUM($F2880:R2880)</f>
        <v>4000</v>
      </c>
    </row>
    <row r="2881" spans="1:30" x14ac:dyDescent="0.35">
      <c r="A2881" t="s">
        <v>168</v>
      </c>
      <c r="B2881" s="328" t="str">
        <f>VLOOKUP(A2881,'Web Based Remittances'!$A$2:$C$70,3,0)</f>
        <v>667j918p</v>
      </c>
      <c r="C2881" t="s">
        <v>109</v>
      </c>
      <c r="D2881" t="s">
        <v>110</v>
      </c>
      <c r="E2881">
        <v>6170100</v>
      </c>
      <c r="F2881">
        <v>26770</v>
      </c>
      <c r="G2881">
        <v>2625</v>
      </c>
      <c r="H2881">
        <v>850</v>
      </c>
      <c r="I2881">
        <v>2750</v>
      </c>
      <c r="J2881">
        <v>6000</v>
      </c>
      <c r="L2881">
        <v>200</v>
      </c>
      <c r="M2881">
        <v>200</v>
      </c>
      <c r="N2881">
        <v>600</v>
      </c>
      <c r="O2881">
        <v>6000</v>
      </c>
      <c r="P2881">
        <v>1245</v>
      </c>
      <c r="Q2881">
        <v>5000</v>
      </c>
      <c r="R2881">
        <v>1300</v>
      </c>
      <c r="S2881">
        <f t="shared" si="44"/>
        <v>2625</v>
      </c>
      <c r="T2881">
        <f>SUM($F2881:H2881)</f>
        <v>30245</v>
      </c>
      <c r="U2881">
        <f>SUM($F2881:I2881)</f>
        <v>32995</v>
      </c>
      <c r="V2881">
        <f>SUM($F2881:J2881)</f>
        <v>38995</v>
      </c>
      <c r="W2881">
        <f>SUM($F2881:K2881)</f>
        <v>38995</v>
      </c>
      <c r="X2881">
        <f>SUM($F2881:L2881)</f>
        <v>39195</v>
      </c>
      <c r="Y2881">
        <f>SUM($F2881:M2881)</f>
        <v>39395</v>
      </c>
      <c r="Z2881">
        <f>SUM($F2881:N2881)</f>
        <v>39995</v>
      </c>
      <c r="AA2881">
        <f>SUM($F2881:O2881)</f>
        <v>45995</v>
      </c>
      <c r="AB2881">
        <f>SUM($F2881:P2881)</f>
        <v>47240</v>
      </c>
      <c r="AC2881">
        <f>SUM($F2881:Q2881)</f>
        <v>52240</v>
      </c>
      <c r="AD2881">
        <f>SUM($F2881:R2881)</f>
        <v>53540</v>
      </c>
    </row>
    <row r="2882" spans="1:30" x14ac:dyDescent="0.35">
      <c r="A2882" t="s">
        <v>168</v>
      </c>
      <c r="B2882" s="328" t="str">
        <f>VLOOKUP(A2882,'Web Based Remittances'!$A$2:$C$70,3,0)</f>
        <v>667j918p</v>
      </c>
      <c r="C2882" t="s">
        <v>111</v>
      </c>
      <c r="D2882" t="s">
        <v>112</v>
      </c>
      <c r="E2882">
        <v>6170110</v>
      </c>
      <c r="F2882">
        <v>30219</v>
      </c>
      <c r="G2882">
        <v>6385.5</v>
      </c>
      <c r="H2882">
        <v>2245</v>
      </c>
      <c r="I2882">
        <v>327</v>
      </c>
      <c r="J2882">
        <v>1339.5</v>
      </c>
      <c r="L2882">
        <v>2245</v>
      </c>
      <c r="M2882">
        <v>1339.5</v>
      </c>
      <c r="N2882">
        <v>4500</v>
      </c>
      <c r="O2882">
        <v>2245</v>
      </c>
      <c r="P2882">
        <v>1339.5</v>
      </c>
      <c r="Q2882">
        <v>6008</v>
      </c>
      <c r="R2882">
        <v>2245</v>
      </c>
      <c r="S2882">
        <f t="shared" si="44"/>
        <v>6385.5</v>
      </c>
      <c r="T2882">
        <f>SUM($F2882:H2882)</f>
        <v>38849.5</v>
      </c>
      <c r="U2882">
        <f>SUM($F2882:I2882)</f>
        <v>39176.5</v>
      </c>
      <c r="V2882">
        <f>SUM($F2882:J2882)</f>
        <v>40516</v>
      </c>
      <c r="W2882">
        <f>SUM($F2882:K2882)</f>
        <v>40516</v>
      </c>
      <c r="X2882">
        <f>SUM($F2882:L2882)</f>
        <v>42761</v>
      </c>
      <c r="Y2882">
        <f>SUM($F2882:M2882)</f>
        <v>44100.5</v>
      </c>
      <c r="Z2882">
        <f>SUM($F2882:N2882)</f>
        <v>48600.5</v>
      </c>
      <c r="AA2882">
        <f>SUM($F2882:O2882)</f>
        <v>50845.5</v>
      </c>
      <c r="AB2882">
        <f>SUM($F2882:P2882)</f>
        <v>52185</v>
      </c>
      <c r="AC2882">
        <f>SUM($F2882:Q2882)</f>
        <v>58193</v>
      </c>
      <c r="AD2882">
        <f>SUM($F2882:R2882)</f>
        <v>60438</v>
      </c>
    </row>
    <row r="2883" spans="1:30" x14ac:dyDescent="0.35">
      <c r="A2883" t="s">
        <v>168</v>
      </c>
      <c r="B2883" s="328" t="str">
        <f>VLOOKUP(A2883,'Web Based Remittances'!$A$2:$C$70,3,0)</f>
        <v>667j918p</v>
      </c>
      <c r="C2883" t="s">
        <v>113</v>
      </c>
      <c r="D2883" t="s">
        <v>114</v>
      </c>
      <c r="E2883">
        <v>6181400</v>
      </c>
      <c r="S2883">
        <f t="shared" si="44"/>
        <v>0</v>
      </c>
      <c r="T2883">
        <f>SUM($F2883:H2883)</f>
        <v>0</v>
      </c>
      <c r="U2883">
        <f>SUM($F2883:I2883)</f>
        <v>0</v>
      </c>
      <c r="V2883">
        <f>SUM($F2883:J2883)</f>
        <v>0</v>
      </c>
      <c r="W2883">
        <f>SUM($F2883:K2883)</f>
        <v>0</v>
      </c>
      <c r="X2883">
        <f>SUM($F2883:L2883)</f>
        <v>0</v>
      </c>
      <c r="Y2883">
        <f>SUM($F2883:M2883)</f>
        <v>0</v>
      </c>
      <c r="Z2883">
        <f>SUM($F2883:N2883)</f>
        <v>0</v>
      </c>
      <c r="AA2883">
        <f>SUM($F2883:O2883)</f>
        <v>0</v>
      </c>
      <c r="AB2883">
        <f>SUM($F2883:P2883)</f>
        <v>0</v>
      </c>
      <c r="AC2883">
        <f>SUM($F2883:Q2883)</f>
        <v>0</v>
      </c>
      <c r="AD2883">
        <f>SUM($F2883:R2883)</f>
        <v>0</v>
      </c>
    </row>
    <row r="2884" spans="1:30" x14ac:dyDescent="0.35">
      <c r="A2884" t="s">
        <v>168</v>
      </c>
      <c r="B2884" s="328" t="str">
        <f>VLOOKUP(A2884,'Web Based Remittances'!$A$2:$C$70,3,0)</f>
        <v>667j918p</v>
      </c>
      <c r="C2884" t="s">
        <v>115</v>
      </c>
      <c r="D2884" t="s">
        <v>116</v>
      </c>
      <c r="E2884">
        <v>6181500</v>
      </c>
      <c r="S2884">
        <f t="shared" ref="S2884:S2947" si="45">G2884</f>
        <v>0</v>
      </c>
      <c r="T2884">
        <f>SUM($F2884:H2884)</f>
        <v>0</v>
      </c>
      <c r="U2884">
        <f>SUM($F2884:I2884)</f>
        <v>0</v>
      </c>
      <c r="V2884">
        <f>SUM($F2884:J2884)</f>
        <v>0</v>
      </c>
      <c r="W2884">
        <f>SUM($F2884:K2884)</f>
        <v>0</v>
      </c>
      <c r="X2884">
        <f>SUM($F2884:L2884)</f>
        <v>0</v>
      </c>
      <c r="Y2884">
        <f>SUM($F2884:M2884)</f>
        <v>0</v>
      </c>
      <c r="Z2884">
        <f>SUM($F2884:N2884)</f>
        <v>0</v>
      </c>
      <c r="AA2884">
        <f>SUM($F2884:O2884)</f>
        <v>0</v>
      </c>
      <c r="AB2884">
        <f>SUM($F2884:P2884)</f>
        <v>0</v>
      </c>
      <c r="AC2884">
        <f>SUM($F2884:Q2884)</f>
        <v>0</v>
      </c>
      <c r="AD2884">
        <f>SUM($F2884:R2884)</f>
        <v>0</v>
      </c>
    </row>
    <row r="2885" spans="1:30" x14ac:dyDescent="0.35">
      <c r="A2885" t="s">
        <v>168</v>
      </c>
      <c r="B2885" s="328" t="str">
        <f>VLOOKUP(A2885,'Web Based Remittances'!$A$2:$C$70,3,0)</f>
        <v>667j918p</v>
      </c>
      <c r="C2885" t="s">
        <v>117</v>
      </c>
      <c r="D2885" t="s">
        <v>118</v>
      </c>
      <c r="E2885">
        <v>6110610</v>
      </c>
      <c r="S2885">
        <f t="shared" si="45"/>
        <v>0</v>
      </c>
      <c r="T2885">
        <f>SUM($F2885:H2885)</f>
        <v>0</v>
      </c>
      <c r="U2885">
        <f>SUM($F2885:I2885)</f>
        <v>0</v>
      </c>
      <c r="V2885">
        <f>SUM($F2885:J2885)</f>
        <v>0</v>
      </c>
      <c r="W2885">
        <f>SUM($F2885:K2885)</f>
        <v>0</v>
      </c>
      <c r="X2885">
        <f>SUM($F2885:L2885)</f>
        <v>0</v>
      </c>
      <c r="Y2885">
        <f>SUM($F2885:M2885)</f>
        <v>0</v>
      </c>
      <c r="Z2885">
        <f>SUM($F2885:N2885)</f>
        <v>0</v>
      </c>
      <c r="AA2885">
        <f>SUM($F2885:O2885)</f>
        <v>0</v>
      </c>
      <c r="AB2885">
        <f>SUM($F2885:P2885)</f>
        <v>0</v>
      </c>
      <c r="AC2885">
        <f>SUM($F2885:Q2885)</f>
        <v>0</v>
      </c>
      <c r="AD2885">
        <f>SUM($F2885:R2885)</f>
        <v>0</v>
      </c>
    </row>
    <row r="2886" spans="1:30" x14ac:dyDescent="0.35">
      <c r="A2886" t="s">
        <v>168</v>
      </c>
      <c r="B2886" s="328" t="str">
        <f>VLOOKUP(A2886,'Web Based Remittances'!$A$2:$C$70,3,0)</f>
        <v>667j918p</v>
      </c>
      <c r="C2886" t="s">
        <v>119</v>
      </c>
      <c r="D2886" t="s">
        <v>120</v>
      </c>
      <c r="E2886">
        <v>6122340</v>
      </c>
      <c r="F2886">
        <v>1004.5</v>
      </c>
      <c r="H2886">
        <v>1004.5</v>
      </c>
      <c r="S2886">
        <f t="shared" si="45"/>
        <v>0</v>
      </c>
      <c r="T2886">
        <f>SUM($F2886:H2886)</f>
        <v>2009</v>
      </c>
      <c r="U2886">
        <f>SUM($F2886:I2886)</f>
        <v>2009</v>
      </c>
      <c r="V2886">
        <f>SUM($F2886:J2886)</f>
        <v>2009</v>
      </c>
      <c r="W2886">
        <f>SUM($F2886:K2886)</f>
        <v>2009</v>
      </c>
      <c r="X2886">
        <f>SUM($F2886:L2886)</f>
        <v>2009</v>
      </c>
      <c r="Y2886">
        <f>SUM($F2886:M2886)</f>
        <v>2009</v>
      </c>
      <c r="Z2886">
        <f>SUM($F2886:N2886)</f>
        <v>2009</v>
      </c>
      <c r="AA2886">
        <f>SUM($F2886:O2886)</f>
        <v>2009</v>
      </c>
      <c r="AB2886">
        <f>SUM($F2886:P2886)</f>
        <v>2009</v>
      </c>
      <c r="AC2886">
        <f>SUM($F2886:Q2886)</f>
        <v>2009</v>
      </c>
      <c r="AD2886">
        <f>SUM($F2886:R2886)</f>
        <v>2009</v>
      </c>
    </row>
    <row r="2887" spans="1:30" x14ac:dyDescent="0.35">
      <c r="A2887" t="s">
        <v>168</v>
      </c>
      <c r="B2887" s="328" t="str">
        <f>VLOOKUP(A2887,'Web Based Remittances'!$A$2:$C$70,3,0)</f>
        <v>667j918p</v>
      </c>
      <c r="C2887" t="s">
        <v>121</v>
      </c>
      <c r="D2887" t="s">
        <v>122</v>
      </c>
      <c r="E2887">
        <v>4190170</v>
      </c>
      <c r="F2887">
        <v>-5935</v>
      </c>
      <c r="H2887">
        <v>-5935</v>
      </c>
      <c r="S2887">
        <f t="shared" si="45"/>
        <v>0</v>
      </c>
      <c r="T2887">
        <f>SUM($F2887:H2887)</f>
        <v>-11870</v>
      </c>
      <c r="U2887">
        <f>SUM($F2887:I2887)</f>
        <v>-11870</v>
      </c>
      <c r="V2887">
        <f>SUM($F2887:J2887)</f>
        <v>-11870</v>
      </c>
      <c r="W2887">
        <f>SUM($F2887:K2887)</f>
        <v>-11870</v>
      </c>
      <c r="X2887">
        <f>SUM($F2887:L2887)</f>
        <v>-11870</v>
      </c>
      <c r="Y2887">
        <f>SUM($F2887:M2887)</f>
        <v>-11870</v>
      </c>
      <c r="Z2887">
        <f>SUM($F2887:N2887)</f>
        <v>-11870</v>
      </c>
      <c r="AA2887">
        <f>SUM($F2887:O2887)</f>
        <v>-11870</v>
      </c>
      <c r="AB2887">
        <f>SUM($F2887:P2887)</f>
        <v>-11870</v>
      </c>
      <c r="AC2887">
        <f>SUM($F2887:Q2887)</f>
        <v>-11870</v>
      </c>
      <c r="AD2887">
        <f>SUM($F2887:R2887)</f>
        <v>-11870</v>
      </c>
    </row>
    <row r="2888" spans="1:30" x14ac:dyDescent="0.35">
      <c r="A2888" t="s">
        <v>168</v>
      </c>
      <c r="B2888" s="328" t="str">
        <f>VLOOKUP(A2888,'Web Based Remittances'!$A$2:$C$70,3,0)</f>
        <v>667j918p</v>
      </c>
      <c r="C2888" t="s">
        <v>123</v>
      </c>
      <c r="D2888" t="s">
        <v>124</v>
      </c>
      <c r="E2888">
        <v>4190430</v>
      </c>
      <c r="S2888">
        <f t="shared" si="45"/>
        <v>0</v>
      </c>
      <c r="T2888">
        <f>SUM($F2888:H2888)</f>
        <v>0</v>
      </c>
      <c r="U2888">
        <f>SUM($F2888:I2888)</f>
        <v>0</v>
      </c>
      <c r="V2888">
        <f>SUM($F2888:J2888)</f>
        <v>0</v>
      </c>
      <c r="W2888">
        <f>SUM($F2888:K2888)</f>
        <v>0</v>
      </c>
      <c r="X2888">
        <f>SUM($F2888:L2888)</f>
        <v>0</v>
      </c>
      <c r="Y2888">
        <f>SUM($F2888:M2888)</f>
        <v>0</v>
      </c>
      <c r="Z2888">
        <f>SUM($F2888:N2888)</f>
        <v>0</v>
      </c>
      <c r="AA2888">
        <f>SUM($F2888:O2888)</f>
        <v>0</v>
      </c>
      <c r="AB2888">
        <f>SUM($F2888:P2888)</f>
        <v>0</v>
      </c>
      <c r="AC2888">
        <f>SUM($F2888:Q2888)</f>
        <v>0</v>
      </c>
      <c r="AD2888">
        <f>SUM($F2888:R2888)</f>
        <v>0</v>
      </c>
    </row>
    <row r="2889" spans="1:30" x14ac:dyDescent="0.35">
      <c r="A2889" t="s">
        <v>168</v>
      </c>
      <c r="B2889" s="328" t="str">
        <f>VLOOKUP(A2889,'Web Based Remittances'!$A$2:$C$70,3,0)</f>
        <v>667j918p</v>
      </c>
      <c r="C2889" t="s">
        <v>125</v>
      </c>
      <c r="D2889" t="s">
        <v>126</v>
      </c>
      <c r="E2889">
        <v>6181510</v>
      </c>
      <c r="S2889">
        <f t="shared" si="45"/>
        <v>0</v>
      </c>
      <c r="T2889">
        <f>SUM($F2889:H2889)</f>
        <v>0</v>
      </c>
      <c r="U2889">
        <f>SUM($F2889:I2889)</f>
        <v>0</v>
      </c>
      <c r="V2889">
        <f>SUM($F2889:J2889)</f>
        <v>0</v>
      </c>
      <c r="W2889">
        <f>SUM($F2889:K2889)</f>
        <v>0</v>
      </c>
      <c r="X2889">
        <f>SUM($F2889:L2889)</f>
        <v>0</v>
      </c>
      <c r="Y2889">
        <f>SUM($F2889:M2889)</f>
        <v>0</v>
      </c>
      <c r="Z2889">
        <f>SUM($F2889:N2889)</f>
        <v>0</v>
      </c>
      <c r="AA2889">
        <f>SUM($F2889:O2889)</f>
        <v>0</v>
      </c>
      <c r="AB2889">
        <f>SUM($F2889:P2889)</f>
        <v>0</v>
      </c>
      <c r="AC2889">
        <f>SUM($F2889:Q2889)</f>
        <v>0</v>
      </c>
      <c r="AD2889">
        <f>SUM($F2889:R2889)</f>
        <v>0</v>
      </c>
    </row>
    <row r="2890" spans="1:30" x14ac:dyDescent="0.35">
      <c r="A2890" t="s">
        <v>168</v>
      </c>
      <c r="B2890" s="328" t="str">
        <f>VLOOKUP(A2890,'Web Based Remittances'!$A$2:$C$70,3,0)</f>
        <v>667j918p</v>
      </c>
      <c r="C2890" t="s">
        <v>146</v>
      </c>
      <c r="D2890" t="s">
        <v>147</v>
      </c>
      <c r="E2890">
        <v>6180210</v>
      </c>
      <c r="S2890">
        <f t="shared" si="45"/>
        <v>0</v>
      </c>
      <c r="T2890">
        <f>SUM($F2890:H2890)</f>
        <v>0</v>
      </c>
      <c r="U2890">
        <f>SUM($F2890:I2890)</f>
        <v>0</v>
      </c>
      <c r="V2890">
        <f>SUM($F2890:J2890)</f>
        <v>0</v>
      </c>
      <c r="W2890">
        <f>SUM($F2890:K2890)</f>
        <v>0</v>
      </c>
      <c r="X2890">
        <f>SUM($F2890:L2890)</f>
        <v>0</v>
      </c>
      <c r="Y2890">
        <f>SUM($F2890:M2890)</f>
        <v>0</v>
      </c>
      <c r="Z2890">
        <f>SUM($F2890:N2890)</f>
        <v>0</v>
      </c>
      <c r="AA2890">
        <f>SUM($F2890:O2890)</f>
        <v>0</v>
      </c>
      <c r="AB2890">
        <f>SUM($F2890:P2890)</f>
        <v>0</v>
      </c>
      <c r="AC2890">
        <f>SUM($F2890:Q2890)</f>
        <v>0</v>
      </c>
      <c r="AD2890">
        <f>SUM($F2890:R2890)</f>
        <v>0</v>
      </c>
    </row>
    <row r="2891" spans="1:30" x14ac:dyDescent="0.35">
      <c r="A2891" t="s">
        <v>168</v>
      </c>
      <c r="B2891" s="328" t="str">
        <f>VLOOKUP(A2891,'Web Based Remittances'!$A$2:$C$70,3,0)</f>
        <v>667j918p</v>
      </c>
      <c r="C2891" t="s">
        <v>127</v>
      </c>
      <c r="D2891" t="s">
        <v>128</v>
      </c>
      <c r="E2891">
        <v>6180200</v>
      </c>
      <c r="S2891">
        <f t="shared" si="45"/>
        <v>0</v>
      </c>
      <c r="T2891">
        <f>SUM($F2891:H2891)</f>
        <v>0</v>
      </c>
      <c r="U2891">
        <f>SUM($F2891:I2891)</f>
        <v>0</v>
      </c>
      <c r="V2891">
        <f>SUM($F2891:J2891)</f>
        <v>0</v>
      </c>
      <c r="W2891">
        <f>SUM($F2891:K2891)</f>
        <v>0</v>
      </c>
      <c r="X2891">
        <f>SUM($F2891:L2891)</f>
        <v>0</v>
      </c>
      <c r="Y2891">
        <f>SUM($F2891:M2891)</f>
        <v>0</v>
      </c>
      <c r="Z2891">
        <f>SUM($F2891:N2891)</f>
        <v>0</v>
      </c>
      <c r="AA2891">
        <f>SUM($F2891:O2891)</f>
        <v>0</v>
      </c>
      <c r="AB2891">
        <f>SUM($F2891:P2891)</f>
        <v>0</v>
      </c>
      <c r="AC2891">
        <f>SUM($F2891:Q2891)</f>
        <v>0</v>
      </c>
      <c r="AD2891">
        <f>SUM($F2891:R2891)</f>
        <v>0</v>
      </c>
    </row>
    <row r="2892" spans="1:30" x14ac:dyDescent="0.35">
      <c r="A2892" t="s">
        <v>168</v>
      </c>
      <c r="B2892" s="328" t="str">
        <f>VLOOKUP(A2892,'Web Based Remittances'!$A$2:$C$70,3,0)</f>
        <v>667j918p</v>
      </c>
      <c r="C2892" t="s">
        <v>130</v>
      </c>
      <c r="D2892" t="s">
        <v>131</v>
      </c>
      <c r="E2892">
        <v>6180230</v>
      </c>
      <c r="S2892">
        <f t="shared" si="45"/>
        <v>0</v>
      </c>
      <c r="T2892">
        <f>SUM($F2892:H2892)</f>
        <v>0</v>
      </c>
      <c r="U2892">
        <f>SUM($F2892:I2892)</f>
        <v>0</v>
      </c>
      <c r="V2892">
        <f>SUM($F2892:J2892)</f>
        <v>0</v>
      </c>
      <c r="W2892">
        <f>SUM($F2892:K2892)</f>
        <v>0</v>
      </c>
      <c r="X2892">
        <f>SUM($F2892:L2892)</f>
        <v>0</v>
      </c>
      <c r="Y2892">
        <f>SUM($F2892:M2892)</f>
        <v>0</v>
      </c>
      <c r="Z2892">
        <f>SUM($F2892:N2892)</f>
        <v>0</v>
      </c>
      <c r="AA2892">
        <f>SUM($F2892:O2892)</f>
        <v>0</v>
      </c>
      <c r="AB2892">
        <f>SUM($F2892:P2892)</f>
        <v>0</v>
      </c>
      <c r="AC2892">
        <f>SUM($F2892:Q2892)</f>
        <v>0</v>
      </c>
      <c r="AD2892">
        <f>SUM($F2892:R2892)</f>
        <v>0</v>
      </c>
    </row>
    <row r="2893" spans="1:30" x14ac:dyDescent="0.35">
      <c r="A2893" t="s">
        <v>168</v>
      </c>
      <c r="B2893" s="328" t="str">
        <f>VLOOKUP(A2893,'Web Based Remittances'!$A$2:$C$70,3,0)</f>
        <v>667j918p</v>
      </c>
      <c r="C2893" t="s">
        <v>135</v>
      </c>
      <c r="D2893" t="s">
        <v>136</v>
      </c>
      <c r="E2893">
        <v>6180260</v>
      </c>
      <c r="F2893">
        <v>27731.79</v>
      </c>
      <c r="J2893">
        <v>27731.79</v>
      </c>
      <c r="S2893">
        <f t="shared" si="45"/>
        <v>0</v>
      </c>
      <c r="T2893">
        <f>SUM($F2893:H2893)</f>
        <v>27731.79</v>
      </c>
      <c r="U2893">
        <f>SUM($F2893:I2893)</f>
        <v>27731.79</v>
      </c>
      <c r="V2893">
        <f>SUM($F2893:J2893)</f>
        <v>55463.58</v>
      </c>
      <c r="W2893">
        <f>SUM($F2893:K2893)</f>
        <v>55463.58</v>
      </c>
      <c r="X2893">
        <f>SUM($F2893:L2893)</f>
        <v>55463.58</v>
      </c>
      <c r="Y2893">
        <f>SUM($F2893:M2893)</f>
        <v>55463.58</v>
      </c>
      <c r="Z2893">
        <f>SUM($F2893:N2893)</f>
        <v>55463.58</v>
      </c>
      <c r="AA2893">
        <f>SUM($F2893:O2893)</f>
        <v>55463.58</v>
      </c>
      <c r="AB2893">
        <f>SUM($F2893:P2893)</f>
        <v>55463.58</v>
      </c>
      <c r="AC2893">
        <f>SUM($F2893:Q2893)</f>
        <v>55463.58</v>
      </c>
      <c r="AD2893">
        <f>SUM($F2893:R2893)</f>
        <v>55463.58</v>
      </c>
    </row>
    <row r="2894" spans="1:30" x14ac:dyDescent="0.35">
      <c r="A2894" t="s">
        <v>169</v>
      </c>
      <c r="B2894" s="328" t="str">
        <f>VLOOKUP(A2894,'Web Based Remittances'!$A$2:$C$70,3,0)</f>
        <v>487e802m</v>
      </c>
      <c r="C2894" t="s">
        <v>19</v>
      </c>
      <c r="D2894" t="s">
        <v>20</v>
      </c>
      <c r="E2894">
        <v>4190105</v>
      </c>
      <c r="F2894">
        <v>-187904</v>
      </c>
      <c r="S2894">
        <f t="shared" si="45"/>
        <v>0</v>
      </c>
      <c r="T2894">
        <f>SUM($F2894:H2894)</f>
        <v>-187904</v>
      </c>
      <c r="U2894">
        <f>SUM($F2894:I2894)</f>
        <v>-187904</v>
      </c>
      <c r="V2894">
        <f>SUM($F2894:J2894)</f>
        <v>-187904</v>
      </c>
      <c r="W2894">
        <f>SUM($F2894:K2894)</f>
        <v>-187904</v>
      </c>
      <c r="X2894">
        <f>SUM($F2894:L2894)</f>
        <v>-187904</v>
      </c>
      <c r="Y2894">
        <f>SUM($F2894:M2894)</f>
        <v>-187904</v>
      </c>
      <c r="Z2894">
        <f>SUM($F2894:N2894)</f>
        <v>-187904</v>
      </c>
      <c r="AA2894">
        <f>SUM($F2894:O2894)</f>
        <v>-187904</v>
      </c>
      <c r="AB2894">
        <f>SUM($F2894:P2894)</f>
        <v>-187904</v>
      </c>
      <c r="AC2894">
        <f>SUM($F2894:Q2894)</f>
        <v>-187904</v>
      </c>
      <c r="AD2894">
        <f>SUM($F2894:R2894)</f>
        <v>-187904</v>
      </c>
    </row>
    <row r="2895" spans="1:30" x14ac:dyDescent="0.35">
      <c r="A2895" t="s">
        <v>169</v>
      </c>
      <c r="B2895" s="328" t="str">
        <f>VLOOKUP(A2895,'Web Based Remittances'!$A$2:$C$70,3,0)</f>
        <v>487e802m</v>
      </c>
      <c r="C2895" t="s">
        <v>21</v>
      </c>
      <c r="D2895" t="s">
        <v>22</v>
      </c>
      <c r="E2895">
        <v>4190110</v>
      </c>
      <c r="S2895">
        <f t="shared" si="45"/>
        <v>0</v>
      </c>
      <c r="T2895">
        <f>SUM($F2895:H2895)</f>
        <v>0</v>
      </c>
      <c r="U2895">
        <f>SUM($F2895:I2895)</f>
        <v>0</v>
      </c>
      <c r="V2895">
        <f>SUM($F2895:J2895)</f>
        <v>0</v>
      </c>
      <c r="W2895">
        <f>SUM($F2895:K2895)</f>
        <v>0</v>
      </c>
      <c r="X2895">
        <f>SUM($F2895:L2895)</f>
        <v>0</v>
      </c>
      <c r="Y2895">
        <f>SUM($F2895:M2895)</f>
        <v>0</v>
      </c>
      <c r="Z2895">
        <f>SUM($F2895:N2895)</f>
        <v>0</v>
      </c>
      <c r="AA2895">
        <f>SUM($F2895:O2895)</f>
        <v>0</v>
      </c>
      <c r="AB2895">
        <f>SUM($F2895:P2895)</f>
        <v>0</v>
      </c>
      <c r="AC2895">
        <f>SUM($F2895:Q2895)</f>
        <v>0</v>
      </c>
      <c r="AD2895">
        <f>SUM($F2895:R2895)</f>
        <v>0</v>
      </c>
    </row>
    <row r="2896" spans="1:30" x14ac:dyDescent="0.35">
      <c r="A2896" t="s">
        <v>169</v>
      </c>
      <c r="B2896" s="328" t="str">
        <f>VLOOKUP(A2896,'Web Based Remittances'!$A$2:$C$70,3,0)</f>
        <v>487e802m</v>
      </c>
      <c r="C2896" t="s">
        <v>23</v>
      </c>
      <c r="D2896" t="s">
        <v>24</v>
      </c>
      <c r="E2896">
        <v>4190120</v>
      </c>
      <c r="S2896">
        <f t="shared" si="45"/>
        <v>0</v>
      </c>
      <c r="T2896">
        <f>SUM($F2896:H2896)</f>
        <v>0</v>
      </c>
      <c r="U2896">
        <f>SUM($F2896:I2896)</f>
        <v>0</v>
      </c>
      <c r="V2896">
        <f>SUM($F2896:J2896)</f>
        <v>0</v>
      </c>
      <c r="W2896">
        <f>SUM($F2896:K2896)</f>
        <v>0</v>
      </c>
      <c r="X2896">
        <f>SUM($F2896:L2896)</f>
        <v>0</v>
      </c>
      <c r="Y2896">
        <f>SUM($F2896:M2896)</f>
        <v>0</v>
      </c>
      <c r="Z2896">
        <f>SUM($F2896:N2896)</f>
        <v>0</v>
      </c>
      <c r="AA2896">
        <f>SUM($F2896:O2896)</f>
        <v>0</v>
      </c>
      <c r="AB2896">
        <f>SUM($F2896:P2896)</f>
        <v>0</v>
      </c>
      <c r="AC2896">
        <f>SUM($F2896:Q2896)</f>
        <v>0</v>
      </c>
      <c r="AD2896">
        <f>SUM($F2896:R2896)</f>
        <v>0</v>
      </c>
    </row>
    <row r="2897" spans="1:30" x14ac:dyDescent="0.35">
      <c r="A2897" t="s">
        <v>169</v>
      </c>
      <c r="B2897" s="328" t="str">
        <f>VLOOKUP(A2897,'Web Based Remittances'!$A$2:$C$70,3,0)</f>
        <v>487e802m</v>
      </c>
      <c r="C2897" t="s">
        <v>25</v>
      </c>
      <c r="D2897" t="s">
        <v>26</v>
      </c>
      <c r="E2897">
        <v>4190140</v>
      </c>
      <c r="F2897">
        <v>-4365</v>
      </c>
      <c r="S2897">
        <f t="shared" si="45"/>
        <v>0</v>
      </c>
      <c r="T2897">
        <f>SUM($F2897:H2897)</f>
        <v>-4365</v>
      </c>
      <c r="U2897">
        <f>SUM($F2897:I2897)</f>
        <v>-4365</v>
      </c>
      <c r="V2897">
        <f>SUM($F2897:J2897)</f>
        <v>-4365</v>
      </c>
      <c r="W2897">
        <f>SUM($F2897:K2897)</f>
        <v>-4365</v>
      </c>
      <c r="X2897">
        <f>SUM($F2897:L2897)</f>
        <v>-4365</v>
      </c>
      <c r="Y2897">
        <f>SUM($F2897:M2897)</f>
        <v>-4365</v>
      </c>
      <c r="Z2897">
        <f>SUM($F2897:N2897)</f>
        <v>-4365</v>
      </c>
      <c r="AA2897">
        <f>SUM($F2897:O2897)</f>
        <v>-4365</v>
      </c>
      <c r="AB2897">
        <f>SUM($F2897:P2897)</f>
        <v>-4365</v>
      </c>
      <c r="AC2897">
        <f>SUM($F2897:Q2897)</f>
        <v>-4365</v>
      </c>
      <c r="AD2897">
        <f>SUM($F2897:R2897)</f>
        <v>-4365</v>
      </c>
    </row>
    <row r="2898" spans="1:30" x14ac:dyDescent="0.35">
      <c r="A2898" t="s">
        <v>169</v>
      </c>
      <c r="B2898" s="328" t="str">
        <f>VLOOKUP(A2898,'Web Based Remittances'!$A$2:$C$70,3,0)</f>
        <v>487e802m</v>
      </c>
      <c r="C2898" t="s">
        <v>27</v>
      </c>
      <c r="D2898" t="s">
        <v>28</v>
      </c>
      <c r="E2898">
        <v>4190160</v>
      </c>
      <c r="S2898">
        <f t="shared" si="45"/>
        <v>0</v>
      </c>
      <c r="T2898">
        <f>SUM($F2898:H2898)</f>
        <v>0</v>
      </c>
      <c r="U2898">
        <f>SUM($F2898:I2898)</f>
        <v>0</v>
      </c>
      <c r="V2898">
        <f>SUM($F2898:J2898)</f>
        <v>0</v>
      </c>
      <c r="W2898">
        <f>SUM($F2898:K2898)</f>
        <v>0</v>
      </c>
      <c r="X2898">
        <f>SUM($F2898:L2898)</f>
        <v>0</v>
      </c>
      <c r="Y2898">
        <f>SUM($F2898:M2898)</f>
        <v>0</v>
      </c>
      <c r="Z2898">
        <f>SUM($F2898:N2898)</f>
        <v>0</v>
      </c>
      <c r="AA2898">
        <f>SUM($F2898:O2898)</f>
        <v>0</v>
      </c>
      <c r="AB2898">
        <f>SUM($F2898:P2898)</f>
        <v>0</v>
      </c>
      <c r="AC2898">
        <f>SUM($F2898:Q2898)</f>
        <v>0</v>
      </c>
      <c r="AD2898">
        <f>SUM($F2898:R2898)</f>
        <v>0</v>
      </c>
    </row>
    <row r="2899" spans="1:30" x14ac:dyDescent="0.35">
      <c r="A2899" t="s">
        <v>169</v>
      </c>
      <c r="B2899" s="328" t="str">
        <f>VLOOKUP(A2899,'Web Based Remittances'!$A$2:$C$70,3,0)</f>
        <v>487e802m</v>
      </c>
      <c r="C2899" t="s">
        <v>29</v>
      </c>
      <c r="D2899" t="s">
        <v>30</v>
      </c>
      <c r="E2899">
        <v>4190390</v>
      </c>
      <c r="S2899">
        <f t="shared" si="45"/>
        <v>0</v>
      </c>
      <c r="T2899">
        <f>SUM($F2899:H2899)</f>
        <v>0</v>
      </c>
      <c r="U2899">
        <f>SUM($F2899:I2899)</f>
        <v>0</v>
      </c>
      <c r="V2899">
        <f>SUM($F2899:J2899)</f>
        <v>0</v>
      </c>
      <c r="W2899">
        <f>SUM($F2899:K2899)</f>
        <v>0</v>
      </c>
      <c r="X2899">
        <f>SUM($F2899:L2899)</f>
        <v>0</v>
      </c>
      <c r="Y2899">
        <f>SUM($F2899:M2899)</f>
        <v>0</v>
      </c>
      <c r="Z2899">
        <f>SUM($F2899:N2899)</f>
        <v>0</v>
      </c>
      <c r="AA2899">
        <f>SUM($F2899:O2899)</f>
        <v>0</v>
      </c>
      <c r="AB2899">
        <f>SUM($F2899:P2899)</f>
        <v>0</v>
      </c>
      <c r="AC2899">
        <f>SUM($F2899:Q2899)</f>
        <v>0</v>
      </c>
      <c r="AD2899">
        <f>SUM($F2899:R2899)</f>
        <v>0</v>
      </c>
    </row>
    <row r="2900" spans="1:30" x14ac:dyDescent="0.35">
      <c r="A2900" t="s">
        <v>169</v>
      </c>
      <c r="B2900" s="328" t="str">
        <f>VLOOKUP(A2900,'Web Based Remittances'!$A$2:$C$70,3,0)</f>
        <v>487e802m</v>
      </c>
      <c r="C2900" t="s">
        <v>31</v>
      </c>
      <c r="D2900" t="s">
        <v>32</v>
      </c>
      <c r="E2900">
        <v>4191900</v>
      </c>
      <c r="S2900">
        <f t="shared" si="45"/>
        <v>0</v>
      </c>
      <c r="T2900">
        <f>SUM($F2900:H2900)</f>
        <v>0</v>
      </c>
      <c r="U2900">
        <f>SUM($F2900:I2900)</f>
        <v>0</v>
      </c>
      <c r="V2900">
        <f>SUM($F2900:J2900)</f>
        <v>0</v>
      </c>
      <c r="W2900">
        <f>SUM($F2900:K2900)</f>
        <v>0</v>
      </c>
      <c r="X2900">
        <f>SUM($F2900:L2900)</f>
        <v>0</v>
      </c>
      <c r="Y2900">
        <f>SUM($F2900:M2900)</f>
        <v>0</v>
      </c>
      <c r="Z2900">
        <f>SUM($F2900:N2900)</f>
        <v>0</v>
      </c>
      <c r="AA2900">
        <f>SUM($F2900:O2900)</f>
        <v>0</v>
      </c>
      <c r="AB2900">
        <f>SUM($F2900:P2900)</f>
        <v>0</v>
      </c>
      <c r="AC2900">
        <f>SUM($F2900:Q2900)</f>
        <v>0</v>
      </c>
      <c r="AD2900">
        <f>SUM($F2900:R2900)</f>
        <v>0</v>
      </c>
    </row>
    <row r="2901" spans="1:30" x14ac:dyDescent="0.35">
      <c r="A2901" t="s">
        <v>169</v>
      </c>
      <c r="B2901" s="328" t="str">
        <f>VLOOKUP(A2901,'Web Based Remittances'!$A$2:$C$70,3,0)</f>
        <v>487e802m</v>
      </c>
      <c r="C2901" t="s">
        <v>33</v>
      </c>
      <c r="D2901" t="s">
        <v>34</v>
      </c>
      <c r="E2901">
        <v>4191100</v>
      </c>
      <c r="S2901">
        <f t="shared" si="45"/>
        <v>0</v>
      </c>
      <c r="T2901">
        <f>SUM($F2901:H2901)</f>
        <v>0</v>
      </c>
      <c r="U2901">
        <f>SUM($F2901:I2901)</f>
        <v>0</v>
      </c>
      <c r="V2901">
        <f>SUM($F2901:J2901)</f>
        <v>0</v>
      </c>
      <c r="W2901">
        <f>SUM($F2901:K2901)</f>
        <v>0</v>
      </c>
      <c r="X2901">
        <f>SUM($F2901:L2901)</f>
        <v>0</v>
      </c>
      <c r="Y2901">
        <f>SUM($F2901:M2901)</f>
        <v>0</v>
      </c>
      <c r="Z2901">
        <f>SUM($F2901:N2901)</f>
        <v>0</v>
      </c>
      <c r="AA2901">
        <f>SUM($F2901:O2901)</f>
        <v>0</v>
      </c>
      <c r="AB2901">
        <f>SUM($F2901:P2901)</f>
        <v>0</v>
      </c>
      <c r="AC2901">
        <f>SUM($F2901:Q2901)</f>
        <v>0</v>
      </c>
      <c r="AD2901">
        <f>SUM($F2901:R2901)</f>
        <v>0</v>
      </c>
    </row>
    <row r="2902" spans="1:30" x14ac:dyDescent="0.35">
      <c r="A2902" t="s">
        <v>169</v>
      </c>
      <c r="B2902" s="328" t="str">
        <f>VLOOKUP(A2902,'Web Based Remittances'!$A$2:$C$70,3,0)</f>
        <v>487e802m</v>
      </c>
      <c r="C2902" t="s">
        <v>35</v>
      </c>
      <c r="D2902" t="s">
        <v>36</v>
      </c>
      <c r="E2902">
        <v>4191110</v>
      </c>
      <c r="S2902">
        <f t="shared" si="45"/>
        <v>0</v>
      </c>
      <c r="T2902">
        <f>SUM($F2902:H2902)</f>
        <v>0</v>
      </c>
      <c r="U2902">
        <f>SUM($F2902:I2902)</f>
        <v>0</v>
      </c>
      <c r="V2902">
        <f>SUM($F2902:J2902)</f>
        <v>0</v>
      </c>
      <c r="W2902">
        <f>SUM($F2902:K2902)</f>
        <v>0</v>
      </c>
      <c r="X2902">
        <f>SUM($F2902:L2902)</f>
        <v>0</v>
      </c>
      <c r="Y2902">
        <f>SUM($F2902:M2902)</f>
        <v>0</v>
      </c>
      <c r="Z2902">
        <f>SUM($F2902:N2902)</f>
        <v>0</v>
      </c>
      <c r="AA2902">
        <f>SUM($F2902:O2902)</f>
        <v>0</v>
      </c>
      <c r="AB2902">
        <f>SUM($F2902:P2902)</f>
        <v>0</v>
      </c>
      <c r="AC2902">
        <f>SUM($F2902:Q2902)</f>
        <v>0</v>
      </c>
      <c r="AD2902">
        <f>SUM($F2902:R2902)</f>
        <v>0</v>
      </c>
    </row>
    <row r="2903" spans="1:30" x14ac:dyDescent="0.35">
      <c r="A2903" t="s">
        <v>169</v>
      </c>
      <c r="B2903" s="328" t="str">
        <f>VLOOKUP(A2903,'Web Based Remittances'!$A$2:$C$70,3,0)</f>
        <v>487e802m</v>
      </c>
      <c r="C2903" t="s">
        <v>37</v>
      </c>
      <c r="D2903" t="s">
        <v>38</v>
      </c>
      <c r="E2903">
        <v>4191600</v>
      </c>
      <c r="S2903">
        <f t="shared" si="45"/>
        <v>0</v>
      </c>
      <c r="T2903">
        <f>SUM($F2903:H2903)</f>
        <v>0</v>
      </c>
      <c r="U2903">
        <f>SUM($F2903:I2903)</f>
        <v>0</v>
      </c>
      <c r="V2903">
        <f>SUM($F2903:J2903)</f>
        <v>0</v>
      </c>
      <c r="W2903">
        <f>SUM($F2903:K2903)</f>
        <v>0</v>
      </c>
      <c r="X2903">
        <f>SUM($F2903:L2903)</f>
        <v>0</v>
      </c>
      <c r="Y2903">
        <f>SUM($F2903:M2903)</f>
        <v>0</v>
      </c>
      <c r="Z2903">
        <f>SUM($F2903:N2903)</f>
        <v>0</v>
      </c>
      <c r="AA2903">
        <f>SUM($F2903:O2903)</f>
        <v>0</v>
      </c>
      <c r="AB2903">
        <f>SUM($F2903:P2903)</f>
        <v>0</v>
      </c>
      <c r="AC2903">
        <f>SUM($F2903:Q2903)</f>
        <v>0</v>
      </c>
      <c r="AD2903">
        <f>SUM($F2903:R2903)</f>
        <v>0</v>
      </c>
    </row>
    <row r="2904" spans="1:30" x14ac:dyDescent="0.35">
      <c r="A2904" t="s">
        <v>169</v>
      </c>
      <c r="B2904" s="328" t="str">
        <f>VLOOKUP(A2904,'Web Based Remittances'!$A$2:$C$70,3,0)</f>
        <v>487e802m</v>
      </c>
      <c r="C2904" t="s">
        <v>39</v>
      </c>
      <c r="D2904" t="s">
        <v>40</v>
      </c>
      <c r="E2904">
        <v>4191610</v>
      </c>
      <c r="F2904">
        <v>-23700</v>
      </c>
      <c r="S2904">
        <f t="shared" si="45"/>
        <v>0</v>
      </c>
      <c r="T2904">
        <f>SUM($F2904:H2904)</f>
        <v>-23700</v>
      </c>
      <c r="U2904">
        <f>SUM($F2904:I2904)</f>
        <v>-23700</v>
      </c>
      <c r="V2904">
        <f>SUM($F2904:J2904)</f>
        <v>-23700</v>
      </c>
      <c r="W2904">
        <f>SUM($F2904:K2904)</f>
        <v>-23700</v>
      </c>
      <c r="X2904">
        <f>SUM($F2904:L2904)</f>
        <v>-23700</v>
      </c>
      <c r="Y2904">
        <f>SUM($F2904:M2904)</f>
        <v>-23700</v>
      </c>
      <c r="Z2904">
        <f>SUM($F2904:N2904)</f>
        <v>-23700</v>
      </c>
      <c r="AA2904">
        <f>SUM($F2904:O2904)</f>
        <v>-23700</v>
      </c>
      <c r="AB2904">
        <f>SUM($F2904:P2904)</f>
        <v>-23700</v>
      </c>
      <c r="AC2904">
        <f>SUM($F2904:Q2904)</f>
        <v>-23700</v>
      </c>
      <c r="AD2904">
        <f>SUM($F2904:R2904)</f>
        <v>-23700</v>
      </c>
    </row>
    <row r="2905" spans="1:30" x14ac:dyDescent="0.35">
      <c r="A2905" t="s">
        <v>169</v>
      </c>
      <c r="B2905" s="328" t="str">
        <f>VLOOKUP(A2905,'Web Based Remittances'!$A$2:$C$70,3,0)</f>
        <v>487e802m</v>
      </c>
      <c r="C2905" t="s">
        <v>41</v>
      </c>
      <c r="D2905" t="s">
        <v>42</v>
      </c>
      <c r="E2905">
        <v>4190410</v>
      </c>
      <c r="S2905">
        <f t="shared" si="45"/>
        <v>0</v>
      </c>
      <c r="T2905">
        <f>SUM($F2905:H2905)</f>
        <v>0</v>
      </c>
      <c r="U2905">
        <f>SUM($F2905:I2905)</f>
        <v>0</v>
      </c>
      <c r="V2905">
        <f>SUM($F2905:J2905)</f>
        <v>0</v>
      </c>
      <c r="W2905">
        <f>SUM($F2905:K2905)</f>
        <v>0</v>
      </c>
      <c r="X2905">
        <f>SUM($F2905:L2905)</f>
        <v>0</v>
      </c>
      <c r="Y2905">
        <f>SUM($F2905:M2905)</f>
        <v>0</v>
      </c>
      <c r="Z2905">
        <f>SUM($F2905:N2905)</f>
        <v>0</v>
      </c>
      <c r="AA2905">
        <f>SUM($F2905:O2905)</f>
        <v>0</v>
      </c>
      <c r="AB2905">
        <f>SUM($F2905:P2905)</f>
        <v>0</v>
      </c>
      <c r="AC2905">
        <f>SUM($F2905:Q2905)</f>
        <v>0</v>
      </c>
      <c r="AD2905">
        <f>SUM($F2905:R2905)</f>
        <v>0</v>
      </c>
    </row>
    <row r="2906" spans="1:30" x14ac:dyDescent="0.35">
      <c r="A2906" t="s">
        <v>169</v>
      </c>
      <c r="B2906" s="328" t="str">
        <f>VLOOKUP(A2906,'Web Based Remittances'!$A$2:$C$70,3,0)</f>
        <v>487e802m</v>
      </c>
      <c r="C2906" t="s">
        <v>43</v>
      </c>
      <c r="D2906" t="s">
        <v>44</v>
      </c>
      <c r="E2906">
        <v>4190420</v>
      </c>
      <c r="S2906">
        <f t="shared" si="45"/>
        <v>0</v>
      </c>
      <c r="T2906">
        <f>SUM($F2906:H2906)</f>
        <v>0</v>
      </c>
      <c r="U2906">
        <f>SUM($F2906:I2906)</f>
        <v>0</v>
      </c>
      <c r="V2906">
        <f>SUM($F2906:J2906)</f>
        <v>0</v>
      </c>
      <c r="W2906">
        <f>SUM($F2906:K2906)</f>
        <v>0</v>
      </c>
      <c r="X2906">
        <f>SUM($F2906:L2906)</f>
        <v>0</v>
      </c>
      <c r="Y2906">
        <f>SUM($F2906:M2906)</f>
        <v>0</v>
      </c>
      <c r="Z2906">
        <f>SUM($F2906:N2906)</f>
        <v>0</v>
      </c>
      <c r="AA2906">
        <f>SUM($F2906:O2906)</f>
        <v>0</v>
      </c>
      <c r="AB2906">
        <f>SUM($F2906:P2906)</f>
        <v>0</v>
      </c>
      <c r="AC2906">
        <f>SUM($F2906:Q2906)</f>
        <v>0</v>
      </c>
      <c r="AD2906">
        <f>SUM($F2906:R2906)</f>
        <v>0</v>
      </c>
    </row>
    <row r="2907" spans="1:30" x14ac:dyDescent="0.35">
      <c r="A2907" t="s">
        <v>169</v>
      </c>
      <c r="B2907" s="328" t="str">
        <f>VLOOKUP(A2907,'Web Based Remittances'!$A$2:$C$70,3,0)</f>
        <v>487e802m</v>
      </c>
      <c r="C2907" t="s">
        <v>45</v>
      </c>
      <c r="D2907" t="s">
        <v>46</v>
      </c>
      <c r="E2907">
        <v>4190200</v>
      </c>
      <c r="S2907">
        <f t="shared" si="45"/>
        <v>0</v>
      </c>
      <c r="T2907">
        <f>SUM($F2907:H2907)</f>
        <v>0</v>
      </c>
      <c r="U2907">
        <f>SUM($F2907:I2907)</f>
        <v>0</v>
      </c>
      <c r="V2907">
        <f>SUM($F2907:J2907)</f>
        <v>0</v>
      </c>
      <c r="W2907">
        <f>SUM($F2907:K2907)</f>
        <v>0</v>
      </c>
      <c r="X2907">
        <f>SUM($F2907:L2907)</f>
        <v>0</v>
      </c>
      <c r="Y2907">
        <f>SUM($F2907:M2907)</f>
        <v>0</v>
      </c>
      <c r="Z2907">
        <f>SUM($F2907:N2907)</f>
        <v>0</v>
      </c>
      <c r="AA2907">
        <f>SUM($F2907:O2907)</f>
        <v>0</v>
      </c>
      <c r="AB2907">
        <f>SUM($F2907:P2907)</f>
        <v>0</v>
      </c>
      <c r="AC2907">
        <f>SUM($F2907:Q2907)</f>
        <v>0</v>
      </c>
      <c r="AD2907">
        <f>SUM($F2907:R2907)</f>
        <v>0</v>
      </c>
    </row>
    <row r="2908" spans="1:30" x14ac:dyDescent="0.35">
      <c r="A2908" t="s">
        <v>169</v>
      </c>
      <c r="B2908" s="328" t="str">
        <f>VLOOKUP(A2908,'Web Based Remittances'!$A$2:$C$70,3,0)</f>
        <v>487e802m</v>
      </c>
      <c r="C2908" t="s">
        <v>47</v>
      </c>
      <c r="D2908" t="s">
        <v>48</v>
      </c>
      <c r="E2908">
        <v>4190386</v>
      </c>
      <c r="S2908">
        <f t="shared" si="45"/>
        <v>0</v>
      </c>
      <c r="T2908">
        <f>SUM($F2908:H2908)</f>
        <v>0</v>
      </c>
      <c r="U2908">
        <f>SUM($F2908:I2908)</f>
        <v>0</v>
      </c>
      <c r="V2908">
        <f>SUM($F2908:J2908)</f>
        <v>0</v>
      </c>
      <c r="W2908">
        <f>SUM($F2908:K2908)</f>
        <v>0</v>
      </c>
      <c r="X2908">
        <f>SUM($F2908:L2908)</f>
        <v>0</v>
      </c>
      <c r="Y2908">
        <f>SUM($F2908:M2908)</f>
        <v>0</v>
      </c>
      <c r="Z2908">
        <f>SUM($F2908:N2908)</f>
        <v>0</v>
      </c>
      <c r="AA2908">
        <f>SUM($F2908:O2908)</f>
        <v>0</v>
      </c>
      <c r="AB2908">
        <f>SUM($F2908:P2908)</f>
        <v>0</v>
      </c>
      <c r="AC2908">
        <f>SUM($F2908:Q2908)</f>
        <v>0</v>
      </c>
      <c r="AD2908">
        <f>SUM($F2908:R2908)</f>
        <v>0</v>
      </c>
    </row>
    <row r="2909" spans="1:30" x14ac:dyDescent="0.35">
      <c r="A2909" t="s">
        <v>169</v>
      </c>
      <c r="B2909" s="328" t="str">
        <f>VLOOKUP(A2909,'Web Based Remittances'!$A$2:$C$70,3,0)</f>
        <v>487e802m</v>
      </c>
      <c r="C2909" t="s">
        <v>49</v>
      </c>
      <c r="D2909" t="s">
        <v>50</v>
      </c>
      <c r="E2909">
        <v>4190387</v>
      </c>
      <c r="S2909">
        <f t="shared" si="45"/>
        <v>0</v>
      </c>
      <c r="T2909">
        <f>SUM($F2909:H2909)</f>
        <v>0</v>
      </c>
      <c r="U2909">
        <f>SUM($F2909:I2909)</f>
        <v>0</v>
      </c>
      <c r="V2909">
        <f>SUM($F2909:J2909)</f>
        <v>0</v>
      </c>
      <c r="W2909">
        <f>SUM($F2909:K2909)</f>
        <v>0</v>
      </c>
      <c r="X2909">
        <f>SUM($F2909:L2909)</f>
        <v>0</v>
      </c>
      <c r="Y2909">
        <f>SUM($F2909:M2909)</f>
        <v>0</v>
      </c>
      <c r="Z2909">
        <f>SUM($F2909:N2909)</f>
        <v>0</v>
      </c>
      <c r="AA2909">
        <f>SUM($F2909:O2909)</f>
        <v>0</v>
      </c>
      <c r="AB2909">
        <f>SUM($F2909:P2909)</f>
        <v>0</v>
      </c>
      <c r="AC2909">
        <f>SUM($F2909:Q2909)</f>
        <v>0</v>
      </c>
      <c r="AD2909">
        <f>SUM($F2909:R2909)</f>
        <v>0</v>
      </c>
    </row>
    <row r="2910" spans="1:30" x14ac:dyDescent="0.35">
      <c r="A2910" t="s">
        <v>169</v>
      </c>
      <c r="B2910" s="328" t="str">
        <f>VLOOKUP(A2910,'Web Based Remittances'!$A$2:$C$70,3,0)</f>
        <v>487e802m</v>
      </c>
      <c r="C2910" t="s">
        <v>51</v>
      </c>
      <c r="D2910" t="s">
        <v>52</v>
      </c>
      <c r="E2910">
        <v>4190388</v>
      </c>
      <c r="F2910">
        <v>-435</v>
      </c>
      <c r="S2910">
        <f t="shared" si="45"/>
        <v>0</v>
      </c>
      <c r="T2910">
        <f>SUM($F2910:H2910)</f>
        <v>-435</v>
      </c>
      <c r="U2910">
        <f>SUM($F2910:I2910)</f>
        <v>-435</v>
      </c>
      <c r="V2910">
        <f>SUM($F2910:J2910)</f>
        <v>-435</v>
      </c>
      <c r="W2910">
        <f>SUM($F2910:K2910)</f>
        <v>-435</v>
      </c>
      <c r="X2910">
        <f>SUM($F2910:L2910)</f>
        <v>-435</v>
      </c>
      <c r="Y2910">
        <f>SUM($F2910:M2910)</f>
        <v>-435</v>
      </c>
      <c r="Z2910">
        <f>SUM($F2910:N2910)</f>
        <v>-435</v>
      </c>
      <c r="AA2910">
        <f>SUM($F2910:O2910)</f>
        <v>-435</v>
      </c>
      <c r="AB2910">
        <f>SUM($F2910:P2910)</f>
        <v>-435</v>
      </c>
      <c r="AC2910">
        <f>SUM($F2910:Q2910)</f>
        <v>-435</v>
      </c>
      <c r="AD2910">
        <f>SUM($F2910:R2910)</f>
        <v>-435</v>
      </c>
    </row>
    <row r="2911" spans="1:30" x14ac:dyDescent="0.35">
      <c r="A2911" t="s">
        <v>169</v>
      </c>
      <c r="B2911" s="328" t="str">
        <f>VLOOKUP(A2911,'Web Based Remittances'!$A$2:$C$70,3,0)</f>
        <v>487e802m</v>
      </c>
      <c r="C2911" t="s">
        <v>53</v>
      </c>
      <c r="D2911" t="s">
        <v>54</v>
      </c>
      <c r="E2911">
        <v>4190380</v>
      </c>
      <c r="F2911">
        <v>-16109.35</v>
      </c>
      <c r="S2911">
        <f t="shared" si="45"/>
        <v>0</v>
      </c>
      <c r="T2911">
        <f>SUM($F2911:H2911)</f>
        <v>-16109.35</v>
      </c>
      <c r="U2911">
        <f>SUM($F2911:I2911)</f>
        <v>-16109.35</v>
      </c>
      <c r="V2911">
        <f>SUM($F2911:J2911)</f>
        <v>-16109.35</v>
      </c>
      <c r="W2911">
        <f>SUM($F2911:K2911)</f>
        <v>-16109.35</v>
      </c>
      <c r="X2911">
        <f>SUM($F2911:L2911)</f>
        <v>-16109.35</v>
      </c>
      <c r="Y2911">
        <f>SUM($F2911:M2911)</f>
        <v>-16109.35</v>
      </c>
      <c r="Z2911">
        <f>SUM($F2911:N2911)</f>
        <v>-16109.35</v>
      </c>
      <c r="AA2911">
        <f>SUM($F2911:O2911)</f>
        <v>-16109.35</v>
      </c>
      <c r="AB2911">
        <f>SUM($F2911:P2911)</f>
        <v>-16109.35</v>
      </c>
      <c r="AC2911">
        <f>SUM($F2911:Q2911)</f>
        <v>-16109.35</v>
      </c>
      <c r="AD2911">
        <f>SUM($F2911:R2911)</f>
        <v>-16109.35</v>
      </c>
    </row>
    <row r="2912" spans="1:30" x14ac:dyDescent="0.35">
      <c r="A2912" t="s">
        <v>169</v>
      </c>
      <c r="B2912" s="328" t="str">
        <f>VLOOKUP(A2912,'Web Based Remittances'!$A$2:$C$70,3,0)</f>
        <v>487e802m</v>
      </c>
      <c r="C2912" t="s">
        <v>156</v>
      </c>
      <c r="D2912" t="s">
        <v>157</v>
      </c>
      <c r="E2912">
        <v>4190205</v>
      </c>
      <c r="S2912">
        <f t="shared" si="45"/>
        <v>0</v>
      </c>
      <c r="T2912">
        <f>SUM($F2912:H2912)</f>
        <v>0</v>
      </c>
      <c r="U2912">
        <f>SUM($F2912:I2912)</f>
        <v>0</v>
      </c>
      <c r="V2912">
        <f>SUM($F2912:J2912)</f>
        <v>0</v>
      </c>
      <c r="W2912">
        <f>SUM($F2912:K2912)</f>
        <v>0</v>
      </c>
      <c r="X2912">
        <f>SUM($F2912:L2912)</f>
        <v>0</v>
      </c>
      <c r="Y2912">
        <f>SUM($F2912:M2912)</f>
        <v>0</v>
      </c>
      <c r="Z2912">
        <f>SUM($F2912:N2912)</f>
        <v>0</v>
      </c>
      <c r="AA2912">
        <f>SUM($F2912:O2912)</f>
        <v>0</v>
      </c>
      <c r="AB2912">
        <f>SUM($F2912:P2912)</f>
        <v>0</v>
      </c>
      <c r="AC2912">
        <f>SUM($F2912:Q2912)</f>
        <v>0</v>
      </c>
      <c r="AD2912">
        <f>SUM($F2912:R2912)</f>
        <v>0</v>
      </c>
    </row>
    <row r="2913" spans="1:30" x14ac:dyDescent="0.35">
      <c r="A2913" t="s">
        <v>169</v>
      </c>
      <c r="B2913" s="328" t="str">
        <f>VLOOKUP(A2913,'Web Based Remittances'!$A$2:$C$70,3,0)</f>
        <v>487e802m</v>
      </c>
      <c r="C2913" t="s">
        <v>55</v>
      </c>
      <c r="D2913" t="s">
        <v>56</v>
      </c>
      <c r="E2913">
        <v>4190210</v>
      </c>
      <c r="S2913">
        <f t="shared" si="45"/>
        <v>0</v>
      </c>
      <c r="T2913">
        <f>SUM($F2913:H2913)</f>
        <v>0</v>
      </c>
      <c r="U2913">
        <f>SUM($F2913:I2913)</f>
        <v>0</v>
      </c>
      <c r="V2913">
        <f>SUM($F2913:J2913)</f>
        <v>0</v>
      </c>
      <c r="W2913">
        <f>SUM($F2913:K2913)</f>
        <v>0</v>
      </c>
      <c r="X2913">
        <f>SUM($F2913:L2913)</f>
        <v>0</v>
      </c>
      <c r="Y2913">
        <f>SUM($F2913:M2913)</f>
        <v>0</v>
      </c>
      <c r="Z2913">
        <f>SUM($F2913:N2913)</f>
        <v>0</v>
      </c>
      <c r="AA2913">
        <f>SUM($F2913:O2913)</f>
        <v>0</v>
      </c>
      <c r="AB2913">
        <f>SUM($F2913:P2913)</f>
        <v>0</v>
      </c>
      <c r="AC2913">
        <f>SUM($F2913:Q2913)</f>
        <v>0</v>
      </c>
      <c r="AD2913">
        <f>SUM($F2913:R2913)</f>
        <v>0</v>
      </c>
    </row>
    <row r="2914" spans="1:30" x14ac:dyDescent="0.35">
      <c r="A2914" t="s">
        <v>169</v>
      </c>
      <c r="B2914" s="328" t="str">
        <f>VLOOKUP(A2914,'Web Based Remittances'!$A$2:$C$70,3,0)</f>
        <v>487e802m</v>
      </c>
      <c r="C2914" t="s">
        <v>57</v>
      </c>
      <c r="D2914" t="s">
        <v>58</v>
      </c>
      <c r="E2914">
        <v>6110000</v>
      </c>
      <c r="F2914">
        <v>72025.919999999998</v>
      </c>
      <c r="S2914">
        <f t="shared" si="45"/>
        <v>0</v>
      </c>
      <c r="T2914">
        <f>SUM($F2914:H2914)</f>
        <v>72025.919999999998</v>
      </c>
      <c r="U2914">
        <f>SUM($F2914:I2914)</f>
        <v>72025.919999999998</v>
      </c>
      <c r="V2914">
        <f>SUM($F2914:J2914)</f>
        <v>72025.919999999998</v>
      </c>
      <c r="W2914">
        <f>SUM($F2914:K2914)</f>
        <v>72025.919999999998</v>
      </c>
      <c r="X2914">
        <f>SUM($F2914:L2914)</f>
        <v>72025.919999999998</v>
      </c>
      <c r="Y2914">
        <f>SUM($F2914:M2914)</f>
        <v>72025.919999999998</v>
      </c>
      <c r="Z2914">
        <f>SUM($F2914:N2914)</f>
        <v>72025.919999999998</v>
      </c>
      <c r="AA2914">
        <f>SUM($F2914:O2914)</f>
        <v>72025.919999999998</v>
      </c>
      <c r="AB2914">
        <f>SUM($F2914:P2914)</f>
        <v>72025.919999999998</v>
      </c>
      <c r="AC2914">
        <f>SUM($F2914:Q2914)</f>
        <v>72025.919999999998</v>
      </c>
      <c r="AD2914">
        <f>SUM($F2914:R2914)</f>
        <v>72025.919999999998</v>
      </c>
    </row>
    <row r="2915" spans="1:30" x14ac:dyDescent="0.35">
      <c r="A2915" t="s">
        <v>169</v>
      </c>
      <c r="B2915" s="328" t="str">
        <f>VLOOKUP(A2915,'Web Based Remittances'!$A$2:$C$70,3,0)</f>
        <v>487e802m</v>
      </c>
      <c r="C2915" t="s">
        <v>59</v>
      </c>
      <c r="D2915" t="s">
        <v>60</v>
      </c>
      <c r="E2915">
        <v>6110020</v>
      </c>
      <c r="F2915">
        <v>3687.92</v>
      </c>
      <c r="S2915">
        <f t="shared" si="45"/>
        <v>0</v>
      </c>
      <c r="T2915">
        <f>SUM($F2915:H2915)</f>
        <v>3687.92</v>
      </c>
      <c r="U2915">
        <f>SUM($F2915:I2915)</f>
        <v>3687.92</v>
      </c>
      <c r="V2915">
        <f>SUM($F2915:J2915)</f>
        <v>3687.92</v>
      </c>
      <c r="W2915">
        <f>SUM($F2915:K2915)</f>
        <v>3687.92</v>
      </c>
      <c r="X2915">
        <f>SUM($F2915:L2915)</f>
        <v>3687.92</v>
      </c>
      <c r="Y2915">
        <f>SUM($F2915:M2915)</f>
        <v>3687.92</v>
      </c>
      <c r="Z2915">
        <f>SUM($F2915:N2915)</f>
        <v>3687.92</v>
      </c>
      <c r="AA2915">
        <f>SUM($F2915:O2915)</f>
        <v>3687.92</v>
      </c>
      <c r="AB2915">
        <f>SUM($F2915:P2915)</f>
        <v>3687.92</v>
      </c>
      <c r="AC2915">
        <f>SUM($F2915:Q2915)</f>
        <v>3687.92</v>
      </c>
      <c r="AD2915">
        <f>SUM($F2915:R2915)</f>
        <v>3687.92</v>
      </c>
    </row>
    <row r="2916" spans="1:30" x14ac:dyDescent="0.35">
      <c r="A2916" t="s">
        <v>169</v>
      </c>
      <c r="B2916" s="328" t="str">
        <f>VLOOKUP(A2916,'Web Based Remittances'!$A$2:$C$70,3,0)</f>
        <v>487e802m</v>
      </c>
      <c r="C2916" t="s">
        <v>61</v>
      </c>
      <c r="D2916" t="s">
        <v>62</v>
      </c>
      <c r="E2916">
        <v>6110600</v>
      </c>
      <c r="F2916">
        <v>64563.1296</v>
      </c>
      <c r="S2916">
        <f t="shared" si="45"/>
        <v>0</v>
      </c>
      <c r="T2916">
        <f>SUM($F2916:H2916)</f>
        <v>64563.1296</v>
      </c>
      <c r="U2916">
        <f>SUM($F2916:I2916)</f>
        <v>64563.1296</v>
      </c>
      <c r="V2916">
        <f>SUM($F2916:J2916)</f>
        <v>64563.1296</v>
      </c>
      <c r="W2916">
        <f>SUM($F2916:K2916)</f>
        <v>64563.1296</v>
      </c>
      <c r="X2916">
        <f>SUM($F2916:L2916)</f>
        <v>64563.1296</v>
      </c>
      <c r="Y2916">
        <f>SUM($F2916:M2916)</f>
        <v>64563.1296</v>
      </c>
      <c r="Z2916">
        <f>SUM($F2916:N2916)</f>
        <v>64563.1296</v>
      </c>
      <c r="AA2916">
        <f>SUM($F2916:O2916)</f>
        <v>64563.1296</v>
      </c>
      <c r="AB2916">
        <f>SUM($F2916:P2916)</f>
        <v>64563.1296</v>
      </c>
      <c r="AC2916">
        <f>SUM($F2916:Q2916)</f>
        <v>64563.1296</v>
      </c>
      <c r="AD2916">
        <f>SUM($F2916:R2916)</f>
        <v>64563.1296</v>
      </c>
    </row>
    <row r="2917" spans="1:30" x14ac:dyDescent="0.35">
      <c r="A2917" t="s">
        <v>169</v>
      </c>
      <c r="B2917" s="328" t="str">
        <f>VLOOKUP(A2917,'Web Based Remittances'!$A$2:$C$70,3,0)</f>
        <v>487e802m</v>
      </c>
      <c r="C2917" t="s">
        <v>63</v>
      </c>
      <c r="D2917" t="s">
        <v>64</v>
      </c>
      <c r="E2917">
        <v>6110720</v>
      </c>
      <c r="F2917">
        <v>4932</v>
      </c>
      <c r="S2917">
        <f t="shared" si="45"/>
        <v>0</v>
      </c>
      <c r="T2917">
        <f>SUM($F2917:H2917)</f>
        <v>4932</v>
      </c>
      <c r="U2917">
        <f>SUM($F2917:I2917)</f>
        <v>4932</v>
      </c>
      <c r="V2917">
        <f>SUM($F2917:J2917)</f>
        <v>4932</v>
      </c>
      <c r="W2917">
        <f>SUM($F2917:K2917)</f>
        <v>4932</v>
      </c>
      <c r="X2917">
        <f>SUM($F2917:L2917)</f>
        <v>4932</v>
      </c>
      <c r="Y2917">
        <f>SUM($F2917:M2917)</f>
        <v>4932</v>
      </c>
      <c r="Z2917">
        <f>SUM($F2917:N2917)</f>
        <v>4932</v>
      </c>
      <c r="AA2917">
        <f>SUM($F2917:O2917)</f>
        <v>4932</v>
      </c>
      <c r="AB2917">
        <f>SUM($F2917:P2917)</f>
        <v>4932</v>
      </c>
      <c r="AC2917">
        <f>SUM($F2917:Q2917)</f>
        <v>4932</v>
      </c>
      <c r="AD2917">
        <f>SUM($F2917:R2917)</f>
        <v>4932</v>
      </c>
    </row>
    <row r="2918" spans="1:30" x14ac:dyDescent="0.35">
      <c r="A2918" t="s">
        <v>169</v>
      </c>
      <c r="B2918" s="328" t="str">
        <f>VLOOKUP(A2918,'Web Based Remittances'!$A$2:$C$70,3,0)</f>
        <v>487e802m</v>
      </c>
      <c r="C2918" t="s">
        <v>65</v>
      </c>
      <c r="D2918" t="s">
        <v>66</v>
      </c>
      <c r="E2918">
        <v>6110860</v>
      </c>
      <c r="F2918">
        <v>23477.4</v>
      </c>
      <c r="S2918">
        <f t="shared" si="45"/>
        <v>0</v>
      </c>
      <c r="T2918">
        <f>SUM($F2918:H2918)</f>
        <v>23477.4</v>
      </c>
      <c r="U2918">
        <f>SUM($F2918:I2918)</f>
        <v>23477.4</v>
      </c>
      <c r="V2918">
        <f>SUM($F2918:J2918)</f>
        <v>23477.4</v>
      </c>
      <c r="W2918">
        <f>SUM($F2918:K2918)</f>
        <v>23477.4</v>
      </c>
      <c r="X2918">
        <f>SUM($F2918:L2918)</f>
        <v>23477.4</v>
      </c>
      <c r="Y2918">
        <f>SUM($F2918:M2918)</f>
        <v>23477.4</v>
      </c>
      <c r="Z2918">
        <f>SUM($F2918:N2918)</f>
        <v>23477.4</v>
      </c>
      <c r="AA2918">
        <f>SUM($F2918:O2918)</f>
        <v>23477.4</v>
      </c>
      <c r="AB2918">
        <f>SUM($F2918:P2918)</f>
        <v>23477.4</v>
      </c>
      <c r="AC2918">
        <f>SUM($F2918:Q2918)</f>
        <v>23477.4</v>
      </c>
      <c r="AD2918">
        <f>SUM($F2918:R2918)</f>
        <v>23477.4</v>
      </c>
    </row>
    <row r="2919" spans="1:30" x14ac:dyDescent="0.35">
      <c r="A2919" t="s">
        <v>169</v>
      </c>
      <c r="B2919" s="328" t="str">
        <f>VLOOKUP(A2919,'Web Based Remittances'!$A$2:$C$70,3,0)</f>
        <v>487e802m</v>
      </c>
      <c r="C2919" t="s">
        <v>67</v>
      </c>
      <c r="D2919" t="s">
        <v>68</v>
      </c>
      <c r="E2919">
        <v>6110800</v>
      </c>
      <c r="F2919">
        <v>0</v>
      </c>
      <c r="S2919">
        <f t="shared" si="45"/>
        <v>0</v>
      </c>
      <c r="T2919">
        <f>SUM($F2919:H2919)</f>
        <v>0</v>
      </c>
      <c r="U2919">
        <f>SUM($F2919:I2919)</f>
        <v>0</v>
      </c>
      <c r="V2919">
        <f>SUM($F2919:J2919)</f>
        <v>0</v>
      </c>
      <c r="W2919">
        <f>SUM($F2919:K2919)</f>
        <v>0</v>
      </c>
      <c r="X2919">
        <f>SUM($F2919:L2919)</f>
        <v>0</v>
      </c>
      <c r="Y2919">
        <f>SUM($F2919:M2919)</f>
        <v>0</v>
      </c>
      <c r="Z2919">
        <f>SUM($F2919:N2919)</f>
        <v>0</v>
      </c>
      <c r="AA2919">
        <f>SUM($F2919:O2919)</f>
        <v>0</v>
      </c>
      <c r="AB2919">
        <f>SUM($F2919:P2919)</f>
        <v>0</v>
      </c>
      <c r="AC2919">
        <f>SUM($F2919:Q2919)</f>
        <v>0</v>
      </c>
      <c r="AD2919">
        <f>SUM($F2919:R2919)</f>
        <v>0</v>
      </c>
    </row>
    <row r="2920" spans="1:30" x14ac:dyDescent="0.35">
      <c r="A2920" t="s">
        <v>169</v>
      </c>
      <c r="B2920" s="328" t="str">
        <f>VLOOKUP(A2920,'Web Based Remittances'!$A$2:$C$70,3,0)</f>
        <v>487e802m</v>
      </c>
      <c r="C2920" t="s">
        <v>69</v>
      </c>
      <c r="D2920" t="s">
        <v>70</v>
      </c>
      <c r="E2920">
        <v>6110640</v>
      </c>
      <c r="F2920">
        <v>8292</v>
      </c>
      <c r="S2920">
        <f t="shared" si="45"/>
        <v>0</v>
      </c>
      <c r="T2920">
        <f>SUM($F2920:H2920)</f>
        <v>8292</v>
      </c>
      <c r="U2920">
        <f>SUM($F2920:I2920)</f>
        <v>8292</v>
      </c>
      <c r="V2920">
        <f>SUM($F2920:J2920)</f>
        <v>8292</v>
      </c>
      <c r="W2920">
        <f>SUM($F2920:K2920)</f>
        <v>8292</v>
      </c>
      <c r="X2920">
        <f>SUM($F2920:L2920)</f>
        <v>8292</v>
      </c>
      <c r="Y2920">
        <f>SUM($F2920:M2920)</f>
        <v>8292</v>
      </c>
      <c r="Z2920">
        <f>SUM($F2920:N2920)</f>
        <v>8292</v>
      </c>
      <c r="AA2920">
        <f>SUM($F2920:O2920)</f>
        <v>8292</v>
      </c>
      <c r="AB2920">
        <f>SUM($F2920:P2920)</f>
        <v>8292</v>
      </c>
      <c r="AC2920">
        <f>SUM($F2920:Q2920)</f>
        <v>8292</v>
      </c>
      <c r="AD2920">
        <f>SUM($F2920:R2920)</f>
        <v>8292</v>
      </c>
    </row>
    <row r="2921" spans="1:30" x14ac:dyDescent="0.35">
      <c r="A2921" t="s">
        <v>169</v>
      </c>
      <c r="B2921" s="328" t="str">
        <f>VLOOKUP(A2921,'Web Based Remittances'!$A$2:$C$70,3,0)</f>
        <v>487e802m</v>
      </c>
      <c r="C2921" t="s">
        <v>71</v>
      </c>
      <c r="D2921" t="s">
        <v>72</v>
      </c>
      <c r="E2921">
        <v>6116300</v>
      </c>
      <c r="F2921">
        <v>900</v>
      </c>
      <c r="S2921">
        <f t="shared" si="45"/>
        <v>0</v>
      </c>
      <c r="T2921">
        <f>SUM($F2921:H2921)</f>
        <v>900</v>
      </c>
      <c r="U2921">
        <f>SUM($F2921:I2921)</f>
        <v>900</v>
      </c>
      <c r="V2921">
        <f>SUM($F2921:J2921)</f>
        <v>900</v>
      </c>
      <c r="W2921">
        <f>SUM($F2921:K2921)</f>
        <v>900</v>
      </c>
      <c r="X2921">
        <f>SUM($F2921:L2921)</f>
        <v>900</v>
      </c>
      <c r="Y2921">
        <f>SUM($F2921:M2921)</f>
        <v>900</v>
      </c>
      <c r="Z2921">
        <f>SUM($F2921:N2921)</f>
        <v>900</v>
      </c>
      <c r="AA2921">
        <f>SUM($F2921:O2921)</f>
        <v>900</v>
      </c>
      <c r="AB2921">
        <f>SUM($F2921:P2921)</f>
        <v>900</v>
      </c>
      <c r="AC2921">
        <f>SUM($F2921:Q2921)</f>
        <v>900</v>
      </c>
      <c r="AD2921">
        <f>SUM($F2921:R2921)</f>
        <v>900</v>
      </c>
    </row>
    <row r="2922" spans="1:30" x14ac:dyDescent="0.35">
      <c r="A2922" t="s">
        <v>169</v>
      </c>
      <c r="B2922" s="328" t="str">
        <f>VLOOKUP(A2922,'Web Based Remittances'!$A$2:$C$70,3,0)</f>
        <v>487e802m</v>
      </c>
      <c r="C2922" t="s">
        <v>73</v>
      </c>
      <c r="D2922" t="s">
        <v>74</v>
      </c>
      <c r="E2922">
        <v>6116200</v>
      </c>
      <c r="F2922">
        <v>2300</v>
      </c>
      <c r="S2922">
        <f t="shared" si="45"/>
        <v>0</v>
      </c>
      <c r="T2922">
        <f>SUM($F2922:H2922)</f>
        <v>2300</v>
      </c>
      <c r="U2922">
        <f>SUM($F2922:I2922)</f>
        <v>2300</v>
      </c>
      <c r="V2922">
        <f>SUM($F2922:J2922)</f>
        <v>2300</v>
      </c>
      <c r="W2922">
        <f>SUM($F2922:K2922)</f>
        <v>2300</v>
      </c>
      <c r="X2922">
        <f>SUM($F2922:L2922)</f>
        <v>2300</v>
      </c>
      <c r="Y2922">
        <f>SUM($F2922:M2922)</f>
        <v>2300</v>
      </c>
      <c r="Z2922">
        <f>SUM($F2922:N2922)</f>
        <v>2300</v>
      </c>
      <c r="AA2922">
        <f>SUM($F2922:O2922)</f>
        <v>2300</v>
      </c>
      <c r="AB2922">
        <f>SUM($F2922:P2922)</f>
        <v>2300</v>
      </c>
      <c r="AC2922">
        <f>SUM($F2922:Q2922)</f>
        <v>2300</v>
      </c>
      <c r="AD2922">
        <f>SUM($F2922:R2922)</f>
        <v>2300</v>
      </c>
    </row>
    <row r="2923" spans="1:30" x14ac:dyDescent="0.35">
      <c r="A2923" t="s">
        <v>169</v>
      </c>
      <c r="B2923" s="328" t="str">
        <f>VLOOKUP(A2923,'Web Based Remittances'!$A$2:$C$70,3,0)</f>
        <v>487e802m</v>
      </c>
      <c r="C2923" t="s">
        <v>75</v>
      </c>
      <c r="D2923" t="s">
        <v>76</v>
      </c>
      <c r="E2923">
        <v>6116610</v>
      </c>
      <c r="F2923">
        <v>0</v>
      </c>
      <c r="S2923">
        <f t="shared" si="45"/>
        <v>0</v>
      </c>
      <c r="T2923">
        <f>SUM($F2923:H2923)</f>
        <v>0</v>
      </c>
      <c r="U2923">
        <f>SUM($F2923:I2923)</f>
        <v>0</v>
      </c>
      <c r="V2923">
        <f>SUM($F2923:J2923)</f>
        <v>0</v>
      </c>
      <c r="W2923">
        <f>SUM($F2923:K2923)</f>
        <v>0</v>
      </c>
      <c r="X2923">
        <f>SUM($F2923:L2923)</f>
        <v>0</v>
      </c>
      <c r="Y2923">
        <f>SUM($F2923:M2923)</f>
        <v>0</v>
      </c>
      <c r="Z2923">
        <f>SUM($F2923:N2923)</f>
        <v>0</v>
      </c>
      <c r="AA2923">
        <f>SUM($F2923:O2923)</f>
        <v>0</v>
      </c>
      <c r="AB2923">
        <f>SUM($F2923:P2923)</f>
        <v>0</v>
      </c>
      <c r="AC2923">
        <f>SUM($F2923:Q2923)</f>
        <v>0</v>
      </c>
      <c r="AD2923">
        <f>SUM($F2923:R2923)</f>
        <v>0</v>
      </c>
    </row>
    <row r="2924" spans="1:30" x14ac:dyDescent="0.35">
      <c r="A2924" t="s">
        <v>169</v>
      </c>
      <c r="B2924" s="328" t="str">
        <f>VLOOKUP(A2924,'Web Based Remittances'!$A$2:$C$70,3,0)</f>
        <v>487e802m</v>
      </c>
      <c r="C2924" t="s">
        <v>77</v>
      </c>
      <c r="D2924" t="s">
        <v>78</v>
      </c>
      <c r="E2924">
        <v>6116600</v>
      </c>
      <c r="F2924">
        <v>0</v>
      </c>
      <c r="S2924">
        <f t="shared" si="45"/>
        <v>0</v>
      </c>
      <c r="T2924">
        <f>SUM($F2924:H2924)</f>
        <v>0</v>
      </c>
      <c r="U2924">
        <f>SUM($F2924:I2924)</f>
        <v>0</v>
      </c>
      <c r="V2924">
        <f>SUM($F2924:J2924)</f>
        <v>0</v>
      </c>
      <c r="W2924">
        <f>SUM($F2924:K2924)</f>
        <v>0</v>
      </c>
      <c r="X2924">
        <f>SUM($F2924:L2924)</f>
        <v>0</v>
      </c>
      <c r="Y2924">
        <f>SUM($F2924:M2924)</f>
        <v>0</v>
      </c>
      <c r="Z2924">
        <f>SUM($F2924:N2924)</f>
        <v>0</v>
      </c>
      <c r="AA2924">
        <f>SUM($F2924:O2924)</f>
        <v>0</v>
      </c>
      <c r="AB2924">
        <f>SUM($F2924:P2924)</f>
        <v>0</v>
      </c>
      <c r="AC2924">
        <f>SUM($F2924:Q2924)</f>
        <v>0</v>
      </c>
      <c r="AD2924">
        <f>SUM($F2924:R2924)</f>
        <v>0</v>
      </c>
    </row>
    <row r="2925" spans="1:30" x14ac:dyDescent="0.35">
      <c r="A2925" t="s">
        <v>169</v>
      </c>
      <c r="B2925" s="328" t="str">
        <f>VLOOKUP(A2925,'Web Based Remittances'!$A$2:$C$70,3,0)</f>
        <v>487e802m</v>
      </c>
      <c r="C2925" t="s">
        <v>79</v>
      </c>
      <c r="D2925" t="s">
        <v>80</v>
      </c>
      <c r="E2925">
        <v>6121000</v>
      </c>
      <c r="F2925">
        <v>4500</v>
      </c>
      <c r="S2925">
        <f t="shared" si="45"/>
        <v>0</v>
      </c>
      <c r="T2925">
        <f>SUM($F2925:H2925)</f>
        <v>4500</v>
      </c>
      <c r="U2925">
        <f>SUM($F2925:I2925)</f>
        <v>4500</v>
      </c>
      <c r="V2925">
        <f>SUM($F2925:J2925)</f>
        <v>4500</v>
      </c>
      <c r="W2925">
        <f>SUM($F2925:K2925)</f>
        <v>4500</v>
      </c>
      <c r="X2925">
        <f>SUM($F2925:L2925)</f>
        <v>4500</v>
      </c>
      <c r="Y2925">
        <f>SUM($F2925:M2925)</f>
        <v>4500</v>
      </c>
      <c r="Z2925">
        <f>SUM($F2925:N2925)</f>
        <v>4500</v>
      </c>
      <c r="AA2925">
        <f>SUM($F2925:O2925)</f>
        <v>4500</v>
      </c>
      <c r="AB2925">
        <f>SUM($F2925:P2925)</f>
        <v>4500</v>
      </c>
      <c r="AC2925">
        <f>SUM($F2925:Q2925)</f>
        <v>4500</v>
      </c>
      <c r="AD2925">
        <f>SUM($F2925:R2925)</f>
        <v>4500</v>
      </c>
    </row>
    <row r="2926" spans="1:30" x14ac:dyDescent="0.35">
      <c r="A2926" t="s">
        <v>169</v>
      </c>
      <c r="B2926" s="328" t="str">
        <f>VLOOKUP(A2926,'Web Based Remittances'!$A$2:$C$70,3,0)</f>
        <v>487e802m</v>
      </c>
      <c r="C2926" t="s">
        <v>81</v>
      </c>
      <c r="D2926" t="s">
        <v>82</v>
      </c>
      <c r="E2926">
        <v>6122310</v>
      </c>
      <c r="F2926">
        <v>1500</v>
      </c>
      <c r="S2926">
        <f t="shared" si="45"/>
        <v>0</v>
      </c>
      <c r="T2926">
        <f>SUM($F2926:H2926)</f>
        <v>1500</v>
      </c>
      <c r="U2926">
        <f>SUM($F2926:I2926)</f>
        <v>1500</v>
      </c>
      <c r="V2926">
        <f>SUM($F2926:J2926)</f>
        <v>1500</v>
      </c>
      <c r="W2926">
        <f>SUM($F2926:K2926)</f>
        <v>1500</v>
      </c>
      <c r="X2926">
        <f>SUM($F2926:L2926)</f>
        <v>1500</v>
      </c>
      <c r="Y2926">
        <f>SUM($F2926:M2926)</f>
        <v>1500</v>
      </c>
      <c r="Z2926">
        <f>SUM($F2926:N2926)</f>
        <v>1500</v>
      </c>
      <c r="AA2926">
        <f>SUM($F2926:O2926)</f>
        <v>1500</v>
      </c>
      <c r="AB2926">
        <f>SUM($F2926:P2926)</f>
        <v>1500</v>
      </c>
      <c r="AC2926">
        <f>SUM($F2926:Q2926)</f>
        <v>1500</v>
      </c>
      <c r="AD2926">
        <f>SUM($F2926:R2926)</f>
        <v>1500</v>
      </c>
    </row>
    <row r="2927" spans="1:30" x14ac:dyDescent="0.35">
      <c r="A2927" t="s">
        <v>169</v>
      </c>
      <c r="B2927" s="328" t="str">
        <f>VLOOKUP(A2927,'Web Based Remittances'!$A$2:$C$70,3,0)</f>
        <v>487e802m</v>
      </c>
      <c r="C2927" t="s">
        <v>83</v>
      </c>
      <c r="D2927" t="s">
        <v>84</v>
      </c>
      <c r="E2927">
        <v>6122110</v>
      </c>
      <c r="F2927">
        <v>700</v>
      </c>
      <c r="S2927">
        <f t="shared" si="45"/>
        <v>0</v>
      </c>
      <c r="T2927">
        <f>SUM($F2927:H2927)</f>
        <v>700</v>
      </c>
      <c r="U2927">
        <f>SUM($F2927:I2927)</f>
        <v>700</v>
      </c>
      <c r="V2927">
        <f>SUM($F2927:J2927)</f>
        <v>700</v>
      </c>
      <c r="W2927">
        <f>SUM($F2927:K2927)</f>
        <v>700</v>
      </c>
      <c r="X2927">
        <f>SUM($F2927:L2927)</f>
        <v>700</v>
      </c>
      <c r="Y2927">
        <f>SUM($F2927:M2927)</f>
        <v>700</v>
      </c>
      <c r="Z2927">
        <f>SUM($F2927:N2927)</f>
        <v>700</v>
      </c>
      <c r="AA2927">
        <f>SUM($F2927:O2927)</f>
        <v>700</v>
      </c>
      <c r="AB2927">
        <f>SUM($F2927:P2927)</f>
        <v>700</v>
      </c>
      <c r="AC2927">
        <f>SUM($F2927:Q2927)</f>
        <v>700</v>
      </c>
      <c r="AD2927">
        <f>SUM($F2927:R2927)</f>
        <v>700</v>
      </c>
    </row>
    <row r="2928" spans="1:30" x14ac:dyDescent="0.35">
      <c r="A2928" t="s">
        <v>169</v>
      </c>
      <c r="B2928" s="328" t="str">
        <f>VLOOKUP(A2928,'Web Based Remittances'!$A$2:$C$70,3,0)</f>
        <v>487e802m</v>
      </c>
      <c r="C2928" t="s">
        <v>85</v>
      </c>
      <c r="D2928" t="s">
        <v>86</v>
      </c>
      <c r="E2928">
        <v>6120800</v>
      </c>
      <c r="F2928">
        <v>501.22</v>
      </c>
      <c r="S2928">
        <f t="shared" si="45"/>
        <v>0</v>
      </c>
      <c r="T2928">
        <f>SUM($F2928:H2928)</f>
        <v>501.22</v>
      </c>
      <c r="U2928">
        <f>SUM($F2928:I2928)</f>
        <v>501.22</v>
      </c>
      <c r="V2928">
        <f>SUM($F2928:J2928)</f>
        <v>501.22</v>
      </c>
      <c r="W2928">
        <f>SUM($F2928:K2928)</f>
        <v>501.22</v>
      </c>
      <c r="X2928">
        <f>SUM($F2928:L2928)</f>
        <v>501.22</v>
      </c>
      <c r="Y2928">
        <f>SUM($F2928:M2928)</f>
        <v>501.22</v>
      </c>
      <c r="Z2928">
        <f>SUM($F2928:N2928)</f>
        <v>501.22</v>
      </c>
      <c r="AA2928">
        <f>SUM($F2928:O2928)</f>
        <v>501.22</v>
      </c>
      <c r="AB2928">
        <f>SUM($F2928:P2928)</f>
        <v>501.22</v>
      </c>
      <c r="AC2928">
        <f>SUM($F2928:Q2928)</f>
        <v>501.22</v>
      </c>
      <c r="AD2928">
        <f>SUM($F2928:R2928)</f>
        <v>501.22</v>
      </c>
    </row>
    <row r="2929" spans="1:30" x14ac:dyDescent="0.35">
      <c r="A2929" t="s">
        <v>169</v>
      </c>
      <c r="B2929" s="328" t="str">
        <f>VLOOKUP(A2929,'Web Based Remittances'!$A$2:$C$70,3,0)</f>
        <v>487e802m</v>
      </c>
      <c r="C2929" t="s">
        <v>87</v>
      </c>
      <c r="D2929" t="s">
        <v>88</v>
      </c>
      <c r="E2929">
        <v>6120220</v>
      </c>
      <c r="F2929">
        <v>3573.73</v>
      </c>
      <c r="S2929">
        <f t="shared" si="45"/>
        <v>0</v>
      </c>
      <c r="T2929">
        <f>SUM($F2929:H2929)</f>
        <v>3573.73</v>
      </c>
      <c r="U2929">
        <f>SUM($F2929:I2929)</f>
        <v>3573.73</v>
      </c>
      <c r="V2929">
        <f>SUM($F2929:J2929)</f>
        <v>3573.73</v>
      </c>
      <c r="W2929">
        <f>SUM($F2929:K2929)</f>
        <v>3573.73</v>
      </c>
      <c r="X2929">
        <f>SUM($F2929:L2929)</f>
        <v>3573.73</v>
      </c>
      <c r="Y2929">
        <f>SUM($F2929:M2929)</f>
        <v>3573.73</v>
      </c>
      <c r="Z2929">
        <f>SUM($F2929:N2929)</f>
        <v>3573.73</v>
      </c>
      <c r="AA2929">
        <f>SUM($F2929:O2929)</f>
        <v>3573.73</v>
      </c>
      <c r="AB2929">
        <f>SUM($F2929:P2929)</f>
        <v>3573.73</v>
      </c>
      <c r="AC2929">
        <f>SUM($F2929:Q2929)</f>
        <v>3573.73</v>
      </c>
      <c r="AD2929">
        <f>SUM($F2929:R2929)</f>
        <v>3573.73</v>
      </c>
    </row>
    <row r="2930" spans="1:30" x14ac:dyDescent="0.35">
      <c r="A2930" t="s">
        <v>169</v>
      </c>
      <c r="B2930" s="328" t="str">
        <f>VLOOKUP(A2930,'Web Based Remittances'!$A$2:$C$70,3,0)</f>
        <v>487e802m</v>
      </c>
      <c r="C2930" t="s">
        <v>89</v>
      </c>
      <c r="D2930" t="s">
        <v>90</v>
      </c>
      <c r="E2930">
        <v>6120600</v>
      </c>
      <c r="F2930">
        <v>0</v>
      </c>
      <c r="S2930">
        <f t="shared" si="45"/>
        <v>0</v>
      </c>
      <c r="T2930">
        <f>SUM($F2930:H2930)</f>
        <v>0</v>
      </c>
      <c r="U2930">
        <f>SUM($F2930:I2930)</f>
        <v>0</v>
      </c>
      <c r="V2930">
        <f>SUM($F2930:J2930)</f>
        <v>0</v>
      </c>
      <c r="W2930">
        <f>SUM($F2930:K2930)</f>
        <v>0</v>
      </c>
      <c r="X2930">
        <f>SUM($F2930:L2930)</f>
        <v>0</v>
      </c>
      <c r="Y2930">
        <f>SUM($F2930:M2930)</f>
        <v>0</v>
      </c>
      <c r="Z2930">
        <f>SUM($F2930:N2930)</f>
        <v>0</v>
      </c>
      <c r="AA2930">
        <f>SUM($F2930:O2930)</f>
        <v>0</v>
      </c>
      <c r="AB2930">
        <f>SUM($F2930:P2930)</f>
        <v>0</v>
      </c>
      <c r="AC2930">
        <f>SUM($F2930:Q2930)</f>
        <v>0</v>
      </c>
      <c r="AD2930">
        <f>SUM($F2930:R2930)</f>
        <v>0</v>
      </c>
    </row>
    <row r="2931" spans="1:30" x14ac:dyDescent="0.35">
      <c r="A2931" t="s">
        <v>169</v>
      </c>
      <c r="B2931" s="328" t="str">
        <f>VLOOKUP(A2931,'Web Based Remittances'!$A$2:$C$70,3,0)</f>
        <v>487e802m</v>
      </c>
      <c r="C2931" t="s">
        <v>91</v>
      </c>
      <c r="D2931" t="s">
        <v>92</v>
      </c>
      <c r="E2931">
        <v>6120400</v>
      </c>
      <c r="F2931">
        <v>6335.07</v>
      </c>
      <c r="S2931">
        <f t="shared" si="45"/>
        <v>0</v>
      </c>
      <c r="T2931">
        <f>SUM($F2931:H2931)</f>
        <v>6335.07</v>
      </c>
      <c r="U2931">
        <f>SUM($F2931:I2931)</f>
        <v>6335.07</v>
      </c>
      <c r="V2931">
        <f>SUM($F2931:J2931)</f>
        <v>6335.07</v>
      </c>
      <c r="W2931">
        <f>SUM($F2931:K2931)</f>
        <v>6335.07</v>
      </c>
      <c r="X2931">
        <f>SUM($F2931:L2931)</f>
        <v>6335.07</v>
      </c>
      <c r="Y2931">
        <f>SUM($F2931:M2931)</f>
        <v>6335.07</v>
      </c>
      <c r="Z2931">
        <f>SUM($F2931:N2931)</f>
        <v>6335.07</v>
      </c>
      <c r="AA2931">
        <f>SUM($F2931:O2931)</f>
        <v>6335.07</v>
      </c>
      <c r="AB2931">
        <f>SUM($F2931:P2931)</f>
        <v>6335.07</v>
      </c>
      <c r="AC2931">
        <f>SUM($F2931:Q2931)</f>
        <v>6335.07</v>
      </c>
      <c r="AD2931">
        <f>SUM($F2931:R2931)</f>
        <v>6335.07</v>
      </c>
    </row>
    <row r="2932" spans="1:30" x14ac:dyDescent="0.35">
      <c r="A2932" t="s">
        <v>169</v>
      </c>
      <c r="B2932" s="328" t="str">
        <f>VLOOKUP(A2932,'Web Based Remittances'!$A$2:$C$70,3,0)</f>
        <v>487e802m</v>
      </c>
      <c r="C2932" t="s">
        <v>93</v>
      </c>
      <c r="D2932" t="s">
        <v>94</v>
      </c>
      <c r="E2932">
        <v>6140130</v>
      </c>
      <c r="F2932">
        <v>15711.33</v>
      </c>
      <c r="S2932">
        <f t="shared" si="45"/>
        <v>0</v>
      </c>
      <c r="T2932">
        <f>SUM($F2932:H2932)</f>
        <v>15711.33</v>
      </c>
      <c r="U2932">
        <f>SUM($F2932:I2932)</f>
        <v>15711.33</v>
      </c>
      <c r="V2932">
        <f>SUM($F2932:J2932)</f>
        <v>15711.33</v>
      </c>
      <c r="W2932">
        <f>SUM($F2932:K2932)</f>
        <v>15711.33</v>
      </c>
      <c r="X2932">
        <f>SUM($F2932:L2932)</f>
        <v>15711.33</v>
      </c>
      <c r="Y2932">
        <f>SUM($F2932:M2932)</f>
        <v>15711.33</v>
      </c>
      <c r="Z2932">
        <f>SUM($F2932:N2932)</f>
        <v>15711.33</v>
      </c>
      <c r="AA2932">
        <f>SUM($F2932:O2932)</f>
        <v>15711.33</v>
      </c>
      <c r="AB2932">
        <f>SUM($F2932:P2932)</f>
        <v>15711.33</v>
      </c>
      <c r="AC2932">
        <f>SUM($F2932:Q2932)</f>
        <v>15711.33</v>
      </c>
      <c r="AD2932">
        <f>SUM($F2932:R2932)</f>
        <v>15711.33</v>
      </c>
    </row>
    <row r="2933" spans="1:30" x14ac:dyDescent="0.35">
      <c r="A2933" t="s">
        <v>169</v>
      </c>
      <c r="B2933" s="328" t="str">
        <f>VLOOKUP(A2933,'Web Based Remittances'!$A$2:$C$70,3,0)</f>
        <v>487e802m</v>
      </c>
      <c r="C2933" t="s">
        <v>95</v>
      </c>
      <c r="D2933" t="s">
        <v>96</v>
      </c>
      <c r="E2933">
        <v>6142430</v>
      </c>
      <c r="F2933">
        <v>2000</v>
      </c>
      <c r="S2933">
        <f t="shared" si="45"/>
        <v>0</v>
      </c>
      <c r="T2933">
        <f>SUM($F2933:H2933)</f>
        <v>2000</v>
      </c>
      <c r="U2933">
        <f>SUM($F2933:I2933)</f>
        <v>2000</v>
      </c>
      <c r="V2933">
        <f>SUM($F2933:J2933)</f>
        <v>2000</v>
      </c>
      <c r="W2933">
        <f>SUM($F2933:K2933)</f>
        <v>2000</v>
      </c>
      <c r="X2933">
        <f>SUM($F2933:L2933)</f>
        <v>2000</v>
      </c>
      <c r="Y2933">
        <f>SUM($F2933:M2933)</f>
        <v>2000</v>
      </c>
      <c r="Z2933">
        <f>SUM($F2933:N2933)</f>
        <v>2000</v>
      </c>
      <c r="AA2933">
        <f>SUM($F2933:O2933)</f>
        <v>2000</v>
      </c>
      <c r="AB2933">
        <f>SUM($F2933:P2933)</f>
        <v>2000</v>
      </c>
      <c r="AC2933">
        <f>SUM($F2933:Q2933)</f>
        <v>2000</v>
      </c>
      <c r="AD2933">
        <f>SUM($F2933:R2933)</f>
        <v>2000</v>
      </c>
    </row>
    <row r="2934" spans="1:30" x14ac:dyDescent="0.35">
      <c r="A2934" t="s">
        <v>169</v>
      </c>
      <c r="B2934" s="328" t="str">
        <f>VLOOKUP(A2934,'Web Based Remittances'!$A$2:$C$70,3,0)</f>
        <v>487e802m</v>
      </c>
      <c r="C2934" t="s">
        <v>97</v>
      </c>
      <c r="D2934" t="s">
        <v>98</v>
      </c>
      <c r="E2934">
        <v>6146100</v>
      </c>
      <c r="F2934">
        <v>0</v>
      </c>
      <c r="S2934">
        <f t="shared" si="45"/>
        <v>0</v>
      </c>
      <c r="T2934">
        <f>SUM($F2934:H2934)</f>
        <v>0</v>
      </c>
      <c r="U2934">
        <f>SUM($F2934:I2934)</f>
        <v>0</v>
      </c>
      <c r="V2934">
        <f>SUM($F2934:J2934)</f>
        <v>0</v>
      </c>
      <c r="W2934">
        <f>SUM($F2934:K2934)</f>
        <v>0</v>
      </c>
      <c r="X2934">
        <f>SUM($F2934:L2934)</f>
        <v>0</v>
      </c>
      <c r="Y2934">
        <f>SUM($F2934:M2934)</f>
        <v>0</v>
      </c>
      <c r="Z2934">
        <f>SUM($F2934:N2934)</f>
        <v>0</v>
      </c>
      <c r="AA2934">
        <f>SUM($F2934:O2934)</f>
        <v>0</v>
      </c>
      <c r="AB2934">
        <f>SUM($F2934:P2934)</f>
        <v>0</v>
      </c>
      <c r="AC2934">
        <f>SUM($F2934:Q2934)</f>
        <v>0</v>
      </c>
      <c r="AD2934">
        <f>SUM($F2934:R2934)</f>
        <v>0</v>
      </c>
    </row>
    <row r="2935" spans="1:30" x14ac:dyDescent="0.35">
      <c r="A2935" t="s">
        <v>169</v>
      </c>
      <c r="B2935" s="328" t="str">
        <f>VLOOKUP(A2935,'Web Based Remittances'!$A$2:$C$70,3,0)</f>
        <v>487e802m</v>
      </c>
      <c r="C2935" t="s">
        <v>99</v>
      </c>
      <c r="D2935" t="s">
        <v>100</v>
      </c>
      <c r="E2935">
        <v>6140000</v>
      </c>
      <c r="F2935">
        <v>1554.57</v>
      </c>
      <c r="S2935">
        <f t="shared" si="45"/>
        <v>0</v>
      </c>
      <c r="T2935">
        <f>SUM($F2935:H2935)</f>
        <v>1554.57</v>
      </c>
      <c r="U2935">
        <f>SUM($F2935:I2935)</f>
        <v>1554.57</v>
      </c>
      <c r="V2935">
        <f>SUM($F2935:J2935)</f>
        <v>1554.57</v>
      </c>
      <c r="W2935">
        <f>SUM($F2935:K2935)</f>
        <v>1554.57</v>
      </c>
      <c r="X2935">
        <f>SUM($F2935:L2935)</f>
        <v>1554.57</v>
      </c>
      <c r="Y2935">
        <f>SUM($F2935:M2935)</f>
        <v>1554.57</v>
      </c>
      <c r="Z2935">
        <f>SUM($F2935:N2935)</f>
        <v>1554.57</v>
      </c>
      <c r="AA2935">
        <f>SUM($F2935:O2935)</f>
        <v>1554.57</v>
      </c>
      <c r="AB2935">
        <f>SUM($F2935:P2935)</f>
        <v>1554.57</v>
      </c>
      <c r="AC2935">
        <f>SUM($F2935:Q2935)</f>
        <v>1554.57</v>
      </c>
      <c r="AD2935">
        <f>SUM($F2935:R2935)</f>
        <v>1554.57</v>
      </c>
    </row>
    <row r="2936" spans="1:30" x14ac:dyDescent="0.35">
      <c r="A2936" t="s">
        <v>169</v>
      </c>
      <c r="B2936" s="328" t="str">
        <f>VLOOKUP(A2936,'Web Based Remittances'!$A$2:$C$70,3,0)</f>
        <v>487e802m</v>
      </c>
      <c r="C2936" t="s">
        <v>101</v>
      </c>
      <c r="D2936" t="s">
        <v>102</v>
      </c>
      <c r="E2936">
        <v>6121600</v>
      </c>
      <c r="F2936">
        <v>234</v>
      </c>
      <c r="S2936">
        <f t="shared" si="45"/>
        <v>0</v>
      </c>
      <c r="T2936">
        <f>SUM($F2936:H2936)</f>
        <v>234</v>
      </c>
      <c r="U2936">
        <f>SUM($F2936:I2936)</f>
        <v>234</v>
      </c>
      <c r="V2936">
        <f>SUM($F2936:J2936)</f>
        <v>234</v>
      </c>
      <c r="W2936">
        <f>SUM($F2936:K2936)</f>
        <v>234</v>
      </c>
      <c r="X2936">
        <f>SUM($F2936:L2936)</f>
        <v>234</v>
      </c>
      <c r="Y2936">
        <f>SUM($F2936:M2936)</f>
        <v>234</v>
      </c>
      <c r="Z2936">
        <f>SUM($F2936:N2936)</f>
        <v>234</v>
      </c>
      <c r="AA2936">
        <f>SUM($F2936:O2936)</f>
        <v>234</v>
      </c>
      <c r="AB2936">
        <f>SUM($F2936:P2936)</f>
        <v>234</v>
      </c>
      <c r="AC2936">
        <f>SUM($F2936:Q2936)</f>
        <v>234</v>
      </c>
      <c r="AD2936">
        <f>SUM($F2936:R2936)</f>
        <v>234</v>
      </c>
    </row>
    <row r="2937" spans="1:30" x14ac:dyDescent="0.35">
      <c r="A2937" t="s">
        <v>169</v>
      </c>
      <c r="B2937" s="328" t="str">
        <f>VLOOKUP(A2937,'Web Based Remittances'!$A$2:$C$70,3,0)</f>
        <v>487e802m</v>
      </c>
      <c r="C2937" t="s">
        <v>103</v>
      </c>
      <c r="D2937" t="s">
        <v>104</v>
      </c>
      <c r="E2937">
        <v>6151110</v>
      </c>
      <c r="F2937">
        <v>0</v>
      </c>
      <c r="S2937">
        <f t="shared" si="45"/>
        <v>0</v>
      </c>
      <c r="T2937">
        <f>SUM($F2937:H2937)</f>
        <v>0</v>
      </c>
      <c r="U2937">
        <f>SUM($F2937:I2937)</f>
        <v>0</v>
      </c>
      <c r="V2937">
        <f>SUM($F2937:J2937)</f>
        <v>0</v>
      </c>
      <c r="W2937">
        <f>SUM($F2937:K2937)</f>
        <v>0</v>
      </c>
      <c r="X2937">
        <f>SUM($F2937:L2937)</f>
        <v>0</v>
      </c>
      <c r="Y2937">
        <f>SUM($F2937:M2937)</f>
        <v>0</v>
      </c>
      <c r="Z2937">
        <f>SUM($F2937:N2937)</f>
        <v>0</v>
      </c>
      <c r="AA2937">
        <f>SUM($F2937:O2937)</f>
        <v>0</v>
      </c>
      <c r="AB2937">
        <f>SUM($F2937:P2937)</f>
        <v>0</v>
      </c>
      <c r="AC2937">
        <f>SUM($F2937:Q2937)</f>
        <v>0</v>
      </c>
      <c r="AD2937">
        <f>SUM($F2937:R2937)</f>
        <v>0</v>
      </c>
    </row>
    <row r="2938" spans="1:30" x14ac:dyDescent="0.35">
      <c r="A2938" t="s">
        <v>169</v>
      </c>
      <c r="B2938" s="328" t="str">
        <f>VLOOKUP(A2938,'Web Based Remittances'!$A$2:$C$70,3,0)</f>
        <v>487e802m</v>
      </c>
      <c r="C2938" t="s">
        <v>105</v>
      </c>
      <c r="D2938" t="s">
        <v>106</v>
      </c>
      <c r="E2938">
        <v>6140200</v>
      </c>
      <c r="F2938">
        <v>6337.5</v>
      </c>
      <c r="S2938">
        <f t="shared" si="45"/>
        <v>0</v>
      </c>
      <c r="T2938">
        <f>SUM($F2938:H2938)</f>
        <v>6337.5</v>
      </c>
      <c r="U2938">
        <f>SUM($F2938:I2938)</f>
        <v>6337.5</v>
      </c>
      <c r="V2938">
        <f>SUM($F2938:J2938)</f>
        <v>6337.5</v>
      </c>
      <c r="W2938">
        <f>SUM($F2938:K2938)</f>
        <v>6337.5</v>
      </c>
      <c r="X2938">
        <f>SUM($F2938:L2938)</f>
        <v>6337.5</v>
      </c>
      <c r="Y2938">
        <f>SUM($F2938:M2938)</f>
        <v>6337.5</v>
      </c>
      <c r="Z2938">
        <f>SUM($F2938:N2938)</f>
        <v>6337.5</v>
      </c>
      <c r="AA2938">
        <f>SUM($F2938:O2938)</f>
        <v>6337.5</v>
      </c>
      <c r="AB2938">
        <f>SUM($F2938:P2938)</f>
        <v>6337.5</v>
      </c>
      <c r="AC2938">
        <f>SUM($F2938:Q2938)</f>
        <v>6337.5</v>
      </c>
      <c r="AD2938">
        <f>SUM($F2938:R2938)</f>
        <v>6337.5</v>
      </c>
    </row>
    <row r="2939" spans="1:30" x14ac:dyDescent="0.35">
      <c r="A2939" t="s">
        <v>169</v>
      </c>
      <c r="B2939" s="328" t="str">
        <f>VLOOKUP(A2939,'Web Based Remittances'!$A$2:$C$70,3,0)</f>
        <v>487e802m</v>
      </c>
      <c r="C2939" t="s">
        <v>107</v>
      </c>
      <c r="D2939" t="s">
        <v>108</v>
      </c>
      <c r="E2939">
        <v>6111000</v>
      </c>
      <c r="F2939">
        <v>0</v>
      </c>
      <c r="S2939">
        <f t="shared" si="45"/>
        <v>0</v>
      </c>
      <c r="T2939">
        <f>SUM($F2939:H2939)</f>
        <v>0</v>
      </c>
      <c r="U2939">
        <f>SUM($F2939:I2939)</f>
        <v>0</v>
      </c>
      <c r="V2939">
        <f>SUM($F2939:J2939)</f>
        <v>0</v>
      </c>
      <c r="W2939">
        <f>SUM($F2939:K2939)</f>
        <v>0</v>
      </c>
      <c r="X2939">
        <f>SUM($F2939:L2939)</f>
        <v>0</v>
      </c>
      <c r="Y2939">
        <f>SUM($F2939:M2939)</f>
        <v>0</v>
      </c>
      <c r="Z2939">
        <f>SUM($F2939:N2939)</f>
        <v>0</v>
      </c>
      <c r="AA2939">
        <f>SUM($F2939:O2939)</f>
        <v>0</v>
      </c>
      <c r="AB2939">
        <f>SUM($F2939:P2939)</f>
        <v>0</v>
      </c>
      <c r="AC2939">
        <f>SUM($F2939:Q2939)</f>
        <v>0</v>
      </c>
      <c r="AD2939">
        <f>SUM($F2939:R2939)</f>
        <v>0</v>
      </c>
    </row>
    <row r="2940" spans="1:30" x14ac:dyDescent="0.35">
      <c r="A2940" t="s">
        <v>169</v>
      </c>
      <c r="B2940" s="328" t="str">
        <f>VLOOKUP(A2940,'Web Based Remittances'!$A$2:$C$70,3,0)</f>
        <v>487e802m</v>
      </c>
      <c r="C2940" t="s">
        <v>109</v>
      </c>
      <c r="D2940" t="s">
        <v>110</v>
      </c>
      <c r="E2940">
        <v>6170100</v>
      </c>
      <c r="F2940">
        <v>3037.8466666666668</v>
      </c>
      <c r="S2940">
        <f t="shared" si="45"/>
        <v>0</v>
      </c>
      <c r="T2940">
        <f>SUM($F2940:H2940)</f>
        <v>3037.8466666666668</v>
      </c>
      <c r="U2940">
        <f>SUM($F2940:I2940)</f>
        <v>3037.8466666666668</v>
      </c>
      <c r="V2940">
        <f>SUM($F2940:J2940)</f>
        <v>3037.8466666666668</v>
      </c>
      <c r="W2940">
        <f>SUM($F2940:K2940)</f>
        <v>3037.8466666666668</v>
      </c>
      <c r="X2940">
        <f>SUM($F2940:L2940)</f>
        <v>3037.8466666666668</v>
      </c>
      <c r="Y2940">
        <f>SUM($F2940:M2940)</f>
        <v>3037.8466666666668</v>
      </c>
      <c r="Z2940">
        <f>SUM($F2940:N2940)</f>
        <v>3037.8466666666668</v>
      </c>
      <c r="AA2940">
        <f>SUM($F2940:O2940)</f>
        <v>3037.8466666666668</v>
      </c>
      <c r="AB2940">
        <f>SUM($F2940:P2940)</f>
        <v>3037.8466666666668</v>
      </c>
      <c r="AC2940">
        <f>SUM($F2940:Q2940)</f>
        <v>3037.8466666666668</v>
      </c>
      <c r="AD2940">
        <f>SUM($F2940:R2940)</f>
        <v>3037.8466666666668</v>
      </c>
    </row>
    <row r="2941" spans="1:30" x14ac:dyDescent="0.35">
      <c r="A2941" t="s">
        <v>169</v>
      </c>
      <c r="B2941" s="328" t="str">
        <f>VLOOKUP(A2941,'Web Based Remittances'!$A$2:$C$70,3,0)</f>
        <v>487e802m</v>
      </c>
      <c r="C2941" t="s">
        <v>111</v>
      </c>
      <c r="D2941" t="s">
        <v>112</v>
      </c>
      <c r="E2941">
        <v>6170110</v>
      </c>
      <c r="F2941">
        <v>16453.543333333331</v>
      </c>
      <c r="S2941">
        <f t="shared" si="45"/>
        <v>0</v>
      </c>
      <c r="T2941">
        <f>SUM($F2941:H2941)</f>
        <v>16453.543333333331</v>
      </c>
      <c r="U2941">
        <f>SUM($F2941:I2941)</f>
        <v>16453.543333333331</v>
      </c>
      <c r="V2941">
        <f>SUM($F2941:J2941)</f>
        <v>16453.543333333331</v>
      </c>
      <c r="W2941">
        <f>SUM($F2941:K2941)</f>
        <v>16453.543333333331</v>
      </c>
      <c r="X2941">
        <f>SUM($F2941:L2941)</f>
        <v>16453.543333333331</v>
      </c>
      <c r="Y2941">
        <f>SUM($F2941:M2941)</f>
        <v>16453.543333333331</v>
      </c>
      <c r="Z2941">
        <f>SUM($F2941:N2941)</f>
        <v>16453.543333333331</v>
      </c>
      <c r="AA2941">
        <f>SUM($F2941:O2941)</f>
        <v>16453.543333333331</v>
      </c>
      <c r="AB2941">
        <f>SUM($F2941:P2941)</f>
        <v>16453.543333333331</v>
      </c>
      <c r="AC2941">
        <f>SUM($F2941:Q2941)</f>
        <v>16453.543333333331</v>
      </c>
      <c r="AD2941">
        <f>SUM($F2941:R2941)</f>
        <v>16453.543333333331</v>
      </c>
    </row>
    <row r="2942" spans="1:30" x14ac:dyDescent="0.35">
      <c r="A2942" t="s">
        <v>169</v>
      </c>
      <c r="B2942" s="328" t="str">
        <f>VLOOKUP(A2942,'Web Based Remittances'!$A$2:$C$70,3,0)</f>
        <v>487e802m</v>
      </c>
      <c r="C2942" t="s">
        <v>113</v>
      </c>
      <c r="D2942" t="s">
        <v>114</v>
      </c>
      <c r="E2942">
        <v>6181400</v>
      </c>
      <c r="S2942">
        <f t="shared" si="45"/>
        <v>0</v>
      </c>
      <c r="T2942">
        <f>SUM($F2942:H2942)</f>
        <v>0</v>
      </c>
      <c r="U2942">
        <f>SUM($F2942:I2942)</f>
        <v>0</v>
      </c>
      <c r="V2942">
        <f>SUM($F2942:J2942)</f>
        <v>0</v>
      </c>
      <c r="W2942">
        <f>SUM($F2942:K2942)</f>
        <v>0</v>
      </c>
      <c r="X2942">
        <f>SUM($F2942:L2942)</f>
        <v>0</v>
      </c>
      <c r="Y2942">
        <f>SUM($F2942:M2942)</f>
        <v>0</v>
      </c>
      <c r="Z2942">
        <f>SUM($F2942:N2942)</f>
        <v>0</v>
      </c>
      <c r="AA2942">
        <f>SUM($F2942:O2942)</f>
        <v>0</v>
      </c>
      <c r="AB2942">
        <f>SUM($F2942:P2942)</f>
        <v>0</v>
      </c>
      <c r="AC2942">
        <f>SUM($F2942:Q2942)</f>
        <v>0</v>
      </c>
      <c r="AD2942">
        <f>SUM($F2942:R2942)</f>
        <v>0</v>
      </c>
    </row>
    <row r="2943" spans="1:30" x14ac:dyDescent="0.35">
      <c r="A2943" t="s">
        <v>169</v>
      </c>
      <c r="B2943" s="328" t="str">
        <f>VLOOKUP(A2943,'Web Based Remittances'!$A$2:$C$70,3,0)</f>
        <v>487e802m</v>
      </c>
      <c r="C2943" t="s">
        <v>115</v>
      </c>
      <c r="D2943" t="s">
        <v>116</v>
      </c>
      <c r="E2943">
        <v>6181500</v>
      </c>
      <c r="S2943">
        <f t="shared" si="45"/>
        <v>0</v>
      </c>
      <c r="T2943">
        <f>SUM($F2943:H2943)</f>
        <v>0</v>
      </c>
      <c r="U2943">
        <f>SUM($F2943:I2943)</f>
        <v>0</v>
      </c>
      <c r="V2943">
        <f>SUM($F2943:J2943)</f>
        <v>0</v>
      </c>
      <c r="W2943">
        <f>SUM($F2943:K2943)</f>
        <v>0</v>
      </c>
      <c r="X2943">
        <f>SUM($F2943:L2943)</f>
        <v>0</v>
      </c>
      <c r="Y2943">
        <f>SUM($F2943:M2943)</f>
        <v>0</v>
      </c>
      <c r="Z2943">
        <f>SUM($F2943:N2943)</f>
        <v>0</v>
      </c>
      <c r="AA2943">
        <f>SUM($F2943:O2943)</f>
        <v>0</v>
      </c>
      <c r="AB2943">
        <f>SUM($F2943:P2943)</f>
        <v>0</v>
      </c>
      <c r="AC2943">
        <f>SUM($F2943:Q2943)</f>
        <v>0</v>
      </c>
      <c r="AD2943">
        <f>SUM($F2943:R2943)</f>
        <v>0</v>
      </c>
    </row>
    <row r="2944" spans="1:30" x14ac:dyDescent="0.35">
      <c r="A2944" t="s">
        <v>169</v>
      </c>
      <c r="B2944" s="328" t="str">
        <f>VLOOKUP(A2944,'Web Based Remittances'!$A$2:$C$70,3,0)</f>
        <v>487e802m</v>
      </c>
      <c r="C2944" t="s">
        <v>117</v>
      </c>
      <c r="D2944" t="s">
        <v>118</v>
      </c>
      <c r="E2944">
        <v>6110610</v>
      </c>
      <c r="S2944">
        <f t="shared" si="45"/>
        <v>0</v>
      </c>
      <c r="T2944">
        <f>SUM($F2944:H2944)</f>
        <v>0</v>
      </c>
      <c r="U2944">
        <f>SUM($F2944:I2944)</f>
        <v>0</v>
      </c>
      <c r="V2944">
        <f>SUM($F2944:J2944)</f>
        <v>0</v>
      </c>
      <c r="W2944">
        <f>SUM($F2944:K2944)</f>
        <v>0</v>
      </c>
      <c r="X2944">
        <f>SUM($F2944:L2944)</f>
        <v>0</v>
      </c>
      <c r="Y2944">
        <f>SUM($F2944:M2944)</f>
        <v>0</v>
      </c>
      <c r="Z2944">
        <f>SUM($F2944:N2944)</f>
        <v>0</v>
      </c>
      <c r="AA2944">
        <f>SUM($F2944:O2944)</f>
        <v>0</v>
      </c>
      <c r="AB2944">
        <f>SUM($F2944:P2944)</f>
        <v>0</v>
      </c>
      <c r="AC2944">
        <f>SUM($F2944:Q2944)</f>
        <v>0</v>
      </c>
      <c r="AD2944">
        <f>SUM($F2944:R2944)</f>
        <v>0</v>
      </c>
    </row>
    <row r="2945" spans="1:30" x14ac:dyDescent="0.35">
      <c r="A2945" t="s">
        <v>169</v>
      </c>
      <c r="B2945" s="328" t="str">
        <f>VLOOKUP(A2945,'Web Based Remittances'!$A$2:$C$70,3,0)</f>
        <v>487e802m</v>
      </c>
      <c r="C2945" t="s">
        <v>119</v>
      </c>
      <c r="D2945" t="s">
        <v>120</v>
      </c>
      <c r="E2945">
        <v>6122340</v>
      </c>
      <c r="S2945">
        <f t="shared" si="45"/>
        <v>0</v>
      </c>
      <c r="T2945">
        <f>SUM($F2945:H2945)</f>
        <v>0</v>
      </c>
      <c r="U2945">
        <f>SUM($F2945:I2945)</f>
        <v>0</v>
      </c>
      <c r="V2945">
        <f>SUM($F2945:J2945)</f>
        <v>0</v>
      </c>
      <c r="W2945">
        <f>SUM($F2945:K2945)</f>
        <v>0</v>
      </c>
      <c r="X2945">
        <f>SUM($F2945:L2945)</f>
        <v>0</v>
      </c>
      <c r="Y2945">
        <f>SUM($F2945:M2945)</f>
        <v>0</v>
      </c>
      <c r="Z2945">
        <f>SUM($F2945:N2945)</f>
        <v>0</v>
      </c>
      <c r="AA2945">
        <f>SUM($F2945:O2945)</f>
        <v>0</v>
      </c>
      <c r="AB2945">
        <f>SUM($F2945:P2945)</f>
        <v>0</v>
      </c>
      <c r="AC2945">
        <f>SUM($F2945:Q2945)</f>
        <v>0</v>
      </c>
      <c r="AD2945">
        <f>SUM($F2945:R2945)</f>
        <v>0</v>
      </c>
    </row>
    <row r="2946" spans="1:30" x14ac:dyDescent="0.35">
      <c r="A2946" t="s">
        <v>169</v>
      </c>
      <c r="B2946" s="328" t="str">
        <f>VLOOKUP(A2946,'Web Based Remittances'!$A$2:$C$70,3,0)</f>
        <v>487e802m</v>
      </c>
      <c r="C2946" t="s">
        <v>121</v>
      </c>
      <c r="D2946" t="s">
        <v>122</v>
      </c>
      <c r="E2946">
        <v>4190170</v>
      </c>
      <c r="F2946">
        <v>-4191</v>
      </c>
      <c r="S2946">
        <f t="shared" si="45"/>
        <v>0</v>
      </c>
      <c r="T2946">
        <f>SUM($F2946:H2946)</f>
        <v>-4191</v>
      </c>
      <c r="U2946">
        <f>SUM($F2946:I2946)</f>
        <v>-4191</v>
      </c>
      <c r="V2946">
        <f>SUM($F2946:J2946)</f>
        <v>-4191</v>
      </c>
      <c r="W2946">
        <f>SUM($F2946:K2946)</f>
        <v>-4191</v>
      </c>
      <c r="X2946">
        <f>SUM($F2946:L2946)</f>
        <v>-4191</v>
      </c>
      <c r="Y2946">
        <f>SUM($F2946:M2946)</f>
        <v>-4191</v>
      </c>
      <c r="Z2946">
        <f>SUM($F2946:N2946)</f>
        <v>-4191</v>
      </c>
      <c r="AA2946">
        <f>SUM($F2946:O2946)</f>
        <v>-4191</v>
      </c>
      <c r="AB2946">
        <f>SUM($F2946:P2946)</f>
        <v>-4191</v>
      </c>
      <c r="AC2946">
        <f>SUM($F2946:Q2946)</f>
        <v>-4191</v>
      </c>
      <c r="AD2946">
        <f>SUM($F2946:R2946)</f>
        <v>-4191</v>
      </c>
    </row>
    <row r="2947" spans="1:30" x14ac:dyDescent="0.35">
      <c r="A2947" t="s">
        <v>169</v>
      </c>
      <c r="B2947" s="328" t="str">
        <f>VLOOKUP(A2947,'Web Based Remittances'!$A$2:$C$70,3,0)</f>
        <v>487e802m</v>
      </c>
      <c r="C2947" t="s">
        <v>123</v>
      </c>
      <c r="D2947" t="s">
        <v>124</v>
      </c>
      <c r="E2947">
        <v>4190430</v>
      </c>
      <c r="S2947">
        <f t="shared" si="45"/>
        <v>0</v>
      </c>
      <c r="T2947">
        <f>SUM($F2947:H2947)</f>
        <v>0</v>
      </c>
      <c r="U2947">
        <f>SUM($F2947:I2947)</f>
        <v>0</v>
      </c>
      <c r="V2947">
        <f>SUM($F2947:J2947)</f>
        <v>0</v>
      </c>
      <c r="W2947">
        <f>SUM($F2947:K2947)</f>
        <v>0</v>
      </c>
      <c r="X2947">
        <f>SUM($F2947:L2947)</f>
        <v>0</v>
      </c>
      <c r="Y2947">
        <f>SUM($F2947:M2947)</f>
        <v>0</v>
      </c>
      <c r="Z2947">
        <f>SUM($F2947:N2947)</f>
        <v>0</v>
      </c>
      <c r="AA2947">
        <f>SUM($F2947:O2947)</f>
        <v>0</v>
      </c>
      <c r="AB2947">
        <f>SUM($F2947:P2947)</f>
        <v>0</v>
      </c>
      <c r="AC2947">
        <f>SUM($F2947:Q2947)</f>
        <v>0</v>
      </c>
      <c r="AD2947">
        <f>SUM($F2947:R2947)</f>
        <v>0</v>
      </c>
    </row>
    <row r="2948" spans="1:30" x14ac:dyDescent="0.35">
      <c r="A2948" t="s">
        <v>169</v>
      </c>
      <c r="B2948" s="328" t="str">
        <f>VLOOKUP(A2948,'Web Based Remittances'!$A$2:$C$70,3,0)</f>
        <v>487e802m</v>
      </c>
      <c r="C2948" t="s">
        <v>125</v>
      </c>
      <c r="D2948" t="s">
        <v>126</v>
      </c>
      <c r="E2948">
        <v>6181510</v>
      </c>
      <c r="S2948">
        <f t="shared" ref="S2948:S3011" si="46">G2948</f>
        <v>0</v>
      </c>
      <c r="T2948">
        <f>SUM($F2948:H2948)</f>
        <v>0</v>
      </c>
      <c r="U2948">
        <f>SUM($F2948:I2948)</f>
        <v>0</v>
      </c>
      <c r="V2948">
        <f>SUM($F2948:J2948)</f>
        <v>0</v>
      </c>
      <c r="W2948">
        <f>SUM($F2948:K2948)</f>
        <v>0</v>
      </c>
      <c r="X2948">
        <f>SUM($F2948:L2948)</f>
        <v>0</v>
      </c>
      <c r="Y2948">
        <f>SUM($F2948:M2948)</f>
        <v>0</v>
      </c>
      <c r="Z2948">
        <f>SUM($F2948:N2948)</f>
        <v>0</v>
      </c>
      <c r="AA2948">
        <f>SUM($F2948:O2948)</f>
        <v>0</v>
      </c>
      <c r="AB2948">
        <f>SUM($F2948:P2948)</f>
        <v>0</v>
      </c>
      <c r="AC2948">
        <f>SUM($F2948:Q2948)</f>
        <v>0</v>
      </c>
      <c r="AD2948">
        <f>SUM($F2948:R2948)</f>
        <v>0</v>
      </c>
    </row>
    <row r="2949" spans="1:30" x14ac:dyDescent="0.35">
      <c r="A2949" t="s">
        <v>169</v>
      </c>
      <c r="B2949" s="328" t="str">
        <f>VLOOKUP(A2949,'Web Based Remittances'!$A$2:$C$70,3,0)</f>
        <v>487e802m</v>
      </c>
      <c r="C2949" t="s">
        <v>146</v>
      </c>
      <c r="D2949" t="s">
        <v>147</v>
      </c>
      <c r="E2949">
        <v>6180210</v>
      </c>
      <c r="S2949">
        <f t="shared" si="46"/>
        <v>0</v>
      </c>
      <c r="T2949">
        <f>SUM($F2949:H2949)</f>
        <v>0</v>
      </c>
      <c r="U2949">
        <f>SUM($F2949:I2949)</f>
        <v>0</v>
      </c>
      <c r="V2949">
        <f>SUM($F2949:J2949)</f>
        <v>0</v>
      </c>
      <c r="W2949">
        <f>SUM($F2949:K2949)</f>
        <v>0</v>
      </c>
      <c r="X2949">
        <f>SUM($F2949:L2949)</f>
        <v>0</v>
      </c>
      <c r="Y2949">
        <f>SUM($F2949:M2949)</f>
        <v>0</v>
      </c>
      <c r="Z2949">
        <f>SUM($F2949:N2949)</f>
        <v>0</v>
      </c>
      <c r="AA2949">
        <f>SUM($F2949:O2949)</f>
        <v>0</v>
      </c>
      <c r="AB2949">
        <f>SUM($F2949:P2949)</f>
        <v>0</v>
      </c>
      <c r="AC2949">
        <f>SUM($F2949:Q2949)</f>
        <v>0</v>
      </c>
      <c r="AD2949">
        <f>SUM($F2949:R2949)</f>
        <v>0</v>
      </c>
    </row>
    <row r="2950" spans="1:30" x14ac:dyDescent="0.35">
      <c r="A2950" t="s">
        <v>169</v>
      </c>
      <c r="B2950" s="328" t="str">
        <f>VLOOKUP(A2950,'Web Based Remittances'!$A$2:$C$70,3,0)</f>
        <v>487e802m</v>
      </c>
      <c r="C2950" t="s">
        <v>127</v>
      </c>
      <c r="D2950" t="s">
        <v>128</v>
      </c>
      <c r="E2950">
        <v>6180200</v>
      </c>
      <c r="F2950">
        <v>10000</v>
      </c>
      <c r="S2950">
        <f t="shared" si="46"/>
        <v>0</v>
      </c>
      <c r="T2950">
        <f>SUM($F2950:H2950)</f>
        <v>10000</v>
      </c>
      <c r="U2950">
        <f>SUM($F2950:I2950)</f>
        <v>10000</v>
      </c>
      <c r="V2950">
        <f>SUM($F2950:J2950)</f>
        <v>10000</v>
      </c>
      <c r="W2950">
        <f>SUM($F2950:K2950)</f>
        <v>10000</v>
      </c>
      <c r="X2950">
        <f>SUM($F2950:L2950)</f>
        <v>10000</v>
      </c>
      <c r="Y2950">
        <f>SUM($F2950:M2950)</f>
        <v>10000</v>
      </c>
      <c r="Z2950">
        <f>SUM($F2950:N2950)</f>
        <v>10000</v>
      </c>
      <c r="AA2950">
        <f>SUM($F2950:O2950)</f>
        <v>10000</v>
      </c>
      <c r="AB2950">
        <f>SUM($F2950:P2950)</f>
        <v>10000</v>
      </c>
      <c r="AC2950">
        <f>SUM($F2950:Q2950)</f>
        <v>10000</v>
      </c>
      <c r="AD2950">
        <f>SUM($F2950:R2950)</f>
        <v>10000</v>
      </c>
    </row>
    <row r="2951" spans="1:30" x14ac:dyDescent="0.35">
      <c r="A2951" t="s">
        <v>169</v>
      </c>
      <c r="B2951" s="328" t="str">
        <f>VLOOKUP(A2951,'Web Based Remittances'!$A$2:$C$70,3,0)</f>
        <v>487e802m</v>
      </c>
      <c r="C2951" t="s">
        <v>130</v>
      </c>
      <c r="D2951" t="s">
        <v>131</v>
      </c>
      <c r="E2951">
        <v>6180230</v>
      </c>
      <c r="S2951">
        <f t="shared" si="46"/>
        <v>0</v>
      </c>
      <c r="T2951">
        <f>SUM($F2951:H2951)</f>
        <v>0</v>
      </c>
      <c r="U2951">
        <f>SUM($F2951:I2951)</f>
        <v>0</v>
      </c>
      <c r="V2951">
        <f>SUM($F2951:J2951)</f>
        <v>0</v>
      </c>
      <c r="W2951">
        <f>SUM($F2951:K2951)</f>
        <v>0</v>
      </c>
      <c r="X2951">
        <f>SUM($F2951:L2951)</f>
        <v>0</v>
      </c>
      <c r="Y2951">
        <f>SUM($F2951:M2951)</f>
        <v>0</v>
      </c>
      <c r="Z2951">
        <f>SUM($F2951:N2951)</f>
        <v>0</v>
      </c>
      <c r="AA2951">
        <f>SUM($F2951:O2951)</f>
        <v>0</v>
      </c>
      <c r="AB2951">
        <f>SUM($F2951:P2951)</f>
        <v>0</v>
      </c>
      <c r="AC2951">
        <f>SUM($F2951:Q2951)</f>
        <v>0</v>
      </c>
      <c r="AD2951">
        <f>SUM($F2951:R2951)</f>
        <v>0</v>
      </c>
    </row>
    <row r="2952" spans="1:30" x14ac:dyDescent="0.35">
      <c r="A2952" t="s">
        <v>169</v>
      </c>
      <c r="B2952" s="328" t="str">
        <f>VLOOKUP(A2952,'Web Based Remittances'!$A$2:$C$70,3,0)</f>
        <v>487e802m</v>
      </c>
      <c r="C2952" t="s">
        <v>135</v>
      </c>
      <c r="D2952" t="s">
        <v>136</v>
      </c>
      <c r="E2952">
        <v>6180260</v>
      </c>
      <c r="F2952">
        <v>100</v>
      </c>
      <c r="S2952">
        <f t="shared" si="46"/>
        <v>0</v>
      </c>
      <c r="T2952">
        <f>SUM($F2952:H2952)</f>
        <v>100</v>
      </c>
      <c r="U2952">
        <f>SUM($F2952:I2952)</f>
        <v>100</v>
      </c>
      <c r="V2952">
        <f>SUM($F2952:J2952)</f>
        <v>100</v>
      </c>
      <c r="W2952">
        <f>SUM($F2952:K2952)</f>
        <v>100</v>
      </c>
      <c r="X2952">
        <f>SUM($F2952:L2952)</f>
        <v>100</v>
      </c>
      <c r="Y2952">
        <f>SUM($F2952:M2952)</f>
        <v>100</v>
      </c>
      <c r="Z2952">
        <f>SUM($F2952:N2952)</f>
        <v>100</v>
      </c>
      <c r="AA2952">
        <f>SUM($F2952:O2952)</f>
        <v>100</v>
      </c>
      <c r="AB2952">
        <f>SUM($F2952:P2952)</f>
        <v>100</v>
      </c>
      <c r="AC2952">
        <f>SUM($F2952:Q2952)</f>
        <v>100</v>
      </c>
      <c r="AD2952">
        <f>SUM($F2952:R2952)</f>
        <v>100</v>
      </c>
    </row>
    <row r="2953" spans="1:30" x14ac:dyDescent="0.35">
      <c r="A2953" t="s">
        <v>170</v>
      </c>
      <c r="B2953" s="328" t="str">
        <f>VLOOKUP(A2953,'Web Based Remittances'!$A$2:$C$70,3,0)</f>
        <v>686d673m</v>
      </c>
      <c r="C2953" t="s">
        <v>19</v>
      </c>
      <c r="D2953" t="s">
        <v>20</v>
      </c>
      <c r="E2953">
        <v>4190105</v>
      </c>
      <c r="F2953">
        <v>-2093168</v>
      </c>
      <c r="G2953">
        <v>-293043</v>
      </c>
      <c r="H2953">
        <v>-163647</v>
      </c>
      <c r="I2953">
        <v>-163647</v>
      </c>
      <c r="J2953">
        <v>-163647</v>
      </c>
      <c r="K2953">
        <v>-163647</v>
      </c>
      <c r="L2953">
        <v>-163647</v>
      </c>
      <c r="M2953">
        <v>-163647</v>
      </c>
      <c r="N2953">
        <v>-163647</v>
      </c>
      <c r="O2953">
        <v>-163647</v>
      </c>
      <c r="P2953">
        <v>-163647</v>
      </c>
      <c r="Q2953">
        <v>-163647</v>
      </c>
      <c r="R2953">
        <v>-163655</v>
      </c>
      <c r="S2953">
        <f t="shared" si="46"/>
        <v>-293043</v>
      </c>
      <c r="T2953">
        <f>SUM($F2953:H2953)</f>
        <v>-2549858</v>
      </c>
      <c r="U2953">
        <f>SUM($F2953:I2953)</f>
        <v>-2713505</v>
      </c>
      <c r="V2953">
        <f>SUM($F2953:J2953)</f>
        <v>-2877152</v>
      </c>
      <c r="W2953">
        <f>SUM($F2953:K2953)</f>
        <v>-3040799</v>
      </c>
      <c r="X2953">
        <f>SUM($F2953:L2953)</f>
        <v>-3204446</v>
      </c>
      <c r="Y2953">
        <f>SUM($F2953:M2953)</f>
        <v>-3368093</v>
      </c>
      <c r="Z2953">
        <f>SUM($F2953:N2953)</f>
        <v>-3531740</v>
      </c>
      <c r="AA2953">
        <f>SUM($F2953:O2953)</f>
        <v>-3695387</v>
      </c>
      <c r="AB2953">
        <f>SUM($F2953:P2953)</f>
        <v>-3859034</v>
      </c>
      <c r="AC2953">
        <f>SUM($F2953:Q2953)</f>
        <v>-4022681</v>
      </c>
      <c r="AD2953">
        <f>SUM($F2953:R2953)</f>
        <v>-4186336</v>
      </c>
    </row>
    <row r="2954" spans="1:30" x14ac:dyDescent="0.35">
      <c r="A2954" t="s">
        <v>170</v>
      </c>
      <c r="B2954" s="328" t="str">
        <f>VLOOKUP(A2954,'Web Based Remittances'!$A$2:$C$70,3,0)</f>
        <v>686d673m</v>
      </c>
      <c r="C2954" t="s">
        <v>21</v>
      </c>
      <c r="D2954" t="s">
        <v>22</v>
      </c>
      <c r="E2954">
        <v>4190110</v>
      </c>
      <c r="S2954">
        <f t="shared" si="46"/>
        <v>0</v>
      </c>
      <c r="T2954">
        <f>SUM($F2954:H2954)</f>
        <v>0</v>
      </c>
      <c r="U2954">
        <f>SUM($F2954:I2954)</f>
        <v>0</v>
      </c>
      <c r="V2954">
        <f>SUM($F2954:J2954)</f>
        <v>0</v>
      </c>
      <c r="W2954">
        <f>SUM($F2954:K2954)</f>
        <v>0</v>
      </c>
      <c r="X2954">
        <f>SUM($F2954:L2954)</f>
        <v>0</v>
      </c>
      <c r="Y2954">
        <f>SUM($F2954:M2954)</f>
        <v>0</v>
      </c>
      <c r="Z2954">
        <f>SUM($F2954:N2954)</f>
        <v>0</v>
      </c>
      <c r="AA2954">
        <f>SUM($F2954:O2954)</f>
        <v>0</v>
      </c>
      <c r="AB2954">
        <f>SUM($F2954:P2954)</f>
        <v>0</v>
      </c>
      <c r="AC2954">
        <f>SUM($F2954:Q2954)</f>
        <v>0</v>
      </c>
      <c r="AD2954">
        <f>SUM($F2954:R2954)</f>
        <v>0</v>
      </c>
    </row>
    <row r="2955" spans="1:30" x14ac:dyDescent="0.35">
      <c r="A2955" t="s">
        <v>170</v>
      </c>
      <c r="B2955" s="328" t="str">
        <f>VLOOKUP(A2955,'Web Based Remittances'!$A$2:$C$70,3,0)</f>
        <v>686d673m</v>
      </c>
      <c r="C2955" t="s">
        <v>23</v>
      </c>
      <c r="D2955" t="s">
        <v>24</v>
      </c>
      <c r="E2955">
        <v>4190120</v>
      </c>
      <c r="F2955">
        <v>-40594</v>
      </c>
      <c r="G2955">
        <v>-3382</v>
      </c>
      <c r="H2955">
        <v>-3382</v>
      </c>
      <c r="I2955">
        <v>-3382</v>
      </c>
      <c r="J2955">
        <v>-3382</v>
      </c>
      <c r="K2955">
        <v>-3382</v>
      </c>
      <c r="L2955">
        <v>-3382</v>
      </c>
      <c r="M2955">
        <v>-3382</v>
      </c>
      <c r="N2955">
        <v>-3382</v>
      </c>
      <c r="O2955">
        <v>-3382</v>
      </c>
      <c r="P2955">
        <v>-3382</v>
      </c>
      <c r="Q2955">
        <v>-3382</v>
      </c>
      <c r="R2955">
        <v>-3392</v>
      </c>
      <c r="S2955">
        <f t="shared" si="46"/>
        <v>-3382</v>
      </c>
      <c r="T2955">
        <f>SUM($F2955:H2955)</f>
        <v>-47358</v>
      </c>
      <c r="U2955">
        <f>SUM($F2955:I2955)</f>
        <v>-50740</v>
      </c>
      <c r="V2955">
        <f>SUM($F2955:J2955)</f>
        <v>-54122</v>
      </c>
      <c r="W2955">
        <f>SUM($F2955:K2955)</f>
        <v>-57504</v>
      </c>
      <c r="X2955">
        <f>SUM($F2955:L2955)</f>
        <v>-60886</v>
      </c>
      <c r="Y2955">
        <f>SUM($F2955:M2955)</f>
        <v>-64268</v>
      </c>
      <c r="Z2955">
        <f>SUM($F2955:N2955)</f>
        <v>-67650</v>
      </c>
      <c r="AA2955">
        <f>SUM($F2955:O2955)</f>
        <v>-71032</v>
      </c>
      <c r="AB2955">
        <f>SUM($F2955:P2955)</f>
        <v>-74414</v>
      </c>
      <c r="AC2955">
        <f>SUM($F2955:Q2955)</f>
        <v>-77796</v>
      </c>
      <c r="AD2955">
        <f>SUM($F2955:R2955)</f>
        <v>-81188</v>
      </c>
    </row>
    <row r="2956" spans="1:30" x14ac:dyDescent="0.35">
      <c r="A2956" t="s">
        <v>170</v>
      </c>
      <c r="B2956" s="328" t="str">
        <f>VLOOKUP(A2956,'Web Based Remittances'!$A$2:$C$70,3,0)</f>
        <v>686d673m</v>
      </c>
      <c r="C2956" t="s">
        <v>25</v>
      </c>
      <c r="D2956" t="s">
        <v>26</v>
      </c>
      <c r="E2956">
        <v>4190140</v>
      </c>
      <c r="F2956">
        <v>-80025</v>
      </c>
      <c r="J2956">
        <v>-20006</v>
      </c>
      <c r="L2956">
        <v>-20006</v>
      </c>
      <c r="O2956">
        <v>-20006</v>
      </c>
      <c r="R2956">
        <v>-20007</v>
      </c>
      <c r="S2956">
        <f t="shared" si="46"/>
        <v>0</v>
      </c>
      <c r="T2956">
        <f>SUM($F2956:H2956)</f>
        <v>-80025</v>
      </c>
      <c r="U2956">
        <f>SUM($F2956:I2956)</f>
        <v>-80025</v>
      </c>
      <c r="V2956">
        <f>SUM($F2956:J2956)</f>
        <v>-100031</v>
      </c>
      <c r="W2956">
        <f>SUM($F2956:K2956)</f>
        <v>-100031</v>
      </c>
      <c r="X2956">
        <f>SUM($F2956:L2956)</f>
        <v>-120037</v>
      </c>
      <c r="Y2956">
        <f>SUM($F2956:M2956)</f>
        <v>-120037</v>
      </c>
      <c r="Z2956">
        <f>SUM($F2956:N2956)</f>
        <v>-120037</v>
      </c>
      <c r="AA2956">
        <f>SUM($F2956:O2956)</f>
        <v>-140043</v>
      </c>
      <c r="AB2956">
        <f>SUM($F2956:P2956)</f>
        <v>-140043</v>
      </c>
      <c r="AC2956">
        <f>SUM($F2956:Q2956)</f>
        <v>-140043</v>
      </c>
      <c r="AD2956">
        <f>SUM($F2956:R2956)</f>
        <v>-160050</v>
      </c>
    </row>
    <row r="2957" spans="1:30" x14ac:dyDescent="0.35">
      <c r="A2957" t="s">
        <v>170</v>
      </c>
      <c r="B2957" s="328" t="str">
        <f>VLOOKUP(A2957,'Web Based Remittances'!$A$2:$C$70,3,0)</f>
        <v>686d673m</v>
      </c>
      <c r="C2957" t="s">
        <v>27</v>
      </c>
      <c r="D2957" t="s">
        <v>28</v>
      </c>
      <c r="E2957">
        <v>4190160</v>
      </c>
      <c r="S2957">
        <f t="shared" si="46"/>
        <v>0</v>
      </c>
      <c r="T2957">
        <f>SUM($F2957:H2957)</f>
        <v>0</v>
      </c>
      <c r="U2957">
        <f>SUM($F2957:I2957)</f>
        <v>0</v>
      </c>
      <c r="V2957">
        <f>SUM($F2957:J2957)</f>
        <v>0</v>
      </c>
      <c r="W2957">
        <f>SUM($F2957:K2957)</f>
        <v>0</v>
      </c>
      <c r="X2957">
        <f>SUM($F2957:L2957)</f>
        <v>0</v>
      </c>
      <c r="Y2957">
        <f>SUM($F2957:M2957)</f>
        <v>0</v>
      </c>
      <c r="Z2957">
        <f>SUM($F2957:N2957)</f>
        <v>0</v>
      </c>
      <c r="AA2957">
        <f>SUM($F2957:O2957)</f>
        <v>0</v>
      </c>
      <c r="AB2957">
        <f>SUM($F2957:P2957)</f>
        <v>0</v>
      </c>
      <c r="AC2957">
        <f>SUM($F2957:Q2957)</f>
        <v>0</v>
      </c>
      <c r="AD2957">
        <f>SUM($F2957:R2957)</f>
        <v>0</v>
      </c>
    </row>
    <row r="2958" spans="1:30" x14ac:dyDescent="0.35">
      <c r="A2958" t="s">
        <v>170</v>
      </c>
      <c r="B2958" s="328" t="str">
        <f>VLOOKUP(A2958,'Web Based Remittances'!$A$2:$C$70,3,0)</f>
        <v>686d673m</v>
      </c>
      <c r="C2958" t="s">
        <v>29</v>
      </c>
      <c r="D2958" t="s">
        <v>30</v>
      </c>
      <c r="E2958">
        <v>4190390</v>
      </c>
      <c r="S2958">
        <f t="shared" si="46"/>
        <v>0</v>
      </c>
      <c r="T2958">
        <f>SUM($F2958:H2958)</f>
        <v>0</v>
      </c>
      <c r="U2958">
        <f>SUM($F2958:I2958)</f>
        <v>0</v>
      </c>
      <c r="V2958">
        <f>SUM($F2958:J2958)</f>
        <v>0</v>
      </c>
      <c r="W2958">
        <f>SUM($F2958:K2958)</f>
        <v>0</v>
      </c>
      <c r="X2958">
        <f>SUM($F2958:L2958)</f>
        <v>0</v>
      </c>
      <c r="Y2958">
        <f>SUM($F2958:M2958)</f>
        <v>0</v>
      </c>
      <c r="Z2958">
        <f>SUM($F2958:N2958)</f>
        <v>0</v>
      </c>
      <c r="AA2958">
        <f>SUM($F2958:O2958)</f>
        <v>0</v>
      </c>
      <c r="AB2958">
        <f>SUM($F2958:P2958)</f>
        <v>0</v>
      </c>
      <c r="AC2958">
        <f>SUM($F2958:Q2958)</f>
        <v>0</v>
      </c>
      <c r="AD2958">
        <f>SUM($F2958:R2958)</f>
        <v>0</v>
      </c>
    </row>
    <row r="2959" spans="1:30" x14ac:dyDescent="0.35">
      <c r="A2959" t="s">
        <v>170</v>
      </c>
      <c r="B2959" s="328" t="str">
        <f>VLOOKUP(A2959,'Web Based Remittances'!$A$2:$C$70,3,0)</f>
        <v>686d673m</v>
      </c>
      <c r="C2959" t="s">
        <v>31</v>
      </c>
      <c r="D2959" t="s">
        <v>32</v>
      </c>
      <c r="E2959">
        <v>4191900</v>
      </c>
      <c r="S2959">
        <f t="shared" si="46"/>
        <v>0</v>
      </c>
      <c r="T2959">
        <f>SUM($F2959:H2959)</f>
        <v>0</v>
      </c>
      <c r="U2959">
        <f>SUM($F2959:I2959)</f>
        <v>0</v>
      </c>
      <c r="V2959">
        <f>SUM($F2959:J2959)</f>
        <v>0</v>
      </c>
      <c r="W2959">
        <f>SUM($F2959:K2959)</f>
        <v>0</v>
      </c>
      <c r="X2959">
        <f>SUM($F2959:L2959)</f>
        <v>0</v>
      </c>
      <c r="Y2959">
        <f>SUM($F2959:M2959)</f>
        <v>0</v>
      </c>
      <c r="Z2959">
        <f>SUM($F2959:N2959)</f>
        <v>0</v>
      </c>
      <c r="AA2959">
        <f>SUM($F2959:O2959)</f>
        <v>0</v>
      </c>
      <c r="AB2959">
        <f>SUM($F2959:P2959)</f>
        <v>0</v>
      </c>
      <c r="AC2959">
        <f>SUM($F2959:Q2959)</f>
        <v>0</v>
      </c>
      <c r="AD2959">
        <f>SUM($F2959:R2959)</f>
        <v>0</v>
      </c>
    </row>
    <row r="2960" spans="1:30" x14ac:dyDescent="0.35">
      <c r="A2960" t="s">
        <v>170</v>
      </c>
      <c r="B2960" s="328" t="str">
        <f>VLOOKUP(A2960,'Web Based Remittances'!$A$2:$C$70,3,0)</f>
        <v>686d673m</v>
      </c>
      <c r="C2960" t="s">
        <v>33</v>
      </c>
      <c r="D2960" t="s">
        <v>34</v>
      </c>
      <c r="E2960">
        <v>4191100</v>
      </c>
      <c r="F2960">
        <v>-5700</v>
      </c>
      <c r="G2960">
        <v>-475</v>
      </c>
      <c r="H2960">
        <v>-475</v>
      </c>
      <c r="I2960">
        <v>-475</v>
      </c>
      <c r="J2960">
        <v>-475</v>
      </c>
      <c r="K2960">
        <v>-475</v>
      </c>
      <c r="L2960">
        <v>-475</v>
      </c>
      <c r="M2960">
        <v>-475</v>
      </c>
      <c r="N2960">
        <v>-475</v>
      </c>
      <c r="O2960">
        <v>-475</v>
      </c>
      <c r="P2960">
        <v>-475</v>
      </c>
      <c r="Q2960">
        <v>-475</v>
      </c>
      <c r="R2960">
        <v>-475</v>
      </c>
      <c r="S2960">
        <f t="shared" si="46"/>
        <v>-475</v>
      </c>
      <c r="T2960">
        <f>SUM($F2960:H2960)</f>
        <v>-6650</v>
      </c>
      <c r="U2960">
        <f>SUM($F2960:I2960)</f>
        <v>-7125</v>
      </c>
      <c r="V2960">
        <f>SUM($F2960:J2960)</f>
        <v>-7600</v>
      </c>
      <c r="W2960">
        <f>SUM($F2960:K2960)</f>
        <v>-8075</v>
      </c>
      <c r="X2960">
        <f>SUM($F2960:L2960)</f>
        <v>-8550</v>
      </c>
      <c r="Y2960">
        <f>SUM($F2960:M2960)</f>
        <v>-9025</v>
      </c>
      <c r="Z2960">
        <f>SUM($F2960:N2960)</f>
        <v>-9500</v>
      </c>
      <c r="AA2960">
        <f>SUM($F2960:O2960)</f>
        <v>-9975</v>
      </c>
      <c r="AB2960">
        <f>SUM($F2960:P2960)</f>
        <v>-10450</v>
      </c>
      <c r="AC2960">
        <f>SUM($F2960:Q2960)</f>
        <v>-10925</v>
      </c>
      <c r="AD2960">
        <f>SUM($F2960:R2960)</f>
        <v>-11400</v>
      </c>
    </row>
    <row r="2961" spans="1:30" x14ac:dyDescent="0.35">
      <c r="A2961" t="s">
        <v>170</v>
      </c>
      <c r="B2961" s="328" t="str">
        <f>VLOOKUP(A2961,'Web Based Remittances'!$A$2:$C$70,3,0)</f>
        <v>686d673m</v>
      </c>
      <c r="C2961" t="s">
        <v>35</v>
      </c>
      <c r="D2961" t="s">
        <v>36</v>
      </c>
      <c r="E2961">
        <v>4191110</v>
      </c>
      <c r="S2961">
        <f t="shared" si="46"/>
        <v>0</v>
      </c>
      <c r="T2961">
        <f>SUM($F2961:H2961)</f>
        <v>0</v>
      </c>
      <c r="U2961">
        <f>SUM($F2961:I2961)</f>
        <v>0</v>
      </c>
      <c r="V2961">
        <f>SUM($F2961:J2961)</f>
        <v>0</v>
      </c>
      <c r="W2961">
        <f>SUM($F2961:K2961)</f>
        <v>0</v>
      </c>
      <c r="X2961">
        <f>SUM($F2961:L2961)</f>
        <v>0</v>
      </c>
      <c r="Y2961">
        <f>SUM($F2961:M2961)</f>
        <v>0</v>
      </c>
      <c r="Z2961">
        <f>SUM($F2961:N2961)</f>
        <v>0</v>
      </c>
      <c r="AA2961">
        <f>SUM($F2961:O2961)</f>
        <v>0</v>
      </c>
      <c r="AB2961">
        <f>SUM($F2961:P2961)</f>
        <v>0</v>
      </c>
      <c r="AC2961">
        <f>SUM($F2961:Q2961)</f>
        <v>0</v>
      </c>
      <c r="AD2961">
        <f>SUM($F2961:R2961)</f>
        <v>0</v>
      </c>
    </row>
    <row r="2962" spans="1:30" x14ac:dyDescent="0.35">
      <c r="A2962" t="s">
        <v>170</v>
      </c>
      <c r="B2962" s="328" t="str">
        <f>VLOOKUP(A2962,'Web Based Remittances'!$A$2:$C$70,3,0)</f>
        <v>686d673m</v>
      </c>
      <c r="C2962" t="s">
        <v>37</v>
      </c>
      <c r="D2962" t="s">
        <v>38</v>
      </c>
      <c r="E2962">
        <v>4191600</v>
      </c>
      <c r="F2962">
        <v>-3000</v>
      </c>
      <c r="H2962">
        <v>-1500</v>
      </c>
      <c r="R2962">
        <v>-1500</v>
      </c>
      <c r="S2962">
        <f t="shared" si="46"/>
        <v>0</v>
      </c>
      <c r="T2962">
        <f>SUM($F2962:H2962)</f>
        <v>-4500</v>
      </c>
      <c r="U2962">
        <f>SUM($F2962:I2962)</f>
        <v>-4500</v>
      </c>
      <c r="V2962">
        <f>SUM($F2962:J2962)</f>
        <v>-4500</v>
      </c>
      <c r="W2962">
        <f>SUM($F2962:K2962)</f>
        <v>-4500</v>
      </c>
      <c r="X2962">
        <f>SUM($F2962:L2962)</f>
        <v>-4500</v>
      </c>
      <c r="Y2962">
        <f>SUM($F2962:M2962)</f>
        <v>-4500</v>
      </c>
      <c r="Z2962">
        <f>SUM($F2962:N2962)</f>
        <v>-4500</v>
      </c>
      <c r="AA2962">
        <f>SUM($F2962:O2962)</f>
        <v>-4500</v>
      </c>
      <c r="AB2962">
        <f>SUM($F2962:P2962)</f>
        <v>-4500</v>
      </c>
      <c r="AC2962">
        <f>SUM($F2962:Q2962)</f>
        <v>-4500</v>
      </c>
      <c r="AD2962">
        <f>SUM($F2962:R2962)</f>
        <v>-6000</v>
      </c>
    </row>
    <row r="2963" spans="1:30" x14ac:dyDescent="0.35">
      <c r="A2963" t="s">
        <v>170</v>
      </c>
      <c r="B2963" s="328" t="str">
        <f>VLOOKUP(A2963,'Web Based Remittances'!$A$2:$C$70,3,0)</f>
        <v>686d673m</v>
      </c>
      <c r="C2963" t="s">
        <v>39</v>
      </c>
      <c r="D2963" t="s">
        <v>40</v>
      </c>
      <c r="E2963">
        <v>4191610</v>
      </c>
      <c r="S2963">
        <f t="shared" si="46"/>
        <v>0</v>
      </c>
      <c r="T2963">
        <f>SUM($F2963:H2963)</f>
        <v>0</v>
      </c>
      <c r="U2963">
        <f>SUM($F2963:I2963)</f>
        <v>0</v>
      </c>
      <c r="V2963">
        <f>SUM($F2963:J2963)</f>
        <v>0</v>
      </c>
      <c r="W2963">
        <f>SUM($F2963:K2963)</f>
        <v>0</v>
      </c>
      <c r="X2963">
        <f>SUM($F2963:L2963)</f>
        <v>0</v>
      </c>
      <c r="Y2963">
        <f>SUM($F2963:M2963)</f>
        <v>0</v>
      </c>
      <c r="Z2963">
        <f>SUM($F2963:N2963)</f>
        <v>0</v>
      </c>
      <c r="AA2963">
        <f>SUM($F2963:O2963)</f>
        <v>0</v>
      </c>
      <c r="AB2963">
        <f>SUM($F2963:P2963)</f>
        <v>0</v>
      </c>
      <c r="AC2963">
        <f>SUM($F2963:Q2963)</f>
        <v>0</v>
      </c>
      <c r="AD2963">
        <f>SUM($F2963:R2963)</f>
        <v>0</v>
      </c>
    </row>
    <row r="2964" spans="1:30" x14ac:dyDescent="0.35">
      <c r="A2964" t="s">
        <v>170</v>
      </c>
      <c r="B2964" s="328" t="str">
        <f>VLOOKUP(A2964,'Web Based Remittances'!$A$2:$C$70,3,0)</f>
        <v>686d673m</v>
      </c>
      <c r="C2964" t="s">
        <v>41</v>
      </c>
      <c r="D2964" t="s">
        <v>42</v>
      </c>
      <c r="E2964">
        <v>4190410</v>
      </c>
      <c r="S2964">
        <f t="shared" si="46"/>
        <v>0</v>
      </c>
      <c r="T2964">
        <f>SUM($F2964:H2964)</f>
        <v>0</v>
      </c>
      <c r="U2964">
        <f>SUM($F2964:I2964)</f>
        <v>0</v>
      </c>
      <c r="V2964">
        <f>SUM($F2964:J2964)</f>
        <v>0</v>
      </c>
      <c r="W2964">
        <f>SUM($F2964:K2964)</f>
        <v>0</v>
      </c>
      <c r="X2964">
        <f>SUM($F2964:L2964)</f>
        <v>0</v>
      </c>
      <c r="Y2964">
        <f>SUM($F2964:M2964)</f>
        <v>0</v>
      </c>
      <c r="Z2964">
        <f>SUM($F2964:N2964)</f>
        <v>0</v>
      </c>
      <c r="AA2964">
        <f>SUM($F2964:O2964)</f>
        <v>0</v>
      </c>
      <c r="AB2964">
        <f>SUM($F2964:P2964)</f>
        <v>0</v>
      </c>
      <c r="AC2964">
        <f>SUM($F2964:Q2964)</f>
        <v>0</v>
      </c>
      <c r="AD2964">
        <f>SUM($F2964:R2964)</f>
        <v>0</v>
      </c>
    </row>
    <row r="2965" spans="1:30" x14ac:dyDescent="0.35">
      <c r="A2965" t="s">
        <v>170</v>
      </c>
      <c r="B2965" s="328" t="str">
        <f>VLOOKUP(A2965,'Web Based Remittances'!$A$2:$C$70,3,0)</f>
        <v>686d673m</v>
      </c>
      <c r="C2965" t="s">
        <v>43</v>
      </c>
      <c r="D2965" t="s">
        <v>44</v>
      </c>
      <c r="E2965">
        <v>4190420</v>
      </c>
      <c r="S2965">
        <f t="shared" si="46"/>
        <v>0</v>
      </c>
      <c r="T2965">
        <f>SUM($F2965:H2965)</f>
        <v>0</v>
      </c>
      <c r="U2965">
        <f>SUM($F2965:I2965)</f>
        <v>0</v>
      </c>
      <c r="V2965">
        <f>SUM($F2965:J2965)</f>
        <v>0</v>
      </c>
      <c r="W2965">
        <f>SUM($F2965:K2965)</f>
        <v>0</v>
      </c>
      <c r="X2965">
        <f>SUM($F2965:L2965)</f>
        <v>0</v>
      </c>
      <c r="Y2965">
        <f>SUM($F2965:M2965)</f>
        <v>0</v>
      </c>
      <c r="Z2965">
        <f>SUM($F2965:N2965)</f>
        <v>0</v>
      </c>
      <c r="AA2965">
        <f>SUM($F2965:O2965)</f>
        <v>0</v>
      </c>
      <c r="AB2965">
        <f>SUM($F2965:P2965)</f>
        <v>0</v>
      </c>
      <c r="AC2965">
        <f>SUM($F2965:Q2965)</f>
        <v>0</v>
      </c>
      <c r="AD2965">
        <f>SUM($F2965:R2965)</f>
        <v>0</v>
      </c>
    </row>
    <row r="2966" spans="1:30" x14ac:dyDescent="0.35">
      <c r="A2966" t="s">
        <v>170</v>
      </c>
      <c r="B2966" s="328" t="str">
        <f>VLOOKUP(A2966,'Web Based Remittances'!$A$2:$C$70,3,0)</f>
        <v>686d673m</v>
      </c>
      <c r="C2966" t="s">
        <v>45</v>
      </c>
      <c r="D2966" t="s">
        <v>46</v>
      </c>
      <c r="E2966">
        <v>4190200</v>
      </c>
      <c r="F2966">
        <v>-42000</v>
      </c>
      <c r="G2966">
        <v>-3500</v>
      </c>
      <c r="H2966">
        <v>-3500</v>
      </c>
      <c r="I2966">
        <v>-3500</v>
      </c>
      <c r="J2966">
        <v>-3500</v>
      </c>
      <c r="K2966">
        <v>-3500</v>
      </c>
      <c r="L2966">
        <v>-3500</v>
      </c>
      <c r="M2966">
        <v>-3500</v>
      </c>
      <c r="N2966">
        <v>-3500</v>
      </c>
      <c r="O2966">
        <v>-3500</v>
      </c>
      <c r="P2966">
        <v>-3500</v>
      </c>
      <c r="Q2966">
        <v>-3500</v>
      </c>
      <c r="R2966">
        <v>-3500</v>
      </c>
      <c r="S2966">
        <f t="shared" si="46"/>
        <v>-3500</v>
      </c>
      <c r="T2966">
        <f>SUM($F2966:H2966)</f>
        <v>-49000</v>
      </c>
      <c r="U2966">
        <f>SUM($F2966:I2966)</f>
        <v>-52500</v>
      </c>
      <c r="V2966">
        <f>SUM($F2966:J2966)</f>
        <v>-56000</v>
      </c>
      <c r="W2966">
        <f>SUM($F2966:K2966)</f>
        <v>-59500</v>
      </c>
      <c r="X2966">
        <f>SUM($F2966:L2966)</f>
        <v>-63000</v>
      </c>
      <c r="Y2966">
        <f>SUM($F2966:M2966)</f>
        <v>-66500</v>
      </c>
      <c r="Z2966">
        <f>SUM($F2966:N2966)</f>
        <v>-70000</v>
      </c>
      <c r="AA2966">
        <f>SUM($F2966:O2966)</f>
        <v>-73500</v>
      </c>
      <c r="AB2966">
        <f>SUM($F2966:P2966)</f>
        <v>-77000</v>
      </c>
      <c r="AC2966">
        <f>SUM($F2966:Q2966)</f>
        <v>-80500</v>
      </c>
      <c r="AD2966">
        <f>SUM($F2966:R2966)</f>
        <v>-84000</v>
      </c>
    </row>
    <row r="2967" spans="1:30" x14ac:dyDescent="0.35">
      <c r="A2967" t="s">
        <v>170</v>
      </c>
      <c r="B2967" s="328" t="str">
        <f>VLOOKUP(A2967,'Web Based Remittances'!$A$2:$C$70,3,0)</f>
        <v>686d673m</v>
      </c>
      <c r="C2967" t="s">
        <v>47</v>
      </c>
      <c r="D2967" t="s">
        <v>48</v>
      </c>
      <c r="E2967">
        <v>4190386</v>
      </c>
      <c r="S2967">
        <f t="shared" si="46"/>
        <v>0</v>
      </c>
      <c r="T2967">
        <f>SUM($F2967:H2967)</f>
        <v>0</v>
      </c>
      <c r="U2967">
        <f>SUM($F2967:I2967)</f>
        <v>0</v>
      </c>
      <c r="V2967">
        <f>SUM($F2967:J2967)</f>
        <v>0</v>
      </c>
      <c r="W2967">
        <f>SUM($F2967:K2967)</f>
        <v>0</v>
      </c>
      <c r="X2967">
        <f>SUM($F2967:L2967)</f>
        <v>0</v>
      </c>
      <c r="Y2967">
        <f>SUM($F2967:M2967)</f>
        <v>0</v>
      </c>
      <c r="Z2967">
        <f>SUM($F2967:N2967)</f>
        <v>0</v>
      </c>
      <c r="AA2967">
        <f>SUM($F2967:O2967)</f>
        <v>0</v>
      </c>
      <c r="AB2967">
        <f>SUM($F2967:P2967)</f>
        <v>0</v>
      </c>
      <c r="AC2967">
        <f>SUM($F2967:Q2967)</f>
        <v>0</v>
      </c>
      <c r="AD2967">
        <f>SUM($F2967:R2967)</f>
        <v>0</v>
      </c>
    </row>
    <row r="2968" spans="1:30" x14ac:dyDescent="0.35">
      <c r="A2968" t="s">
        <v>170</v>
      </c>
      <c r="B2968" s="328" t="str">
        <f>VLOOKUP(A2968,'Web Based Remittances'!$A$2:$C$70,3,0)</f>
        <v>686d673m</v>
      </c>
      <c r="C2968" t="s">
        <v>49</v>
      </c>
      <c r="D2968" t="s">
        <v>50</v>
      </c>
      <c r="E2968">
        <v>4190387</v>
      </c>
      <c r="S2968">
        <f t="shared" si="46"/>
        <v>0</v>
      </c>
      <c r="T2968">
        <f>SUM($F2968:H2968)</f>
        <v>0</v>
      </c>
      <c r="U2968">
        <f>SUM($F2968:I2968)</f>
        <v>0</v>
      </c>
      <c r="V2968">
        <f>SUM($F2968:J2968)</f>
        <v>0</v>
      </c>
      <c r="W2968">
        <f>SUM($F2968:K2968)</f>
        <v>0</v>
      </c>
      <c r="X2968">
        <f>SUM($F2968:L2968)</f>
        <v>0</v>
      </c>
      <c r="Y2968">
        <f>SUM($F2968:M2968)</f>
        <v>0</v>
      </c>
      <c r="Z2968">
        <f>SUM($F2968:N2968)</f>
        <v>0</v>
      </c>
      <c r="AA2968">
        <f>SUM($F2968:O2968)</f>
        <v>0</v>
      </c>
      <c r="AB2968">
        <f>SUM($F2968:P2968)</f>
        <v>0</v>
      </c>
      <c r="AC2968">
        <f>SUM($F2968:Q2968)</f>
        <v>0</v>
      </c>
      <c r="AD2968">
        <f>SUM($F2968:R2968)</f>
        <v>0</v>
      </c>
    </row>
    <row r="2969" spans="1:30" x14ac:dyDescent="0.35">
      <c r="A2969" t="s">
        <v>170</v>
      </c>
      <c r="B2969" s="328" t="str">
        <f>VLOOKUP(A2969,'Web Based Remittances'!$A$2:$C$70,3,0)</f>
        <v>686d673m</v>
      </c>
      <c r="C2969" t="s">
        <v>51</v>
      </c>
      <c r="D2969" t="s">
        <v>52</v>
      </c>
      <c r="E2969">
        <v>4190388</v>
      </c>
      <c r="F2969">
        <v>-5015</v>
      </c>
      <c r="G2969">
        <v>-1421</v>
      </c>
      <c r="H2969">
        <v>-2173</v>
      </c>
      <c r="I2969">
        <v>-1421</v>
      </c>
      <c r="S2969">
        <f t="shared" si="46"/>
        <v>-1421</v>
      </c>
      <c r="T2969">
        <f>SUM($F2969:H2969)</f>
        <v>-8609</v>
      </c>
      <c r="U2969">
        <f>SUM($F2969:I2969)</f>
        <v>-10030</v>
      </c>
      <c r="V2969">
        <f>SUM($F2969:J2969)</f>
        <v>-10030</v>
      </c>
      <c r="W2969">
        <f>SUM($F2969:K2969)</f>
        <v>-10030</v>
      </c>
      <c r="X2969">
        <f>SUM($F2969:L2969)</f>
        <v>-10030</v>
      </c>
      <c r="Y2969">
        <f>SUM($F2969:M2969)</f>
        <v>-10030</v>
      </c>
      <c r="Z2969">
        <f>SUM($F2969:N2969)</f>
        <v>-10030</v>
      </c>
      <c r="AA2969">
        <f>SUM($F2969:O2969)</f>
        <v>-10030</v>
      </c>
      <c r="AB2969">
        <f>SUM($F2969:P2969)</f>
        <v>-10030</v>
      </c>
      <c r="AC2969">
        <f>SUM($F2969:Q2969)</f>
        <v>-10030</v>
      </c>
      <c r="AD2969">
        <f>SUM($F2969:R2969)</f>
        <v>-10030</v>
      </c>
    </row>
    <row r="2970" spans="1:30" x14ac:dyDescent="0.35">
      <c r="A2970" t="s">
        <v>170</v>
      </c>
      <c r="B2970" s="328" t="str">
        <f>VLOOKUP(A2970,'Web Based Remittances'!$A$2:$C$70,3,0)</f>
        <v>686d673m</v>
      </c>
      <c r="C2970" t="s">
        <v>53</v>
      </c>
      <c r="D2970" t="s">
        <v>54</v>
      </c>
      <c r="E2970">
        <v>4190380</v>
      </c>
      <c r="F2970">
        <v>-71675.51999999999</v>
      </c>
      <c r="H2970">
        <v>-8100</v>
      </c>
      <c r="J2970">
        <v>-53675</v>
      </c>
      <c r="N2970">
        <v>-9900.52</v>
      </c>
      <c r="S2970">
        <f t="shared" si="46"/>
        <v>0</v>
      </c>
      <c r="T2970">
        <f>SUM($F2970:H2970)</f>
        <v>-79775.51999999999</v>
      </c>
      <c r="U2970">
        <f>SUM($F2970:I2970)</f>
        <v>-79775.51999999999</v>
      </c>
      <c r="V2970">
        <f>SUM($F2970:J2970)</f>
        <v>-133450.51999999999</v>
      </c>
      <c r="W2970">
        <f>SUM($F2970:K2970)</f>
        <v>-133450.51999999999</v>
      </c>
      <c r="X2970">
        <f>SUM($F2970:L2970)</f>
        <v>-133450.51999999999</v>
      </c>
      <c r="Y2970">
        <f>SUM($F2970:M2970)</f>
        <v>-133450.51999999999</v>
      </c>
      <c r="Z2970">
        <f>SUM($F2970:N2970)</f>
        <v>-143351.03999999998</v>
      </c>
      <c r="AA2970">
        <f>SUM($F2970:O2970)</f>
        <v>-143351.03999999998</v>
      </c>
      <c r="AB2970">
        <f>SUM($F2970:P2970)</f>
        <v>-143351.03999999998</v>
      </c>
      <c r="AC2970">
        <f>SUM($F2970:Q2970)</f>
        <v>-143351.03999999998</v>
      </c>
      <c r="AD2970">
        <f>SUM($F2970:R2970)</f>
        <v>-143351.03999999998</v>
      </c>
    </row>
    <row r="2971" spans="1:30" x14ac:dyDescent="0.35">
      <c r="A2971" t="s">
        <v>170</v>
      </c>
      <c r="B2971" s="328" t="str">
        <f>VLOOKUP(A2971,'Web Based Remittances'!$A$2:$C$70,3,0)</f>
        <v>686d673m</v>
      </c>
      <c r="C2971" t="s">
        <v>156</v>
      </c>
      <c r="D2971" t="s">
        <v>157</v>
      </c>
      <c r="E2971">
        <v>4190205</v>
      </c>
      <c r="S2971">
        <f t="shared" si="46"/>
        <v>0</v>
      </c>
      <c r="T2971">
        <f>SUM($F2971:H2971)</f>
        <v>0</v>
      </c>
      <c r="U2971">
        <f>SUM($F2971:I2971)</f>
        <v>0</v>
      </c>
      <c r="V2971">
        <f>SUM($F2971:J2971)</f>
        <v>0</v>
      </c>
      <c r="W2971">
        <f>SUM($F2971:K2971)</f>
        <v>0</v>
      </c>
      <c r="X2971">
        <f>SUM($F2971:L2971)</f>
        <v>0</v>
      </c>
      <c r="Y2971">
        <f>SUM($F2971:M2971)</f>
        <v>0</v>
      </c>
      <c r="Z2971">
        <f>SUM($F2971:N2971)</f>
        <v>0</v>
      </c>
      <c r="AA2971">
        <f>SUM($F2971:O2971)</f>
        <v>0</v>
      </c>
      <c r="AB2971">
        <f>SUM($F2971:P2971)</f>
        <v>0</v>
      </c>
      <c r="AC2971">
        <f>SUM($F2971:Q2971)</f>
        <v>0</v>
      </c>
      <c r="AD2971">
        <f>SUM($F2971:R2971)</f>
        <v>0</v>
      </c>
    </row>
    <row r="2972" spans="1:30" x14ac:dyDescent="0.35">
      <c r="A2972" t="s">
        <v>170</v>
      </c>
      <c r="B2972" s="328" t="str">
        <f>VLOOKUP(A2972,'Web Based Remittances'!$A$2:$C$70,3,0)</f>
        <v>686d673m</v>
      </c>
      <c r="C2972" t="s">
        <v>55</v>
      </c>
      <c r="D2972" t="s">
        <v>56</v>
      </c>
      <c r="E2972">
        <v>4190210</v>
      </c>
      <c r="S2972">
        <f t="shared" si="46"/>
        <v>0</v>
      </c>
      <c r="T2972">
        <f>SUM($F2972:H2972)</f>
        <v>0</v>
      </c>
      <c r="U2972">
        <f>SUM($F2972:I2972)</f>
        <v>0</v>
      </c>
      <c r="V2972">
        <f>SUM($F2972:J2972)</f>
        <v>0</v>
      </c>
      <c r="W2972">
        <f>SUM($F2972:K2972)</f>
        <v>0</v>
      </c>
      <c r="X2972">
        <f>SUM($F2972:L2972)</f>
        <v>0</v>
      </c>
      <c r="Y2972">
        <f>SUM($F2972:M2972)</f>
        <v>0</v>
      </c>
      <c r="Z2972">
        <f>SUM($F2972:N2972)</f>
        <v>0</v>
      </c>
      <c r="AA2972">
        <f>SUM($F2972:O2972)</f>
        <v>0</v>
      </c>
      <c r="AB2972">
        <f>SUM($F2972:P2972)</f>
        <v>0</v>
      </c>
      <c r="AC2972">
        <f>SUM($F2972:Q2972)</f>
        <v>0</v>
      </c>
      <c r="AD2972">
        <f>SUM($F2972:R2972)</f>
        <v>0</v>
      </c>
    </row>
    <row r="2973" spans="1:30" x14ac:dyDescent="0.35">
      <c r="A2973" t="s">
        <v>170</v>
      </c>
      <c r="B2973" s="328" t="str">
        <f>VLOOKUP(A2973,'Web Based Remittances'!$A$2:$C$70,3,0)</f>
        <v>686d673m</v>
      </c>
      <c r="C2973" t="s">
        <v>57</v>
      </c>
      <c r="D2973" t="s">
        <v>58</v>
      </c>
      <c r="E2973">
        <v>6110000</v>
      </c>
      <c r="F2973">
        <v>1187223</v>
      </c>
      <c r="G2973">
        <v>95302</v>
      </c>
      <c r="H2973">
        <v>95302</v>
      </c>
      <c r="I2973">
        <v>95302</v>
      </c>
      <c r="J2973">
        <v>95302</v>
      </c>
      <c r="K2973">
        <v>95302</v>
      </c>
      <c r="L2973">
        <v>101530</v>
      </c>
      <c r="M2973">
        <v>101530</v>
      </c>
      <c r="N2973">
        <v>101530</v>
      </c>
      <c r="O2973">
        <v>101530</v>
      </c>
      <c r="P2973">
        <v>101530</v>
      </c>
      <c r="Q2973">
        <v>101530</v>
      </c>
      <c r="R2973">
        <v>101533</v>
      </c>
      <c r="S2973">
        <f t="shared" si="46"/>
        <v>95302</v>
      </c>
      <c r="T2973">
        <f>SUM($F2973:H2973)</f>
        <v>1377827</v>
      </c>
      <c r="U2973">
        <f>SUM($F2973:I2973)</f>
        <v>1473129</v>
      </c>
      <c r="V2973">
        <f>SUM($F2973:J2973)</f>
        <v>1568431</v>
      </c>
      <c r="W2973">
        <f>SUM($F2973:K2973)</f>
        <v>1663733</v>
      </c>
      <c r="X2973">
        <f>SUM($F2973:L2973)</f>
        <v>1765263</v>
      </c>
      <c r="Y2973">
        <f>SUM($F2973:M2973)</f>
        <v>1866793</v>
      </c>
      <c r="Z2973">
        <f>SUM($F2973:N2973)</f>
        <v>1968323</v>
      </c>
      <c r="AA2973">
        <f>SUM($F2973:O2973)</f>
        <v>2069853</v>
      </c>
      <c r="AB2973">
        <f>SUM($F2973:P2973)</f>
        <v>2171383</v>
      </c>
      <c r="AC2973">
        <f>SUM($F2973:Q2973)</f>
        <v>2272913</v>
      </c>
      <c r="AD2973">
        <f>SUM($F2973:R2973)</f>
        <v>2374446</v>
      </c>
    </row>
    <row r="2974" spans="1:30" x14ac:dyDescent="0.35">
      <c r="A2974" t="s">
        <v>170</v>
      </c>
      <c r="B2974" s="328" t="str">
        <f>VLOOKUP(A2974,'Web Based Remittances'!$A$2:$C$70,3,0)</f>
        <v>686d673m</v>
      </c>
      <c r="C2974" t="s">
        <v>59</v>
      </c>
      <c r="D2974" t="s">
        <v>60</v>
      </c>
      <c r="E2974">
        <v>6110020</v>
      </c>
      <c r="F2974">
        <v>10000</v>
      </c>
      <c r="G2974">
        <v>909</v>
      </c>
      <c r="H2974">
        <v>909</v>
      </c>
      <c r="I2974">
        <v>909</v>
      </c>
      <c r="J2974">
        <v>909</v>
      </c>
      <c r="L2974">
        <v>909</v>
      </c>
      <c r="M2974">
        <v>909</v>
      </c>
      <c r="N2974">
        <v>909</v>
      </c>
      <c r="O2974">
        <v>909</v>
      </c>
      <c r="P2974">
        <v>909</v>
      </c>
      <c r="Q2974">
        <v>909</v>
      </c>
      <c r="R2974">
        <v>910</v>
      </c>
      <c r="S2974">
        <f t="shared" si="46"/>
        <v>909</v>
      </c>
      <c r="T2974">
        <f>SUM($F2974:H2974)</f>
        <v>11818</v>
      </c>
      <c r="U2974">
        <f>SUM($F2974:I2974)</f>
        <v>12727</v>
      </c>
      <c r="V2974">
        <f>SUM($F2974:J2974)</f>
        <v>13636</v>
      </c>
      <c r="W2974">
        <f>SUM($F2974:K2974)</f>
        <v>13636</v>
      </c>
      <c r="X2974">
        <f>SUM($F2974:L2974)</f>
        <v>14545</v>
      </c>
      <c r="Y2974">
        <f>SUM($F2974:M2974)</f>
        <v>15454</v>
      </c>
      <c r="Z2974">
        <f>SUM($F2974:N2974)</f>
        <v>16363</v>
      </c>
      <c r="AA2974">
        <f>SUM($F2974:O2974)</f>
        <v>17272</v>
      </c>
      <c r="AB2974">
        <f>SUM($F2974:P2974)</f>
        <v>18181</v>
      </c>
      <c r="AC2974">
        <f>SUM($F2974:Q2974)</f>
        <v>19090</v>
      </c>
      <c r="AD2974">
        <f>SUM($F2974:R2974)</f>
        <v>20000</v>
      </c>
    </row>
    <row r="2975" spans="1:30" x14ac:dyDescent="0.35">
      <c r="A2975" t="s">
        <v>170</v>
      </c>
      <c r="B2975" s="328" t="str">
        <f>VLOOKUP(A2975,'Web Based Remittances'!$A$2:$C$70,3,0)</f>
        <v>686d673m</v>
      </c>
      <c r="C2975" t="s">
        <v>61</v>
      </c>
      <c r="D2975" t="s">
        <v>62</v>
      </c>
      <c r="E2975">
        <v>6110600</v>
      </c>
      <c r="F2975">
        <v>632072</v>
      </c>
      <c r="G2975">
        <v>52672</v>
      </c>
      <c r="H2975">
        <v>52672</v>
      </c>
      <c r="I2975">
        <v>52672</v>
      </c>
      <c r="J2975">
        <v>52672</v>
      </c>
      <c r="K2975">
        <v>52672</v>
      </c>
      <c r="L2975">
        <v>52672</v>
      </c>
      <c r="M2975">
        <v>52672</v>
      </c>
      <c r="N2975">
        <v>52672</v>
      </c>
      <c r="O2975">
        <v>52672</v>
      </c>
      <c r="P2975">
        <v>52672</v>
      </c>
      <c r="Q2975">
        <v>52672</v>
      </c>
      <c r="R2975">
        <v>52680</v>
      </c>
      <c r="S2975">
        <f t="shared" si="46"/>
        <v>52672</v>
      </c>
      <c r="T2975">
        <f>SUM($F2975:H2975)</f>
        <v>737416</v>
      </c>
      <c r="U2975">
        <f>SUM($F2975:I2975)</f>
        <v>790088</v>
      </c>
      <c r="V2975">
        <f>SUM($F2975:J2975)</f>
        <v>842760</v>
      </c>
      <c r="W2975">
        <f>SUM($F2975:K2975)</f>
        <v>895432</v>
      </c>
      <c r="X2975">
        <f>SUM($F2975:L2975)</f>
        <v>948104</v>
      </c>
      <c r="Y2975">
        <f>SUM($F2975:M2975)</f>
        <v>1000776</v>
      </c>
      <c r="Z2975">
        <f>SUM($F2975:N2975)</f>
        <v>1053448</v>
      </c>
      <c r="AA2975">
        <f>SUM($F2975:O2975)</f>
        <v>1106120</v>
      </c>
      <c r="AB2975">
        <f>SUM($F2975:P2975)</f>
        <v>1158792</v>
      </c>
      <c r="AC2975">
        <f>SUM($F2975:Q2975)</f>
        <v>1211464</v>
      </c>
      <c r="AD2975">
        <f>SUM($F2975:R2975)</f>
        <v>1264144</v>
      </c>
    </row>
    <row r="2976" spans="1:30" x14ac:dyDescent="0.35">
      <c r="A2976" t="s">
        <v>170</v>
      </c>
      <c r="B2976" s="328" t="str">
        <f>VLOOKUP(A2976,'Web Based Remittances'!$A$2:$C$70,3,0)</f>
        <v>686d673m</v>
      </c>
      <c r="C2976" t="s">
        <v>63</v>
      </c>
      <c r="D2976" t="s">
        <v>64</v>
      </c>
      <c r="E2976">
        <v>6110720</v>
      </c>
      <c r="F2976">
        <v>41314</v>
      </c>
      <c r="G2976">
        <v>3442</v>
      </c>
      <c r="H2976">
        <v>3442</v>
      </c>
      <c r="I2976">
        <v>3442</v>
      </c>
      <c r="J2976">
        <v>3442</v>
      </c>
      <c r="K2976">
        <v>3442</v>
      </c>
      <c r="L2976">
        <v>3442</v>
      </c>
      <c r="M2976">
        <v>3442</v>
      </c>
      <c r="N2976">
        <v>3442</v>
      </c>
      <c r="O2976">
        <v>3442</v>
      </c>
      <c r="P2976">
        <v>3442</v>
      </c>
      <c r="Q2976">
        <v>3442</v>
      </c>
      <c r="R2976">
        <v>3452</v>
      </c>
      <c r="S2976">
        <f t="shared" si="46"/>
        <v>3442</v>
      </c>
      <c r="T2976">
        <f>SUM($F2976:H2976)</f>
        <v>48198</v>
      </c>
      <c r="U2976">
        <f>SUM($F2976:I2976)</f>
        <v>51640</v>
      </c>
      <c r="V2976">
        <f>SUM($F2976:J2976)</f>
        <v>55082</v>
      </c>
      <c r="W2976">
        <f>SUM($F2976:K2976)</f>
        <v>58524</v>
      </c>
      <c r="X2976">
        <f>SUM($F2976:L2976)</f>
        <v>61966</v>
      </c>
      <c r="Y2976">
        <f>SUM($F2976:M2976)</f>
        <v>65408</v>
      </c>
      <c r="Z2976">
        <f>SUM($F2976:N2976)</f>
        <v>68850</v>
      </c>
      <c r="AA2976">
        <f>SUM($F2976:O2976)</f>
        <v>72292</v>
      </c>
      <c r="AB2976">
        <f>SUM($F2976:P2976)</f>
        <v>75734</v>
      </c>
      <c r="AC2976">
        <f>SUM($F2976:Q2976)</f>
        <v>79176</v>
      </c>
      <c r="AD2976">
        <f>SUM($F2976:R2976)</f>
        <v>82628</v>
      </c>
    </row>
    <row r="2977" spans="1:30" x14ac:dyDescent="0.35">
      <c r="A2977" t="s">
        <v>170</v>
      </c>
      <c r="B2977" s="328" t="str">
        <f>VLOOKUP(A2977,'Web Based Remittances'!$A$2:$C$70,3,0)</f>
        <v>686d673m</v>
      </c>
      <c r="C2977" t="s">
        <v>65</v>
      </c>
      <c r="D2977" t="s">
        <v>66</v>
      </c>
      <c r="E2977">
        <v>6110860</v>
      </c>
      <c r="F2977">
        <v>98757</v>
      </c>
      <c r="G2977">
        <v>8229</v>
      </c>
      <c r="H2977">
        <v>8229</v>
      </c>
      <c r="I2977">
        <v>8229</v>
      </c>
      <c r="J2977">
        <v>8229</v>
      </c>
      <c r="K2977">
        <v>8229</v>
      </c>
      <c r="L2977">
        <v>8229</v>
      </c>
      <c r="M2977">
        <v>8229</v>
      </c>
      <c r="N2977">
        <v>8229</v>
      </c>
      <c r="O2977">
        <v>8229</v>
      </c>
      <c r="P2977">
        <v>8229</v>
      </c>
      <c r="Q2977">
        <v>8229</v>
      </c>
      <c r="R2977">
        <v>8238</v>
      </c>
      <c r="S2977">
        <f t="shared" si="46"/>
        <v>8229</v>
      </c>
      <c r="T2977">
        <f>SUM($F2977:H2977)</f>
        <v>115215</v>
      </c>
      <c r="U2977">
        <f>SUM($F2977:I2977)</f>
        <v>123444</v>
      </c>
      <c r="V2977">
        <f>SUM($F2977:J2977)</f>
        <v>131673</v>
      </c>
      <c r="W2977">
        <f>SUM($F2977:K2977)</f>
        <v>139902</v>
      </c>
      <c r="X2977">
        <f>SUM($F2977:L2977)</f>
        <v>148131</v>
      </c>
      <c r="Y2977">
        <f>SUM($F2977:M2977)</f>
        <v>156360</v>
      </c>
      <c r="Z2977">
        <f>SUM($F2977:N2977)</f>
        <v>164589</v>
      </c>
      <c r="AA2977">
        <f>SUM($F2977:O2977)</f>
        <v>172818</v>
      </c>
      <c r="AB2977">
        <f>SUM($F2977:P2977)</f>
        <v>181047</v>
      </c>
      <c r="AC2977">
        <f>SUM($F2977:Q2977)</f>
        <v>189276</v>
      </c>
      <c r="AD2977">
        <f>SUM($F2977:R2977)</f>
        <v>197514</v>
      </c>
    </row>
    <row r="2978" spans="1:30" x14ac:dyDescent="0.35">
      <c r="A2978" t="s">
        <v>170</v>
      </c>
      <c r="B2978" s="328" t="str">
        <f>VLOOKUP(A2978,'Web Based Remittances'!$A$2:$C$70,3,0)</f>
        <v>686d673m</v>
      </c>
      <c r="C2978" t="s">
        <v>67</v>
      </c>
      <c r="D2978" t="s">
        <v>68</v>
      </c>
      <c r="E2978">
        <v>6110800</v>
      </c>
      <c r="S2978">
        <f t="shared" si="46"/>
        <v>0</v>
      </c>
      <c r="T2978">
        <f>SUM($F2978:H2978)</f>
        <v>0</v>
      </c>
      <c r="U2978">
        <f>SUM($F2978:I2978)</f>
        <v>0</v>
      </c>
      <c r="V2978">
        <f>SUM($F2978:J2978)</f>
        <v>0</v>
      </c>
      <c r="W2978">
        <f>SUM($F2978:K2978)</f>
        <v>0</v>
      </c>
      <c r="X2978">
        <f>SUM($F2978:L2978)</f>
        <v>0</v>
      </c>
      <c r="Y2978">
        <f>SUM($F2978:M2978)</f>
        <v>0</v>
      </c>
      <c r="Z2978">
        <f>SUM($F2978:N2978)</f>
        <v>0</v>
      </c>
      <c r="AA2978">
        <f>SUM($F2978:O2978)</f>
        <v>0</v>
      </c>
      <c r="AB2978">
        <f>SUM($F2978:P2978)</f>
        <v>0</v>
      </c>
      <c r="AC2978">
        <f>SUM($F2978:Q2978)</f>
        <v>0</v>
      </c>
      <c r="AD2978">
        <f>SUM($F2978:R2978)</f>
        <v>0</v>
      </c>
    </row>
    <row r="2979" spans="1:30" x14ac:dyDescent="0.35">
      <c r="A2979" t="s">
        <v>170</v>
      </c>
      <c r="B2979" s="328" t="str">
        <f>VLOOKUP(A2979,'Web Based Remittances'!$A$2:$C$70,3,0)</f>
        <v>686d673m</v>
      </c>
      <c r="C2979" t="s">
        <v>69</v>
      </c>
      <c r="D2979" t="s">
        <v>70</v>
      </c>
      <c r="E2979">
        <v>6110640</v>
      </c>
      <c r="F2979">
        <v>22941</v>
      </c>
      <c r="G2979">
        <v>1911</v>
      </c>
      <c r="H2979">
        <v>1911</v>
      </c>
      <c r="I2979">
        <v>1911</v>
      </c>
      <c r="J2979">
        <v>1911</v>
      </c>
      <c r="K2979">
        <v>1911</v>
      </c>
      <c r="L2979">
        <v>1911</v>
      </c>
      <c r="M2979">
        <v>1911</v>
      </c>
      <c r="N2979">
        <v>1911</v>
      </c>
      <c r="O2979">
        <v>1911</v>
      </c>
      <c r="P2979">
        <v>1911</v>
      </c>
      <c r="Q2979">
        <v>1911</v>
      </c>
      <c r="R2979">
        <v>1920</v>
      </c>
      <c r="S2979">
        <f t="shared" si="46"/>
        <v>1911</v>
      </c>
      <c r="T2979">
        <f>SUM($F2979:H2979)</f>
        <v>26763</v>
      </c>
      <c r="U2979">
        <f>SUM($F2979:I2979)</f>
        <v>28674</v>
      </c>
      <c r="V2979">
        <f>SUM($F2979:J2979)</f>
        <v>30585</v>
      </c>
      <c r="W2979">
        <f>SUM($F2979:K2979)</f>
        <v>32496</v>
      </c>
      <c r="X2979">
        <f>SUM($F2979:L2979)</f>
        <v>34407</v>
      </c>
      <c r="Y2979">
        <f>SUM($F2979:M2979)</f>
        <v>36318</v>
      </c>
      <c r="Z2979">
        <f>SUM($F2979:N2979)</f>
        <v>38229</v>
      </c>
      <c r="AA2979">
        <f>SUM($F2979:O2979)</f>
        <v>40140</v>
      </c>
      <c r="AB2979">
        <f>SUM($F2979:P2979)</f>
        <v>42051</v>
      </c>
      <c r="AC2979">
        <f>SUM($F2979:Q2979)</f>
        <v>43962</v>
      </c>
      <c r="AD2979">
        <f>SUM($F2979:R2979)</f>
        <v>45882</v>
      </c>
    </row>
    <row r="2980" spans="1:30" x14ac:dyDescent="0.35">
      <c r="A2980" t="s">
        <v>170</v>
      </c>
      <c r="B2980" s="328" t="str">
        <f>VLOOKUP(A2980,'Web Based Remittances'!$A$2:$C$70,3,0)</f>
        <v>686d673m</v>
      </c>
      <c r="C2980" t="s">
        <v>71</v>
      </c>
      <c r="D2980" t="s">
        <v>72</v>
      </c>
      <c r="E2980">
        <v>6116300</v>
      </c>
      <c r="F2980">
        <v>1996</v>
      </c>
      <c r="G2980">
        <v>500</v>
      </c>
      <c r="J2980">
        <v>500</v>
      </c>
      <c r="N2980">
        <v>500</v>
      </c>
      <c r="R2980">
        <v>496</v>
      </c>
      <c r="S2980">
        <f t="shared" si="46"/>
        <v>500</v>
      </c>
      <c r="T2980">
        <f>SUM($F2980:H2980)</f>
        <v>2496</v>
      </c>
      <c r="U2980">
        <f>SUM($F2980:I2980)</f>
        <v>2496</v>
      </c>
      <c r="V2980">
        <f>SUM($F2980:J2980)</f>
        <v>2996</v>
      </c>
      <c r="W2980">
        <f>SUM($F2980:K2980)</f>
        <v>2996</v>
      </c>
      <c r="X2980">
        <f>SUM($F2980:L2980)</f>
        <v>2996</v>
      </c>
      <c r="Y2980">
        <f>SUM($F2980:M2980)</f>
        <v>2996</v>
      </c>
      <c r="Z2980">
        <f>SUM($F2980:N2980)</f>
        <v>3496</v>
      </c>
      <c r="AA2980">
        <f>SUM($F2980:O2980)</f>
        <v>3496</v>
      </c>
      <c r="AB2980">
        <f>SUM($F2980:P2980)</f>
        <v>3496</v>
      </c>
      <c r="AC2980">
        <f>SUM($F2980:Q2980)</f>
        <v>3496</v>
      </c>
      <c r="AD2980">
        <f>SUM($F2980:R2980)</f>
        <v>3992</v>
      </c>
    </row>
    <row r="2981" spans="1:30" x14ac:dyDescent="0.35">
      <c r="A2981" t="s">
        <v>170</v>
      </c>
      <c r="B2981" s="328" t="str">
        <f>VLOOKUP(A2981,'Web Based Remittances'!$A$2:$C$70,3,0)</f>
        <v>686d673m</v>
      </c>
      <c r="C2981" t="s">
        <v>73</v>
      </c>
      <c r="D2981" t="s">
        <v>74</v>
      </c>
      <c r="E2981">
        <v>6116200</v>
      </c>
      <c r="F2981">
        <v>7578</v>
      </c>
      <c r="H2981">
        <v>1895</v>
      </c>
      <c r="J2981">
        <v>1895</v>
      </c>
      <c r="M2981">
        <v>1895</v>
      </c>
      <c r="P2981">
        <v>1893</v>
      </c>
      <c r="S2981">
        <f t="shared" si="46"/>
        <v>0</v>
      </c>
      <c r="T2981">
        <f>SUM($F2981:H2981)</f>
        <v>9473</v>
      </c>
      <c r="U2981">
        <f>SUM($F2981:I2981)</f>
        <v>9473</v>
      </c>
      <c r="V2981">
        <f>SUM($F2981:J2981)</f>
        <v>11368</v>
      </c>
      <c r="W2981">
        <f>SUM($F2981:K2981)</f>
        <v>11368</v>
      </c>
      <c r="X2981">
        <f>SUM($F2981:L2981)</f>
        <v>11368</v>
      </c>
      <c r="Y2981">
        <f>SUM($F2981:M2981)</f>
        <v>13263</v>
      </c>
      <c r="Z2981">
        <f>SUM($F2981:N2981)</f>
        <v>13263</v>
      </c>
      <c r="AA2981">
        <f>SUM($F2981:O2981)</f>
        <v>13263</v>
      </c>
      <c r="AB2981">
        <f>SUM($F2981:P2981)</f>
        <v>15156</v>
      </c>
      <c r="AC2981">
        <f>SUM($F2981:Q2981)</f>
        <v>15156</v>
      </c>
      <c r="AD2981">
        <f>SUM($F2981:R2981)</f>
        <v>15156</v>
      </c>
    </row>
    <row r="2982" spans="1:30" x14ac:dyDescent="0.35">
      <c r="A2982" t="s">
        <v>170</v>
      </c>
      <c r="B2982" s="328" t="str">
        <f>VLOOKUP(A2982,'Web Based Remittances'!$A$2:$C$70,3,0)</f>
        <v>686d673m</v>
      </c>
      <c r="C2982" t="s">
        <v>75</v>
      </c>
      <c r="D2982" t="s">
        <v>76</v>
      </c>
      <c r="E2982">
        <v>6116610</v>
      </c>
      <c r="F2982">
        <v>15794.45</v>
      </c>
      <c r="G2982">
        <v>15794.45</v>
      </c>
      <c r="S2982">
        <f t="shared" si="46"/>
        <v>15794.45</v>
      </c>
      <c r="T2982">
        <f>SUM($F2982:H2982)</f>
        <v>31588.9</v>
      </c>
      <c r="U2982">
        <f>SUM($F2982:I2982)</f>
        <v>31588.9</v>
      </c>
      <c r="V2982">
        <f>SUM($F2982:J2982)</f>
        <v>31588.9</v>
      </c>
      <c r="W2982">
        <f>SUM($F2982:K2982)</f>
        <v>31588.9</v>
      </c>
      <c r="X2982">
        <f>SUM($F2982:L2982)</f>
        <v>31588.9</v>
      </c>
      <c r="Y2982">
        <f>SUM($F2982:M2982)</f>
        <v>31588.9</v>
      </c>
      <c r="Z2982">
        <f>SUM($F2982:N2982)</f>
        <v>31588.9</v>
      </c>
      <c r="AA2982">
        <f>SUM($F2982:O2982)</f>
        <v>31588.9</v>
      </c>
      <c r="AB2982">
        <f>SUM($F2982:P2982)</f>
        <v>31588.9</v>
      </c>
      <c r="AC2982">
        <f>SUM($F2982:Q2982)</f>
        <v>31588.9</v>
      </c>
      <c r="AD2982">
        <f>SUM($F2982:R2982)</f>
        <v>31588.9</v>
      </c>
    </row>
    <row r="2983" spans="1:30" x14ac:dyDescent="0.35">
      <c r="A2983" t="s">
        <v>170</v>
      </c>
      <c r="B2983" s="328" t="str">
        <f>VLOOKUP(A2983,'Web Based Remittances'!$A$2:$C$70,3,0)</f>
        <v>686d673m</v>
      </c>
      <c r="C2983" t="s">
        <v>77</v>
      </c>
      <c r="D2983" t="s">
        <v>78</v>
      </c>
      <c r="E2983">
        <v>6116600</v>
      </c>
      <c r="F2983">
        <v>674</v>
      </c>
      <c r="G2983">
        <v>674</v>
      </c>
      <c r="S2983">
        <f t="shared" si="46"/>
        <v>674</v>
      </c>
      <c r="T2983">
        <f>SUM($F2983:H2983)</f>
        <v>1348</v>
      </c>
      <c r="U2983">
        <f>SUM($F2983:I2983)</f>
        <v>1348</v>
      </c>
      <c r="V2983">
        <f>SUM($F2983:J2983)</f>
        <v>1348</v>
      </c>
      <c r="W2983">
        <f>SUM($F2983:K2983)</f>
        <v>1348</v>
      </c>
      <c r="X2983">
        <f>SUM($F2983:L2983)</f>
        <v>1348</v>
      </c>
      <c r="Y2983">
        <f>SUM($F2983:M2983)</f>
        <v>1348</v>
      </c>
      <c r="Z2983">
        <f>SUM($F2983:N2983)</f>
        <v>1348</v>
      </c>
      <c r="AA2983">
        <f>SUM($F2983:O2983)</f>
        <v>1348</v>
      </c>
      <c r="AB2983">
        <f>SUM($F2983:P2983)</f>
        <v>1348</v>
      </c>
      <c r="AC2983">
        <f>SUM($F2983:Q2983)</f>
        <v>1348</v>
      </c>
      <c r="AD2983">
        <f>SUM($F2983:R2983)</f>
        <v>1348</v>
      </c>
    </row>
    <row r="2984" spans="1:30" x14ac:dyDescent="0.35">
      <c r="A2984" t="s">
        <v>170</v>
      </c>
      <c r="B2984" s="328" t="str">
        <f>VLOOKUP(A2984,'Web Based Remittances'!$A$2:$C$70,3,0)</f>
        <v>686d673m</v>
      </c>
      <c r="C2984" t="s">
        <v>79</v>
      </c>
      <c r="D2984" t="s">
        <v>80</v>
      </c>
      <c r="E2984">
        <v>6121000</v>
      </c>
      <c r="F2984">
        <v>26597.14</v>
      </c>
      <c r="G2984">
        <v>2216</v>
      </c>
      <c r="H2984">
        <v>2216</v>
      </c>
      <c r="I2984">
        <v>2216</v>
      </c>
      <c r="J2984">
        <v>2216</v>
      </c>
      <c r="L2984">
        <v>4437.1400000000003</v>
      </c>
      <c r="M2984">
        <v>2216</v>
      </c>
      <c r="N2984">
        <v>2216</v>
      </c>
      <c r="O2984">
        <v>2216</v>
      </c>
      <c r="P2984">
        <v>2216</v>
      </c>
      <c r="Q2984">
        <v>2216</v>
      </c>
      <c r="R2984">
        <v>2216</v>
      </c>
      <c r="S2984">
        <f t="shared" si="46"/>
        <v>2216</v>
      </c>
      <c r="T2984">
        <f>SUM($F2984:H2984)</f>
        <v>31029.14</v>
      </c>
      <c r="U2984">
        <f>SUM($F2984:I2984)</f>
        <v>33245.14</v>
      </c>
      <c r="V2984">
        <f>SUM($F2984:J2984)</f>
        <v>35461.14</v>
      </c>
      <c r="W2984">
        <f>SUM($F2984:K2984)</f>
        <v>35461.14</v>
      </c>
      <c r="X2984">
        <f>SUM($F2984:L2984)</f>
        <v>39898.28</v>
      </c>
      <c r="Y2984">
        <f>SUM($F2984:M2984)</f>
        <v>42114.28</v>
      </c>
      <c r="Z2984">
        <f>SUM($F2984:N2984)</f>
        <v>44330.28</v>
      </c>
      <c r="AA2984">
        <f>SUM($F2984:O2984)</f>
        <v>46546.28</v>
      </c>
      <c r="AB2984">
        <f>SUM($F2984:P2984)</f>
        <v>48762.28</v>
      </c>
      <c r="AC2984">
        <f>SUM($F2984:Q2984)</f>
        <v>50978.28</v>
      </c>
      <c r="AD2984">
        <f>SUM($F2984:R2984)</f>
        <v>53194.28</v>
      </c>
    </row>
    <row r="2985" spans="1:30" x14ac:dyDescent="0.35">
      <c r="A2985" t="s">
        <v>170</v>
      </c>
      <c r="B2985" s="328" t="str">
        <f>VLOOKUP(A2985,'Web Based Remittances'!$A$2:$C$70,3,0)</f>
        <v>686d673m</v>
      </c>
      <c r="C2985" t="s">
        <v>81</v>
      </c>
      <c r="D2985" t="s">
        <v>82</v>
      </c>
      <c r="E2985">
        <v>6122310</v>
      </c>
      <c r="F2985">
        <v>9193</v>
      </c>
      <c r="G2985">
        <v>766</v>
      </c>
      <c r="H2985">
        <v>766</v>
      </c>
      <c r="I2985">
        <v>766</v>
      </c>
      <c r="J2985">
        <v>766</v>
      </c>
      <c r="L2985">
        <v>1533</v>
      </c>
      <c r="M2985">
        <v>766</v>
      </c>
      <c r="N2985">
        <v>766</v>
      </c>
      <c r="O2985">
        <v>766</v>
      </c>
      <c r="P2985">
        <v>766</v>
      </c>
      <c r="Q2985">
        <v>766</v>
      </c>
      <c r="R2985">
        <v>766</v>
      </c>
      <c r="S2985">
        <f t="shared" si="46"/>
        <v>766</v>
      </c>
      <c r="T2985">
        <f>SUM($F2985:H2985)</f>
        <v>10725</v>
      </c>
      <c r="U2985">
        <f>SUM($F2985:I2985)</f>
        <v>11491</v>
      </c>
      <c r="V2985">
        <f>SUM($F2985:J2985)</f>
        <v>12257</v>
      </c>
      <c r="W2985">
        <f>SUM($F2985:K2985)</f>
        <v>12257</v>
      </c>
      <c r="X2985">
        <f>SUM($F2985:L2985)</f>
        <v>13790</v>
      </c>
      <c r="Y2985">
        <f>SUM($F2985:M2985)</f>
        <v>14556</v>
      </c>
      <c r="Z2985">
        <f>SUM($F2985:N2985)</f>
        <v>15322</v>
      </c>
      <c r="AA2985">
        <f>SUM($F2985:O2985)</f>
        <v>16088</v>
      </c>
      <c r="AB2985">
        <f>SUM($F2985:P2985)</f>
        <v>16854</v>
      </c>
      <c r="AC2985">
        <f>SUM($F2985:Q2985)</f>
        <v>17620</v>
      </c>
      <c r="AD2985">
        <f>SUM($F2985:R2985)</f>
        <v>18386</v>
      </c>
    </row>
    <row r="2986" spans="1:30" x14ac:dyDescent="0.35">
      <c r="A2986" t="s">
        <v>170</v>
      </c>
      <c r="B2986" s="328" t="str">
        <f>VLOOKUP(A2986,'Web Based Remittances'!$A$2:$C$70,3,0)</f>
        <v>686d673m</v>
      </c>
      <c r="C2986" t="s">
        <v>83</v>
      </c>
      <c r="D2986" t="s">
        <v>84</v>
      </c>
      <c r="E2986">
        <v>6122110</v>
      </c>
      <c r="F2986">
        <v>27821.51</v>
      </c>
      <c r="G2986">
        <v>2529</v>
      </c>
      <c r="H2986">
        <v>2529</v>
      </c>
      <c r="I2986">
        <v>2529</v>
      </c>
      <c r="J2986">
        <v>2529</v>
      </c>
      <c r="L2986">
        <v>2529</v>
      </c>
      <c r="M2986">
        <v>2529</v>
      </c>
      <c r="N2986">
        <v>2529</v>
      </c>
      <c r="O2986">
        <v>2529</v>
      </c>
      <c r="P2986">
        <v>2529</v>
      </c>
      <c r="Q2986">
        <v>2529</v>
      </c>
      <c r="R2986">
        <v>2531.5100000000002</v>
      </c>
      <c r="S2986">
        <f t="shared" si="46"/>
        <v>2529</v>
      </c>
      <c r="T2986">
        <f>SUM($F2986:H2986)</f>
        <v>32879.509999999995</v>
      </c>
      <c r="U2986">
        <f>SUM($F2986:I2986)</f>
        <v>35408.509999999995</v>
      </c>
      <c r="V2986">
        <f>SUM($F2986:J2986)</f>
        <v>37937.509999999995</v>
      </c>
      <c r="W2986">
        <f>SUM($F2986:K2986)</f>
        <v>37937.509999999995</v>
      </c>
      <c r="X2986">
        <f>SUM($F2986:L2986)</f>
        <v>40466.509999999995</v>
      </c>
      <c r="Y2986">
        <f>SUM($F2986:M2986)</f>
        <v>42995.509999999995</v>
      </c>
      <c r="Z2986">
        <f>SUM($F2986:N2986)</f>
        <v>45524.509999999995</v>
      </c>
      <c r="AA2986">
        <f>SUM($F2986:O2986)</f>
        <v>48053.509999999995</v>
      </c>
      <c r="AB2986">
        <f>SUM($F2986:P2986)</f>
        <v>50582.509999999995</v>
      </c>
      <c r="AC2986">
        <f>SUM($F2986:Q2986)</f>
        <v>53111.509999999995</v>
      </c>
      <c r="AD2986">
        <f>SUM($F2986:R2986)</f>
        <v>55643.02</v>
      </c>
    </row>
    <row r="2987" spans="1:30" x14ac:dyDescent="0.35">
      <c r="A2987" t="s">
        <v>170</v>
      </c>
      <c r="B2987" s="328" t="str">
        <f>VLOOKUP(A2987,'Web Based Remittances'!$A$2:$C$70,3,0)</f>
        <v>686d673m</v>
      </c>
      <c r="C2987" t="s">
        <v>85</v>
      </c>
      <c r="D2987" t="s">
        <v>86</v>
      </c>
      <c r="E2987">
        <v>6120800</v>
      </c>
      <c r="F2987">
        <v>11832</v>
      </c>
      <c r="H2987">
        <v>2958</v>
      </c>
      <c r="L2987">
        <v>2958</v>
      </c>
      <c r="O2987">
        <v>2958</v>
      </c>
      <c r="R2987">
        <v>2958</v>
      </c>
      <c r="S2987">
        <f t="shared" si="46"/>
        <v>0</v>
      </c>
      <c r="T2987">
        <f>SUM($F2987:H2987)</f>
        <v>14790</v>
      </c>
      <c r="U2987">
        <f>SUM($F2987:I2987)</f>
        <v>14790</v>
      </c>
      <c r="V2987">
        <f>SUM($F2987:J2987)</f>
        <v>14790</v>
      </c>
      <c r="W2987">
        <f>SUM($F2987:K2987)</f>
        <v>14790</v>
      </c>
      <c r="X2987">
        <f>SUM($F2987:L2987)</f>
        <v>17748</v>
      </c>
      <c r="Y2987">
        <f>SUM($F2987:M2987)</f>
        <v>17748</v>
      </c>
      <c r="Z2987">
        <f>SUM($F2987:N2987)</f>
        <v>17748</v>
      </c>
      <c r="AA2987">
        <f>SUM($F2987:O2987)</f>
        <v>20706</v>
      </c>
      <c r="AB2987">
        <f>SUM($F2987:P2987)</f>
        <v>20706</v>
      </c>
      <c r="AC2987">
        <f>SUM($F2987:Q2987)</f>
        <v>20706</v>
      </c>
      <c r="AD2987">
        <f>SUM($F2987:R2987)</f>
        <v>23664</v>
      </c>
    </row>
    <row r="2988" spans="1:30" x14ac:dyDescent="0.35">
      <c r="A2988" t="s">
        <v>170</v>
      </c>
      <c r="B2988" s="328" t="str">
        <f>VLOOKUP(A2988,'Web Based Remittances'!$A$2:$C$70,3,0)</f>
        <v>686d673m</v>
      </c>
      <c r="C2988" t="s">
        <v>87</v>
      </c>
      <c r="D2988" t="s">
        <v>88</v>
      </c>
      <c r="E2988">
        <v>6120220</v>
      </c>
      <c r="F2988">
        <v>34404</v>
      </c>
      <c r="G2988">
        <v>2867</v>
      </c>
      <c r="H2988">
        <v>2867</v>
      </c>
      <c r="I2988">
        <v>2867</v>
      </c>
      <c r="J2988">
        <v>2867</v>
      </c>
      <c r="K2988">
        <v>2867</v>
      </c>
      <c r="L2988">
        <v>2867</v>
      </c>
      <c r="M2988">
        <v>2867</v>
      </c>
      <c r="N2988">
        <v>2867</v>
      </c>
      <c r="O2988">
        <v>2867</v>
      </c>
      <c r="P2988">
        <v>2867</v>
      </c>
      <c r="Q2988">
        <v>2867</v>
      </c>
      <c r="R2988">
        <v>2867</v>
      </c>
      <c r="S2988">
        <f t="shared" si="46"/>
        <v>2867</v>
      </c>
      <c r="T2988">
        <f>SUM($F2988:H2988)</f>
        <v>40138</v>
      </c>
      <c r="U2988">
        <f>SUM($F2988:I2988)</f>
        <v>43005</v>
      </c>
      <c r="V2988">
        <f>SUM($F2988:J2988)</f>
        <v>45872</v>
      </c>
      <c r="W2988">
        <f>SUM($F2988:K2988)</f>
        <v>48739</v>
      </c>
      <c r="X2988">
        <f>SUM($F2988:L2988)</f>
        <v>51606</v>
      </c>
      <c r="Y2988">
        <f>SUM($F2988:M2988)</f>
        <v>54473</v>
      </c>
      <c r="Z2988">
        <f>SUM($F2988:N2988)</f>
        <v>57340</v>
      </c>
      <c r="AA2988">
        <f>SUM($F2988:O2988)</f>
        <v>60207</v>
      </c>
      <c r="AB2988">
        <f>SUM($F2988:P2988)</f>
        <v>63074</v>
      </c>
      <c r="AC2988">
        <f>SUM($F2988:Q2988)</f>
        <v>65941</v>
      </c>
      <c r="AD2988">
        <f>SUM($F2988:R2988)</f>
        <v>68808</v>
      </c>
    </row>
    <row r="2989" spans="1:30" x14ac:dyDescent="0.35">
      <c r="A2989" t="s">
        <v>170</v>
      </c>
      <c r="B2989" s="328" t="str">
        <f>VLOOKUP(A2989,'Web Based Remittances'!$A$2:$C$70,3,0)</f>
        <v>686d673m</v>
      </c>
      <c r="C2989" t="s">
        <v>89</v>
      </c>
      <c r="D2989" t="s">
        <v>90</v>
      </c>
      <c r="E2989">
        <v>6120600</v>
      </c>
      <c r="F2989">
        <v>13107</v>
      </c>
      <c r="R2989">
        <v>13107</v>
      </c>
      <c r="S2989">
        <f t="shared" si="46"/>
        <v>0</v>
      </c>
      <c r="T2989">
        <f>SUM($F2989:H2989)</f>
        <v>13107</v>
      </c>
      <c r="U2989">
        <f>SUM($F2989:I2989)</f>
        <v>13107</v>
      </c>
      <c r="V2989">
        <f>SUM($F2989:J2989)</f>
        <v>13107</v>
      </c>
      <c r="W2989">
        <f>SUM($F2989:K2989)</f>
        <v>13107</v>
      </c>
      <c r="X2989">
        <f>SUM($F2989:L2989)</f>
        <v>13107</v>
      </c>
      <c r="Y2989">
        <f>SUM($F2989:M2989)</f>
        <v>13107</v>
      </c>
      <c r="Z2989">
        <f>SUM($F2989:N2989)</f>
        <v>13107</v>
      </c>
      <c r="AA2989">
        <f>SUM($F2989:O2989)</f>
        <v>13107</v>
      </c>
      <c r="AB2989">
        <f>SUM($F2989:P2989)</f>
        <v>13107</v>
      </c>
      <c r="AC2989">
        <f>SUM($F2989:Q2989)</f>
        <v>13107</v>
      </c>
      <c r="AD2989">
        <f>SUM($F2989:R2989)</f>
        <v>26214</v>
      </c>
    </row>
    <row r="2990" spans="1:30" x14ac:dyDescent="0.35">
      <c r="A2990" t="s">
        <v>170</v>
      </c>
      <c r="B2990" s="328" t="str">
        <f>VLOOKUP(A2990,'Web Based Remittances'!$A$2:$C$70,3,0)</f>
        <v>686d673m</v>
      </c>
      <c r="C2990" t="s">
        <v>91</v>
      </c>
      <c r="D2990" t="s">
        <v>92</v>
      </c>
      <c r="E2990">
        <v>6120400</v>
      </c>
      <c r="F2990">
        <v>11974.2</v>
      </c>
      <c r="G2990">
        <v>1000</v>
      </c>
      <c r="H2990">
        <v>1000</v>
      </c>
      <c r="I2990">
        <v>1000</v>
      </c>
      <c r="J2990">
        <v>1000</v>
      </c>
      <c r="L2990">
        <v>1000</v>
      </c>
      <c r="M2990">
        <v>1000</v>
      </c>
      <c r="N2990">
        <v>1000</v>
      </c>
      <c r="O2990">
        <v>1000</v>
      </c>
      <c r="P2990">
        <v>1000</v>
      </c>
      <c r="Q2990">
        <v>1000</v>
      </c>
      <c r="R2990">
        <v>1974.2</v>
      </c>
      <c r="S2990">
        <f t="shared" si="46"/>
        <v>1000</v>
      </c>
      <c r="T2990">
        <f>SUM($F2990:H2990)</f>
        <v>13974.2</v>
      </c>
      <c r="U2990">
        <f>SUM($F2990:I2990)</f>
        <v>14974.2</v>
      </c>
      <c r="V2990">
        <f>SUM($F2990:J2990)</f>
        <v>15974.2</v>
      </c>
      <c r="W2990">
        <f>SUM($F2990:K2990)</f>
        <v>15974.2</v>
      </c>
      <c r="X2990">
        <f>SUM($F2990:L2990)</f>
        <v>16974.2</v>
      </c>
      <c r="Y2990">
        <f>SUM($F2990:M2990)</f>
        <v>17974.2</v>
      </c>
      <c r="Z2990">
        <f>SUM($F2990:N2990)</f>
        <v>18974.2</v>
      </c>
      <c r="AA2990">
        <f>SUM($F2990:O2990)</f>
        <v>19974.2</v>
      </c>
      <c r="AB2990">
        <f>SUM($F2990:P2990)</f>
        <v>20974.2</v>
      </c>
      <c r="AC2990">
        <f>SUM($F2990:Q2990)</f>
        <v>21974.2</v>
      </c>
      <c r="AD2990">
        <f>SUM($F2990:R2990)</f>
        <v>23948.400000000001</v>
      </c>
    </row>
    <row r="2991" spans="1:30" x14ac:dyDescent="0.35">
      <c r="A2991" t="s">
        <v>170</v>
      </c>
      <c r="B2991" s="328" t="str">
        <f>VLOOKUP(A2991,'Web Based Remittances'!$A$2:$C$70,3,0)</f>
        <v>686d673m</v>
      </c>
      <c r="C2991" t="s">
        <v>93</v>
      </c>
      <c r="D2991" t="s">
        <v>94</v>
      </c>
      <c r="E2991">
        <v>6140130</v>
      </c>
      <c r="F2991">
        <v>54515</v>
      </c>
      <c r="G2991">
        <v>4542</v>
      </c>
      <c r="H2991">
        <v>4542</v>
      </c>
      <c r="I2991">
        <v>4542</v>
      </c>
      <c r="J2991">
        <v>4542</v>
      </c>
      <c r="L2991">
        <v>9095</v>
      </c>
      <c r="M2991">
        <v>4542</v>
      </c>
      <c r="N2991">
        <v>4542</v>
      </c>
      <c r="O2991">
        <v>4542</v>
      </c>
      <c r="P2991">
        <v>4542</v>
      </c>
      <c r="Q2991">
        <v>4542</v>
      </c>
      <c r="R2991">
        <v>4542</v>
      </c>
      <c r="S2991">
        <f t="shared" si="46"/>
        <v>4542</v>
      </c>
      <c r="T2991">
        <f>SUM($F2991:H2991)</f>
        <v>63599</v>
      </c>
      <c r="U2991">
        <f>SUM($F2991:I2991)</f>
        <v>68141</v>
      </c>
      <c r="V2991">
        <f>SUM($F2991:J2991)</f>
        <v>72683</v>
      </c>
      <c r="W2991">
        <f>SUM($F2991:K2991)</f>
        <v>72683</v>
      </c>
      <c r="X2991">
        <f>SUM($F2991:L2991)</f>
        <v>81778</v>
      </c>
      <c r="Y2991">
        <f>SUM($F2991:M2991)</f>
        <v>86320</v>
      </c>
      <c r="Z2991">
        <f>SUM($F2991:N2991)</f>
        <v>90862</v>
      </c>
      <c r="AA2991">
        <f>SUM($F2991:O2991)</f>
        <v>95404</v>
      </c>
      <c r="AB2991">
        <f>SUM($F2991:P2991)</f>
        <v>99946</v>
      </c>
      <c r="AC2991">
        <f>SUM($F2991:Q2991)</f>
        <v>104488</v>
      </c>
      <c r="AD2991">
        <f>SUM($F2991:R2991)</f>
        <v>109030</v>
      </c>
    </row>
    <row r="2992" spans="1:30" x14ac:dyDescent="0.35">
      <c r="A2992" t="s">
        <v>170</v>
      </c>
      <c r="B2992" s="328" t="str">
        <f>VLOOKUP(A2992,'Web Based Remittances'!$A$2:$C$70,3,0)</f>
        <v>686d673m</v>
      </c>
      <c r="C2992" t="s">
        <v>95</v>
      </c>
      <c r="D2992" t="s">
        <v>96</v>
      </c>
      <c r="E2992">
        <v>6142430</v>
      </c>
      <c r="F2992">
        <v>34420.199999999997</v>
      </c>
      <c r="G2992">
        <v>8605</v>
      </c>
      <c r="J2992">
        <v>8605</v>
      </c>
      <c r="M2992">
        <v>8605</v>
      </c>
      <c r="Q2992">
        <v>8605.2000000000007</v>
      </c>
      <c r="S2992">
        <f t="shared" si="46"/>
        <v>8605</v>
      </c>
      <c r="T2992">
        <f>SUM($F2992:H2992)</f>
        <v>43025.2</v>
      </c>
      <c r="U2992">
        <f>SUM($F2992:I2992)</f>
        <v>43025.2</v>
      </c>
      <c r="V2992">
        <f>SUM($F2992:J2992)</f>
        <v>51630.2</v>
      </c>
      <c r="W2992">
        <f>SUM($F2992:K2992)</f>
        <v>51630.2</v>
      </c>
      <c r="X2992">
        <f>SUM($F2992:L2992)</f>
        <v>51630.2</v>
      </c>
      <c r="Y2992">
        <f>SUM($F2992:M2992)</f>
        <v>60235.199999999997</v>
      </c>
      <c r="Z2992">
        <f>SUM($F2992:N2992)</f>
        <v>60235.199999999997</v>
      </c>
      <c r="AA2992">
        <f>SUM($F2992:O2992)</f>
        <v>60235.199999999997</v>
      </c>
      <c r="AB2992">
        <f>SUM($F2992:P2992)</f>
        <v>60235.199999999997</v>
      </c>
      <c r="AC2992">
        <f>SUM($F2992:Q2992)</f>
        <v>68840.399999999994</v>
      </c>
      <c r="AD2992">
        <f>SUM($F2992:R2992)</f>
        <v>68840.399999999994</v>
      </c>
    </row>
    <row r="2993" spans="1:30" x14ac:dyDescent="0.35">
      <c r="A2993" t="s">
        <v>170</v>
      </c>
      <c r="B2993" s="328" t="str">
        <f>VLOOKUP(A2993,'Web Based Remittances'!$A$2:$C$70,3,0)</f>
        <v>686d673m</v>
      </c>
      <c r="C2993" t="s">
        <v>97</v>
      </c>
      <c r="D2993" t="s">
        <v>98</v>
      </c>
      <c r="E2993">
        <v>6146100</v>
      </c>
      <c r="S2993">
        <f t="shared" si="46"/>
        <v>0</v>
      </c>
      <c r="T2993">
        <f>SUM($F2993:H2993)</f>
        <v>0</v>
      </c>
      <c r="U2993">
        <f>SUM($F2993:I2993)</f>
        <v>0</v>
      </c>
      <c r="V2993">
        <f>SUM($F2993:J2993)</f>
        <v>0</v>
      </c>
      <c r="W2993">
        <f>SUM($F2993:K2993)</f>
        <v>0</v>
      </c>
      <c r="X2993">
        <f>SUM($F2993:L2993)</f>
        <v>0</v>
      </c>
      <c r="Y2993">
        <f>SUM($F2993:M2993)</f>
        <v>0</v>
      </c>
      <c r="Z2993">
        <f>SUM($F2993:N2993)</f>
        <v>0</v>
      </c>
      <c r="AA2993">
        <f>SUM($F2993:O2993)</f>
        <v>0</v>
      </c>
      <c r="AB2993">
        <f>SUM($F2993:P2993)</f>
        <v>0</v>
      </c>
      <c r="AC2993">
        <f>SUM($F2993:Q2993)</f>
        <v>0</v>
      </c>
      <c r="AD2993">
        <f>SUM($F2993:R2993)</f>
        <v>0</v>
      </c>
    </row>
    <row r="2994" spans="1:30" x14ac:dyDescent="0.35">
      <c r="A2994" t="s">
        <v>170</v>
      </c>
      <c r="B2994" s="328" t="str">
        <f>VLOOKUP(A2994,'Web Based Remittances'!$A$2:$C$70,3,0)</f>
        <v>686d673m</v>
      </c>
      <c r="C2994" t="s">
        <v>99</v>
      </c>
      <c r="D2994" t="s">
        <v>100</v>
      </c>
      <c r="E2994">
        <v>6140000</v>
      </c>
      <c r="F2994">
        <v>12423</v>
      </c>
      <c r="G2994">
        <v>1130</v>
      </c>
      <c r="H2994">
        <v>1130</v>
      </c>
      <c r="I2994">
        <v>1130</v>
      </c>
      <c r="J2994">
        <v>1130</v>
      </c>
      <c r="L2994">
        <v>1130</v>
      </c>
      <c r="M2994">
        <v>1130</v>
      </c>
      <c r="N2994">
        <v>1130</v>
      </c>
      <c r="O2994">
        <v>1130</v>
      </c>
      <c r="P2994">
        <v>1130</v>
      </c>
      <c r="Q2994">
        <v>1130</v>
      </c>
      <c r="R2994">
        <v>1123</v>
      </c>
      <c r="S2994">
        <f t="shared" si="46"/>
        <v>1130</v>
      </c>
      <c r="T2994">
        <f>SUM($F2994:H2994)</f>
        <v>14683</v>
      </c>
      <c r="U2994">
        <f>SUM($F2994:I2994)</f>
        <v>15813</v>
      </c>
      <c r="V2994">
        <f>SUM($F2994:J2994)</f>
        <v>16943</v>
      </c>
      <c r="W2994">
        <f>SUM($F2994:K2994)</f>
        <v>16943</v>
      </c>
      <c r="X2994">
        <f>SUM($F2994:L2994)</f>
        <v>18073</v>
      </c>
      <c r="Y2994">
        <f>SUM($F2994:M2994)</f>
        <v>19203</v>
      </c>
      <c r="Z2994">
        <f>SUM($F2994:N2994)</f>
        <v>20333</v>
      </c>
      <c r="AA2994">
        <f>SUM($F2994:O2994)</f>
        <v>21463</v>
      </c>
      <c r="AB2994">
        <f>SUM($F2994:P2994)</f>
        <v>22593</v>
      </c>
      <c r="AC2994">
        <f>SUM($F2994:Q2994)</f>
        <v>23723</v>
      </c>
      <c r="AD2994">
        <f>SUM($F2994:R2994)</f>
        <v>24846</v>
      </c>
    </row>
    <row r="2995" spans="1:30" x14ac:dyDescent="0.35">
      <c r="A2995" t="s">
        <v>170</v>
      </c>
      <c r="B2995" s="328" t="str">
        <f>VLOOKUP(A2995,'Web Based Remittances'!$A$2:$C$70,3,0)</f>
        <v>686d673m</v>
      </c>
      <c r="C2995" t="s">
        <v>101</v>
      </c>
      <c r="D2995" t="s">
        <v>102</v>
      </c>
      <c r="E2995">
        <v>6121600</v>
      </c>
      <c r="F2995">
        <v>12939.5</v>
      </c>
      <c r="G2995">
        <v>12939.5</v>
      </c>
      <c r="S2995">
        <f t="shared" si="46"/>
        <v>12939.5</v>
      </c>
      <c r="T2995">
        <f>SUM($F2995:H2995)</f>
        <v>25879</v>
      </c>
      <c r="U2995">
        <f>SUM($F2995:I2995)</f>
        <v>25879</v>
      </c>
      <c r="V2995">
        <f>SUM($F2995:J2995)</f>
        <v>25879</v>
      </c>
      <c r="W2995">
        <f>SUM($F2995:K2995)</f>
        <v>25879</v>
      </c>
      <c r="X2995">
        <f>SUM($F2995:L2995)</f>
        <v>25879</v>
      </c>
      <c r="Y2995">
        <f>SUM($F2995:M2995)</f>
        <v>25879</v>
      </c>
      <c r="Z2995">
        <f>SUM($F2995:N2995)</f>
        <v>25879</v>
      </c>
      <c r="AA2995">
        <f>SUM($F2995:O2995)</f>
        <v>25879</v>
      </c>
      <c r="AB2995">
        <f>SUM($F2995:P2995)</f>
        <v>25879</v>
      </c>
      <c r="AC2995">
        <f>SUM($F2995:Q2995)</f>
        <v>25879</v>
      </c>
      <c r="AD2995">
        <f>SUM($F2995:R2995)</f>
        <v>25879</v>
      </c>
    </row>
    <row r="2996" spans="1:30" x14ac:dyDescent="0.35">
      <c r="A2996" t="s">
        <v>170</v>
      </c>
      <c r="B2996" s="328" t="str">
        <f>VLOOKUP(A2996,'Web Based Remittances'!$A$2:$C$70,3,0)</f>
        <v>686d673m</v>
      </c>
      <c r="C2996" t="s">
        <v>103</v>
      </c>
      <c r="D2996" t="s">
        <v>104</v>
      </c>
      <c r="E2996">
        <v>6151110</v>
      </c>
      <c r="S2996">
        <f t="shared" si="46"/>
        <v>0</v>
      </c>
      <c r="T2996">
        <f>SUM($F2996:H2996)</f>
        <v>0</v>
      </c>
      <c r="U2996">
        <f>SUM($F2996:I2996)</f>
        <v>0</v>
      </c>
      <c r="V2996">
        <f>SUM($F2996:J2996)</f>
        <v>0</v>
      </c>
      <c r="W2996">
        <f>SUM($F2996:K2996)</f>
        <v>0</v>
      </c>
      <c r="X2996">
        <f>SUM($F2996:L2996)</f>
        <v>0</v>
      </c>
      <c r="Y2996">
        <f>SUM($F2996:M2996)</f>
        <v>0</v>
      </c>
      <c r="Z2996">
        <f>SUM($F2996:N2996)</f>
        <v>0</v>
      </c>
      <c r="AA2996">
        <f>SUM($F2996:O2996)</f>
        <v>0</v>
      </c>
      <c r="AB2996">
        <f>SUM($F2996:P2996)</f>
        <v>0</v>
      </c>
      <c r="AC2996">
        <f>SUM($F2996:Q2996)</f>
        <v>0</v>
      </c>
      <c r="AD2996">
        <f>SUM($F2996:R2996)</f>
        <v>0</v>
      </c>
    </row>
    <row r="2997" spans="1:30" x14ac:dyDescent="0.35">
      <c r="A2997" t="s">
        <v>170</v>
      </c>
      <c r="B2997" s="328" t="str">
        <f>VLOOKUP(A2997,'Web Based Remittances'!$A$2:$C$70,3,0)</f>
        <v>686d673m</v>
      </c>
      <c r="C2997" t="s">
        <v>105</v>
      </c>
      <c r="D2997" t="s">
        <v>106</v>
      </c>
      <c r="E2997">
        <v>6140200</v>
      </c>
      <c r="F2997">
        <v>77655</v>
      </c>
      <c r="G2997">
        <v>7055</v>
      </c>
      <c r="H2997">
        <v>7060</v>
      </c>
      <c r="I2997">
        <v>7060</v>
      </c>
      <c r="J2997">
        <v>7060</v>
      </c>
      <c r="L2997">
        <v>7060</v>
      </c>
      <c r="M2997">
        <v>7060</v>
      </c>
      <c r="N2997">
        <v>7060</v>
      </c>
      <c r="O2997">
        <v>7060</v>
      </c>
      <c r="P2997">
        <v>7060</v>
      </c>
      <c r="Q2997">
        <v>7060</v>
      </c>
      <c r="R2997">
        <v>7060</v>
      </c>
      <c r="S2997">
        <f t="shared" si="46"/>
        <v>7055</v>
      </c>
      <c r="T2997">
        <f>SUM($F2997:H2997)</f>
        <v>91770</v>
      </c>
      <c r="U2997">
        <f>SUM($F2997:I2997)</f>
        <v>98830</v>
      </c>
      <c r="V2997">
        <f>SUM($F2997:J2997)</f>
        <v>105890</v>
      </c>
      <c r="W2997">
        <f>SUM($F2997:K2997)</f>
        <v>105890</v>
      </c>
      <c r="X2997">
        <f>SUM($F2997:L2997)</f>
        <v>112950</v>
      </c>
      <c r="Y2997">
        <f>SUM($F2997:M2997)</f>
        <v>120010</v>
      </c>
      <c r="Z2997">
        <f>SUM($F2997:N2997)</f>
        <v>127070</v>
      </c>
      <c r="AA2997">
        <f>SUM($F2997:O2997)</f>
        <v>134130</v>
      </c>
      <c r="AB2997">
        <f>SUM($F2997:P2997)</f>
        <v>141190</v>
      </c>
      <c r="AC2997">
        <f>SUM($F2997:Q2997)</f>
        <v>148250</v>
      </c>
      <c r="AD2997">
        <f>SUM($F2997:R2997)</f>
        <v>155310</v>
      </c>
    </row>
    <row r="2998" spans="1:30" x14ac:dyDescent="0.35">
      <c r="A2998" t="s">
        <v>170</v>
      </c>
      <c r="B2998" s="328" t="str">
        <f>VLOOKUP(A2998,'Web Based Remittances'!$A$2:$C$70,3,0)</f>
        <v>686d673m</v>
      </c>
      <c r="C2998" t="s">
        <v>107</v>
      </c>
      <c r="D2998" t="s">
        <v>108</v>
      </c>
      <c r="E2998">
        <v>6111000</v>
      </c>
      <c r="F2998">
        <v>2000</v>
      </c>
      <c r="G2998">
        <v>500</v>
      </c>
      <c r="J2998">
        <v>500</v>
      </c>
      <c r="N2998">
        <v>500</v>
      </c>
      <c r="Q2998">
        <v>500</v>
      </c>
      <c r="S2998">
        <f t="shared" si="46"/>
        <v>500</v>
      </c>
      <c r="T2998">
        <f>SUM($F2998:H2998)</f>
        <v>2500</v>
      </c>
      <c r="U2998">
        <f>SUM($F2998:I2998)</f>
        <v>2500</v>
      </c>
      <c r="V2998">
        <f>SUM($F2998:J2998)</f>
        <v>3000</v>
      </c>
      <c r="W2998">
        <f>SUM($F2998:K2998)</f>
        <v>3000</v>
      </c>
      <c r="X2998">
        <f>SUM($F2998:L2998)</f>
        <v>3000</v>
      </c>
      <c r="Y2998">
        <f>SUM($F2998:M2998)</f>
        <v>3000</v>
      </c>
      <c r="Z2998">
        <f>SUM($F2998:N2998)</f>
        <v>3500</v>
      </c>
      <c r="AA2998">
        <f>SUM($F2998:O2998)</f>
        <v>3500</v>
      </c>
      <c r="AB2998">
        <f>SUM($F2998:P2998)</f>
        <v>3500</v>
      </c>
      <c r="AC2998">
        <f>SUM($F2998:Q2998)</f>
        <v>4000</v>
      </c>
      <c r="AD2998">
        <f>SUM($F2998:R2998)</f>
        <v>4000</v>
      </c>
    </row>
    <row r="2999" spans="1:30" x14ac:dyDescent="0.35">
      <c r="A2999" t="s">
        <v>170</v>
      </c>
      <c r="B2999" s="328" t="str">
        <f>VLOOKUP(A2999,'Web Based Remittances'!$A$2:$C$70,3,0)</f>
        <v>686d673m</v>
      </c>
      <c r="C2999" t="s">
        <v>109</v>
      </c>
      <c r="D2999" t="s">
        <v>110</v>
      </c>
      <c r="E2999">
        <v>6170100</v>
      </c>
      <c r="F2999">
        <v>38444</v>
      </c>
      <c r="G2999">
        <v>9611</v>
      </c>
      <c r="J2999">
        <v>9611</v>
      </c>
      <c r="M2999">
        <v>9611</v>
      </c>
      <c r="P2999">
        <v>9611</v>
      </c>
      <c r="S2999">
        <f t="shared" si="46"/>
        <v>9611</v>
      </c>
      <c r="T2999">
        <f>SUM($F2999:H2999)</f>
        <v>48055</v>
      </c>
      <c r="U2999">
        <f>SUM($F2999:I2999)</f>
        <v>48055</v>
      </c>
      <c r="V2999">
        <f>SUM($F2999:J2999)</f>
        <v>57666</v>
      </c>
      <c r="W2999">
        <f>SUM($F2999:K2999)</f>
        <v>57666</v>
      </c>
      <c r="X2999">
        <f>SUM($F2999:L2999)</f>
        <v>57666</v>
      </c>
      <c r="Y2999">
        <f>SUM($F2999:M2999)</f>
        <v>67277</v>
      </c>
      <c r="Z2999">
        <f>SUM($F2999:N2999)</f>
        <v>67277</v>
      </c>
      <c r="AA2999">
        <f>SUM($F2999:O2999)</f>
        <v>67277</v>
      </c>
      <c r="AB2999">
        <f>SUM($F2999:P2999)</f>
        <v>76888</v>
      </c>
      <c r="AC2999">
        <f>SUM($F2999:Q2999)</f>
        <v>76888</v>
      </c>
      <c r="AD2999">
        <f>SUM($F2999:R2999)</f>
        <v>76888</v>
      </c>
    </row>
    <row r="3000" spans="1:30" x14ac:dyDescent="0.35">
      <c r="A3000" t="s">
        <v>170</v>
      </c>
      <c r="B3000" s="328" t="str">
        <f>VLOOKUP(A3000,'Web Based Remittances'!$A$2:$C$70,3,0)</f>
        <v>686d673m</v>
      </c>
      <c r="C3000" t="s">
        <v>111</v>
      </c>
      <c r="D3000" t="s">
        <v>112</v>
      </c>
      <c r="E3000">
        <v>6170110</v>
      </c>
      <c r="F3000">
        <v>29408.74</v>
      </c>
      <c r="G3000">
        <v>9487</v>
      </c>
      <c r="H3000">
        <v>5948</v>
      </c>
      <c r="I3000">
        <v>1552</v>
      </c>
      <c r="J3000">
        <v>1552</v>
      </c>
      <c r="L3000">
        <v>1552</v>
      </c>
      <c r="M3000">
        <v>1552</v>
      </c>
      <c r="N3000">
        <v>1552</v>
      </c>
      <c r="O3000">
        <v>1552</v>
      </c>
      <c r="P3000">
        <v>1552</v>
      </c>
      <c r="Q3000">
        <v>1552</v>
      </c>
      <c r="R3000">
        <v>1557.74</v>
      </c>
      <c r="S3000">
        <f t="shared" si="46"/>
        <v>9487</v>
      </c>
      <c r="T3000">
        <f>SUM($F3000:H3000)</f>
        <v>44843.740000000005</v>
      </c>
      <c r="U3000">
        <f>SUM($F3000:I3000)</f>
        <v>46395.740000000005</v>
      </c>
      <c r="V3000">
        <f>SUM($F3000:J3000)</f>
        <v>47947.740000000005</v>
      </c>
      <c r="W3000">
        <f>SUM($F3000:K3000)</f>
        <v>47947.740000000005</v>
      </c>
      <c r="X3000">
        <f>SUM($F3000:L3000)</f>
        <v>49499.740000000005</v>
      </c>
      <c r="Y3000">
        <f>SUM($F3000:M3000)</f>
        <v>51051.740000000005</v>
      </c>
      <c r="Z3000">
        <f>SUM($F3000:N3000)</f>
        <v>52603.740000000005</v>
      </c>
      <c r="AA3000">
        <f>SUM($F3000:O3000)</f>
        <v>54155.740000000005</v>
      </c>
      <c r="AB3000">
        <f>SUM($F3000:P3000)</f>
        <v>55707.740000000005</v>
      </c>
      <c r="AC3000">
        <f>SUM($F3000:Q3000)</f>
        <v>57259.740000000005</v>
      </c>
      <c r="AD3000">
        <f>SUM($F3000:R3000)</f>
        <v>58817.48</v>
      </c>
    </row>
    <row r="3001" spans="1:30" x14ac:dyDescent="0.35">
      <c r="A3001" t="s">
        <v>170</v>
      </c>
      <c r="B3001" s="328" t="str">
        <f>VLOOKUP(A3001,'Web Based Remittances'!$A$2:$C$70,3,0)</f>
        <v>686d673m</v>
      </c>
      <c r="C3001" t="s">
        <v>113</v>
      </c>
      <c r="D3001" t="s">
        <v>114</v>
      </c>
      <c r="E3001">
        <v>6181400</v>
      </c>
      <c r="S3001">
        <f t="shared" si="46"/>
        <v>0</v>
      </c>
      <c r="T3001">
        <f>SUM($F3001:H3001)</f>
        <v>0</v>
      </c>
      <c r="U3001">
        <f>SUM($F3001:I3001)</f>
        <v>0</v>
      </c>
      <c r="V3001">
        <f>SUM($F3001:J3001)</f>
        <v>0</v>
      </c>
      <c r="W3001">
        <f>SUM($F3001:K3001)</f>
        <v>0</v>
      </c>
      <c r="X3001">
        <f>SUM($F3001:L3001)</f>
        <v>0</v>
      </c>
      <c r="Y3001">
        <f>SUM($F3001:M3001)</f>
        <v>0</v>
      </c>
      <c r="Z3001">
        <f>SUM($F3001:N3001)</f>
        <v>0</v>
      </c>
      <c r="AA3001">
        <f>SUM($F3001:O3001)</f>
        <v>0</v>
      </c>
      <c r="AB3001">
        <f>SUM($F3001:P3001)</f>
        <v>0</v>
      </c>
      <c r="AC3001">
        <f>SUM($F3001:Q3001)</f>
        <v>0</v>
      </c>
      <c r="AD3001">
        <f>SUM($F3001:R3001)</f>
        <v>0</v>
      </c>
    </row>
    <row r="3002" spans="1:30" x14ac:dyDescent="0.35">
      <c r="A3002" t="s">
        <v>170</v>
      </c>
      <c r="B3002" s="328" t="str">
        <f>VLOOKUP(A3002,'Web Based Remittances'!$A$2:$C$70,3,0)</f>
        <v>686d673m</v>
      </c>
      <c r="C3002" t="s">
        <v>115</v>
      </c>
      <c r="D3002" t="s">
        <v>116</v>
      </c>
      <c r="E3002">
        <v>6181500</v>
      </c>
      <c r="S3002">
        <f t="shared" si="46"/>
        <v>0</v>
      </c>
      <c r="T3002">
        <f>SUM($F3002:H3002)</f>
        <v>0</v>
      </c>
      <c r="U3002">
        <f>SUM($F3002:I3002)</f>
        <v>0</v>
      </c>
      <c r="V3002">
        <f>SUM($F3002:J3002)</f>
        <v>0</v>
      </c>
      <c r="W3002">
        <f>SUM($F3002:K3002)</f>
        <v>0</v>
      </c>
      <c r="X3002">
        <f>SUM($F3002:L3002)</f>
        <v>0</v>
      </c>
      <c r="Y3002">
        <f>SUM($F3002:M3002)</f>
        <v>0</v>
      </c>
      <c r="Z3002">
        <f>SUM($F3002:N3002)</f>
        <v>0</v>
      </c>
      <c r="AA3002">
        <f>SUM($F3002:O3002)</f>
        <v>0</v>
      </c>
      <c r="AB3002">
        <f>SUM($F3002:P3002)</f>
        <v>0</v>
      </c>
      <c r="AC3002">
        <f>SUM($F3002:Q3002)</f>
        <v>0</v>
      </c>
      <c r="AD3002">
        <f>SUM($F3002:R3002)</f>
        <v>0</v>
      </c>
    </row>
    <row r="3003" spans="1:30" x14ac:dyDescent="0.35">
      <c r="A3003" t="s">
        <v>170</v>
      </c>
      <c r="B3003" s="328" t="str">
        <f>VLOOKUP(A3003,'Web Based Remittances'!$A$2:$C$70,3,0)</f>
        <v>686d673m</v>
      </c>
      <c r="C3003" t="s">
        <v>117</v>
      </c>
      <c r="D3003" t="s">
        <v>118</v>
      </c>
      <c r="E3003">
        <v>6110610</v>
      </c>
      <c r="S3003">
        <f t="shared" si="46"/>
        <v>0</v>
      </c>
      <c r="T3003">
        <f>SUM($F3003:H3003)</f>
        <v>0</v>
      </c>
      <c r="U3003">
        <f>SUM($F3003:I3003)</f>
        <v>0</v>
      </c>
      <c r="V3003">
        <f>SUM($F3003:J3003)</f>
        <v>0</v>
      </c>
      <c r="W3003">
        <f>SUM($F3003:K3003)</f>
        <v>0</v>
      </c>
      <c r="X3003">
        <f>SUM($F3003:L3003)</f>
        <v>0</v>
      </c>
      <c r="Y3003">
        <f>SUM($F3003:M3003)</f>
        <v>0</v>
      </c>
      <c r="Z3003">
        <f>SUM($F3003:N3003)</f>
        <v>0</v>
      </c>
      <c r="AA3003">
        <f>SUM($F3003:O3003)</f>
        <v>0</v>
      </c>
      <c r="AB3003">
        <f>SUM($F3003:P3003)</f>
        <v>0</v>
      </c>
      <c r="AC3003">
        <f>SUM($F3003:Q3003)</f>
        <v>0</v>
      </c>
      <c r="AD3003">
        <f>SUM($F3003:R3003)</f>
        <v>0</v>
      </c>
    </row>
    <row r="3004" spans="1:30" x14ac:dyDescent="0.35">
      <c r="A3004" t="s">
        <v>170</v>
      </c>
      <c r="B3004" s="328" t="str">
        <f>VLOOKUP(A3004,'Web Based Remittances'!$A$2:$C$70,3,0)</f>
        <v>686d673m</v>
      </c>
      <c r="C3004" t="s">
        <v>119</v>
      </c>
      <c r="D3004" t="s">
        <v>120</v>
      </c>
      <c r="E3004">
        <v>6122340</v>
      </c>
      <c r="S3004">
        <f t="shared" si="46"/>
        <v>0</v>
      </c>
      <c r="T3004">
        <f>SUM($F3004:H3004)</f>
        <v>0</v>
      </c>
      <c r="U3004">
        <f>SUM($F3004:I3004)</f>
        <v>0</v>
      </c>
      <c r="V3004">
        <f>SUM($F3004:J3004)</f>
        <v>0</v>
      </c>
      <c r="W3004">
        <f>SUM($F3004:K3004)</f>
        <v>0</v>
      </c>
      <c r="X3004">
        <f>SUM($F3004:L3004)</f>
        <v>0</v>
      </c>
      <c r="Y3004">
        <f>SUM($F3004:M3004)</f>
        <v>0</v>
      </c>
      <c r="Z3004">
        <f>SUM($F3004:N3004)</f>
        <v>0</v>
      </c>
      <c r="AA3004">
        <f>SUM($F3004:O3004)</f>
        <v>0</v>
      </c>
      <c r="AB3004">
        <f>SUM($F3004:P3004)</f>
        <v>0</v>
      </c>
      <c r="AC3004">
        <f>SUM($F3004:Q3004)</f>
        <v>0</v>
      </c>
      <c r="AD3004">
        <f>SUM($F3004:R3004)</f>
        <v>0</v>
      </c>
    </row>
    <row r="3005" spans="1:30" x14ac:dyDescent="0.35">
      <c r="A3005" t="s">
        <v>170</v>
      </c>
      <c r="B3005" s="328" t="str">
        <f>VLOOKUP(A3005,'Web Based Remittances'!$A$2:$C$70,3,0)</f>
        <v>686d673m</v>
      </c>
      <c r="C3005" t="s">
        <v>121</v>
      </c>
      <c r="D3005" t="s">
        <v>122</v>
      </c>
      <c r="E3005">
        <v>4190170</v>
      </c>
      <c r="S3005">
        <f t="shared" si="46"/>
        <v>0</v>
      </c>
      <c r="T3005">
        <f>SUM($F3005:H3005)</f>
        <v>0</v>
      </c>
      <c r="U3005">
        <f>SUM($F3005:I3005)</f>
        <v>0</v>
      </c>
      <c r="V3005">
        <f>SUM($F3005:J3005)</f>
        <v>0</v>
      </c>
      <c r="W3005">
        <f>SUM($F3005:K3005)</f>
        <v>0</v>
      </c>
      <c r="X3005">
        <f>SUM($F3005:L3005)</f>
        <v>0</v>
      </c>
      <c r="Y3005">
        <f>SUM($F3005:M3005)</f>
        <v>0</v>
      </c>
      <c r="Z3005">
        <f>SUM($F3005:N3005)</f>
        <v>0</v>
      </c>
      <c r="AA3005">
        <f>SUM($F3005:O3005)</f>
        <v>0</v>
      </c>
      <c r="AB3005">
        <f>SUM($F3005:P3005)</f>
        <v>0</v>
      </c>
      <c r="AC3005">
        <f>SUM($F3005:Q3005)</f>
        <v>0</v>
      </c>
      <c r="AD3005">
        <f>SUM($F3005:R3005)</f>
        <v>0</v>
      </c>
    </row>
    <row r="3006" spans="1:30" x14ac:dyDescent="0.35">
      <c r="A3006" t="s">
        <v>170</v>
      </c>
      <c r="B3006" s="328" t="str">
        <f>VLOOKUP(A3006,'Web Based Remittances'!$A$2:$C$70,3,0)</f>
        <v>686d673m</v>
      </c>
      <c r="C3006" t="s">
        <v>123</v>
      </c>
      <c r="D3006" t="s">
        <v>124</v>
      </c>
      <c r="E3006">
        <v>4190430</v>
      </c>
      <c r="S3006">
        <f t="shared" si="46"/>
        <v>0</v>
      </c>
      <c r="T3006">
        <f>SUM($F3006:H3006)</f>
        <v>0</v>
      </c>
      <c r="U3006">
        <f>SUM($F3006:I3006)</f>
        <v>0</v>
      </c>
      <c r="V3006">
        <f>SUM($F3006:J3006)</f>
        <v>0</v>
      </c>
      <c r="W3006">
        <f>SUM($F3006:K3006)</f>
        <v>0</v>
      </c>
      <c r="X3006">
        <f>SUM($F3006:L3006)</f>
        <v>0</v>
      </c>
      <c r="Y3006">
        <f>SUM($F3006:M3006)</f>
        <v>0</v>
      </c>
      <c r="Z3006">
        <f>SUM($F3006:N3006)</f>
        <v>0</v>
      </c>
      <c r="AA3006">
        <f>SUM($F3006:O3006)</f>
        <v>0</v>
      </c>
      <c r="AB3006">
        <f>SUM($F3006:P3006)</f>
        <v>0</v>
      </c>
      <c r="AC3006">
        <f>SUM($F3006:Q3006)</f>
        <v>0</v>
      </c>
      <c r="AD3006">
        <f>SUM($F3006:R3006)</f>
        <v>0</v>
      </c>
    </row>
    <row r="3007" spans="1:30" x14ac:dyDescent="0.35">
      <c r="A3007" t="s">
        <v>170</v>
      </c>
      <c r="B3007" s="328" t="str">
        <f>VLOOKUP(A3007,'Web Based Remittances'!$A$2:$C$70,3,0)</f>
        <v>686d673m</v>
      </c>
      <c r="C3007" t="s">
        <v>125</v>
      </c>
      <c r="D3007" t="s">
        <v>126</v>
      </c>
      <c r="E3007">
        <v>6181510</v>
      </c>
      <c r="S3007">
        <f t="shared" si="46"/>
        <v>0</v>
      </c>
      <c r="T3007">
        <f>SUM($F3007:H3007)</f>
        <v>0</v>
      </c>
      <c r="U3007">
        <f>SUM($F3007:I3007)</f>
        <v>0</v>
      </c>
      <c r="V3007">
        <f>SUM($F3007:J3007)</f>
        <v>0</v>
      </c>
      <c r="W3007">
        <f>SUM($F3007:K3007)</f>
        <v>0</v>
      </c>
      <c r="X3007">
        <f>SUM($F3007:L3007)</f>
        <v>0</v>
      </c>
      <c r="Y3007">
        <f>SUM($F3007:M3007)</f>
        <v>0</v>
      </c>
      <c r="Z3007">
        <f>SUM($F3007:N3007)</f>
        <v>0</v>
      </c>
      <c r="AA3007">
        <f>SUM($F3007:O3007)</f>
        <v>0</v>
      </c>
      <c r="AB3007">
        <f>SUM($F3007:P3007)</f>
        <v>0</v>
      </c>
      <c r="AC3007">
        <f>SUM($F3007:Q3007)</f>
        <v>0</v>
      </c>
      <c r="AD3007">
        <f>SUM($F3007:R3007)</f>
        <v>0</v>
      </c>
    </row>
    <row r="3008" spans="1:30" x14ac:dyDescent="0.35">
      <c r="A3008" t="s">
        <v>170</v>
      </c>
      <c r="B3008" s="328" t="str">
        <f>VLOOKUP(A3008,'Web Based Remittances'!$A$2:$C$70,3,0)</f>
        <v>686d673m</v>
      </c>
      <c r="C3008" t="s">
        <v>146</v>
      </c>
      <c r="D3008" t="s">
        <v>147</v>
      </c>
      <c r="E3008">
        <v>6180210</v>
      </c>
      <c r="S3008">
        <f t="shared" si="46"/>
        <v>0</v>
      </c>
      <c r="T3008">
        <f>SUM($F3008:H3008)</f>
        <v>0</v>
      </c>
      <c r="U3008">
        <f>SUM($F3008:I3008)</f>
        <v>0</v>
      </c>
      <c r="V3008">
        <f>SUM($F3008:J3008)</f>
        <v>0</v>
      </c>
      <c r="W3008">
        <f>SUM($F3008:K3008)</f>
        <v>0</v>
      </c>
      <c r="X3008">
        <f>SUM($F3008:L3008)</f>
        <v>0</v>
      </c>
      <c r="Y3008">
        <f>SUM($F3008:M3008)</f>
        <v>0</v>
      </c>
      <c r="Z3008">
        <f>SUM($F3008:N3008)</f>
        <v>0</v>
      </c>
      <c r="AA3008">
        <f>SUM($F3008:O3008)</f>
        <v>0</v>
      </c>
      <c r="AB3008">
        <f>SUM($F3008:P3008)</f>
        <v>0</v>
      </c>
      <c r="AC3008">
        <f>SUM($F3008:Q3008)</f>
        <v>0</v>
      </c>
      <c r="AD3008">
        <f>SUM($F3008:R3008)</f>
        <v>0</v>
      </c>
    </row>
    <row r="3009" spans="1:30" x14ac:dyDescent="0.35">
      <c r="A3009" t="s">
        <v>170</v>
      </c>
      <c r="B3009" s="328" t="str">
        <f>VLOOKUP(A3009,'Web Based Remittances'!$A$2:$C$70,3,0)</f>
        <v>686d673m</v>
      </c>
      <c r="C3009" t="s">
        <v>127</v>
      </c>
      <c r="D3009" t="s">
        <v>128</v>
      </c>
      <c r="E3009">
        <v>6180200</v>
      </c>
      <c r="S3009">
        <f t="shared" si="46"/>
        <v>0</v>
      </c>
      <c r="T3009">
        <f>SUM($F3009:H3009)</f>
        <v>0</v>
      </c>
      <c r="U3009">
        <f>SUM($F3009:I3009)</f>
        <v>0</v>
      </c>
      <c r="V3009">
        <f>SUM($F3009:J3009)</f>
        <v>0</v>
      </c>
      <c r="W3009">
        <f>SUM($F3009:K3009)</f>
        <v>0</v>
      </c>
      <c r="X3009">
        <f>SUM($F3009:L3009)</f>
        <v>0</v>
      </c>
      <c r="Y3009">
        <f>SUM($F3009:M3009)</f>
        <v>0</v>
      </c>
      <c r="Z3009">
        <f>SUM($F3009:N3009)</f>
        <v>0</v>
      </c>
      <c r="AA3009">
        <f>SUM($F3009:O3009)</f>
        <v>0</v>
      </c>
      <c r="AB3009">
        <f>SUM($F3009:P3009)</f>
        <v>0</v>
      </c>
      <c r="AC3009">
        <f>SUM($F3009:Q3009)</f>
        <v>0</v>
      </c>
      <c r="AD3009">
        <f>SUM($F3009:R3009)</f>
        <v>0</v>
      </c>
    </row>
    <row r="3010" spans="1:30" x14ac:dyDescent="0.35">
      <c r="A3010" t="s">
        <v>170</v>
      </c>
      <c r="B3010" s="328" t="str">
        <f>VLOOKUP(A3010,'Web Based Remittances'!$A$2:$C$70,3,0)</f>
        <v>686d673m</v>
      </c>
      <c r="C3010" t="s">
        <v>130</v>
      </c>
      <c r="D3010" t="s">
        <v>131</v>
      </c>
      <c r="E3010">
        <v>6180230</v>
      </c>
      <c r="S3010">
        <f t="shared" si="46"/>
        <v>0</v>
      </c>
      <c r="T3010">
        <f>SUM($F3010:H3010)</f>
        <v>0</v>
      </c>
      <c r="U3010">
        <f>SUM($F3010:I3010)</f>
        <v>0</v>
      </c>
      <c r="V3010">
        <f>SUM($F3010:J3010)</f>
        <v>0</v>
      </c>
      <c r="W3010">
        <f>SUM($F3010:K3010)</f>
        <v>0</v>
      </c>
      <c r="X3010">
        <f>SUM($F3010:L3010)</f>
        <v>0</v>
      </c>
      <c r="Y3010">
        <f>SUM($F3010:M3010)</f>
        <v>0</v>
      </c>
      <c r="Z3010">
        <f>SUM($F3010:N3010)</f>
        <v>0</v>
      </c>
      <c r="AA3010">
        <f>SUM($F3010:O3010)</f>
        <v>0</v>
      </c>
      <c r="AB3010">
        <f>SUM($F3010:P3010)</f>
        <v>0</v>
      </c>
      <c r="AC3010">
        <f>SUM($F3010:Q3010)</f>
        <v>0</v>
      </c>
      <c r="AD3010">
        <f>SUM($F3010:R3010)</f>
        <v>0</v>
      </c>
    </row>
    <row r="3011" spans="1:30" x14ac:dyDescent="0.35">
      <c r="A3011" t="s">
        <v>170</v>
      </c>
      <c r="B3011" s="328" t="str">
        <f>VLOOKUP(A3011,'Web Based Remittances'!$A$2:$C$70,3,0)</f>
        <v>686d673m</v>
      </c>
      <c r="C3011" t="s">
        <v>135</v>
      </c>
      <c r="D3011" t="s">
        <v>136</v>
      </c>
      <c r="E3011">
        <v>6180260</v>
      </c>
      <c r="S3011">
        <f t="shared" si="46"/>
        <v>0</v>
      </c>
      <c r="T3011">
        <f>SUM($F3011:H3011)</f>
        <v>0</v>
      </c>
      <c r="U3011">
        <f>SUM($F3011:I3011)</f>
        <v>0</v>
      </c>
      <c r="V3011">
        <f>SUM($F3011:J3011)</f>
        <v>0</v>
      </c>
      <c r="W3011">
        <f>SUM($F3011:K3011)</f>
        <v>0</v>
      </c>
      <c r="X3011">
        <f>SUM($F3011:L3011)</f>
        <v>0</v>
      </c>
      <c r="Y3011">
        <f>SUM($F3011:M3011)</f>
        <v>0</v>
      </c>
      <c r="Z3011">
        <f>SUM($F3011:N3011)</f>
        <v>0</v>
      </c>
      <c r="AA3011">
        <f>SUM($F3011:O3011)</f>
        <v>0</v>
      </c>
      <c r="AB3011">
        <f>SUM($F3011:P3011)</f>
        <v>0</v>
      </c>
      <c r="AC3011">
        <f>SUM($F3011:Q3011)</f>
        <v>0</v>
      </c>
      <c r="AD3011">
        <f>SUM($F3011:R3011)</f>
        <v>0</v>
      </c>
    </row>
    <row r="3012" spans="1:30" x14ac:dyDescent="0.35">
      <c r="A3012" t="s">
        <v>171</v>
      </c>
      <c r="B3012" s="328" t="str">
        <f>VLOOKUP(A3012,'Web Based Remittances'!$A$2:$C$70,3,0)</f>
        <v>294c302f</v>
      </c>
      <c r="C3012" t="s">
        <v>19</v>
      </c>
      <c r="D3012" t="s">
        <v>20</v>
      </c>
      <c r="E3012">
        <v>4190105</v>
      </c>
      <c r="F3012">
        <v>-1842163</v>
      </c>
      <c r="G3012">
        <v>-207921.26</v>
      </c>
      <c r="H3012">
        <v>-143058.51</v>
      </c>
      <c r="I3012">
        <v>-143058.51</v>
      </c>
      <c r="J3012">
        <v>-195847.51</v>
      </c>
      <c r="K3012">
        <v>-143058.51</v>
      </c>
      <c r="L3012">
        <v>-143058.51</v>
      </c>
      <c r="M3012">
        <v>-143058.51</v>
      </c>
      <c r="N3012">
        <v>-143058.51</v>
      </c>
      <c r="O3012">
        <v>-143058.51</v>
      </c>
      <c r="P3012">
        <v>-143058.51</v>
      </c>
      <c r="Q3012">
        <v>-143058.51</v>
      </c>
      <c r="R3012">
        <v>-150867.63999999998</v>
      </c>
      <c r="S3012">
        <f t="shared" ref="S3012:S3075" si="47">G3012</f>
        <v>-207921.26</v>
      </c>
      <c r="T3012">
        <f>SUM($F3012:H3012)</f>
        <v>-2193142.77</v>
      </c>
      <c r="U3012">
        <f>SUM($F3012:I3012)</f>
        <v>-2336201.2800000003</v>
      </c>
      <c r="V3012">
        <f>SUM($F3012:J3012)</f>
        <v>-2532048.79</v>
      </c>
      <c r="W3012">
        <f>SUM($F3012:K3012)</f>
        <v>-2675107.2999999998</v>
      </c>
      <c r="X3012">
        <f>SUM($F3012:L3012)</f>
        <v>-2818165.8099999996</v>
      </c>
      <c r="Y3012">
        <f>SUM($F3012:M3012)</f>
        <v>-2961224.3199999994</v>
      </c>
      <c r="Z3012">
        <f>SUM($F3012:N3012)</f>
        <v>-3104282.8299999991</v>
      </c>
      <c r="AA3012">
        <f>SUM($F3012:O3012)</f>
        <v>-3247341.3399999989</v>
      </c>
      <c r="AB3012">
        <f>SUM($F3012:P3012)</f>
        <v>-3390399.8499999987</v>
      </c>
      <c r="AC3012">
        <f>SUM($F3012:Q3012)</f>
        <v>-3533458.3599999985</v>
      </c>
      <c r="AD3012">
        <f>SUM($F3012:R3012)</f>
        <v>-3684325.9999999986</v>
      </c>
    </row>
    <row r="3013" spans="1:30" x14ac:dyDescent="0.35">
      <c r="A3013" t="s">
        <v>171</v>
      </c>
      <c r="B3013" s="328" t="str">
        <f>VLOOKUP(A3013,'Web Based Remittances'!$A$2:$C$70,3,0)</f>
        <v>294c302f</v>
      </c>
      <c r="C3013" t="s">
        <v>21</v>
      </c>
      <c r="D3013" t="s">
        <v>22</v>
      </c>
      <c r="E3013">
        <v>4190110</v>
      </c>
      <c r="F3013">
        <v>0</v>
      </c>
      <c r="G3013">
        <v>0</v>
      </c>
      <c r="H3013">
        <v>0</v>
      </c>
      <c r="I3013">
        <v>0</v>
      </c>
      <c r="J3013">
        <v>0</v>
      </c>
      <c r="K3013">
        <v>0</v>
      </c>
      <c r="L3013">
        <v>0</v>
      </c>
      <c r="M3013">
        <v>0</v>
      </c>
      <c r="N3013">
        <v>0</v>
      </c>
      <c r="O3013">
        <v>0</v>
      </c>
      <c r="P3013">
        <v>0</v>
      </c>
      <c r="Q3013">
        <v>0</v>
      </c>
      <c r="R3013">
        <v>0</v>
      </c>
      <c r="S3013">
        <f t="shared" si="47"/>
        <v>0</v>
      </c>
      <c r="T3013">
        <f>SUM($F3013:H3013)</f>
        <v>0</v>
      </c>
      <c r="U3013">
        <f>SUM($F3013:I3013)</f>
        <v>0</v>
      </c>
      <c r="V3013">
        <f>SUM($F3013:J3013)</f>
        <v>0</v>
      </c>
      <c r="W3013">
        <f>SUM($F3013:K3013)</f>
        <v>0</v>
      </c>
      <c r="X3013">
        <f>SUM($F3013:L3013)</f>
        <v>0</v>
      </c>
      <c r="Y3013">
        <f>SUM($F3013:M3013)</f>
        <v>0</v>
      </c>
      <c r="Z3013">
        <f>SUM($F3013:N3013)</f>
        <v>0</v>
      </c>
      <c r="AA3013">
        <f>SUM($F3013:O3013)</f>
        <v>0</v>
      </c>
      <c r="AB3013">
        <f>SUM($F3013:P3013)</f>
        <v>0</v>
      </c>
      <c r="AC3013">
        <f>SUM($F3013:Q3013)</f>
        <v>0</v>
      </c>
      <c r="AD3013">
        <f>SUM($F3013:R3013)</f>
        <v>0</v>
      </c>
    </row>
    <row r="3014" spans="1:30" x14ac:dyDescent="0.35">
      <c r="A3014" t="s">
        <v>171</v>
      </c>
      <c r="B3014" s="328" t="str">
        <f>VLOOKUP(A3014,'Web Based Remittances'!$A$2:$C$70,3,0)</f>
        <v>294c302f</v>
      </c>
      <c r="C3014" t="s">
        <v>23</v>
      </c>
      <c r="D3014" t="s">
        <v>24</v>
      </c>
      <c r="E3014">
        <v>4190120</v>
      </c>
      <c r="F3014">
        <v>-12000</v>
      </c>
      <c r="G3014">
        <v>-932.3</v>
      </c>
      <c r="H3014">
        <v>-932.3</v>
      </c>
      <c r="I3014">
        <v>-932.3</v>
      </c>
      <c r="J3014">
        <v>-932.3</v>
      </c>
      <c r="K3014">
        <v>-932.3</v>
      </c>
      <c r="L3014">
        <v>-932.3</v>
      </c>
      <c r="M3014">
        <v>-932.3</v>
      </c>
      <c r="N3014">
        <v>-932.3</v>
      </c>
      <c r="O3014">
        <v>-932.3</v>
      </c>
      <c r="P3014">
        <v>-932.3</v>
      </c>
      <c r="Q3014">
        <v>-932.3</v>
      </c>
      <c r="R3014">
        <v>-1744.7</v>
      </c>
      <c r="S3014">
        <f t="shared" si="47"/>
        <v>-932.3</v>
      </c>
      <c r="T3014">
        <f>SUM($F3014:H3014)</f>
        <v>-13864.599999999999</v>
      </c>
      <c r="U3014">
        <f>SUM($F3014:I3014)</f>
        <v>-14796.899999999998</v>
      </c>
      <c r="V3014">
        <f>SUM($F3014:J3014)</f>
        <v>-15729.199999999997</v>
      </c>
      <c r="W3014">
        <f>SUM($F3014:K3014)</f>
        <v>-16661.499999999996</v>
      </c>
      <c r="X3014">
        <f>SUM($F3014:L3014)</f>
        <v>-17593.799999999996</v>
      </c>
      <c r="Y3014">
        <f>SUM($F3014:M3014)</f>
        <v>-18526.099999999995</v>
      </c>
      <c r="Z3014">
        <f>SUM($F3014:N3014)</f>
        <v>-19458.399999999994</v>
      </c>
      <c r="AA3014">
        <f>SUM($F3014:O3014)</f>
        <v>-20390.699999999993</v>
      </c>
      <c r="AB3014">
        <f>SUM($F3014:P3014)</f>
        <v>-21322.999999999993</v>
      </c>
      <c r="AC3014">
        <f>SUM($F3014:Q3014)</f>
        <v>-22255.299999999992</v>
      </c>
      <c r="AD3014">
        <f>SUM($F3014:R3014)</f>
        <v>-23999.999999999993</v>
      </c>
    </row>
    <row r="3015" spans="1:30" x14ac:dyDescent="0.35">
      <c r="A3015" t="s">
        <v>171</v>
      </c>
      <c r="B3015" s="328" t="str">
        <f>VLOOKUP(A3015,'Web Based Remittances'!$A$2:$C$70,3,0)</f>
        <v>294c302f</v>
      </c>
      <c r="C3015" t="s">
        <v>25</v>
      </c>
      <c r="D3015" t="s">
        <v>26</v>
      </c>
      <c r="E3015">
        <v>4190140</v>
      </c>
      <c r="F3015">
        <v>-105400</v>
      </c>
      <c r="G3015">
        <v>0</v>
      </c>
      <c r="H3015">
        <v>0</v>
      </c>
      <c r="I3015">
        <v>-26350</v>
      </c>
      <c r="J3015">
        <v>0</v>
      </c>
      <c r="K3015">
        <v>0</v>
      </c>
      <c r="L3015">
        <v>-26350</v>
      </c>
      <c r="M3015">
        <v>0</v>
      </c>
      <c r="N3015">
        <v>0</v>
      </c>
      <c r="O3015">
        <v>-26350</v>
      </c>
      <c r="P3015">
        <v>0</v>
      </c>
      <c r="Q3015">
        <v>0</v>
      </c>
      <c r="R3015">
        <v>-26350</v>
      </c>
      <c r="S3015">
        <f t="shared" si="47"/>
        <v>0</v>
      </c>
      <c r="T3015">
        <f>SUM($F3015:H3015)</f>
        <v>-105400</v>
      </c>
      <c r="U3015">
        <f>SUM($F3015:I3015)</f>
        <v>-131750</v>
      </c>
      <c r="V3015">
        <f>SUM($F3015:J3015)</f>
        <v>-131750</v>
      </c>
      <c r="W3015">
        <f>SUM($F3015:K3015)</f>
        <v>-131750</v>
      </c>
      <c r="X3015">
        <f>SUM($F3015:L3015)</f>
        <v>-158100</v>
      </c>
      <c r="Y3015">
        <f>SUM($F3015:M3015)</f>
        <v>-158100</v>
      </c>
      <c r="Z3015">
        <f>SUM($F3015:N3015)</f>
        <v>-158100</v>
      </c>
      <c r="AA3015">
        <f>SUM($F3015:O3015)</f>
        <v>-184450</v>
      </c>
      <c r="AB3015">
        <f>SUM($F3015:P3015)</f>
        <v>-184450</v>
      </c>
      <c r="AC3015">
        <f>SUM($F3015:Q3015)</f>
        <v>-184450</v>
      </c>
      <c r="AD3015">
        <f>SUM($F3015:R3015)</f>
        <v>-210800</v>
      </c>
    </row>
    <row r="3016" spans="1:30" x14ac:dyDescent="0.35">
      <c r="A3016" t="s">
        <v>171</v>
      </c>
      <c r="B3016" s="328" t="str">
        <f>VLOOKUP(A3016,'Web Based Remittances'!$A$2:$C$70,3,0)</f>
        <v>294c302f</v>
      </c>
      <c r="C3016" t="s">
        <v>27</v>
      </c>
      <c r="D3016" t="s">
        <v>28</v>
      </c>
      <c r="E3016">
        <v>4190160</v>
      </c>
      <c r="F3016">
        <v>0</v>
      </c>
      <c r="G3016">
        <v>0</v>
      </c>
      <c r="H3016">
        <v>0</v>
      </c>
      <c r="I3016">
        <v>0</v>
      </c>
      <c r="J3016">
        <v>0</v>
      </c>
      <c r="K3016">
        <v>0</v>
      </c>
      <c r="L3016">
        <v>0</v>
      </c>
      <c r="M3016">
        <v>0</v>
      </c>
      <c r="N3016">
        <v>0</v>
      </c>
      <c r="O3016">
        <v>0</v>
      </c>
      <c r="P3016">
        <v>0</v>
      </c>
      <c r="Q3016">
        <v>0</v>
      </c>
      <c r="R3016">
        <v>0</v>
      </c>
      <c r="S3016">
        <f t="shared" si="47"/>
        <v>0</v>
      </c>
      <c r="T3016">
        <f>SUM($F3016:H3016)</f>
        <v>0</v>
      </c>
      <c r="U3016">
        <f>SUM($F3016:I3016)</f>
        <v>0</v>
      </c>
      <c r="V3016">
        <f>SUM($F3016:J3016)</f>
        <v>0</v>
      </c>
      <c r="W3016">
        <f>SUM($F3016:K3016)</f>
        <v>0</v>
      </c>
      <c r="X3016">
        <f>SUM($F3016:L3016)</f>
        <v>0</v>
      </c>
      <c r="Y3016">
        <f>SUM($F3016:M3016)</f>
        <v>0</v>
      </c>
      <c r="Z3016">
        <f>SUM($F3016:N3016)</f>
        <v>0</v>
      </c>
      <c r="AA3016">
        <f>SUM($F3016:O3016)</f>
        <v>0</v>
      </c>
      <c r="AB3016">
        <f>SUM($F3016:P3016)</f>
        <v>0</v>
      </c>
      <c r="AC3016">
        <f>SUM($F3016:Q3016)</f>
        <v>0</v>
      </c>
      <c r="AD3016">
        <f>SUM($F3016:R3016)</f>
        <v>0</v>
      </c>
    </row>
    <row r="3017" spans="1:30" x14ac:dyDescent="0.35">
      <c r="A3017" t="s">
        <v>171</v>
      </c>
      <c r="B3017" s="328" t="str">
        <f>VLOOKUP(A3017,'Web Based Remittances'!$A$2:$C$70,3,0)</f>
        <v>294c302f</v>
      </c>
      <c r="C3017" t="s">
        <v>29</v>
      </c>
      <c r="D3017" t="s">
        <v>30</v>
      </c>
      <c r="E3017">
        <v>4190390</v>
      </c>
      <c r="F3017">
        <v>0</v>
      </c>
      <c r="G3017">
        <v>0</v>
      </c>
      <c r="H3017">
        <v>0</v>
      </c>
      <c r="I3017">
        <v>0</v>
      </c>
      <c r="J3017">
        <v>0</v>
      </c>
      <c r="K3017">
        <v>0</v>
      </c>
      <c r="L3017">
        <v>0</v>
      </c>
      <c r="M3017">
        <v>0</v>
      </c>
      <c r="N3017">
        <v>0</v>
      </c>
      <c r="O3017">
        <v>0</v>
      </c>
      <c r="P3017">
        <v>0</v>
      </c>
      <c r="Q3017">
        <v>0</v>
      </c>
      <c r="R3017">
        <v>0</v>
      </c>
      <c r="S3017">
        <f t="shared" si="47"/>
        <v>0</v>
      </c>
      <c r="T3017">
        <f>SUM($F3017:H3017)</f>
        <v>0</v>
      </c>
      <c r="U3017">
        <f>SUM($F3017:I3017)</f>
        <v>0</v>
      </c>
      <c r="V3017">
        <f>SUM($F3017:J3017)</f>
        <v>0</v>
      </c>
      <c r="W3017">
        <f>SUM($F3017:K3017)</f>
        <v>0</v>
      </c>
      <c r="X3017">
        <f>SUM($F3017:L3017)</f>
        <v>0</v>
      </c>
      <c r="Y3017">
        <f>SUM($F3017:M3017)</f>
        <v>0</v>
      </c>
      <c r="Z3017">
        <f>SUM($F3017:N3017)</f>
        <v>0</v>
      </c>
      <c r="AA3017">
        <f>SUM($F3017:O3017)</f>
        <v>0</v>
      </c>
      <c r="AB3017">
        <f>SUM($F3017:P3017)</f>
        <v>0</v>
      </c>
      <c r="AC3017">
        <f>SUM($F3017:Q3017)</f>
        <v>0</v>
      </c>
      <c r="AD3017">
        <f>SUM($F3017:R3017)</f>
        <v>0</v>
      </c>
    </row>
    <row r="3018" spans="1:30" x14ac:dyDescent="0.35">
      <c r="A3018" t="s">
        <v>171</v>
      </c>
      <c r="B3018" s="328" t="str">
        <f>VLOOKUP(A3018,'Web Based Remittances'!$A$2:$C$70,3,0)</f>
        <v>294c302f</v>
      </c>
      <c r="C3018" t="s">
        <v>31</v>
      </c>
      <c r="D3018" t="s">
        <v>32</v>
      </c>
      <c r="E3018">
        <v>4191900</v>
      </c>
      <c r="F3018">
        <v>0</v>
      </c>
      <c r="G3018">
        <v>0</v>
      </c>
      <c r="H3018">
        <v>0</v>
      </c>
      <c r="I3018">
        <v>0</v>
      </c>
      <c r="J3018">
        <v>0</v>
      </c>
      <c r="K3018">
        <v>0</v>
      </c>
      <c r="L3018">
        <v>0</v>
      </c>
      <c r="M3018">
        <v>0</v>
      </c>
      <c r="N3018">
        <v>0</v>
      </c>
      <c r="O3018">
        <v>0</v>
      </c>
      <c r="P3018">
        <v>0</v>
      </c>
      <c r="Q3018">
        <v>0</v>
      </c>
      <c r="R3018">
        <v>0</v>
      </c>
      <c r="S3018">
        <f t="shared" si="47"/>
        <v>0</v>
      </c>
      <c r="T3018">
        <f>SUM($F3018:H3018)</f>
        <v>0</v>
      </c>
      <c r="U3018">
        <f>SUM($F3018:I3018)</f>
        <v>0</v>
      </c>
      <c r="V3018">
        <f>SUM($F3018:J3018)</f>
        <v>0</v>
      </c>
      <c r="W3018">
        <f>SUM($F3018:K3018)</f>
        <v>0</v>
      </c>
      <c r="X3018">
        <f>SUM($F3018:L3018)</f>
        <v>0</v>
      </c>
      <c r="Y3018">
        <f>SUM($F3018:M3018)</f>
        <v>0</v>
      </c>
      <c r="Z3018">
        <f>SUM($F3018:N3018)</f>
        <v>0</v>
      </c>
      <c r="AA3018">
        <f>SUM($F3018:O3018)</f>
        <v>0</v>
      </c>
      <c r="AB3018">
        <f>SUM($F3018:P3018)</f>
        <v>0</v>
      </c>
      <c r="AC3018">
        <f>SUM($F3018:Q3018)</f>
        <v>0</v>
      </c>
      <c r="AD3018">
        <f>SUM($F3018:R3018)</f>
        <v>0</v>
      </c>
    </row>
    <row r="3019" spans="1:30" x14ac:dyDescent="0.35">
      <c r="A3019" t="s">
        <v>171</v>
      </c>
      <c r="B3019" s="328" t="str">
        <f>VLOOKUP(A3019,'Web Based Remittances'!$A$2:$C$70,3,0)</f>
        <v>294c302f</v>
      </c>
      <c r="C3019" t="s">
        <v>33</v>
      </c>
      <c r="D3019" t="s">
        <v>34</v>
      </c>
      <c r="E3019">
        <v>4191100</v>
      </c>
      <c r="F3019">
        <v>-8000</v>
      </c>
      <c r="G3019">
        <v>-700</v>
      </c>
      <c r="H3019">
        <v>-700</v>
      </c>
      <c r="I3019">
        <v>-800</v>
      </c>
      <c r="J3019">
        <v>-700</v>
      </c>
      <c r="K3019">
        <v>0</v>
      </c>
      <c r="L3019">
        <v>-700</v>
      </c>
      <c r="M3019">
        <v>-800</v>
      </c>
      <c r="N3019">
        <v>-700</v>
      </c>
      <c r="O3019">
        <v>-700</v>
      </c>
      <c r="P3019">
        <v>-700</v>
      </c>
      <c r="Q3019">
        <v>-700</v>
      </c>
      <c r="R3019">
        <v>-800</v>
      </c>
      <c r="S3019">
        <f t="shared" si="47"/>
        <v>-700</v>
      </c>
      <c r="T3019">
        <f>SUM($F3019:H3019)</f>
        <v>-9400</v>
      </c>
      <c r="U3019">
        <f>SUM($F3019:I3019)</f>
        <v>-10200</v>
      </c>
      <c r="V3019">
        <f>SUM($F3019:J3019)</f>
        <v>-10900</v>
      </c>
      <c r="W3019">
        <f>SUM($F3019:K3019)</f>
        <v>-10900</v>
      </c>
      <c r="X3019">
        <f>SUM($F3019:L3019)</f>
        <v>-11600</v>
      </c>
      <c r="Y3019">
        <f>SUM($F3019:M3019)</f>
        <v>-12400</v>
      </c>
      <c r="Z3019">
        <f>SUM($F3019:N3019)</f>
        <v>-13100</v>
      </c>
      <c r="AA3019">
        <f>SUM($F3019:O3019)</f>
        <v>-13800</v>
      </c>
      <c r="AB3019">
        <f>SUM($F3019:P3019)</f>
        <v>-14500</v>
      </c>
      <c r="AC3019">
        <f>SUM($F3019:Q3019)</f>
        <v>-15200</v>
      </c>
      <c r="AD3019">
        <f>SUM($F3019:R3019)</f>
        <v>-16000</v>
      </c>
    </row>
    <row r="3020" spans="1:30" x14ac:dyDescent="0.35">
      <c r="A3020" t="s">
        <v>171</v>
      </c>
      <c r="B3020" s="328" t="str">
        <f>VLOOKUP(A3020,'Web Based Remittances'!$A$2:$C$70,3,0)</f>
        <v>294c302f</v>
      </c>
      <c r="C3020" t="s">
        <v>35</v>
      </c>
      <c r="D3020" t="s">
        <v>36</v>
      </c>
      <c r="E3020">
        <v>4191110</v>
      </c>
      <c r="F3020">
        <v>0</v>
      </c>
      <c r="G3020">
        <v>0</v>
      </c>
      <c r="H3020">
        <v>0</v>
      </c>
      <c r="I3020">
        <v>0</v>
      </c>
      <c r="J3020">
        <v>0</v>
      </c>
      <c r="K3020">
        <v>0</v>
      </c>
      <c r="L3020">
        <v>0</v>
      </c>
      <c r="M3020">
        <v>0</v>
      </c>
      <c r="N3020">
        <v>0</v>
      </c>
      <c r="O3020">
        <v>0</v>
      </c>
      <c r="P3020">
        <v>0</v>
      </c>
      <c r="Q3020">
        <v>0</v>
      </c>
      <c r="R3020">
        <v>0</v>
      </c>
      <c r="S3020">
        <f t="shared" si="47"/>
        <v>0</v>
      </c>
      <c r="T3020">
        <f>SUM($F3020:H3020)</f>
        <v>0</v>
      </c>
      <c r="U3020">
        <f>SUM($F3020:I3020)</f>
        <v>0</v>
      </c>
      <c r="V3020">
        <f>SUM($F3020:J3020)</f>
        <v>0</v>
      </c>
      <c r="W3020">
        <f>SUM($F3020:K3020)</f>
        <v>0</v>
      </c>
      <c r="X3020">
        <f>SUM($F3020:L3020)</f>
        <v>0</v>
      </c>
      <c r="Y3020">
        <f>SUM($F3020:M3020)</f>
        <v>0</v>
      </c>
      <c r="Z3020">
        <f>SUM($F3020:N3020)</f>
        <v>0</v>
      </c>
      <c r="AA3020">
        <f>SUM($F3020:O3020)</f>
        <v>0</v>
      </c>
      <c r="AB3020">
        <f>SUM($F3020:P3020)</f>
        <v>0</v>
      </c>
      <c r="AC3020">
        <f>SUM($F3020:Q3020)</f>
        <v>0</v>
      </c>
      <c r="AD3020">
        <f>SUM($F3020:R3020)</f>
        <v>0</v>
      </c>
    </row>
    <row r="3021" spans="1:30" x14ac:dyDescent="0.35">
      <c r="A3021" t="s">
        <v>171</v>
      </c>
      <c r="B3021" s="328" t="str">
        <f>VLOOKUP(A3021,'Web Based Remittances'!$A$2:$C$70,3,0)</f>
        <v>294c302f</v>
      </c>
      <c r="C3021" t="s">
        <v>37</v>
      </c>
      <c r="D3021" t="s">
        <v>38</v>
      </c>
      <c r="E3021">
        <v>4191600</v>
      </c>
      <c r="F3021">
        <v>0</v>
      </c>
      <c r="G3021">
        <v>0</v>
      </c>
      <c r="H3021">
        <v>0</v>
      </c>
      <c r="I3021">
        <v>0</v>
      </c>
      <c r="J3021">
        <v>0</v>
      </c>
      <c r="K3021">
        <v>0</v>
      </c>
      <c r="L3021">
        <v>0</v>
      </c>
      <c r="M3021">
        <v>0</v>
      </c>
      <c r="N3021">
        <v>0</v>
      </c>
      <c r="O3021">
        <v>0</v>
      </c>
      <c r="P3021">
        <v>0</v>
      </c>
      <c r="Q3021">
        <v>0</v>
      </c>
      <c r="R3021">
        <v>0</v>
      </c>
      <c r="S3021">
        <f t="shared" si="47"/>
        <v>0</v>
      </c>
      <c r="T3021">
        <f>SUM($F3021:H3021)</f>
        <v>0</v>
      </c>
      <c r="U3021">
        <f>SUM($F3021:I3021)</f>
        <v>0</v>
      </c>
      <c r="V3021">
        <f>SUM($F3021:J3021)</f>
        <v>0</v>
      </c>
      <c r="W3021">
        <f>SUM($F3021:K3021)</f>
        <v>0</v>
      </c>
      <c r="X3021">
        <f>SUM($F3021:L3021)</f>
        <v>0</v>
      </c>
      <c r="Y3021">
        <f>SUM($F3021:M3021)</f>
        <v>0</v>
      </c>
      <c r="Z3021">
        <f>SUM($F3021:N3021)</f>
        <v>0</v>
      </c>
      <c r="AA3021">
        <f>SUM($F3021:O3021)</f>
        <v>0</v>
      </c>
      <c r="AB3021">
        <f>SUM($F3021:P3021)</f>
        <v>0</v>
      </c>
      <c r="AC3021">
        <f>SUM($F3021:Q3021)</f>
        <v>0</v>
      </c>
      <c r="AD3021">
        <f>SUM($F3021:R3021)</f>
        <v>0</v>
      </c>
    </row>
    <row r="3022" spans="1:30" x14ac:dyDescent="0.35">
      <c r="A3022" t="s">
        <v>171</v>
      </c>
      <c r="B3022" s="328" t="str">
        <f>VLOOKUP(A3022,'Web Based Remittances'!$A$2:$C$70,3,0)</f>
        <v>294c302f</v>
      </c>
      <c r="C3022" t="s">
        <v>39</v>
      </c>
      <c r="D3022" t="s">
        <v>40</v>
      </c>
      <c r="E3022">
        <v>4191610</v>
      </c>
      <c r="F3022">
        <v>0</v>
      </c>
      <c r="G3022">
        <v>0</v>
      </c>
      <c r="H3022">
        <v>0</v>
      </c>
      <c r="I3022">
        <v>0</v>
      </c>
      <c r="J3022">
        <v>0</v>
      </c>
      <c r="K3022">
        <v>0</v>
      </c>
      <c r="L3022">
        <v>0</v>
      </c>
      <c r="M3022">
        <v>0</v>
      </c>
      <c r="N3022">
        <v>0</v>
      </c>
      <c r="O3022">
        <v>0</v>
      </c>
      <c r="P3022">
        <v>0</v>
      </c>
      <c r="Q3022">
        <v>0</v>
      </c>
      <c r="R3022">
        <v>0</v>
      </c>
      <c r="S3022">
        <f t="shared" si="47"/>
        <v>0</v>
      </c>
      <c r="T3022">
        <f>SUM($F3022:H3022)</f>
        <v>0</v>
      </c>
      <c r="U3022">
        <f>SUM($F3022:I3022)</f>
        <v>0</v>
      </c>
      <c r="V3022">
        <f>SUM($F3022:J3022)</f>
        <v>0</v>
      </c>
      <c r="W3022">
        <f>SUM($F3022:K3022)</f>
        <v>0</v>
      </c>
      <c r="X3022">
        <f>SUM($F3022:L3022)</f>
        <v>0</v>
      </c>
      <c r="Y3022">
        <f>SUM($F3022:M3022)</f>
        <v>0</v>
      </c>
      <c r="Z3022">
        <f>SUM($F3022:N3022)</f>
        <v>0</v>
      </c>
      <c r="AA3022">
        <f>SUM($F3022:O3022)</f>
        <v>0</v>
      </c>
      <c r="AB3022">
        <f>SUM($F3022:P3022)</f>
        <v>0</v>
      </c>
      <c r="AC3022">
        <f>SUM($F3022:Q3022)</f>
        <v>0</v>
      </c>
      <c r="AD3022">
        <f>SUM($F3022:R3022)</f>
        <v>0</v>
      </c>
    </row>
    <row r="3023" spans="1:30" x14ac:dyDescent="0.35">
      <c r="A3023" t="s">
        <v>171</v>
      </c>
      <c r="B3023" s="328" t="str">
        <f>VLOOKUP(A3023,'Web Based Remittances'!$A$2:$C$70,3,0)</f>
        <v>294c302f</v>
      </c>
      <c r="C3023" t="s">
        <v>41</v>
      </c>
      <c r="D3023" t="s">
        <v>42</v>
      </c>
      <c r="E3023">
        <v>4190410</v>
      </c>
      <c r="F3023">
        <v>0</v>
      </c>
      <c r="G3023">
        <v>0</v>
      </c>
      <c r="H3023">
        <v>0</v>
      </c>
      <c r="I3023">
        <v>0</v>
      </c>
      <c r="J3023">
        <v>0</v>
      </c>
      <c r="K3023">
        <v>0</v>
      </c>
      <c r="L3023">
        <v>0</v>
      </c>
      <c r="M3023">
        <v>0</v>
      </c>
      <c r="N3023">
        <v>0</v>
      </c>
      <c r="O3023">
        <v>0</v>
      </c>
      <c r="P3023">
        <v>0</v>
      </c>
      <c r="Q3023">
        <v>0</v>
      </c>
      <c r="R3023">
        <v>0</v>
      </c>
      <c r="S3023">
        <f t="shared" si="47"/>
        <v>0</v>
      </c>
      <c r="T3023">
        <f>SUM($F3023:H3023)</f>
        <v>0</v>
      </c>
      <c r="U3023">
        <f>SUM($F3023:I3023)</f>
        <v>0</v>
      </c>
      <c r="V3023">
        <f>SUM($F3023:J3023)</f>
        <v>0</v>
      </c>
      <c r="W3023">
        <f>SUM($F3023:K3023)</f>
        <v>0</v>
      </c>
      <c r="X3023">
        <f>SUM($F3023:L3023)</f>
        <v>0</v>
      </c>
      <c r="Y3023">
        <f>SUM($F3023:M3023)</f>
        <v>0</v>
      </c>
      <c r="Z3023">
        <f>SUM($F3023:N3023)</f>
        <v>0</v>
      </c>
      <c r="AA3023">
        <f>SUM($F3023:O3023)</f>
        <v>0</v>
      </c>
      <c r="AB3023">
        <f>SUM($F3023:P3023)</f>
        <v>0</v>
      </c>
      <c r="AC3023">
        <f>SUM($F3023:Q3023)</f>
        <v>0</v>
      </c>
      <c r="AD3023">
        <f>SUM($F3023:R3023)</f>
        <v>0</v>
      </c>
    </row>
    <row r="3024" spans="1:30" x14ac:dyDescent="0.35">
      <c r="A3024" t="s">
        <v>171</v>
      </c>
      <c r="B3024" s="328" t="str">
        <f>VLOOKUP(A3024,'Web Based Remittances'!$A$2:$C$70,3,0)</f>
        <v>294c302f</v>
      </c>
      <c r="C3024" t="s">
        <v>43</v>
      </c>
      <c r="D3024" t="s">
        <v>44</v>
      </c>
      <c r="E3024">
        <v>4190420</v>
      </c>
      <c r="F3024">
        <v>-32000</v>
      </c>
      <c r="G3024">
        <v>-3000</v>
      </c>
      <c r="H3024">
        <v>-3000</v>
      </c>
      <c r="I3024">
        <v>-3000</v>
      </c>
      <c r="J3024">
        <v>-3000</v>
      </c>
      <c r="K3024">
        <v>0</v>
      </c>
      <c r="L3024">
        <v>-2000</v>
      </c>
      <c r="M3024">
        <v>-3000</v>
      </c>
      <c r="N3024">
        <v>-3000</v>
      </c>
      <c r="O3024">
        <v>-3000</v>
      </c>
      <c r="P3024">
        <v>-3000</v>
      </c>
      <c r="Q3024">
        <v>-3000</v>
      </c>
      <c r="R3024">
        <v>-3000</v>
      </c>
      <c r="S3024">
        <f t="shared" si="47"/>
        <v>-3000</v>
      </c>
      <c r="T3024">
        <f>SUM($F3024:H3024)</f>
        <v>-38000</v>
      </c>
      <c r="U3024">
        <f>SUM($F3024:I3024)</f>
        <v>-41000</v>
      </c>
      <c r="V3024">
        <f>SUM($F3024:J3024)</f>
        <v>-44000</v>
      </c>
      <c r="W3024">
        <f>SUM($F3024:K3024)</f>
        <v>-44000</v>
      </c>
      <c r="X3024">
        <f>SUM($F3024:L3024)</f>
        <v>-46000</v>
      </c>
      <c r="Y3024">
        <f>SUM($F3024:M3024)</f>
        <v>-49000</v>
      </c>
      <c r="Z3024">
        <f>SUM($F3024:N3024)</f>
        <v>-52000</v>
      </c>
      <c r="AA3024">
        <f>SUM($F3024:O3024)</f>
        <v>-55000</v>
      </c>
      <c r="AB3024">
        <f>SUM($F3024:P3024)</f>
        <v>-58000</v>
      </c>
      <c r="AC3024">
        <f>SUM($F3024:Q3024)</f>
        <v>-61000</v>
      </c>
      <c r="AD3024">
        <f>SUM($F3024:R3024)</f>
        <v>-64000</v>
      </c>
    </row>
    <row r="3025" spans="1:30" x14ac:dyDescent="0.35">
      <c r="A3025" t="s">
        <v>171</v>
      </c>
      <c r="B3025" s="328" t="str">
        <f>VLOOKUP(A3025,'Web Based Remittances'!$A$2:$C$70,3,0)</f>
        <v>294c302f</v>
      </c>
      <c r="C3025" t="s">
        <v>45</v>
      </c>
      <c r="D3025" t="s">
        <v>46</v>
      </c>
      <c r="E3025">
        <v>4190200</v>
      </c>
      <c r="F3025">
        <v>-45000</v>
      </c>
      <c r="G3025">
        <v>-4000</v>
      </c>
      <c r="H3025">
        <v>-4000</v>
      </c>
      <c r="I3025">
        <v>-4000</v>
      </c>
      <c r="J3025">
        <v>-4000</v>
      </c>
      <c r="K3025">
        <v>0</v>
      </c>
      <c r="L3025">
        <v>-5000</v>
      </c>
      <c r="M3025">
        <v>-4000</v>
      </c>
      <c r="N3025">
        <v>-4000</v>
      </c>
      <c r="O3025">
        <v>-4000</v>
      </c>
      <c r="P3025">
        <v>-4000</v>
      </c>
      <c r="Q3025">
        <v>-4000</v>
      </c>
      <c r="R3025">
        <v>-4000</v>
      </c>
      <c r="S3025">
        <f t="shared" si="47"/>
        <v>-4000</v>
      </c>
      <c r="T3025">
        <f>SUM($F3025:H3025)</f>
        <v>-53000</v>
      </c>
      <c r="U3025">
        <f>SUM($F3025:I3025)</f>
        <v>-57000</v>
      </c>
      <c r="V3025">
        <f>SUM($F3025:J3025)</f>
        <v>-61000</v>
      </c>
      <c r="W3025">
        <f>SUM($F3025:K3025)</f>
        <v>-61000</v>
      </c>
      <c r="X3025">
        <f>SUM($F3025:L3025)</f>
        <v>-66000</v>
      </c>
      <c r="Y3025">
        <f>SUM($F3025:M3025)</f>
        <v>-70000</v>
      </c>
      <c r="Z3025">
        <f>SUM($F3025:N3025)</f>
        <v>-74000</v>
      </c>
      <c r="AA3025">
        <f>SUM($F3025:O3025)</f>
        <v>-78000</v>
      </c>
      <c r="AB3025">
        <f>SUM($F3025:P3025)</f>
        <v>-82000</v>
      </c>
      <c r="AC3025">
        <f>SUM($F3025:Q3025)</f>
        <v>-86000</v>
      </c>
      <c r="AD3025">
        <f>SUM($F3025:R3025)</f>
        <v>-90000</v>
      </c>
    </row>
    <row r="3026" spans="1:30" x14ac:dyDescent="0.35">
      <c r="A3026" t="s">
        <v>171</v>
      </c>
      <c r="B3026" s="328" t="str">
        <f>VLOOKUP(A3026,'Web Based Remittances'!$A$2:$C$70,3,0)</f>
        <v>294c302f</v>
      </c>
      <c r="C3026" t="s">
        <v>47</v>
      </c>
      <c r="D3026" t="s">
        <v>48</v>
      </c>
      <c r="E3026">
        <v>4190386</v>
      </c>
      <c r="F3026">
        <v>0</v>
      </c>
      <c r="G3026">
        <v>0</v>
      </c>
      <c r="H3026">
        <v>0</v>
      </c>
      <c r="I3026">
        <v>0</v>
      </c>
      <c r="J3026">
        <v>0</v>
      </c>
      <c r="K3026">
        <v>0</v>
      </c>
      <c r="L3026">
        <v>0</v>
      </c>
      <c r="M3026">
        <v>0</v>
      </c>
      <c r="N3026">
        <v>0</v>
      </c>
      <c r="O3026">
        <v>0</v>
      </c>
      <c r="P3026">
        <v>0</v>
      </c>
      <c r="Q3026">
        <v>0</v>
      </c>
      <c r="R3026">
        <v>0</v>
      </c>
      <c r="S3026">
        <f t="shared" si="47"/>
        <v>0</v>
      </c>
      <c r="T3026">
        <f>SUM($F3026:H3026)</f>
        <v>0</v>
      </c>
      <c r="U3026">
        <f>SUM($F3026:I3026)</f>
        <v>0</v>
      </c>
      <c r="V3026">
        <f>SUM($F3026:J3026)</f>
        <v>0</v>
      </c>
      <c r="W3026">
        <f>SUM($F3026:K3026)</f>
        <v>0</v>
      </c>
      <c r="X3026">
        <f>SUM($F3026:L3026)</f>
        <v>0</v>
      </c>
      <c r="Y3026">
        <f>SUM($F3026:M3026)</f>
        <v>0</v>
      </c>
      <c r="Z3026">
        <f>SUM($F3026:N3026)</f>
        <v>0</v>
      </c>
      <c r="AA3026">
        <f>SUM($F3026:O3026)</f>
        <v>0</v>
      </c>
      <c r="AB3026">
        <f>SUM($F3026:P3026)</f>
        <v>0</v>
      </c>
      <c r="AC3026">
        <f>SUM($F3026:Q3026)</f>
        <v>0</v>
      </c>
      <c r="AD3026">
        <f>SUM($F3026:R3026)</f>
        <v>0</v>
      </c>
    </row>
    <row r="3027" spans="1:30" x14ac:dyDescent="0.35">
      <c r="A3027" t="s">
        <v>171</v>
      </c>
      <c r="B3027" s="328" t="str">
        <f>VLOOKUP(A3027,'Web Based Remittances'!$A$2:$C$70,3,0)</f>
        <v>294c302f</v>
      </c>
      <c r="C3027" t="s">
        <v>49</v>
      </c>
      <c r="D3027" t="s">
        <v>50</v>
      </c>
      <c r="E3027">
        <v>4190387</v>
      </c>
      <c r="F3027">
        <v>0</v>
      </c>
      <c r="G3027">
        <v>0</v>
      </c>
      <c r="H3027">
        <v>0</v>
      </c>
      <c r="I3027">
        <v>0</v>
      </c>
      <c r="J3027">
        <v>0</v>
      </c>
      <c r="K3027">
        <v>0</v>
      </c>
      <c r="L3027">
        <v>0</v>
      </c>
      <c r="M3027">
        <v>0</v>
      </c>
      <c r="N3027">
        <v>0</v>
      </c>
      <c r="O3027">
        <v>0</v>
      </c>
      <c r="P3027">
        <v>0</v>
      </c>
      <c r="Q3027">
        <v>0</v>
      </c>
      <c r="R3027">
        <v>0</v>
      </c>
      <c r="S3027">
        <f t="shared" si="47"/>
        <v>0</v>
      </c>
      <c r="T3027">
        <f>SUM($F3027:H3027)</f>
        <v>0</v>
      </c>
      <c r="U3027">
        <f>SUM($F3027:I3027)</f>
        <v>0</v>
      </c>
      <c r="V3027">
        <f>SUM($F3027:J3027)</f>
        <v>0</v>
      </c>
      <c r="W3027">
        <f>SUM($F3027:K3027)</f>
        <v>0</v>
      </c>
      <c r="X3027">
        <f>SUM($F3027:L3027)</f>
        <v>0</v>
      </c>
      <c r="Y3027">
        <f>SUM($F3027:M3027)</f>
        <v>0</v>
      </c>
      <c r="Z3027">
        <f>SUM($F3027:N3027)</f>
        <v>0</v>
      </c>
      <c r="AA3027">
        <f>SUM($F3027:O3027)</f>
        <v>0</v>
      </c>
      <c r="AB3027">
        <f>SUM($F3027:P3027)</f>
        <v>0</v>
      </c>
      <c r="AC3027">
        <f>SUM($F3027:Q3027)</f>
        <v>0</v>
      </c>
      <c r="AD3027">
        <f>SUM($F3027:R3027)</f>
        <v>0</v>
      </c>
    </row>
    <row r="3028" spans="1:30" x14ac:dyDescent="0.35">
      <c r="A3028" t="s">
        <v>171</v>
      </c>
      <c r="B3028" s="328" t="str">
        <f>VLOOKUP(A3028,'Web Based Remittances'!$A$2:$C$70,3,0)</f>
        <v>294c302f</v>
      </c>
      <c r="C3028" t="s">
        <v>51</v>
      </c>
      <c r="D3028" t="s">
        <v>52</v>
      </c>
      <c r="E3028">
        <v>4190388</v>
      </c>
      <c r="F3028">
        <v>-14000</v>
      </c>
      <c r="G3028">
        <v>-2030</v>
      </c>
      <c r="H3028">
        <v>0</v>
      </c>
      <c r="I3028">
        <v>0</v>
      </c>
      <c r="J3028">
        <v>-5880</v>
      </c>
      <c r="K3028">
        <v>0</v>
      </c>
      <c r="L3028">
        <v>0</v>
      </c>
      <c r="M3028">
        <v>-2030</v>
      </c>
      <c r="N3028">
        <v>0</v>
      </c>
      <c r="O3028">
        <v>0</v>
      </c>
      <c r="P3028">
        <v>-2030</v>
      </c>
      <c r="Q3028">
        <v>0</v>
      </c>
      <c r="R3028">
        <v>-2030</v>
      </c>
      <c r="S3028">
        <f t="shared" si="47"/>
        <v>-2030</v>
      </c>
      <c r="T3028">
        <f>SUM($F3028:H3028)</f>
        <v>-16030</v>
      </c>
      <c r="U3028">
        <f>SUM($F3028:I3028)</f>
        <v>-16030</v>
      </c>
      <c r="V3028">
        <f>SUM($F3028:J3028)</f>
        <v>-21910</v>
      </c>
      <c r="W3028">
        <f>SUM($F3028:K3028)</f>
        <v>-21910</v>
      </c>
      <c r="X3028">
        <f>SUM($F3028:L3028)</f>
        <v>-21910</v>
      </c>
      <c r="Y3028">
        <f>SUM($F3028:M3028)</f>
        <v>-23940</v>
      </c>
      <c r="Z3028">
        <f>SUM($F3028:N3028)</f>
        <v>-23940</v>
      </c>
      <c r="AA3028">
        <f>SUM($F3028:O3028)</f>
        <v>-23940</v>
      </c>
      <c r="AB3028">
        <f>SUM($F3028:P3028)</f>
        <v>-25970</v>
      </c>
      <c r="AC3028">
        <f>SUM($F3028:Q3028)</f>
        <v>-25970</v>
      </c>
      <c r="AD3028">
        <f>SUM($F3028:R3028)</f>
        <v>-28000</v>
      </c>
    </row>
    <row r="3029" spans="1:30" x14ac:dyDescent="0.35">
      <c r="A3029" t="s">
        <v>171</v>
      </c>
      <c r="B3029" s="328" t="str">
        <f>VLOOKUP(A3029,'Web Based Remittances'!$A$2:$C$70,3,0)</f>
        <v>294c302f</v>
      </c>
      <c r="C3029" t="s">
        <v>53</v>
      </c>
      <c r="D3029" t="s">
        <v>54</v>
      </c>
      <c r="E3029">
        <v>4190380</v>
      </c>
      <c r="F3029">
        <v>-71160</v>
      </c>
      <c r="G3029">
        <v>0</v>
      </c>
      <c r="H3029">
        <v>-7900</v>
      </c>
      <c r="I3029">
        <v>0</v>
      </c>
      <c r="J3029">
        <v>-52201</v>
      </c>
      <c r="K3029">
        <v>0</v>
      </c>
      <c r="L3029">
        <v>0</v>
      </c>
      <c r="M3029">
        <v>0</v>
      </c>
      <c r="N3029">
        <v>-11059</v>
      </c>
      <c r="O3029">
        <v>0</v>
      </c>
      <c r="P3029">
        <v>0</v>
      </c>
      <c r="Q3029">
        <v>0</v>
      </c>
      <c r="R3029">
        <v>0</v>
      </c>
      <c r="S3029">
        <f t="shared" si="47"/>
        <v>0</v>
      </c>
      <c r="T3029">
        <f>SUM($F3029:H3029)</f>
        <v>-79060</v>
      </c>
      <c r="U3029">
        <f>SUM($F3029:I3029)</f>
        <v>-79060</v>
      </c>
      <c r="V3029">
        <f>SUM($F3029:J3029)</f>
        <v>-131261</v>
      </c>
      <c r="W3029">
        <f>SUM($F3029:K3029)</f>
        <v>-131261</v>
      </c>
      <c r="X3029">
        <f>SUM($F3029:L3029)</f>
        <v>-131261</v>
      </c>
      <c r="Y3029">
        <f>SUM($F3029:M3029)</f>
        <v>-131261</v>
      </c>
      <c r="Z3029">
        <f>SUM($F3029:N3029)</f>
        <v>-142320</v>
      </c>
      <c r="AA3029">
        <f>SUM($F3029:O3029)</f>
        <v>-142320</v>
      </c>
      <c r="AB3029">
        <f>SUM($F3029:P3029)</f>
        <v>-142320</v>
      </c>
      <c r="AC3029">
        <f>SUM($F3029:Q3029)</f>
        <v>-142320</v>
      </c>
      <c r="AD3029">
        <f>SUM($F3029:R3029)</f>
        <v>-142320</v>
      </c>
    </row>
    <row r="3030" spans="1:30" x14ac:dyDescent="0.35">
      <c r="A3030" t="s">
        <v>171</v>
      </c>
      <c r="B3030" s="328" t="str">
        <f>VLOOKUP(A3030,'Web Based Remittances'!$A$2:$C$70,3,0)</f>
        <v>294c302f</v>
      </c>
      <c r="C3030" t="s">
        <v>156</v>
      </c>
      <c r="D3030" t="s">
        <v>157</v>
      </c>
      <c r="E3030">
        <v>4190205</v>
      </c>
      <c r="F3030">
        <v>0</v>
      </c>
      <c r="G3030">
        <v>0</v>
      </c>
      <c r="H3030">
        <v>0</v>
      </c>
      <c r="I3030">
        <v>0</v>
      </c>
      <c r="J3030">
        <v>0</v>
      </c>
      <c r="K3030">
        <v>0</v>
      </c>
      <c r="L3030">
        <v>0</v>
      </c>
      <c r="M3030">
        <v>0</v>
      </c>
      <c r="N3030">
        <v>0</v>
      </c>
      <c r="O3030">
        <v>0</v>
      </c>
      <c r="P3030">
        <v>0</v>
      </c>
      <c r="Q3030">
        <v>0</v>
      </c>
      <c r="R3030">
        <v>0</v>
      </c>
      <c r="S3030">
        <f t="shared" si="47"/>
        <v>0</v>
      </c>
      <c r="T3030">
        <f>SUM($F3030:H3030)</f>
        <v>0</v>
      </c>
      <c r="U3030">
        <f>SUM($F3030:I3030)</f>
        <v>0</v>
      </c>
      <c r="V3030">
        <f>SUM($F3030:J3030)</f>
        <v>0</v>
      </c>
      <c r="W3030">
        <f>SUM($F3030:K3030)</f>
        <v>0</v>
      </c>
      <c r="X3030">
        <f>SUM($F3030:L3030)</f>
        <v>0</v>
      </c>
      <c r="Y3030">
        <f>SUM($F3030:M3030)</f>
        <v>0</v>
      </c>
      <c r="Z3030">
        <f>SUM($F3030:N3030)</f>
        <v>0</v>
      </c>
      <c r="AA3030">
        <f>SUM($F3030:O3030)</f>
        <v>0</v>
      </c>
      <c r="AB3030">
        <f>SUM($F3030:P3030)</f>
        <v>0</v>
      </c>
      <c r="AC3030">
        <f>SUM($F3030:Q3030)</f>
        <v>0</v>
      </c>
      <c r="AD3030">
        <f>SUM($F3030:R3030)</f>
        <v>0</v>
      </c>
    </row>
    <row r="3031" spans="1:30" x14ac:dyDescent="0.35">
      <c r="A3031" t="s">
        <v>171</v>
      </c>
      <c r="B3031" s="328" t="str">
        <f>VLOOKUP(A3031,'Web Based Remittances'!$A$2:$C$70,3,0)</f>
        <v>294c302f</v>
      </c>
      <c r="C3031" t="s">
        <v>55</v>
      </c>
      <c r="D3031" t="s">
        <v>56</v>
      </c>
      <c r="E3031">
        <v>4190210</v>
      </c>
      <c r="F3031">
        <v>0</v>
      </c>
      <c r="G3031">
        <v>0</v>
      </c>
      <c r="H3031">
        <v>0</v>
      </c>
      <c r="I3031">
        <v>0</v>
      </c>
      <c r="J3031">
        <v>0</v>
      </c>
      <c r="K3031">
        <v>0</v>
      </c>
      <c r="L3031">
        <v>0</v>
      </c>
      <c r="M3031">
        <v>0</v>
      </c>
      <c r="N3031">
        <v>0</v>
      </c>
      <c r="O3031">
        <v>0</v>
      </c>
      <c r="P3031">
        <v>0</v>
      </c>
      <c r="Q3031">
        <v>0</v>
      </c>
      <c r="R3031">
        <v>0</v>
      </c>
      <c r="S3031">
        <f t="shared" si="47"/>
        <v>0</v>
      </c>
      <c r="T3031">
        <f>SUM($F3031:H3031)</f>
        <v>0</v>
      </c>
      <c r="U3031">
        <f>SUM($F3031:I3031)</f>
        <v>0</v>
      </c>
      <c r="V3031">
        <f>SUM($F3031:J3031)</f>
        <v>0</v>
      </c>
      <c r="W3031">
        <f>SUM($F3031:K3031)</f>
        <v>0</v>
      </c>
      <c r="X3031">
        <f>SUM($F3031:L3031)</f>
        <v>0</v>
      </c>
      <c r="Y3031">
        <f>SUM($F3031:M3031)</f>
        <v>0</v>
      </c>
      <c r="Z3031">
        <f>SUM($F3031:N3031)</f>
        <v>0</v>
      </c>
      <c r="AA3031">
        <f>SUM($F3031:O3031)</f>
        <v>0</v>
      </c>
      <c r="AB3031">
        <f>SUM($F3031:P3031)</f>
        <v>0</v>
      </c>
      <c r="AC3031">
        <f>SUM($F3031:Q3031)</f>
        <v>0</v>
      </c>
      <c r="AD3031">
        <f>SUM($F3031:R3031)</f>
        <v>0</v>
      </c>
    </row>
    <row r="3032" spans="1:30" x14ac:dyDescent="0.35">
      <c r="A3032" t="s">
        <v>171</v>
      </c>
      <c r="B3032" s="328" t="str">
        <f>VLOOKUP(A3032,'Web Based Remittances'!$A$2:$C$70,3,0)</f>
        <v>294c302f</v>
      </c>
      <c r="C3032" t="s">
        <v>57</v>
      </c>
      <c r="D3032" t="s">
        <v>58</v>
      </c>
      <c r="E3032">
        <v>6110000</v>
      </c>
      <c r="F3032">
        <v>1020400</v>
      </c>
      <c r="G3032">
        <v>80100</v>
      </c>
      <c r="H3032">
        <v>80200</v>
      </c>
      <c r="I3032">
        <v>80200</v>
      </c>
      <c r="J3032">
        <v>80200</v>
      </c>
      <c r="K3032">
        <v>80200</v>
      </c>
      <c r="L3032">
        <v>88500</v>
      </c>
      <c r="M3032">
        <v>88500</v>
      </c>
      <c r="N3032">
        <v>88500</v>
      </c>
      <c r="O3032">
        <v>88500</v>
      </c>
      <c r="P3032">
        <v>88500</v>
      </c>
      <c r="Q3032">
        <v>88500</v>
      </c>
      <c r="R3032">
        <v>88500</v>
      </c>
      <c r="S3032">
        <f t="shared" si="47"/>
        <v>80100</v>
      </c>
      <c r="T3032">
        <f>SUM($F3032:H3032)</f>
        <v>1180700</v>
      </c>
      <c r="U3032">
        <f>SUM($F3032:I3032)</f>
        <v>1260900</v>
      </c>
      <c r="V3032">
        <f>SUM($F3032:J3032)</f>
        <v>1341100</v>
      </c>
      <c r="W3032">
        <f>SUM($F3032:K3032)</f>
        <v>1421300</v>
      </c>
      <c r="X3032">
        <f>SUM($F3032:L3032)</f>
        <v>1509800</v>
      </c>
      <c r="Y3032">
        <f>SUM($F3032:M3032)</f>
        <v>1598300</v>
      </c>
      <c r="Z3032">
        <f>SUM($F3032:N3032)</f>
        <v>1686800</v>
      </c>
      <c r="AA3032">
        <f>SUM($F3032:O3032)</f>
        <v>1775300</v>
      </c>
      <c r="AB3032">
        <f>SUM($F3032:P3032)</f>
        <v>1863800</v>
      </c>
      <c r="AC3032">
        <f>SUM($F3032:Q3032)</f>
        <v>1952300</v>
      </c>
      <c r="AD3032">
        <f>SUM($F3032:R3032)</f>
        <v>2040800</v>
      </c>
    </row>
    <row r="3033" spans="1:30" x14ac:dyDescent="0.35">
      <c r="A3033" t="s">
        <v>171</v>
      </c>
      <c r="B3033" s="328" t="str">
        <f>VLOOKUP(A3033,'Web Based Remittances'!$A$2:$C$70,3,0)</f>
        <v>294c302f</v>
      </c>
      <c r="C3033" t="s">
        <v>59</v>
      </c>
      <c r="D3033" t="s">
        <v>60</v>
      </c>
      <c r="E3033">
        <v>6110020</v>
      </c>
      <c r="F3033">
        <v>0</v>
      </c>
      <c r="G3033">
        <v>0</v>
      </c>
      <c r="H3033">
        <v>0</v>
      </c>
      <c r="I3033">
        <v>0</v>
      </c>
      <c r="J3033">
        <v>0</v>
      </c>
      <c r="K3033">
        <v>0</v>
      </c>
      <c r="L3033">
        <v>0</v>
      </c>
      <c r="M3033">
        <v>0</v>
      </c>
      <c r="N3033">
        <v>0</v>
      </c>
      <c r="O3033">
        <v>0</v>
      </c>
      <c r="P3033">
        <v>0</v>
      </c>
      <c r="Q3033">
        <v>0</v>
      </c>
      <c r="R3033">
        <v>0</v>
      </c>
      <c r="S3033">
        <f t="shared" si="47"/>
        <v>0</v>
      </c>
      <c r="T3033">
        <f>SUM($F3033:H3033)</f>
        <v>0</v>
      </c>
      <c r="U3033">
        <f>SUM($F3033:I3033)</f>
        <v>0</v>
      </c>
      <c r="V3033">
        <f>SUM($F3033:J3033)</f>
        <v>0</v>
      </c>
      <c r="W3033">
        <f>SUM($F3033:K3033)</f>
        <v>0</v>
      </c>
      <c r="X3033">
        <f>SUM($F3033:L3033)</f>
        <v>0</v>
      </c>
      <c r="Y3033">
        <f>SUM($F3033:M3033)</f>
        <v>0</v>
      </c>
      <c r="Z3033">
        <f>SUM($F3033:N3033)</f>
        <v>0</v>
      </c>
      <c r="AA3033">
        <f>SUM($F3033:O3033)</f>
        <v>0</v>
      </c>
      <c r="AB3033">
        <f>SUM($F3033:P3033)</f>
        <v>0</v>
      </c>
      <c r="AC3033">
        <f>SUM($F3033:Q3033)</f>
        <v>0</v>
      </c>
      <c r="AD3033">
        <f>SUM($F3033:R3033)</f>
        <v>0</v>
      </c>
    </row>
    <row r="3034" spans="1:30" x14ac:dyDescent="0.35">
      <c r="A3034" t="s">
        <v>171</v>
      </c>
      <c r="B3034" s="328" t="str">
        <f>VLOOKUP(A3034,'Web Based Remittances'!$A$2:$C$70,3,0)</f>
        <v>294c302f</v>
      </c>
      <c r="C3034" t="s">
        <v>61</v>
      </c>
      <c r="D3034" t="s">
        <v>62</v>
      </c>
      <c r="E3034">
        <v>6110600</v>
      </c>
      <c r="F3034">
        <v>480000</v>
      </c>
      <c r="G3034">
        <v>38000</v>
      </c>
      <c r="H3034">
        <v>38000</v>
      </c>
      <c r="I3034">
        <v>38000</v>
      </c>
      <c r="J3034">
        <v>38000</v>
      </c>
      <c r="K3034">
        <v>38000</v>
      </c>
      <c r="L3034">
        <v>38000</v>
      </c>
      <c r="M3034">
        <v>42000</v>
      </c>
      <c r="N3034">
        <v>42000</v>
      </c>
      <c r="O3034">
        <v>42000</v>
      </c>
      <c r="P3034">
        <v>42000</v>
      </c>
      <c r="Q3034">
        <v>42000</v>
      </c>
      <c r="R3034">
        <v>42000</v>
      </c>
      <c r="S3034">
        <f t="shared" si="47"/>
        <v>38000</v>
      </c>
      <c r="T3034">
        <f>SUM($F3034:H3034)</f>
        <v>556000</v>
      </c>
      <c r="U3034">
        <f>SUM($F3034:I3034)</f>
        <v>594000</v>
      </c>
      <c r="V3034">
        <f>SUM($F3034:J3034)</f>
        <v>632000</v>
      </c>
      <c r="W3034">
        <f>SUM($F3034:K3034)</f>
        <v>670000</v>
      </c>
      <c r="X3034">
        <f>SUM($F3034:L3034)</f>
        <v>708000</v>
      </c>
      <c r="Y3034">
        <f>SUM($F3034:M3034)</f>
        <v>750000</v>
      </c>
      <c r="Z3034">
        <f>SUM($F3034:N3034)</f>
        <v>792000</v>
      </c>
      <c r="AA3034">
        <f>SUM($F3034:O3034)</f>
        <v>834000</v>
      </c>
      <c r="AB3034">
        <f>SUM($F3034:P3034)</f>
        <v>876000</v>
      </c>
      <c r="AC3034">
        <f>SUM($F3034:Q3034)</f>
        <v>918000</v>
      </c>
      <c r="AD3034">
        <f>SUM($F3034:R3034)</f>
        <v>960000</v>
      </c>
    </row>
    <row r="3035" spans="1:30" x14ac:dyDescent="0.35">
      <c r="A3035" t="s">
        <v>171</v>
      </c>
      <c r="B3035" s="328" t="str">
        <f>VLOOKUP(A3035,'Web Based Remittances'!$A$2:$C$70,3,0)</f>
        <v>294c302f</v>
      </c>
      <c r="C3035" t="s">
        <v>63</v>
      </c>
      <c r="D3035" t="s">
        <v>64</v>
      </c>
      <c r="E3035">
        <v>6110720</v>
      </c>
      <c r="F3035">
        <v>55000</v>
      </c>
      <c r="G3035">
        <v>4500</v>
      </c>
      <c r="H3035">
        <v>4500</v>
      </c>
      <c r="I3035">
        <v>4600</v>
      </c>
      <c r="J3035">
        <v>4600</v>
      </c>
      <c r="K3035">
        <v>4600</v>
      </c>
      <c r="L3035">
        <v>4600</v>
      </c>
      <c r="M3035">
        <v>4600</v>
      </c>
      <c r="N3035">
        <v>4600</v>
      </c>
      <c r="O3035">
        <v>4600</v>
      </c>
      <c r="P3035">
        <v>4600</v>
      </c>
      <c r="Q3035">
        <v>4600</v>
      </c>
      <c r="R3035">
        <v>4600</v>
      </c>
      <c r="S3035">
        <f t="shared" si="47"/>
        <v>4500</v>
      </c>
      <c r="T3035">
        <f>SUM($F3035:H3035)</f>
        <v>64000</v>
      </c>
      <c r="U3035">
        <f>SUM($F3035:I3035)</f>
        <v>68600</v>
      </c>
      <c r="V3035">
        <f>SUM($F3035:J3035)</f>
        <v>73200</v>
      </c>
      <c r="W3035">
        <f>SUM($F3035:K3035)</f>
        <v>77800</v>
      </c>
      <c r="X3035">
        <f>SUM($F3035:L3035)</f>
        <v>82400</v>
      </c>
      <c r="Y3035">
        <f>SUM($F3035:M3035)</f>
        <v>87000</v>
      </c>
      <c r="Z3035">
        <f>SUM($F3035:N3035)</f>
        <v>91600</v>
      </c>
      <c r="AA3035">
        <f>SUM($F3035:O3035)</f>
        <v>96200</v>
      </c>
      <c r="AB3035">
        <f>SUM($F3035:P3035)</f>
        <v>100800</v>
      </c>
      <c r="AC3035">
        <f>SUM($F3035:Q3035)</f>
        <v>105400</v>
      </c>
      <c r="AD3035">
        <f>SUM($F3035:R3035)</f>
        <v>110000</v>
      </c>
    </row>
    <row r="3036" spans="1:30" x14ac:dyDescent="0.35">
      <c r="A3036" t="s">
        <v>171</v>
      </c>
      <c r="B3036" s="328" t="str">
        <f>VLOOKUP(A3036,'Web Based Remittances'!$A$2:$C$70,3,0)</f>
        <v>294c302f</v>
      </c>
      <c r="C3036" t="s">
        <v>65</v>
      </c>
      <c r="D3036" t="s">
        <v>66</v>
      </c>
      <c r="E3036">
        <v>6110860</v>
      </c>
      <c r="F3036">
        <v>65000</v>
      </c>
      <c r="G3036">
        <v>5400</v>
      </c>
      <c r="H3036">
        <v>5400</v>
      </c>
      <c r="I3036">
        <v>5400</v>
      </c>
      <c r="J3036">
        <v>5400</v>
      </c>
      <c r="K3036">
        <v>5400</v>
      </c>
      <c r="L3036">
        <v>5400</v>
      </c>
      <c r="M3036">
        <v>5400</v>
      </c>
      <c r="N3036">
        <v>5400</v>
      </c>
      <c r="O3036">
        <v>5400</v>
      </c>
      <c r="P3036">
        <v>5400</v>
      </c>
      <c r="Q3036">
        <v>5500</v>
      </c>
      <c r="R3036">
        <v>5500</v>
      </c>
      <c r="S3036">
        <f t="shared" si="47"/>
        <v>5400</v>
      </c>
      <c r="T3036">
        <f>SUM($F3036:H3036)</f>
        <v>75800</v>
      </c>
      <c r="U3036">
        <f>SUM($F3036:I3036)</f>
        <v>81200</v>
      </c>
      <c r="V3036">
        <f>SUM($F3036:J3036)</f>
        <v>86600</v>
      </c>
      <c r="W3036">
        <f>SUM($F3036:K3036)</f>
        <v>92000</v>
      </c>
      <c r="X3036">
        <f>SUM($F3036:L3036)</f>
        <v>97400</v>
      </c>
      <c r="Y3036">
        <f>SUM($F3036:M3036)</f>
        <v>102800</v>
      </c>
      <c r="Z3036">
        <f>SUM($F3036:N3036)</f>
        <v>108200</v>
      </c>
      <c r="AA3036">
        <f>SUM($F3036:O3036)</f>
        <v>113600</v>
      </c>
      <c r="AB3036">
        <f>SUM($F3036:P3036)</f>
        <v>119000</v>
      </c>
      <c r="AC3036">
        <f>SUM($F3036:Q3036)</f>
        <v>124500</v>
      </c>
      <c r="AD3036">
        <f>SUM($F3036:R3036)</f>
        <v>130000</v>
      </c>
    </row>
    <row r="3037" spans="1:30" x14ac:dyDescent="0.35">
      <c r="A3037" t="s">
        <v>171</v>
      </c>
      <c r="B3037" s="328" t="str">
        <f>VLOOKUP(A3037,'Web Based Remittances'!$A$2:$C$70,3,0)</f>
        <v>294c302f</v>
      </c>
      <c r="C3037" t="s">
        <v>67</v>
      </c>
      <c r="D3037" t="s">
        <v>68</v>
      </c>
      <c r="E3037">
        <v>6110800</v>
      </c>
      <c r="F3037">
        <v>0</v>
      </c>
      <c r="G3037">
        <v>0</v>
      </c>
      <c r="H3037">
        <v>0</v>
      </c>
      <c r="I3037">
        <v>0</v>
      </c>
      <c r="J3037">
        <v>0</v>
      </c>
      <c r="K3037">
        <v>0</v>
      </c>
      <c r="L3037">
        <v>0</v>
      </c>
      <c r="M3037">
        <v>0</v>
      </c>
      <c r="N3037">
        <v>0</v>
      </c>
      <c r="O3037">
        <v>0</v>
      </c>
      <c r="P3037">
        <v>0</v>
      </c>
      <c r="Q3037">
        <v>0</v>
      </c>
      <c r="R3037">
        <v>0</v>
      </c>
      <c r="S3037">
        <f t="shared" si="47"/>
        <v>0</v>
      </c>
      <c r="T3037">
        <f>SUM($F3037:H3037)</f>
        <v>0</v>
      </c>
      <c r="U3037">
        <f>SUM($F3037:I3037)</f>
        <v>0</v>
      </c>
      <c r="V3037">
        <f>SUM($F3037:J3037)</f>
        <v>0</v>
      </c>
      <c r="W3037">
        <f>SUM($F3037:K3037)</f>
        <v>0</v>
      </c>
      <c r="X3037">
        <f>SUM($F3037:L3037)</f>
        <v>0</v>
      </c>
      <c r="Y3037">
        <f>SUM($F3037:M3037)</f>
        <v>0</v>
      </c>
      <c r="Z3037">
        <f>SUM($F3037:N3037)</f>
        <v>0</v>
      </c>
      <c r="AA3037">
        <f>SUM($F3037:O3037)</f>
        <v>0</v>
      </c>
      <c r="AB3037">
        <f>SUM($F3037:P3037)</f>
        <v>0</v>
      </c>
      <c r="AC3037">
        <f>SUM($F3037:Q3037)</f>
        <v>0</v>
      </c>
      <c r="AD3037">
        <f>SUM($F3037:R3037)</f>
        <v>0</v>
      </c>
    </row>
    <row r="3038" spans="1:30" x14ac:dyDescent="0.35">
      <c r="A3038" t="s">
        <v>171</v>
      </c>
      <c r="B3038" s="328" t="str">
        <f>VLOOKUP(A3038,'Web Based Remittances'!$A$2:$C$70,3,0)</f>
        <v>294c302f</v>
      </c>
      <c r="C3038" t="s">
        <v>69</v>
      </c>
      <c r="D3038" t="s">
        <v>70</v>
      </c>
      <c r="E3038">
        <v>6110640</v>
      </c>
      <c r="F3038">
        <v>49000</v>
      </c>
      <c r="G3038">
        <v>4000</v>
      </c>
      <c r="H3038">
        <v>4000</v>
      </c>
      <c r="I3038">
        <v>4100</v>
      </c>
      <c r="J3038">
        <v>4100</v>
      </c>
      <c r="K3038">
        <v>4100</v>
      </c>
      <c r="L3038">
        <v>4100</v>
      </c>
      <c r="M3038">
        <v>4100</v>
      </c>
      <c r="N3038">
        <v>4100</v>
      </c>
      <c r="O3038">
        <v>4100</v>
      </c>
      <c r="P3038">
        <v>4100</v>
      </c>
      <c r="Q3038">
        <v>4100</v>
      </c>
      <c r="R3038">
        <v>4100</v>
      </c>
      <c r="S3038">
        <f t="shared" si="47"/>
        <v>4000</v>
      </c>
      <c r="T3038">
        <f>SUM($F3038:H3038)</f>
        <v>57000</v>
      </c>
      <c r="U3038">
        <f>SUM($F3038:I3038)</f>
        <v>61100</v>
      </c>
      <c r="V3038">
        <f>SUM($F3038:J3038)</f>
        <v>65200</v>
      </c>
      <c r="W3038">
        <f>SUM($F3038:K3038)</f>
        <v>69300</v>
      </c>
      <c r="X3038">
        <f>SUM($F3038:L3038)</f>
        <v>73400</v>
      </c>
      <c r="Y3038">
        <f>SUM($F3038:M3038)</f>
        <v>77500</v>
      </c>
      <c r="Z3038">
        <f>SUM($F3038:N3038)</f>
        <v>81600</v>
      </c>
      <c r="AA3038">
        <f>SUM($F3038:O3038)</f>
        <v>85700</v>
      </c>
      <c r="AB3038">
        <f>SUM($F3038:P3038)</f>
        <v>89800</v>
      </c>
      <c r="AC3038">
        <f>SUM($F3038:Q3038)</f>
        <v>93900</v>
      </c>
      <c r="AD3038">
        <f>SUM($F3038:R3038)</f>
        <v>98000</v>
      </c>
    </row>
    <row r="3039" spans="1:30" x14ac:dyDescent="0.35">
      <c r="A3039" t="s">
        <v>171</v>
      </c>
      <c r="B3039" s="328" t="str">
        <f>VLOOKUP(A3039,'Web Based Remittances'!$A$2:$C$70,3,0)</f>
        <v>294c302f</v>
      </c>
      <c r="C3039" t="s">
        <v>71</v>
      </c>
      <c r="D3039" t="s">
        <v>72</v>
      </c>
      <c r="E3039">
        <v>6116300</v>
      </c>
      <c r="F3039">
        <v>500</v>
      </c>
      <c r="G3039">
        <v>50</v>
      </c>
      <c r="H3039">
        <v>50</v>
      </c>
      <c r="I3039">
        <v>50</v>
      </c>
      <c r="J3039">
        <v>50</v>
      </c>
      <c r="K3039">
        <v>0</v>
      </c>
      <c r="L3039">
        <v>50</v>
      </c>
      <c r="M3039">
        <v>50</v>
      </c>
      <c r="N3039">
        <v>50</v>
      </c>
      <c r="O3039">
        <v>50</v>
      </c>
      <c r="P3039">
        <v>50</v>
      </c>
      <c r="Q3039">
        <v>50</v>
      </c>
      <c r="R3039">
        <v>0</v>
      </c>
      <c r="S3039">
        <f t="shared" si="47"/>
        <v>50</v>
      </c>
      <c r="T3039">
        <f>SUM($F3039:H3039)</f>
        <v>600</v>
      </c>
      <c r="U3039">
        <f>SUM($F3039:I3039)</f>
        <v>650</v>
      </c>
      <c r="V3039">
        <f>SUM($F3039:J3039)</f>
        <v>700</v>
      </c>
      <c r="W3039">
        <f>SUM($F3039:K3039)</f>
        <v>700</v>
      </c>
      <c r="X3039">
        <f>SUM($F3039:L3039)</f>
        <v>750</v>
      </c>
      <c r="Y3039">
        <f>SUM($F3039:M3039)</f>
        <v>800</v>
      </c>
      <c r="Z3039">
        <f>SUM($F3039:N3039)</f>
        <v>850</v>
      </c>
      <c r="AA3039">
        <f>SUM($F3039:O3039)</f>
        <v>900</v>
      </c>
      <c r="AB3039">
        <f>SUM($F3039:P3039)</f>
        <v>950</v>
      </c>
      <c r="AC3039">
        <f>SUM($F3039:Q3039)</f>
        <v>1000</v>
      </c>
      <c r="AD3039">
        <f>SUM($F3039:R3039)</f>
        <v>1000</v>
      </c>
    </row>
    <row r="3040" spans="1:30" x14ac:dyDescent="0.35">
      <c r="A3040" t="s">
        <v>171</v>
      </c>
      <c r="B3040" s="328" t="str">
        <f>VLOOKUP(A3040,'Web Based Remittances'!$A$2:$C$70,3,0)</f>
        <v>294c302f</v>
      </c>
      <c r="C3040" t="s">
        <v>73</v>
      </c>
      <c r="D3040" t="s">
        <v>74</v>
      </c>
      <c r="E3040">
        <v>6116200</v>
      </c>
      <c r="F3040">
        <v>10000</v>
      </c>
      <c r="G3040">
        <v>0</v>
      </c>
      <c r="H3040">
        <v>1000</v>
      </c>
      <c r="I3040">
        <v>1000</v>
      </c>
      <c r="J3040">
        <v>1000</v>
      </c>
      <c r="K3040">
        <v>1000</v>
      </c>
      <c r="L3040">
        <v>1000</v>
      </c>
      <c r="M3040">
        <v>1000</v>
      </c>
      <c r="N3040">
        <v>1000</v>
      </c>
      <c r="O3040">
        <v>1000</v>
      </c>
      <c r="P3040">
        <v>1000</v>
      </c>
      <c r="Q3040">
        <v>1000</v>
      </c>
      <c r="R3040">
        <v>0</v>
      </c>
      <c r="S3040">
        <f t="shared" si="47"/>
        <v>0</v>
      </c>
      <c r="T3040">
        <f>SUM($F3040:H3040)</f>
        <v>11000</v>
      </c>
      <c r="U3040">
        <f>SUM($F3040:I3040)</f>
        <v>12000</v>
      </c>
      <c r="V3040">
        <f>SUM($F3040:J3040)</f>
        <v>13000</v>
      </c>
      <c r="W3040">
        <f>SUM($F3040:K3040)</f>
        <v>14000</v>
      </c>
      <c r="X3040">
        <f>SUM($F3040:L3040)</f>
        <v>15000</v>
      </c>
      <c r="Y3040">
        <f>SUM($F3040:M3040)</f>
        <v>16000</v>
      </c>
      <c r="Z3040">
        <f>SUM($F3040:N3040)</f>
        <v>17000</v>
      </c>
      <c r="AA3040">
        <f>SUM($F3040:O3040)</f>
        <v>18000</v>
      </c>
      <c r="AB3040">
        <f>SUM($F3040:P3040)</f>
        <v>19000</v>
      </c>
      <c r="AC3040">
        <f>SUM($F3040:Q3040)</f>
        <v>20000</v>
      </c>
      <c r="AD3040">
        <f>SUM($F3040:R3040)</f>
        <v>20000</v>
      </c>
    </row>
    <row r="3041" spans="1:30" x14ac:dyDescent="0.35">
      <c r="A3041" t="s">
        <v>171</v>
      </c>
      <c r="B3041" s="328" t="str">
        <f>VLOOKUP(A3041,'Web Based Remittances'!$A$2:$C$70,3,0)</f>
        <v>294c302f</v>
      </c>
      <c r="C3041" t="s">
        <v>75</v>
      </c>
      <c r="D3041" t="s">
        <v>76</v>
      </c>
      <c r="E3041">
        <v>6116610</v>
      </c>
      <c r="F3041">
        <v>0</v>
      </c>
      <c r="G3041">
        <v>0</v>
      </c>
      <c r="H3041">
        <v>0</v>
      </c>
      <c r="I3041">
        <v>0</v>
      </c>
      <c r="J3041">
        <v>0</v>
      </c>
      <c r="K3041">
        <v>0</v>
      </c>
      <c r="L3041">
        <v>0</v>
      </c>
      <c r="M3041">
        <v>0</v>
      </c>
      <c r="N3041">
        <v>0</v>
      </c>
      <c r="O3041">
        <v>0</v>
      </c>
      <c r="P3041">
        <v>0</v>
      </c>
      <c r="Q3041">
        <v>0</v>
      </c>
      <c r="R3041">
        <v>0</v>
      </c>
      <c r="S3041">
        <f t="shared" si="47"/>
        <v>0</v>
      </c>
      <c r="T3041">
        <f>SUM($F3041:H3041)</f>
        <v>0</v>
      </c>
      <c r="U3041">
        <f>SUM($F3041:I3041)</f>
        <v>0</v>
      </c>
      <c r="V3041">
        <f>SUM($F3041:J3041)</f>
        <v>0</v>
      </c>
      <c r="W3041">
        <f>SUM($F3041:K3041)</f>
        <v>0</v>
      </c>
      <c r="X3041">
        <f>SUM($F3041:L3041)</f>
        <v>0</v>
      </c>
      <c r="Y3041">
        <f>SUM($F3041:M3041)</f>
        <v>0</v>
      </c>
      <c r="Z3041">
        <f>SUM($F3041:N3041)</f>
        <v>0</v>
      </c>
      <c r="AA3041">
        <f>SUM($F3041:O3041)</f>
        <v>0</v>
      </c>
      <c r="AB3041">
        <f>SUM($F3041:P3041)</f>
        <v>0</v>
      </c>
      <c r="AC3041">
        <f>SUM($F3041:Q3041)</f>
        <v>0</v>
      </c>
      <c r="AD3041">
        <f>SUM($F3041:R3041)</f>
        <v>0</v>
      </c>
    </row>
    <row r="3042" spans="1:30" x14ac:dyDescent="0.35">
      <c r="A3042" t="s">
        <v>171</v>
      </c>
      <c r="B3042" s="328" t="str">
        <f>VLOOKUP(A3042,'Web Based Remittances'!$A$2:$C$70,3,0)</f>
        <v>294c302f</v>
      </c>
      <c r="C3042" t="s">
        <v>77</v>
      </c>
      <c r="D3042" t="s">
        <v>78</v>
      </c>
      <c r="E3042">
        <v>6116600</v>
      </c>
      <c r="F3042">
        <v>6600</v>
      </c>
      <c r="G3042">
        <v>6600</v>
      </c>
      <c r="H3042">
        <v>0</v>
      </c>
      <c r="I3042">
        <v>0</v>
      </c>
      <c r="J3042">
        <v>0</v>
      </c>
      <c r="K3042">
        <v>0</v>
      </c>
      <c r="L3042">
        <v>0</v>
      </c>
      <c r="M3042">
        <v>0</v>
      </c>
      <c r="N3042">
        <v>0</v>
      </c>
      <c r="O3042">
        <v>0</v>
      </c>
      <c r="P3042">
        <v>0</v>
      </c>
      <c r="Q3042">
        <v>0</v>
      </c>
      <c r="R3042">
        <v>0</v>
      </c>
      <c r="S3042">
        <f t="shared" si="47"/>
        <v>6600</v>
      </c>
      <c r="T3042">
        <f>SUM($F3042:H3042)</f>
        <v>13200</v>
      </c>
      <c r="U3042">
        <f>SUM($F3042:I3042)</f>
        <v>13200</v>
      </c>
      <c r="V3042">
        <f>SUM($F3042:J3042)</f>
        <v>13200</v>
      </c>
      <c r="W3042">
        <f>SUM($F3042:K3042)</f>
        <v>13200</v>
      </c>
      <c r="X3042">
        <f>SUM($F3042:L3042)</f>
        <v>13200</v>
      </c>
      <c r="Y3042">
        <f>SUM($F3042:M3042)</f>
        <v>13200</v>
      </c>
      <c r="Z3042">
        <f>SUM($F3042:N3042)</f>
        <v>13200</v>
      </c>
      <c r="AA3042">
        <f>SUM($F3042:O3042)</f>
        <v>13200</v>
      </c>
      <c r="AB3042">
        <f>SUM($F3042:P3042)</f>
        <v>13200</v>
      </c>
      <c r="AC3042">
        <f>SUM($F3042:Q3042)</f>
        <v>13200</v>
      </c>
      <c r="AD3042">
        <f>SUM($F3042:R3042)</f>
        <v>13200</v>
      </c>
    </row>
    <row r="3043" spans="1:30" x14ac:dyDescent="0.35">
      <c r="A3043" t="s">
        <v>171</v>
      </c>
      <c r="B3043" s="328" t="str">
        <f>VLOOKUP(A3043,'Web Based Remittances'!$A$2:$C$70,3,0)</f>
        <v>294c302f</v>
      </c>
      <c r="C3043" t="s">
        <v>79</v>
      </c>
      <c r="D3043" t="s">
        <v>80</v>
      </c>
      <c r="E3043">
        <v>6121000</v>
      </c>
      <c r="F3043">
        <v>20000</v>
      </c>
      <c r="G3043">
        <v>1800</v>
      </c>
      <c r="H3043">
        <v>1800</v>
      </c>
      <c r="I3043">
        <v>1800</v>
      </c>
      <c r="J3043">
        <v>1800</v>
      </c>
      <c r="K3043">
        <v>0</v>
      </c>
      <c r="L3043">
        <v>2000</v>
      </c>
      <c r="M3043">
        <v>1800</v>
      </c>
      <c r="N3043">
        <v>1800</v>
      </c>
      <c r="O3043">
        <v>1800</v>
      </c>
      <c r="P3043">
        <v>1800</v>
      </c>
      <c r="Q3043">
        <v>1800</v>
      </c>
      <c r="R3043">
        <v>1800</v>
      </c>
      <c r="S3043">
        <f t="shared" si="47"/>
        <v>1800</v>
      </c>
      <c r="T3043">
        <f>SUM($F3043:H3043)</f>
        <v>23600</v>
      </c>
      <c r="U3043">
        <f>SUM($F3043:I3043)</f>
        <v>25400</v>
      </c>
      <c r="V3043">
        <f>SUM($F3043:J3043)</f>
        <v>27200</v>
      </c>
      <c r="W3043">
        <f>SUM($F3043:K3043)</f>
        <v>27200</v>
      </c>
      <c r="X3043">
        <f>SUM($F3043:L3043)</f>
        <v>29200</v>
      </c>
      <c r="Y3043">
        <f>SUM($F3043:M3043)</f>
        <v>31000</v>
      </c>
      <c r="Z3043">
        <f>SUM($F3043:N3043)</f>
        <v>32800</v>
      </c>
      <c r="AA3043">
        <f>SUM($F3043:O3043)</f>
        <v>34600</v>
      </c>
      <c r="AB3043">
        <f>SUM($F3043:P3043)</f>
        <v>36400</v>
      </c>
      <c r="AC3043">
        <f>SUM($F3043:Q3043)</f>
        <v>38200</v>
      </c>
      <c r="AD3043">
        <f>SUM($F3043:R3043)</f>
        <v>40000</v>
      </c>
    </row>
    <row r="3044" spans="1:30" x14ac:dyDescent="0.35">
      <c r="A3044" t="s">
        <v>171</v>
      </c>
      <c r="B3044" s="328" t="str">
        <f>VLOOKUP(A3044,'Web Based Remittances'!$A$2:$C$70,3,0)</f>
        <v>294c302f</v>
      </c>
      <c r="C3044" t="s">
        <v>81</v>
      </c>
      <c r="D3044" t="s">
        <v>82</v>
      </c>
      <c r="E3044">
        <v>6122310</v>
      </c>
      <c r="F3044">
        <v>10000</v>
      </c>
      <c r="G3044">
        <v>900</v>
      </c>
      <c r="H3044">
        <v>900</v>
      </c>
      <c r="I3044">
        <v>900</v>
      </c>
      <c r="J3044">
        <v>900</v>
      </c>
      <c r="K3044">
        <v>0</v>
      </c>
      <c r="L3044">
        <v>1000</v>
      </c>
      <c r="M3044">
        <v>900</v>
      </c>
      <c r="N3044">
        <v>900</v>
      </c>
      <c r="O3044">
        <v>900</v>
      </c>
      <c r="P3044">
        <v>900</v>
      </c>
      <c r="Q3044">
        <v>900</v>
      </c>
      <c r="R3044">
        <v>900</v>
      </c>
      <c r="S3044">
        <f t="shared" si="47"/>
        <v>900</v>
      </c>
      <c r="T3044">
        <f>SUM($F3044:H3044)</f>
        <v>11800</v>
      </c>
      <c r="U3044">
        <f>SUM($F3044:I3044)</f>
        <v>12700</v>
      </c>
      <c r="V3044">
        <f>SUM($F3044:J3044)</f>
        <v>13600</v>
      </c>
      <c r="W3044">
        <f>SUM($F3044:K3044)</f>
        <v>13600</v>
      </c>
      <c r="X3044">
        <f>SUM($F3044:L3044)</f>
        <v>14600</v>
      </c>
      <c r="Y3044">
        <f>SUM($F3044:M3044)</f>
        <v>15500</v>
      </c>
      <c r="Z3044">
        <f>SUM($F3044:N3044)</f>
        <v>16400</v>
      </c>
      <c r="AA3044">
        <f>SUM($F3044:O3044)</f>
        <v>17300</v>
      </c>
      <c r="AB3044">
        <f>SUM($F3044:P3044)</f>
        <v>18200</v>
      </c>
      <c r="AC3044">
        <f>SUM($F3044:Q3044)</f>
        <v>19100</v>
      </c>
      <c r="AD3044">
        <f>SUM($F3044:R3044)</f>
        <v>20000</v>
      </c>
    </row>
    <row r="3045" spans="1:30" x14ac:dyDescent="0.35">
      <c r="A3045" t="s">
        <v>171</v>
      </c>
      <c r="B3045" s="328" t="str">
        <f>VLOOKUP(A3045,'Web Based Remittances'!$A$2:$C$70,3,0)</f>
        <v>294c302f</v>
      </c>
      <c r="C3045" t="s">
        <v>83</v>
      </c>
      <c r="D3045" t="s">
        <v>84</v>
      </c>
      <c r="E3045">
        <v>6122110</v>
      </c>
      <c r="F3045">
        <v>4000</v>
      </c>
      <c r="G3045">
        <v>300</v>
      </c>
      <c r="H3045">
        <v>300</v>
      </c>
      <c r="I3045">
        <v>300</v>
      </c>
      <c r="J3045">
        <v>300</v>
      </c>
      <c r="K3045">
        <v>0</v>
      </c>
      <c r="L3045">
        <v>400</v>
      </c>
      <c r="M3045">
        <v>400</v>
      </c>
      <c r="N3045">
        <v>400</v>
      </c>
      <c r="O3045">
        <v>400</v>
      </c>
      <c r="P3045">
        <v>400</v>
      </c>
      <c r="Q3045">
        <v>400</v>
      </c>
      <c r="R3045">
        <v>400</v>
      </c>
      <c r="S3045">
        <f t="shared" si="47"/>
        <v>300</v>
      </c>
      <c r="T3045">
        <f>SUM($F3045:H3045)</f>
        <v>4600</v>
      </c>
      <c r="U3045">
        <f>SUM($F3045:I3045)</f>
        <v>4900</v>
      </c>
      <c r="V3045">
        <f>SUM($F3045:J3045)</f>
        <v>5200</v>
      </c>
      <c r="W3045">
        <f>SUM($F3045:K3045)</f>
        <v>5200</v>
      </c>
      <c r="X3045">
        <f>SUM($F3045:L3045)</f>
        <v>5600</v>
      </c>
      <c r="Y3045">
        <f>SUM($F3045:M3045)</f>
        <v>6000</v>
      </c>
      <c r="Z3045">
        <f>SUM($F3045:N3045)</f>
        <v>6400</v>
      </c>
      <c r="AA3045">
        <f>SUM($F3045:O3045)</f>
        <v>6800</v>
      </c>
      <c r="AB3045">
        <f>SUM($F3045:P3045)</f>
        <v>7200</v>
      </c>
      <c r="AC3045">
        <f>SUM($F3045:Q3045)</f>
        <v>7600</v>
      </c>
      <c r="AD3045">
        <f>SUM($F3045:R3045)</f>
        <v>8000</v>
      </c>
    </row>
    <row r="3046" spans="1:30" x14ac:dyDescent="0.35">
      <c r="A3046" t="s">
        <v>171</v>
      </c>
      <c r="B3046" s="328" t="str">
        <f>VLOOKUP(A3046,'Web Based Remittances'!$A$2:$C$70,3,0)</f>
        <v>294c302f</v>
      </c>
      <c r="C3046" t="s">
        <v>85</v>
      </c>
      <c r="D3046" t="s">
        <v>86</v>
      </c>
      <c r="E3046">
        <v>6120800</v>
      </c>
      <c r="F3046">
        <v>5200</v>
      </c>
      <c r="G3046">
        <v>0</v>
      </c>
      <c r="H3046">
        <v>1300</v>
      </c>
      <c r="I3046">
        <v>0</v>
      </c>
      <c r="J3046">
        <v>0</v>
      </c>
      <c r="K3046">
        <v>0</v>
      </c>
      <c r="L3046">
        <v>1300</v>
      </c>
      <c r="M3046">
        <v>0</v>
      </c>
      <c r="N3046">
        <v>1300</v>
      </c>
      <c r="O3046">
        <v>0</v>
      </c>
      <c r="P3046">
        <v>0</v>
      </c>
      <c r="Q3046">
        <v>1300</v>
      </c>
      <c r="R3046">
        <v>0</v>
      </c>
      <c r="S3046">
        <f t="shared" si="47"/>
        <v>0</v>
      </c>
      <c r="T3046">
        <f>SUM($F3046:H3046)</f>
        <v>6500</v>
      </c>
      <c r="U3046">
        <f>SUM($F3046:I3046)</f>
        <v>6500</v>
      </c>
      <c r="V3046">
        <f>SUM($F3046:J3046)</f>
        <v>6500</v>
      </c>
      <c r="W3046">
        <f>SUM($F3046:K3046)</f>
        <v>6500</v>
      </c>
      <c r="X3046">
        <f>SUM($F3046:L3046)</f>
        <v>7800</v>
      </c>
      <c r="Y3046">
        <f>SUM($F3046:M3046)</f>
        <v>7800</v>
      </c>
      <c r="Z3046">
        <f>SUM($F3046:N3046)</f>
        <v>9100</v>
      </c>
      <c r="AA3046">
        <f>SUM($F3046:O3046)</f>
        <v>9100</v>
      </c>
      <c r="AB3046">
        <f>SUM($F3046:P3046)</f>
        <v>9100</v>
      </c>
      <c r="AC3046">
        <f>SUM($F3046:Q3046)</f>
        <v>10400</v>
      </c>
      <c r="AD3046">
        <f>SUM($F3046:R3046)</f>
        <v>10400</v>
      </c>
    </row>
    <row r="3047" spans="1:30" x14ac:dyDescent="0.35">
      <c r="A3047" t="s">
        <v>171</v>
      </c>
      <c r="B3047" s="328" t="str">
        <f>VLOOKUP(A3047,'Web Based Remittances'!$A$2:$C$70,3,0)</f>
        <v>294c302f</v>
      </c>
      <c r="C3047" t="s">
        <v>87</v>
      </c>
      <c r="D3047" t="s">
        <v>88</v>
      </c>
      <c r="E3047">
        <v>6120220</v>
      </c>
      <c r="F3047">
        <v>21000</v>
      </c>
      <c r="G3047">
        <v>1400</v>
      </c>
      <c r="H3047">
        <v>1400</v>
      </c>
      <c r="I3047">
        <v>1400</v>
      </c>
      <c r="J3047">
        <v>1400</v>
      </c>
      <c r="K3047">
        <v>1400</v>
      </c>
      <c r="L3047">
        <v>1400</v>
      </c>
      <c r="M3047">
        <v>2000</v>
      </c>
      <c r="N3047">
        <v>2100</v>
      </c>
      <c r="O3047">
        <v>2100</v>
      </c>
      <c r="P3047">
        <v>2200</v>
      </c>
      <c r="Q3047">
        <v>2100</v>
      </c>
      <c r="R3047">
        <v>2100</v>
      </c>
      <c r="S3047">
        <f t="shared" si="47"/>
        <v>1400</v>
      </c>
      <c r="T3047">
        <f>SUM($F3047:H3047)</f>
        <v>23800</v>
      </c>
      <c r="U3047">
        <f>SUM($F3047:I3047)</f>
        <v>25200</v>
      </c>
      <c r="V3047">
        <f>SUM($F3047:J3047)</f>
        <v>26600</v>
      </c>
      <c r="W3047">
        <f>SUM($F3047:K3047)</f>
        <v>28000</v>
      </c>
      <c r="X3047">
        <f>SUM($F3047:L3047)</f>
        <v>29400</v>
      </c>
      <c r="Y3047">
        <f>SUM($F3047:M3047)</f>
        <v>31400</v>
      </c>
      <c r="Z3047">
        <f>SUM($F3047:N3047)</f>
        <v>33500</v>
      </c>
      <c r="AA3047">
        <f>SUM($F3047:O3047)</f>
        <v>35600</v>
      </c>
      <c r="AB3047">
        <f>SUM($F3047:P3047)</f>
        <v>37800</v>
      </c>
      <c r="AC3047">
        <f>SUM($F3047:Q3047)</f>
        <v>39900</v>
      </c>
      <c r="AD3047">
        <f>SUM($F3047:R3047)</f>
        <v>42000</v>
      </c>
    </row>
    <row r="3048" spans="1:30" x14ac:dyDescent="0.35">
      <c r="A3048" t="s">
        <v>171</v>
      </c>
      <c r="B3048" s="328" t="str">
        <f>VLOOKUP(A3048,'Web Based Remittances'!$A$2:$C$70,3,0)</f>
        <v>294c302f</v>
      </c>
      <c r="C3048" t="s">
        <v>89</v>
      </c>
      <c r="D3048" t="s">
        <v>90</v>
      </c>
      <c r="E3048">
        <v>6120600</v>
      </c>
      <c r="F3048">
        <v>7219</v>
      </c>
      <c r="G3048">
        <v>0</v>
      </c>
      <c r="H3048">
        <v>0</v>
      </c>
      <c r="I3048">
        <v>0</v>
      </c>
      <c r="J3048">
        <v>0</v>
      </c>
      <c r="K3048">
        <v>0</v>
      </c>
      <c r="L3048">
        <v>0</v>
      </c>
      <c r="M3048">
        <v>0</v>
      </c>
      <c r="N3048">
        <v>0</v>
      </c>
      <c r="O3048">
        <v>0</v>
      </c>
      <c r="P3048">
        <v>0</v>
      </c>
      <c r="Q3048">
        <v>0</v>
      </c>
      <c r="R3048">
        <v>7219</v>
      </c>
      <c r="S3048">
        <f t="shared" si="47"/>
        <v>0</v>
      </c>
      <c r="T3048">
        <f>SUM($F3048:H3048)</f>
        <v>7219</v>
      </c>
      <c r="U3048">
        <f>SUM($F3048:I3048)</f>
        <v>7219</v>
      </c>
      <c r="V3048">
        <f>SUM($F3048:J3048)</f>
        <v>7219</v>
      </c>
      <c r="W3048">
        <f>SUM($F3048:K3048)</f>
        <v>7219</v>
      </c>
      <c r="X3048">
        <f>SUM($F3048:L3048)</f>
        <v>7219</v>
      </c>
      <c r="Y3048">
        <f>SUM($F3048:M3048)</f>
        <v>7219</v>
      </c>
      <c r="Z3048">
        <f>SUM($F3048:N3048)</f>
        <v>7219</v>
      </c>
      <c r="AA3048">
        <f>SUM($F3048:O3048)</f>
        <v>7219</v>
      </c>
      <c r="AB3048">
        <f>SUM($F3048:P3048)</f>
        <v>7219</v>
      </c>
      <c r="AC3048">
        <f>SUM($F3048:Q3048)</f>
        <v>7219</v>
      </c>
      <c r="AD3048">
        <f>SUM($F3048:R3048)</f>
        <v>14438</v>
      </c>
    </row>
    <row r="3049" spans="1:30" x14ac:dyDescent="0.35">
      <c r="A3049" t="s">
        <v>171</v>
      </c>
      <c r="B3049" s="328" t="str">
        <f>VLOOKUP(A3049,'Web Based Remittances'!$A$2:$C$70,3,0)</f>
        <v>294c302f</v>
      </c>
      <c r="C3049" t="s">
        <v>91</v>
      </c>
      <c r="D3049" t="s">
        <v>92</v>
      </c>
      <c r="E3049">
        <v>6120400</v>
      </c>
      <c r="F3049">
        <v>0</v>
      </c>
      <c r="G3049">
        <v>0</v>
      </c>
      <c r="H3049">
        <v>0</v>
      </c>
      <c r="I3049">
        <v>0</v>
      </c>
      <c r="J3049">
        <v>0</v>
      </c>
      <c r="K3049">
        <v>0</v>
      </c>
      <c r="L3049">
        <v>0</v>
      </c>
      <c r="M3049">
        <v>0</v>
      </c>
      <c r="N3049">
        <v>0</v>
      </c>
      <c r="O3049">
        <v>0</v>
      </c>
      <c r="P3049">
        <v>0</v>
      </c>
      <c r="Q3049">
        <v>0</v>
      </c>
      <c r="R3049">
        <v>0</v>
      </c>
      <c r="S3049">
        <f t="shared" si="47"/>
        <v>0</v>
      </c>
      <c r="T3049">
        <f>SUM($F3049:H3049)</f>
        <v>0</v>
      </c>
      <c r="U3049">
        <f>SUM($F3049:I3049)</f>
        <v>0</v>
      </c>
      <c r="V3049">
        <f>SUM($F3049:J3049)</f>
        <v>0</v>
      </c>
      <c r="W3049">
        <f>SUM($F3049:K3049)</f>
        <v>0</v>
      </c>
      <c r="X3049">
        <f>SUM($F3049:L3049)</f>
        <v>0</v>
      </c>
      <c r="Y3049">
        <f>SUM($F3049:M3049)</f>
        <v>0</v>
      </c>
      <c r="Z3049">
        <f>SUM($F3049:N3049)</f>
        <v>0</v>
      </c>
      <c r="AA3049">
        <f>SUM($F3049:O3049)</f>
        <v>0</v>
      </c>
      <c r="AB3049">
        <f>SUM($F3049:P3049)</f>
        <v>0</v>
      </c>
      <c r="AC3049">
        <f>SUM($F3049:Q3049)</f>
        <v>0</v>
      </c>
      <c r="AD3049">
        <f>SUM($F3049:R3049)</f>
        <v>0</v>
      </c>
    </row>
    <row r="3050" spans="1:30" x14ac:dyDescent="0.35">
      <c r="A3050" t="s">
        <v>171</v>
      </c>
      <c r="B3050" s="328" t="str">
        <f>VLOOKUP(A3050,'Web Based Remittances'!$A$2:$C$70,3,0)</f>
        <v>294c302f</v>
      </c>
      <c r="C3050" t="s">
        <v>93</v>
      </c>
      <c r="D3050" t="s">
        <v>94</v>
      </c>
      <c r="E3050">
        <v>6140130</v>
      </c>
      <c r="F3050">
        <v>110000</v>
      </c>
      <c r="G3050">
        <v>6000</v>
      </c>
      <c r="H3050">
        <v>11000</v>
      </c>
      <c r="I3050">
        <v>11000</v>
      </c>
      <c r="J3050">
        <v>11000</v>
      </c>
      <c r="K3050">
        <v>0</v>
      </c>
      <c r="L3050">
        <v>11000</v>
      </c>
      <c r="M3050">
        <v>11000</v>
      </c>
      <c r="N3050">
        <v>11000</v>
      </c>
      <c r="O3050">
        <v>11000</v>
      </c>
      <c r="P3050">
        <v>11000</v>
      </c>
      <c r="Q3050">
        <v>11000</v>
      </c>
      <c r="R3050">
        <v>5000</v>
      </c>
      <c r="S3050">
        <f t="shared" si="47"/>
        <v>6000</v>
      </c>
      <c r="T3050">
        <f>SUM($F3050:H3050)</f>
        <v>127000</v>
      </c>
      <c r="U3050">
        <f>SUM($F3050:I3050)</f>
        <v>138000</v>
      </c>
      <c r="V3050">
        <f>SUM($F3050:J3050)</f>
        <v>149000</v>
      </c>
      <c r="W3050">
        <f>SUM($F3050:K3050)</f>
        <v>149000</v>
      </c>
      <c r="X3050">
        <f>SUM($F3050:L3050)</f>
        <v>160000</v>
      </c>
      <c r="Y3050">
        <f>SUM($F3050:M3050)</f>
        <v>171000</v>
      </c>
      <c r="Z3050">
        <f>SUM($F3050:N3050)</f>
        <v>182000</v>
      </c>
      <c r="AA3050">
        <f>SUM($F3050:O3050)</f>
        <v>193000</v>
      </c>
      <c r="AB3050">
        <f>SUM($F3050:P3050)</f>
        <v>204000</v>
      </c>
      <c r="AC3050">
        <f>SUM($F3050:Q3050)</f>
        <v>215000</v>
      </c>
      <c r="AD3050">
        <f>SUM($F3050:R3050)</f>
        <v>220000</v>
      </c>
    </row>
    <row r="3051" spans="1:30" x14ac:dyDescent="0.35">
      <c r="A3051" t="s">
        <v>171</v>
      </c>
      <c r="B3051" s="328" t="str">
        <f>VLOOKUP(A3051,'Web Based Remittances'!$A$2:$C$70,3,0)</f>
        <v>294c302f</v>
      </c>
      <c r="C3051" t="s">
        <v>95</v>
      </c>
      <c r="D3051" t="s">
        <v>96</v>
      </c>
      <c r="E3051">
        <v>6142430</v>
      </c>
      <c r="F3051">
        <v>8000</v>
      </c>
      <c r="G3051">
        <v>2000</v>
      </c>
      <c r="H3051">
        <v>600</v>
      </c>
      <c r="I3051">
        <v>600</v>
      </c>
      <c r="J3051">
        <v>600</v>
      </c>
      <c r="K3051">
        <v>0</v>
      </c>
      <c r="L3051">
        <v>600</v>
      </c>
      <c r="M3051">
        <v>600</v>
      </c>
      <c r="N3051">
        <v>600</v>
      </c>
      <c r="O3051">
        <v>600</v>
      </c>
      <c r="P3051">
        <v>600</v>
      </c>
      <c r="Q3051">
        <v>600</v>
      </c>
      <c r="R3051">
        <v>600</v>
      </c>
      <c r="S3051">
        <f t="shared" si="47"/>
        <v>2000</v>
      </c>
      <c r="T3051">
        <f>SUM($F3051:H3051)</f>
        <v>10600</v>
      </c>
      <c r="U3051">
        <f>SUM($F3051:I3051)</f>
        <v>11200</v>
      </c>
      <c r="V3051">
        <f>SUM($F3051:J3051)</f>
        <v>11800</v>
      </c>
      <c r="W3051">
        <f>SUM($F3051:K3051)</f>
        <v>11800</v>
      </c>
      <c r="X3051">
        <f>SUM($F3051:L3051)</f>
        <v>12400</v>
      </c>
      <c r="Y3051">
        <f>SUM($F3051:M3051)</f>
        <v>13000</v>
      </c>
      <c r="Z3051">
        <f>SUM($F3051:N3051)</f>
        <v>13600</v>
      </c>
      <c r="AA3051">
        <f>SUM($F3051:O3051)</f>
        <v>14200</v>
      </c>
      <c r="AB3051">
        <f>SUM($F3051:P3051)</f>
        <v>14800</v>
      </c>
      <c r="AC3051">
        <f>SUM($F3051:Q3051)</f>
        <v>15400</v>
      </c>
      <c r="AD3051">
        <f>SUM($F3051:R3051)</f>
        <v>16000</v>
      </c>
    </row>
    <row r="3052" spans="1:30" x14ac:dyDescent="0.35">
      <c r="A3052" t="s">
        <v>171</v>
      </c>
      <c r="B3052" s="328" t="str">
        <f>VLOOKUP(A3052,'Web Based Remittances'!$A$2:$C$70,3,0)</f>
        <v>294c302f</v>
      </c>
      <c r="C3052" t="s">
        <v>97</v>
      </c>
      <c r="D3052" t="s">
        <v>98</v>
      </c>
      <c r="E3052">
        <v>6146100</v>
      </c>
      <c r="F3052">
        <v>0</v>
      </c>
      <c r="G3052">
        <v>0</v>
      </c>
      <c r="H3052">
        <v>0</v>
      </c>
      <c r="I3052">
        <v>0</v>
      </c>
      <c r="J3052">
        <v>0</v>
      </c>
      <c r="K3052">
        <v>0</v>
      </c>
      <c r="L3052">
        <v>0</v>
      </c>
      <c r="M3052">
        <v>0</v>
      </c>
      <c r="N3052">
        <v>0</v>
      </c>
      <c r="O3052">
        <v>0</v>
      </c>
      <c r="P3052">
        <v>0</v>
      </c>
      <c r="Q3052">
        <v>0</v>
      </c>
      <c r="R3052">
        <v>0</v>
      </c>
      <c r="S3052">
        <f t="shared" si="47"/>
        <v>0</v>
      </c>
      <c r="T3052">
        <f>SUM($F3052:H3052)</f>
        <v>0</v>
      </c>
      <c r="U3052">
        <f>SUM($F3052:I3052)</f>
        <v>0</v>
      </c>
      <c r="V3052">
        <f>SUM($F3052:J3052)</f>
        <v>0</v>
      </c>
      <c r="W3052">
        <f>SUM($F3052:K3052)</f>
        <v>0</v>
      </c>
      <c r="X3052">
        <f>SUM($F3052:L3052)</f>
        <v>0</v>
      </c>
      <c r="Y3052">
        <f>SUM($F3052:M3052)</f>
        <v>0</v>
      </c>
      <c r="Z3052">
        <f>SUM($F3052:N3052)</f>
        <v>0</v>
      </c>
      <c r="AA3052">
        <f>SUM($F3052:O3052)</f>
        <v>0</v>
      </c>
      <c r="AB3052">
        <f>SUM($F3052:P3052)</f>
        <v>0</v>
      </c>
      <c r="AC3052">
        <f>SUM($F3052:Q3052)</f>
        <v>0</v>
      </c>
      <c r="AD3052">
        <f>SUM($F3052:R3052)</f>
        <v>0</v>
      </c>
    </row>
    <row r="3053" spans="1:30" x14ac:dyDescent="0.35">
      <c r="A3053" t="s">
        <v>171</v>
      </c>
      <c r="B3053" s="328" t="str">
        <f>VLOOKUP(A3053,'Web Based Remittances'!$A$2:$C$70,3,0)</f>
        <v>294c302f</v>
      </c>
      <c r="C3053" t="s">
        <v>99</v>
      </c>
      <c r="D3053" t="s">
        <v>100</v>
      </c>
      <c r="E3053">
        <v>6140000</v>
      </c>
      <c r="F3053">
        <v>25000</v>
      </c>
      <c r="G3053">
        <v>6000</v>
      </c>
      <c r="H3053">
        <v>500</v>
      </c>
      <c r="I3053">
        <v>500</v>
      </c>
      <c r="J3053">
        <v>5000</v>
      </c>
      <c r="K3053">
        <v>500</v>
      </c>
      <c r="L3053">
        <v>500</v>
      </c>
      <c r="M3053">
        <v>5000</v>
      </c>
      <c r="N3053">
        <v>500</v>
      </c>
      <c r="O3053">
        <v>500</v>
      </c>
      <c r="P3053">
        <v>5000</v>
      </c>
      <c r="Q3053">
        <v>500</v>
      </c>
      <c r="R3053">
        <v>500</v>
      </c>
      <c r="S3053">
        <f t="shared" si="47"/>
        <v>6000</v>
      </c>
      <c r="T3053">
        <f>SUM($F3053:H3053)</f>
        <v>31500</v>
      </c>
      <c r="U3053">
        <f>SUM($F3053:I3053)</f>
        <v>32000</v>
      </c>
      <c r="V3053">
        <f>SUM($F3053:J3053)</f>
        <v>37000</v>
      </c>
      <c r="W3053">
        <f>SUM($F3053:K3053)</f>
        <v>37500</v>
      </c>
      <c r="X3053">
        <f>SUM($F3053:L3053)</f>
        <v>38000</v>
      </c>
      <c r="Y3053">
        <f>SUM($F3053:M3053)</f>
        <v>43000</v>
      </c>
      <c r="Z3053">
        <f>SUM($F3053:N3053)</f>
        <v>43500</v>
      </c>
      <c r="AA3053">
        <f>SUM($F3053:O3053)</f>
        <v>44000</v>
      </c>
      <c r="AB3053">
        <f>SUM($F3053:P3053)</f>
        <v>49000</v>
      </c>
      <c r="AC3053">
        <f>SUM($F3053:Q3053)</f>
        <v>49500</v>
      </c>
      <c r="AD3053">
        <f>SUM($F3053:R3053)</f>
        <v>50000</v>
      </c>
    </row>
    <row r="3054" spans="1:30" x14ac:dyDescent="0.35">
      <c r="A3054" t="s">
        <v>171</v>
      </c>
      <c r="B3054" s="328" t="str">
        <f>VLOOKUP(A3054,'Web Based Remittances'!$A$2:$C$70,3,0)</f>
        <v>294c302f</v>
      </c>
      <c r="C3054" t="s">
        <v>101</v>
      </c>
      <c r="D3054" t="s">
        <v>102</v>
      </c>
      <c r="E3054">
        <v>6121600</v>
      </c>
      <c r="F3054">
        <v>9000</v>
      </c>
      <c r="G3054">
        <v>0</v>
      </c>
      <c r="H3054">
        <v>0</v>
      </c>
      <c r="I3054">
        <v>0</v>
      </c>
      <c r="J3054">
        <v>0</v>
      </c>
      <c r="K3054">
        <v>0</v>
      </c>
      <c r="L3054">
        <v>0</v>
      </c>
      <c r="M3054">
        <v>0</v>
      </c>
      <c r="N3054">
        <v>0</v>
      </c>
      <c r="O3054">
        <v>0</v>
      </c>
      <c r="P3054">
        <v>0</v>
      </c>
      <c r="Q3054">
        <v>0</v>
      </c>
      <c r="R3054">
        <v>9000</v>
      </c>
      <c r="S3054">
        <f t="shared" si="47"/>
        <v>0</v>
      </c>
      <c r="T3054">
        <f>SUM($F3054:H3054)</f>
        <v>9000</v>
      </c>
      <c r="U3054">
        <f>SUM($F3054:I3054)</f>
        <v>9000</v>
      </c>
      <c r="V3054">
        <f>SUM($F3054:J3054)</f>
        <v>9000</v>
      </c>
      <c r="W3054">
        <f>SUM($F3054:K3054)</f>
        <v>9000</v>
      </c>
      <c r="X3054">
        <f>SUM($F3054:L3054)</f>
        <v>9000</v>
      </c>
      <c r="Y3054">
        <f>SUM($F3054:M3054)</f>
        <v>9000</v>
      </c>
      <c r="Z3054">
        <f>SUM($F3054:N3054)</f>
        <v>9000</v>
      </c>
      <c r="AA3054">
        <f>SUM($F3054:O3054)</f>
        <v>9000</v>
      </c>
      <c r="AB3054">
        <f>SUM($F3054:P3054)</f>
        <v>9000</v>
      </c>
      <c r="AC3054">
        <f>SUM($F3054:Q3054)</f>
        <v>9000</v>
      </c>
      <c r="AD3054">
        <f>SUM($F3054:R3054)</f>
        <v>18000</v>
      </c>
    </row>
    <row r="3055" spans="1:30" x14ac:dyDescent="0.35">
      <c r="A3055" t="s">
        <v>171</v>
      </c>
      <c r="B3055" s="328" t="str">
        <f>VLOOKUP(A3055,'Web Based Remittances'!$A$2:$C$70,3,0)</f>
        <v>294c302f</v>
      </c>
      <c r="C3055" t="s">
        <v>103</v>
      </c>
      <c r="D3055" t="s">
        <v>104</v>
      </c>
      <c r="E3055">
        <v>6151110</v>
      </c>
      <c r="F3055">
        <v>0</v>
      </c>
      <c r="G3055">
        <v>0</v>
      </c>
      <c r="H3055">
        <v>0</v>
      </c>
      <c r="I3055">
        <v>0</v>
      </c>
      <c r="J3055">
        <v>0</v>
      </c>
      <c r="K3055">
        <v>0</v>
      </c>
      <c r="L3055">
        <v>0</v>
      </c>
      <c r="M3055">
        <v>0</v>
      </c>
      <c r="N3055">
        <v>0</v>
      </c>
      <c r="O3055">
        <v>0</v>
      </c>
      <c r="P3055">
        <v>0</v>
      </c>
      <c r="Q3055">
        <v>0</v>
      </c>
      <c r="R3055">
        <v>0</v>
      </c>
      <c r="S3055">
        <f t="shared" si="47"/>
        <v>0</v>
      </c>
      <c r="T3055">
        <f>SUM($F3055:H3055)</f>
        <v>0</v>
      </c>
      <c r="U3055">
        <f>SUM($F3055:I3055)</f>
        <v>0</v>
      </c>
      <c r="V3055">
        <f>SUM($F3055:J3055)</f>
        <v>0</v>
      </c>
      <c r="W3055">
        <f>SUM($F3055:K3055)</f>
        <v>0</v>
      </c>
      <c r="X3055">
        <f>SUM($F3055:L3055)</f>
        <v>0</v>
      </c>
      <c r="Y3055">
        <f>SUM($F3055:M3055)</f>
        <v>0</v>
      </c>
      <c r="Z3055">
        <f>SUM($F3055:N3055)</f>
        <v>0</v>
      </c>
      <c r="AA3055">
        <f>SUM($F3055:O3055)</f>
        <v>0</v>
      </c>
      <c r="AB3055">
        <f>SUM($F3055:P3055)</f>
        <v>0</v>
      </c>
      <c r="AC3055">
        <f>SUM($F3055:Q3055)</f>
        <v>0</v>
      </c>
      <c r="AD3055">
        <f>SUM($F3055:R3055)</f>
        <v>0</v>
      </c>
    </row>
    <row r="3056" spans="1:30" x14ac:dyDescent="0.35">
      <c r="A3056" t="s">
        <v>171</v>
      </c>
      <c r="B3056" s="328" t="str">
        <f>VLOOKUP(A3056,'Web Based Remittances'!$A$2:$C$70,3,0)</f>
        <v>294c302f</v>
      </c>
      <c r="C3056" t="s">
        <v>105</v>
      </c>
      <c r="D3056" t="s">
        <v>106</v>
      </c>
      <c r="E3056">
        <v>6140200</v>
      </c>
      <c r="F3056">
        <v>75000</v>
      </c>
      <c r="G3056">
        <v>6500</v>
      </c>
      <c r="H3056">
        <v>6500</v>
      </c>
      <c r="I3056">
        <v>6500</v>
      </c>
      <c r="J3056">
        <v>6500</v>
      </c>
      <c r="K3056">
        <v>0</v>
      </c>
      <c r="L3056">
        <v>7000</v>
      </c>
      <c r="M3056">
        <v>7000</v>
      </c>
      <c r="N3056">
        <v>7000</v>
      </c>
      <c r="O3056">
        <v>7000</v>
      </c>
      <c r="P3056">
        <v>7000</v>
      </c>
      <c r="Q3056">
        <v>7000</v>
      </c>
      <c r="R3056">
        <v>7000</v>
      </c>
      <c r="S3056">
        <f t="shared" si="47"/>
        <v>6500</v>
      </c>
      <c r="T3056">
        <f>SUM($F3056:H3056)</f>
        <v>88000</v>
      </c>
      <c r="U3056">
        <f>SUM($F3056:I3056)</f>
        <v>94500</v>
      </c>
      <c r="V3056">
        <f>SUM($F3056:J3056)</f>
        <v>101000</v>
      </c>
      <c r="W3056">
        <f>SUM($F3056:K3056)</f>
        <v>101000</v>
      </c>
      <c r="X3056">
        <f>SUM($F3056:L3056)</f>
        <v>108000</v>
      </c>
      <c r="Y3056">
        <f>SUM($F3056:M3056)</f>
        <v>115000</v>
      </c>
      <c r="Z3056">
        <f>SUM($F3056:N3056)</f>
        <v>122000</v>
      </c>
      <c r="AA3056">
        <f>SUM($F3056:O3056)</f>
        <v>129000</v>
      </c>
      <c r="AB3056">
        <f>SUM($F3056:P3056)</f>
        <v>136000</v>
      </c>
      <c r="AC3056">
        <f>SUM($F3056:Q3056)</f>
        <v>143000</v>
      </c>
      <c r="AD3056">
        <f>SUM($F3056:R3056)</f>
        <v>150000</v>
      </c>
    </row>
    <row r="3057" spans="1:30" x14ac:dyDescent="0.35">
      <c r="A3057" t="s">
        <v>171</v>
      </c>
      <c r="B3057" s="328" t="str">
        <f>VLOOKUP(A3057,'Web Based Remittances'!$A$2:$C$70,3,0)</f>
        <v>294c302f</v>
      </c>
      <c r="C3057" t="s">
        <v>107</v>
      </c>
      <c r="D3057" t="s">
        <v>108</v>
      </c>
      <c r="E3057">
        <v>6111000</v>
      </c>
      <c r="F3057">
        <v>0</v>
      </c>
      <c r="G3057">
        <v>0</v>
      </c>
      <c r="H3057">
        <v>0</v>
      </c>
      <c r="I3057">
        <v>0</v>
      </c>
      <c r="J3057">
        <v>0</v>
      </c>
      <c r="K3057">
        <v>0</v>
      </c>
      <c r="L3057">
        <v>0</v>
      </c>
      <c r="M3057">
        <v>0</v>
      </c>
      <c r="N3057">
        <v>0</v>
      </c>
      <c r="O3057">
        <v>0</v>
      </c>
      <c r="P3057">
        <v>0</v>
      </c>
      <c r="Q3057">
        <v>0</v>
      </c>
      <c r="R3057">
        <v>0</v>
      </c>
      <c r="S3057">
        <f t="shared" si="47"/>
        <v>0</v>
      </c>
      <c r="T3057">
        <f>SUM($F3057:H3057)</f>
        <v>0</v>
      </c>
      <c r="U3057">
        <f>SUM($F3057:I3057)</f>
        <v>0</v>
      </c>
      <c r="V3057">
        <f>SUM($F3057:J3057)</f>
        <v>0</v>
      </c>
      <c r="W3057">
        <f>SUM($F3057:K3057)</f>
        <v>0</v>
      </c>
      <c r="X3057">
        <f>SUM($F3057:L3057)</f>
        <v>0</v>
      </c>
      <c r="Y3057">
        <f>SUM($F3057:M3057)</f>
        <v>0</v>
      </c>
      <c r="Z3057">
        <f>SUM($F3057:N3057)</f>
        <v>0</v>
      </c>
      <c r="AA3057">
        <f>SUM($F3057:O3057)</f>
        <v>0</v>
      </c>
      <c r="AB3057">
        <f>SUM($F3057:P3057)</f>
        <v>0</v>
      </c>
      <c r="AC3057">
        <f>SUM($F3057:Q3057)</f>
        <v>0</v>
      </c>
      <c r="AD3057">
        <f>SUM($F3057:R3057)</f>
        <v>0</v>
      </c>
    </row>
    <row r="3058" spans="1:30" x14ac:dyDescent="0.35">
      <c r="A3058" t="s">
        <v>171</v>
      </c>
      <c r="B3058" s="328" t="str">
        <f>VLOOKUP(A3058,'Web Based Remittances'!$A$2:$C$70,3,0)</f>
        <v>294c302f</v>
      </c>
      <c r="C3058" t="s">
        <v>109</v>
      </c>
      <c r="D3058" t="s">
        <v>110</v>
      </c>
      <c r="E3058">
        <v>6170100</v>
      </c>
      <c r="F3058">
        <v>55000</v>
      </c>
      <c r="G3058">
        <v>9000</v>
      </c>
      <c r="H3058">
        <v>6000</v>
      </c>
      <c r="I3058">
        <v>6000</v>
      </c>
      <c r="J3058">
        <v>2000</v>
      </c>
      <c r="K3058">
        <v>0</v>
      </c>
      <c r="L3058">
        <v>10000</v>
      </c>
      <c r="M3058">
        <v>4000</v>
      </c>
      <c r="N3058">
        <v>4000</v>
      </c>
      <c r="O3058">
        <v>6000</v>
      </c>
      <c r="P3058">
        <v>6000</v>
      </c>
      <c r="Q3058">
        <v>2000</v>
      </c>
      <c r="R3058">
        <v>0</v>
      </c>
      <c r="S3058">
        <f t="shared" si="47"/>
        <v>9000</v>
      </c>
      <c r="T3058">
        <f>SUM($F3058:H3058)</f>
        <v>70000</v>
      </c>
      <c r="U3058">
        <f>SUM($F3058:I3058)</f>
        <v>76000</v>
      </c>
      <c r="V3058">
        <f>SUM($F3058:J3058)</f>
        <v>78000</v>
      </c>
      <c r="W3058">
        <f>SUM($F3058:K3058)</f>
        <v>78000</v>
      </c>
      <c r="X3058">
        <f>SUM($F3058:L3058)</f>
        <v>88000</v>
      </c>
      <c r="Y3058">
        <f>SUM($F3058:M3058)</f>
        <v>92000</v>
      </c>
      <c r="Z3058">
        <f>SUM($F3058:N3058)</f>
        <v>96000</v>
      </c>
      <c r="AA3058">
        <f>SUM($F3058:O3058)</f>
        <v>102000</v>
      </c>
      <c r="AB3058">
        <f>SUM($F3058:P3058)</f>
        <v>108000</v>
      </c>
      <c r="AC3058">
        <f>SUM($F3058:Q3058)</f>
        <v>110000</v>
      </c>
      <c r="AD3058">
        <f>SUM($F3058:R3058)</f>
        <v>110000</v>
      </c>
    </row>
    <row r="3059" spans="1:30" x14ac:dyDescent="0.35">
      <c r="A3059" t="s">
        <v>171</v>
      </c>
      <c r="B3059" s="328" t="str">
        <f>VLOOKUP(A3059,'Web Based Remittances'!$A$2:$C$70,3,0)</f>
        <v>294c302f</v>
      </c>
      <c r="C3059" t="s">
        <v>111</v>
      </c>
      <c r="D3059" t="s">
        <v>112</v>
      </c>
      <c r="E3059">
        <v>6170110</v>
      </c>
      <c r="F3059">
        <v>55000</v>
      </c>
      <c r="G3059">
        <v>10000</v>
      </c>
      <c r="H3059">
        <v>5000</v>
      </c>
      <c r="I3059">
        <v>5000</v>
      </c>
      <c r="J3059">
        <v>5000</v>
      </c>
      <c r="K3059">
        <v>0</v>
      </c>
      <c r="L3059">
        <v>5000</v>
      </c>
      <c r="M3059">
        <v>5000</v>
      </c>
      <c r="N3059">
        <v>5000</v>
      </c>
      <c r="O3059">
        <v>3000</v>
      </c>
      <c r="P3059">
        <v>5000</v>
      </c>
      <c r="Q3059">
        <v>5000</v>
      </c>
      <c r="R3059">
        <v>2000</v>
      </c>
      <c r="S3059">
        <f t="shared" si="47"/>
        <v>10000</v>
      </c>
      <c r="T3059">
        <f>SUM($F3059:H3059)</f>
        <v>70000</v>
      </c>
      <c r="U3059">
        <f>SUM($F3059:I3059)</f>
        <v>75000</v>
      </c>
      <c r="V3059">
        <f>SUM($F3059:J3059)</f>
        <v>80000</v>
      </c>
      <c r="W3059">
        <f>SUM($F3059:K3059)</f>
        <v>80000</v>
      </c>
      <c r="X3059">
        <f>SUM($F3059:L3059)</f>
        <v>85000</v>
      </c>
      <c r="Y3059">
        <f>SUM($F3059:M3059)</f>
        <v>90000</v>
      </c>
      <c r="Z3059">
        <f>SUM($F3059:N3059)</f>
        <v>95000</v>
      </c>
      <c r="AA3059">
        <f>SUM($F3059:O3059)</f>
        <v>98000</v>
      </c>
      <c r="AB3059">
        <f>SUM($F3059:P3059)</f>
        <v>103000</v>
      </c>
      <c r="AC3059">
        <f>SUM($F3059:Q3059)</f>
        <v>108000</v>
      </c>
      <c r="AD3059">
        <f>SUM($F3059:R3059)</f>
        <v>110000</v>
      </c>
    </row>
    <row r="3060" spans="1:30" x14ac:dyDescent="0.35">
      <c r="A3060" t="s">
        <v>171</v>
      </c>
      <c r="B3060" s="328" t="str">
        <f>VLOOKUP(A3060,'Web Based Remittances'!$A$2:$C$70,3,0)</f>
        <v>294c302f</v>
      </c>
      <c r="C3060" t="s">
        <v>113</v>
      </c>
      <c r="D3060" t="s">
        <v>114</v>
      </c>
      <c r="E3060">
        <v>6181400</v>
      </c>
      <c r="F3060">
        <v>0</v>
      </c>
      <c r="G3060">
        <v>0</v>
      </c>
      <c r="H3060">
        <v>0</v>
      </c>
      <c r="I3060">
        <v>0</v>
      </c>
      <c r="J3060">
        <v>0</v>
      </c>
      <c r="K3060">
        <v>0</v>
      </c>
      <c r="L3060">
        <v>0</v>
      </c>
      <c r="M3060">
        <v>0</v>
      </c>
      <c r="N3060">
        <v>0</v>
      </c>
      <c r="O3060">
        <v>0</v>
      </c>
      <c r="P3060">
        <v>0</v>
      </c>
      <c r="Q3060">
        <v>0</v>
      </c>
      <c r="R3060">
        <v>0</v>
      </c>
      <c r="S3060">
        <f t="shared" si="47"/>
        <v>0</v>
      </c>
      <c r="T3060">
        <f>SUM($F3060:H3060)</f>
        <v>0</v>
      </c>
      <c r="U3060">
        <f>SUM($F3060:I3060)</f>
        <v>0</v>
      </c>
      <c r="V3060">
        <f>SUM($F3060:J3060)</f>
        <v>0</v>
      </c>
      <c r="W3060">
        <f>SUM($F3060:K3060)</f>
        <v>0</v>
      </c>
      <c r="X3060">
        <f>SUM($F3060:L3060)</f>
        <v>0</v>
      </c>
      <c r="Y3060">
        <f>SUM($F3060:M3060)</f>
        <v>0</v>
      </c>
      <c r="Z3060">
        <f>SUM($F3060:N3060)</f>
        <v>0</v>
      </c>
      <c r="AA3060">
        <f>SUM($F3060:O3060)</f>
        <v>0</v>
      </c>
      <c r="AB3060">
        <f>SUM($F3060:P3060)</f>
        <v>0</v>
      </c>
      <c r="AC3060">
        <f>SUM($F3060:Q3060)</f>
        <v>0</v>
      </c>
      <c r="AD3060">
        <f>SUM($F3060:R3060)</f>
        <v>0</v>
      </c>
    </row>
    <row r="3061" spans="1:30" x14ac:dyDescent="0.35">
      <c r="A3061" t="s">
        <v>171</v>
      </c>
      <c r="B3061" s="328" t="str">
        <f>VLOOKUP(A3061,'Web Based Remittances'!$A$2:$C$70,3,0)</f>
        <v>294c302f</v>
      </c>
      <c r="C3061" t="s">
        <v>115</v>
      </c>
      <c r="D3061" t="s">
        <v>116</v>
      </c>
      <c r="E3061">
        <v>6181500</v>
      </c>
      <c r="F3061">
        <v>71500</v>
      </c>
      <c r="G3061">
        <v>0</v>
      </c>
      <c r="H3061">
        <v>0</v>
      </c>
      <c r="I3061">
        <v>0</v>
      </c>
      <c r="J3061">
        <v>0</v>
      </c>
      <c r="K3061">
        <v>0</v>
      </c>
      <c r="L3061">
        <v>0</v>
      </c>
      <c r="M3061">
        <v>0</v>
      </c>
      <c r="N3061">
        <v>0</v>
      </c>
      <c r="O3061">
        <v>0</v>
      </c>
      <c r="P3061">
        <v>0</v>
      </c>
      <c r="Q3061">
        <v>0</v>
      </c>
      <c r="R3061">
        <v>71500</v>
      </c>
      <c r="S3061">
        <f t="shared" si="47"/>
        <v>0</v>
      </c>
      <c r="T3061">
        <f>SUM($F3061:H3061)</f>
        <v>71500</v>
      </c>
      <c r="U3061">
        <f>SUM($F3061:I3061)</f>
        <v>71500</v>
      </c>
      <c r="V3061">
        <f>SUM($F3061:J3061)</f>
        <v>71500</v>
      </c>
      <c r="W3061">
        <f>SUM($F3061:K3061)</f>
        <v>71500</v>
      </c>
      <c r="X3061">
        <f>SUM($F3061:L3061)</f>
        <v>71500</v>
      </c>
      <c r="Y3061">
        <f>SUM($F3061:M3061)</f>
        <v>71500</v>
      </c>
      <c r="Z3061">
        <f>SUM($F3061:N3061)</f>
        <v>71500</v>
      </c>
      <c r="AA3061">
        <f>SUM($F3061:O3061)</f>
        <v>71500</v>
      </c>
      <c r="AB3061">
        <f>SUM($F3061:P3061)</f>
        <v>71500</v>
      </c>
      <c r="AC3061">
        <f>SUM($F3061:Q3061)</f>
        <v>71500</v>
      </c>
      <c r="AD3061">
        <f>SUM($F3061:R3061)</f>
        <v>143000</v>
      </c>
    </row>
    <row r="3062" spans="1:30" x14ac:dyDescent="0.35">
      <c r="A3062" t="s">
        <v>171</v>
      </c>
      <c r="B3062" s="328" t="str">
        <f>VLOOKUP(A3062,'Web Based Remittances'!$A$2:$C$70,3,0)</f>
        <v>294c302f</v>
      </c>
      <c r="C3062" t="s">
        <v>117</v>
      </c>
      <c r="D3062" t="s">
        <v>118</v>
      </c>
      <c r="E3062">
        <v>6110610</v>
      </c>
      <c r="F3062">
        <v>0</v>
      </c>
      <c r="G3062">
        <v>0</v>
      </c>
      <c r="H3062">
        <v>0</v>
      </c>
      <c r="I3062">
        <v>0</v>
      </c>
      <c r="J3062">
        <v>0</v>
      </c>
      <c r="K3062">
        <v>0</v>
      </c>
      <c r="L3062">
        <v>0</v>
      </c>
      <c r="M3062">
        <v>0</v>
      </c>
      <c r="N3062">
        <v>0</v>
      </c>
      <c r="O3062">
        <v>0</v>
      </c>
      <c r="P3062">
        <v>0</v>
      </c>
      <c r="Q3062">
        <v>0</v>
      </c>
      <c r="R3062">
        <v>0</v>
      </c>
      <c r="S3062">
        <f t="shared" si="47"/>
        <v>0</v>
      </c>
      <c r="T3062">
        <f>SUM($F3062:H3062)</f>
        <v>0</v>
      </c>
      <c r="U3062">
        <f>SUM($F3062:I3062)</f>
        <v>0</v>
      </c>
      <c r="V3062">
        <f>SUM($F3062:J3062)</f>
        <v>0</v>
      </c>
      <c r="W3062">
        <f>SUM($F3062:K3062)</f>
        <v>0</v>
      </c>
      <c r="X3062">
        <f>SUM($F3062:L3062)</f>
        <v>0</v>
      </c>
      <c r="Y3062">
        <f>SUM($F3062:M3062)</f>
        <v>0</v>
      </c>
      <c r="Z3062">
        <f>SUM($F3062:N3062)</f>
        <v>0</v>
      </c>
      <c r="AA3062">
        <f>SUM($F3062:O3062)</f>
        <v>0</v>
      </c>
      <c r="AB3062">
        <f>SUM($F3062:P3062)</f>
        <v>0</v>
      </c>
      <c r="AC3062">
        <f>SUM($F3062:Q3062)</f>
        <v>0</v>
      </c>
      <c r="AD3062">
        <f>SUM($F3062:R3062)</f>
        <v>0</v>
      </c>
    </row>
    <row r="3063" spans="1:30" x14ac:dyDescent="0.35">
      <c r="A3063" t="s">
        <v>171</v>
      </c>
      <c r="B3063" s="328" t="str">
        <f>VLOOKUP(A3063,'Web Based Remittances'!$A$2:$C$70,3,0)</f>
        <v>294c302f</v>
      </c>
      <c r="C3063" t="s">
        <v>119</v>
      </c>
      <c r="D3063" t="s">
        <v>120</v>
      </c>
      <c r="E3063">
        <v>6122340</v>
      </c>
      <c r="F3063">
        <v>0</v>
      </c>
      <c r="G3063">
        <v>0</v>
      </c>
      <c r="H3063">
        <v>0</v>
      </c>
      <c r="I3063">
        <v>0</v>
      </c>
      <c r="J3063">
        <v>0</v>
      </c>
      <c r="K3063">
        <v>0</v>
      </c>
      <c r="L3063">
        <v>0</v>
      </c>
      <c r="M3063">
        <v>0</v>
      </c>
      <c r="N3063">
        <v>0</v>
      </c>
      <c r="O3063">
        <v>0</v>
      </c>
      <c r="P3063">
        <v>0</v>
      </c>
      <c r="Q3063">
        <v>0</v>
      </c>
      <c r="R3063">
        <v>0</v>
      </c>
      <c r="S3063">
        <f t="shared" si="47"/>
        <v>0</v>
      </c>
      <c r="T3063">
        <f>SUM($F3063:H3063)</f>
        <v>0</v>
      </c>
      <c r="U3063">
        <f>SUM($F3063:I3063)</f>
        <v>0</v>
      </c>
      <c r="V3063">
        <f>SUM($F3063:J3063)</f>
        <v>0</v>
      </c>
      <c r="W3063">
        <f>SUM($F3063:K3063)</f>
        <v>0</v>
      </c>
      <c r="X3063">
        <f>SUM($F3063:L3063)</f>
        <v>0</v>
      </c>
      <c r="Y3063">
        <f>SUM($F3063:M3063)</f>
        <v>0</v>
      </c>
      <c r="Z3063">
        <f>SUM($F3063:N3063)</f>
        <v>0</v>
      </c>
      <c r="AA3063">
        <f>SUM($F3063:O3063)</f>
        <v>0</v>
      </c>
      <c r="AB3063">
        <f>SUM($F3063:P3063)</f>
        <v>0</v>
      </c>
      <c r="AC3063">
        <f>SUM($F3063:Q3063)</f>
        <v>0</v>
      </c>
      <c r="AD3063">
        <f>SUM($F3063:R3063)</f>
        <v>0</v>
      </c>
    </row>
    <row r="3064" spans="1:30" x14ac:dyDescent="0.35">
      <c r="A3064" t="s">
        <v>171</v>
      </c>
      <c r="B3064" s="328" t="str">
        <f>VLOOKUP(A3064,'Web Based Remittances'!$A$2:$C$70,3,0)</f>
        <v>294c302f</v>
      </c>
      <c r="C3064" t="s">
        <v>121</v>
      </c>
      <c r="D3064" t="s">
        <v>122</v>
      </c>
      <c r="E3064">
        <v>4190170</v>
      </c>
      <c r="F3064">
        <v>0</v>
      </c>
      <c r="G3064">
        <v>0</v>
      </c>
      <c r="H3064">
        <v>0</v>
      </c>
      <c r="I3064">
        <v>0</v>
      </c>
      <c r="J3064">
        <v>0</v>
      </c>
      <c r="K3064">
        <v>0</v>
      </c>
      <c r="L3064">
        <v>0</v>
      </c>
      <c r="M3064">
        <v>0</v>
      </c>
      <c r="N3064">
        <v>0</v>
      </c>
      <c r="O3064">
        <v>0</v>
      </c>
      <c r="P3064">
        <v>0</v>
      </c>
      <c r="Q3064">
        <v>0</v>
      </c>
      <c r="R3064">
        <v>0</v>
      </c>
      <c r="S3064">
        <f t="shared" si="47"/>
        <v>0</v>
      </c>
      <c r="T3064">
        <f>SUM($F3064:H3064)</f>
        <v>0</v>
      </c>
      <c r="U3064">
        <f>SUM($F3064:I3064)</f>
        <v>0</v>
      </c>
      <c r="V3064">
        <f>SUM($F3064:J3064)</f>
        <v>0</v>
      </c>
      <c r="W3064">
        <f>SUM($F3064:K3064)</f>
        <v>0</v>
      </c>
      <c r="X3064">
        <f>SUM($F3064:L3064)</f>
        <v>0</v>
      </c>
      <c r="Y3064">
        <f>SUM($F3064:M3064)</f>
        <v>0</v>
      </c>
      <c r="Z3064">
        <f>SUM($F3064:N3064)</f>
        <v>0</v>
      </c>
      <c r="AA3064">
        <f>SUM($F3064:O3064)</f>
        <v>0</v>
      </c>
      <c r="AB3064">
        <f>SUM($F3064:P3064)</f>
        <v>0</v>
      </c>
      <c r="AC3064">
        <f>SUM($F3064:Q3064)</f>
        <v>0</v>
      </c>
      <c r="AD3064">
        <f>SUM($F3064:R3064)</f>
        <v>0</v>
      </c>
    </row>
    <row r="3065" spans="1:30" x14ac:dyDescent="0.35">
      <c r="A3065" t="s">
        <v>171</v>
      </c>
      <c r="B3065" s="328" t="str">
        <f>VLOOKUP(A3065,'Web Based Remittances'!$A$2:$C$70,3,0)</f>
        <v>294c302f</v>
      </c>
      <c r="C3065" t="s">
        <v>123</v>
      </c>
      <c r="D3065" t="s">
        <v>124</v>
      </c>
      <c r="E3065">
        <v>4190430</v>
      </c>
      <c r="F3065">
        <v>-27483</v>
      </c>
      <c r="G3065">
        <v>0</v>
      </c>
      <c r="H3065">
        <v>0</v>
      </c>
      <c r="I3065">
        <v>0</v>
      </c>
      <c r="J3065">
        <v>-27483</v>
      </c>
      <c r="K3065">
        <v>0</v>
      </c>
      <c r="L3065">
        <v>0</v>
      </c>
      <c r="M3065">
        <v>0</v>
      </c>
      <c r="N3065">
        <v>0</v>
      </c>
      <c r="O3065">
        <v>0</v>
      </c>
      <c r="P3065">
        <v>0</v>
      </c>
      <c r="Q3065">
        <v>0</v>
      </c>
      <c r="R3065">
        <v>0</v>
      </c>
      <c r="S3065">
        <f t="shared" si="47"/>
        <v>0</v>
      </c>
      <c r="T3065">
        <f>SUM($F3065:H3065)</f>
        <v>-27483</v>
      </c>
      <c r="U3065">
        <f>SUM($F3065:I3065)</f>
        <v>-27483</v>
      </c>
      <c r="V3065">
        <f>SUM($F3065:J3065)</f>
        <v>-54966</v>
      </c>
      <c r="W3065">
        <f>SUM($F3065:K3065)</f>
        <v>-54966</v>
      </c>
      <c r="X3065">
        <f>SUM($F3065:L3065)</f>
        <v>-54966</v>
      </c>
      <c r="Y3065">
        <f>SUM($F3065:M3065)</f>
        <v>-54966</v>
      </c>
      <c r="Z3065">
        <f>SUM($F3065:N3065)</f>
        <v>-54966</v>
      </c>
      <c r="AA3065">
        <f>SUM($F3065:O3065)</f>
        <v>-54966</v>
      </c>
      <c r="AB3065">
        <f>SUM($F3065:P3065)</f>
        <v>-54966</v>
      </c>
      <c r="AC3065">
        <f>SUM($F3065:Q3065)</f>
        <v>-54966</v>
      </c>
      <c r="AD3065">
        <f>SUM($F3065:R3065)</f>
        <v>-54966</v>
      </c>
    </row>
    <row r="3066" spans="1:30" x14ac:dyDescent="0.35">
      <c r="A3066" t="s">
        <v>171</v>
      </c>
      <c r="B3066" s="328" t="str">
        <f>VLOOKUP(A3066,'Web Based Remittances'!$A$2:$C$70,3,0)</f>
        <v>294c302f</v>
      </c>
      <c r="C3066" t="s">
        <v>125</v>
      </c>
      <c r="D3066" t="s">
        <v>126</v>
      </c>
      <c r="E3066">
        <v>6181510</v>
      </c>
      <c r="F3066">
        <v>-71500</v>
      </c>
      <c r="G3066">
        <v>0</v>
      </c>
      <c r="H3066">
        <v>0</v>
      </c>
      <c r="I3066">
        <v>0</v>
      </c>
      <c r="J3066">
        <v>0</v>
      </c>
      <c r="K3066">
        <v>0</v>
      </c>
      <c r="L3066">
        <v>0</v>
      </c>
      <c r="M3066">
        <v>0</v>
      </c>
      <c r="N3066">
        <v>0</v>
      </c>
      <c r="O3066">
        <v>0</v>
      </c>
      <c r="P3066">
        <v>0</v>
      </c>
      <c r="Q3066">
        <v>0</v>
      </c>
      <c r="R3066">
        <v>-71500</v>
      </c>
      <c r="S3066">
        <f t="shared" si="47"/>
        <v>0</v>
      </c>
      <c r="T3066">
        <f>SUM($F3066:H3066)</f>
        <v>-71500</v>
      </c>
      <c r="U3066">
        <f>SUM($F3066:I3066)</f>
        <v>-71500</v>
      </c>
      <c r="V3066">
        <f>SUM($F3066:J3066)</f>
        <v>-71500</v>
      </c>
      <c r="W3066">
        <f>SUM($F3066:K3066)</f>
        <v>-71500</v>
      </c>
      <c r="X3066">
        <f>SUM($F3066:L3066)</f>
        <v>-71500</v>
      </c>
      <c r="Y3066">
        <f>SUM($F3066:M3066)</f>
        <v>-71500</v>
      </c>
      <c r="Z3066">
        <f>SUM($F3066:N3066)</f>
        <v>-71500</v>
      </c>
      <c r="AA3066">
        <f>SUM($F3066:O3066)</f>
        <v>-71500</v>
      </c>
      <c r="AB3066">
        <f>SUM($F3066:P3066)</f>
        <v>-71500</v>
      </c>
      <c r="AC3066">
        <f>SUM($F3066:Q3066)</f>
        <v>-71500</v>
      </c>
      <c r="AD3066">
        <f>SUM($F3066:R3066)</f>
        <v>-143000</v>
      </c>
    </row>
    <row r="3067" spans="1:30" x14ac:dyDescent="0.35">
      <c r="A3067" t="s">
        <v>171</v>
      </c>
      <c r="B3067" s="328" t="str">
        <f>VLOOKUP(A3067,'Web Based Remittances'!$A$2:$C$70,3,0)</f>
        <v>294c302f</v>
      </c>
      <c r="C3067" t="s">
        <v>146</v>
      </c>
      <c r="D3067" t="s">
        <v>147</v>
      </c>
      <c r="E3067">
        <v>6180210</v>
      </c>
      <c r="F3067">
        <v>0</v>
      </c>
      <c r="G3067">
        <v>0</v>
      </c>
      <c r="H3067">
        <v>0</v>
      </c>
      <c r="I3067">
        <v>0</v>
      </c>
      <c r="J3067">
        <v>0</v>
      </c>
      <c r="K3067">
        <v>0</v>
      </c>
      <c r="L3067">
        <v>0</v>
      </c>
      <c r="M3067">
        <v>0</v>
      </c>
      <c r="N3067">
        <v>0</v>
      </c>
      <c r="O3067">
        <v>0</v>
      </c>
      <c r="P3067">
        <v>0</v>
      </c>
      <c r="Q3067">
        <v>0</v>
      </c>
      <c r="R3067">
        <v>0</v>
      </c>
      <c r="S3067">
        <f t="shared" si="47"/>
        <v>0</v>
      </c>
      <c r="T3067">
        <f>SUM($F3067:H3067)</f>
        <v>0</v>
      </c>
      <c r="U3067">
        <f>SUM($F3067:I3067)</f>
        <v>0</v>
      </c>
      <c r="V3067">
        <f>SUM($F3067:J3067)</f>
        <v>0</v>
      </c>
      <c r="W3067">
        <f>SUM($F3067:K3067)</f>
        <v>0</v>
      </c>
      <c r="X3067">
        <f>SUM($F3067:L3067)</f>
        <v>0</v>
      </c>
      <c r="Y3067">
        <f>SUM($F3067:M3067)</f>
        <v>0</v>
      </c>
      <c r="Z3067">
        <f>SUM($F3067:N3067)</f>
        <v>0</v>
      </c>
      <c r="AA3067">
        <f>SUM($F3067:O3067)</f>
        <v>0</v>
      </c>
      <c r="AB3067">
        <f>SUM($F3067:P3067)</f>
        <v>0</v>
      </c>
      <c r="AC3067">
        <f>SUM($F3067:Q3067)</f>
        <v>0</v>
      </c>
      <c r="AD3067">
        <f>SUM($F3067:R3067)</f>
        <v>0</v>
      </c>
    </row>
    <row r="3068" spans="1:30" x14ac:dyDescent="0.35">
      <c r="A3068" t="s">
        <v>171</v>
      </c>
      <c r="B3068" s="328" t="str">
        <f>VLOOKUP(A3068,'Web Based Remittances'!$A$2:$C$70,3,0)</f>
        <v>294c302f</v>
      </c>
      <c r="C3068" t="s">
        <v>127</v>
      </c>
      <c r="D3068" t="s">
        <v>128</v>
      </c>
      <c r="E3068">
        <v>6180200</v>
      </c>
      <c r="F3068">
        <v>98983</v>
      </c>
      <c r="G3068">
        <v>0</v>
      </c>
      <c r="H3068">
        <v>0</v>
      </c>
      <c r="I3068">
        <v>0</v>
      </c>
      <c r="J3068">
        <v>0</v>
      </c>
      <c r="K3068">
        <v>0</v>
      </c>
      <c r="L3068">
        <v>98983</v>
      </c>
      <c r="M3068">
        <v>0</v>
      </c>
      <c r="N3068">
        <v>0</v>
      </c>
      <c r="O3068">
        <v>0</v>
      </c>
      <c r="P3068">
        <v>0</v>
      </c>
      <c r="Q3068">
        <v>0</v>
      </c>
      <c r="R3068">
        <v>0</v>
      </c>
      <c r="S3068">
        <f t="shared" si="47"/>
        <v>0</v>
      </c>
      <c r="T3068">
        <f>SUM($F3068:H3068)</f>
        <v>98983</v>
      </c>
      <c r="U3068">
        <f>SUM($F3068:I3068)</f>
        <v>98983</v>
      </c>
      <c r="V3068">
        <f>SUM($F3068:J3068)</f>
        <v>98983</v>
      </c>
      <c r="W3068">
        <f>SUM($F3068:K3068)</f>
        <v>98983</v>
      </c>
      <c r="X3068">
        <f>SUM($F3068:L3068)</f>
        <v>197966</v>
      </c>
      <c r="Y3068">
        <f>SUM($F3068:M3068)</f>
        <v>197966</v>
      </c>
      <c r="Z3068">
        <f>SUM($F3068:N3068)</f>
        <v>197966</v>
      </c>
      <c r="AA3068">
        <f>SUM($F3068:O3068)</f>
        <v>197966</v>
      </c>
      <c r="AB3068">
        <f>SUM($F3068:P3068)</f>
        <v>197966</v>
      </c>
      <c r="AC3068">
        <f>SUM($F3068:Q3068)</f>
        <v>197966</v>
      </c>
      <c r="AD3068">
        <f>SUM($F3068:R3068)</f>
        <v>197966</v>
      </c>
    </row>
    <row r="3069" spans="1:30" x14ac:dyDescent="0.35">
      <c r="A3069" t="s">
        <v>171</v>
      </c>
      <c r="B3069" s="328" t="str">
        <f>VLOOKUP(A3069,'Web Based Remittances'!$A$2:$C$70,3,0)</f>
        <v>294c302f</v>
      </c>
      <c r="C3069" t="s">
        <v>130</v>
      </c>
      <c r="D3069" t="s">
        <v>131</v>
      </c>
      <c r="E3069">
        <v>6180230</v>
      </c>
      <c r="F3069">
        <v>0</v>
      </c>
      <c r="G3069">
        <v>0</v>
      </c>
      <c r="H3069">
        <v>0</v>
      </c>
      <c r="I3069">
        <v>0</v>
      </c>
      <c r="J3069">
        <v>0</v>
      </c>
      <c r="K3069">
        <v>0</v>
      </c>
      <c r="L3069">
        <v>0</v>
      </c>
      <c r="M3069">
        <v>0</v>
      </c>
      <c r="N3069">
        <v>0</v>
      </c>
      <c r="O3069">
        <v>0</v>
      </c>
      <c r="P3069">
        <v>0</v>
      </c>
      <c r="Q3069">
        <v>0</v>
      </c>
      <c r="R3069">
        <v>0</v>
      </c>
      <c r="S3069">
        <f t="shared" si="47"/>
        <v>0</v>
      </c>
      <c r="T3069">
        <f>SUM($F3069:H3069)</f>
        <v>0</v>
      </c>
      <c r="U3069">
        <f>SUM($F3069:I3069)</f>
        <v>0</v>
      </c>
      <c r="V3069">
        <f>SUM($F3069:J3069)</f>
        <v>0</v>
      </c>
      <c r="W3069">
        <f>SUM($F3069:K3069)</f>
        <v>0</v>
      </c>
      <c r="X3069">
        <f>SUM($F3069:L3069)</f>
        <v>0</v>
      </c>
      <c r="Y3069">
        <f>SUM($F3069:M3069)</f>
        <v>0</v>
      </c>
      <c r="Z3069">
        <f>SUM($F3069:N3069)</f>
        <v>0</v>
      </c>
      <c r="AA3069">
        <f>SUM($F3069:O3069)</f>
        <v>0</v>
      </c>
      <c r="AB3069">
        <f>SUM($F3069:P3069)</f>
        <v>0</v>
      </c>
      <c r="AC3069">
        <f>SUM($F3069:Q3069)</f>
        <v>0</v>
      </c>
      <c r="AD3069">
        <f>SUM($F3069:R3069)</f>
        <v>0</v>
      </c>
    </row>
    <row r="3070" spans="1:30" x14ac:dyDescent="0.35">
      <c r="A3070" t="s">
        <v>171</v>
      </c>
      <c r="B3070" s="328" t="str">
        <f>VLOOKUP(A3070,'Web Based Remittances'!$A$2:$C$70,3,0)</f>
        <v>294c302f</v>
      </c>
      <c r="C3070" t="s">
        <v>135</v>
      </c>
      <c r="D3070" t="s">
        <v>136</v>
      </c>
      <c r="E3070">
        <v>6180260</v>
      </c>
      <c r="F3070">
        <v>0</v>
      </c>
      <c r="G3070">
        <v>0</v>
      </c>
      <c r="H3070">
        <v>0</v>
      </c>
      <c r="I3070">
        <v>0</v>
      </c>
      <c r="J3070">
        <v>0</v>
      </c>
      <c r="K3070">
        <v>0</v>
      </c>
      <c r="L3070">
        <v>0</v>
      </c>
      <c r="M3070">
        <v>0</v>
      </c>
      <c r="N3070">
        <v>0</v>
      </c>
      <c r="O3070">
        <v>0</v>
      </c>
      <c r="P3070">
        <v>0</v>
      </c>
      <c r="Q3070">
        <v>0</v>
      </c>
      <c r="R3070">
        <v>0</v>
      </c>
      <c r="S3070">
        <f t="shared" si="47"/>
        <v>0</v>
      </c>
      <c r="T3070">
        <f>SUM($F3070:H3070)</f>
        <v>0</v>
      </c>
      <c r="U3070">
        <f>SUM($F3070:I3070)</f>
        <v>0</v>
      </c>
      <c r="V3070">
        <f>SUM($F3070:J3070)</f>
        <v>0</v>
      </c>
      <c r="W3070">
        <f>SUM($F3070:K3070)</f>
        <v>0</v>
      </c>
      <c r="X3070">
        <f>SUM($F3070:L3070)</f>
        <v>0</v>
      </c>
      <c r="Y3070">
        <f>SUM($F3070:M3070)</f>
        <v>0</v>
      </c>
      <c r="Z3070">
        <f>SUM($F3070:N3070)</f>
        <v>0</v>
      </c>
      <c r="AA3070">
        <f>SUM($F3070:O3070)</f>
        <v>0</v>
      </c>
      <c r="AB3070">
        <f>SUM($F3070:P3070)</f>
        <v>0</v>
      </c>
      <c r="AC3070">
        <f>SUM($F3070:Q3070)</f>
        <v>0</v>
      </c>
      <c r="AD3070">
        <f>SUM($F3070:R3070)</f>
        <v>0</v>
      </c>
    </row>
    <row r="3071" spans="1:30" x14ac:dyDescent="0.35">
      <c r="A3071" t="s">
        <v>172</v>
      </c>
      <c r="B3071" s="328" t="str">
        <f>VLOOKUP(A3071,'Web Based Remittances'!$A$2:$C$70,3,0)</f>
        <v>494k327e</v>
      </c>
      <c r="C3071" t="s">
        <v>19</v>
      </c>
      <c r="D3071" t="s">
        <v>20</v>
      </c>
      <c r="E3071">
        <v>4190105</v>
      </c>
      <c r="F3071">
        <v>-1757808</v>
      </c>
      <c r="G3071">
        <v>-210936</v>
      </c>
      <c r="H3071">
        <v>-140624</v>
      </c>
      <c r="I3071">
        <v>-140624</v>
      </c>
      <c r="J3071">
        <v>-140624</v>
      </c>
      <c r="K3071">
        <v>-140624</v>
      </c>
      <c r="L3071">
        <v>-140624</v>
      </c>
      <c r="M3071">
        <v>-140624</v>
      </c>
      <c r="N3071">
        <v>-140624</v>
      </c>
      <c r="O3071">
        <v>-140624</v>
      </c>
      <c r="P3071">
        <v>-140624</v>
      </c>
      <c r="Q3071">
        <v>-140624</v>
      </c>
      <c r="R3071">
        <v>-140632</v>
      </c>
      <c r="S3071">
        <f t="shared" si="47"/>
        <v>-210936</v>
      </c>
      <c r="T3071">
        <f>SUM($F3071:H3071)</f>
        <v>-2109368</v>
      </c>
      <c r="U3071">
        <f>SUM($F3071:I3071)</f>
        <v>-2249992</v>
      </c>
      <c r="V3071">
        <f>SUM($F3071:J3071)</f>
        <v>-2390616</v>
      </c>
      <c r="W3071">
        <f>SUM($F3071:K3071)</f>
        <v>-2531240</v>
      </c>
      <c r="X3071">
        <f>SUM($F3071:L3071)</f>
        <v>-2671864</v>
      </c>
      <c r="Y3071">
        <f>SUM($F3071:M3071)</f>
        <v>-2812488</v>
      </c>
      <c r="Z3071">
        <f>SUM($F3071:N3071)</f>
        <v>-2953112</v>
      </c>
      <c r="AA3071">
        <f>SUM($F3071:O3071)</f>
        <v>-3093736</v>
      </c>
      <c r="AB3071">
        <f>SUM($F3071:P3071)</f>
        <v>-3234360</v>
      </c>
      <c r="AC3071">
        <f>SUM($F3071:Q3071)</f>
        <v>-3374984</v>
      </c>
      <c r="AD3071">
        <f>SUM($F3071:R3071)</f>
        <v>-3515616</v>
      </c>
    </row>
    <row r="3072" spans="1:30" x14ac:dyDescent="0.35">
      <c r="A3072" t="s">
        <v>172</v>
      </c>
      <c r="B3072" s="328" t="str">
        <f>VLOOKUP(A3072,'Web Based Remittances'!$A$2:$C$70,3,0)</f>
        <v>494k327e</v>
      </c>
      <c r="C3072" t="s">
        <v>21</v>
      </c>
      <c r="D3072" t="s">
        <v>22</v>
      </c>
      <c r="E3072">
        <v>4190110</v>
      </c>
      <c r="S3072">
        <f t="shared" si="47"/>
        <v>0</v>
      </c>
      <c r="T3072">
        <f>SUM($F3072:H3072)</f>
        <v>0</v>
      </c>
      <c r="U3072">
        <f>SUM($F3072:I3072)</f>
        <v>0</v>
      </c>
      <c r="V3072">
        <f>SUM($F3072:J3072)</f>
        <v>0</v>
      </c>
      <c r="W3072">
        <f>SUM($F3072:K3072)</f>
        <v>0</v>
      </c>
      <c r="X3072">
        <f>SUM($F3072:L3072)</f>
        <v>0</v>
      </c>
      <c r="Y3072">
        <f>SUM($F3072:M3072)</f>
        <v>0</v>
      </c>
      <c r="Z3072">
        <f>SUM($F3072:N3072)</f>
        <v>0</v>
      </c>
      <c r="AA3072">
        <f>SUM($F3072:O3072)</f>
        <v>0</v>
      </c>
      <c r="AB3072">
        <f>SUM($F3072:P3072)</f>
        <v>0</v>
      </c>
      <c r="AC3072">
        <f>SUM($F3072:Q3072)</f>
        <v>0</v>
      </c>
      <c r="AD3072">
        <f>SUM($F3072:R3072)</f>
        <v>0</v>
      </c>
    </row>
    <row r="3073" spans="1:30" x14ac:dyDescent="0.35">
      <c r="A3073" t="s">
        <v>172</v>
      </c>
      <c r="B3073" s="328" t="str">
        <f>VLOOKUP(A3073,'Web Based Remittances'!$A$2:$C$70,3,0)</f>
        <v>494k327e</v>
      </c>
      <c r="C3073" t="s">
        <v>23</v>
      </c>
      <c r="D3073" t="s">
        <v>24</v>
      </c>
      <c r="E3073">
        <v>4190120</v>
      </c>
      <c r="F3073">
        <v>-30977</v>
      </c>
      <c r="G3073">
        <v>-2581</v>
      </c>
      <c r="H3073">
        <v>-2581</v>
      </c>
      <c r="I3073">
        <v>-2581</v>
      </c>
      <c r="J3073">
        <v>-2581</v>
      </c>
      <c r="K3073">
        <v>-2581</v>
      </c>
      <c r="L3073">
        <v>-2581</v>
      </c>
      <c r="M3073">
        <v>-2581</v>
      </c>
      <c r="N3073">
        <v>-2581</v>
      </c>
      <c r="O3073">
        <v>-2581</v>
      </c>
      <c r="P3073">
        <v>-2581</v>
      </c>
      <c r="Q3073">
        <v>-2581</v>
      </c>
      <c r="R3073">
        <v>-2586</v>
      </c>
      <c r="S3073">
        <f t="shared" si="47"/>
        <v>-2581</v>
      </c>
      <c r="T3073">
        <f>SUM($F3073:H3073)</f>
        <v>-36139</v>
      </c>
      <c r="U3073">
        <f>SUM($F3073:I3073)</f>
        <v>-38720</v>
      </c>
      <c r="V3073">
        <f>SUM($F3073:J3073)</f>
        <v>-41301</v>
      </c>
      <c r="W3073">
        <f>SUM($F3073:K3073)</f>
        <v>-43882</v>
      </c>
      <c r="X3073">
        <f>SUM($F3073:L3073)</f>
        <v>-46463</v>
      </c>
      <c r="Y3073">
        <f>SUM($F3073:M3073)</f>
        <v>-49044</v>
      </c>
      <c r="Z3073">
        <f>SUM($F3073:N3073)</f>
        <v>-51625</v>
      </c>
      <c r="AA3073">
        <f>SUM($F3073:O3073)</f>
        <v>-54206</v>
      </c>
      <c r="AB3073">
        <f>SUM($F3073:P3073)</f>
        <v>-56787</v>
      </c>
      <c r="AC3073">
        <f>SUM($F3073:Q3073)</f>
        <v>-59368</v>
      </c>
      <c r="AD3073">
        <f>SUM($F3073:R3073)</f>
        <v>-61954</v>
      </c>
    </row>
    <row r="3074" spans="1:30" x14ac:dyDescent="0.35">
      <c r="A3074" t="s">
        <v>172</v>
      </c>
      <c r="B3074" s="328" t="str">
        <f>VLOOKUP(A3074,'Web Based Remittances'!$A$2:$C$70,3,0)</f>
        <v>494k327e</v>
      </c>
      <c r="C3074" t="s">
        <v>25</v>
      </c>
      <c r="D3074" t="s">
        <v>26</v>
      </c>
      <c r="E3074">
        <v>4190140</v>
      </c>
      <c r="F3074">
        <v>-71295</v>
      </c>
      <c r="J3074">
        <v>-17823</v>
      </c>
      <c r="L3074">
        <v>-17823</v>
      </c>
      <c r="O3074">
        <v>-17823</v>
      </c>
      <c r="R3074">
        <v>-17826</v>
      </c>
      <c r="S3074">
        <f t="shared" si="47"/>
        <v>0</v>
      </c>
      <c r="T3074">
        <f>SUM($F3074:H3074)</f>
        <v>-71295</v>
      </c>
      <c r="U3074">
        <f>SUM($F3074:I3074)</f>
        <v>-71295</v>
      </c>
      <c r="V3074">
        <f>SUM($F3074:J3074)</f>
        <v>-89118</v>
      </c>
      <c r="W3074">
        <f>SUM($F3074:K3074)</f>
        <v>-89118</v>
      </c>
      <c r="X3074">
        <f>SUM($F3074:L3074)</f>
        <v>-106941</v>
      </c>
      <c r="Y3074">
        <f>SUM($F3074:M3074)</f>
        <v>-106941</v>
      </c>
      <c r="Z3074">
        <f>SUM($F3074:N3074)</f>
        <v>-106941</v>
      </c>
      <c r="AA3074">
        <f>SUM($F3074:O3074)</f>
        <v>-124764</v>
      </c>
      <c r="AB3074">
        <f>SUM($F3074:P3074)</f>
        <v>-124764</v>
      </c>
      <c r="AC3074">
        <f>SUM($F3074:Q3074)</f>
        <v>-124764</v>
      </c>
      <c r="AD3074">
        <f>SUM($F3074:R3074)</f>
        <v>-142590</v>
      </c>
    </row>
    <row r="3075" spans="1:30" x14ac:dyDescent="0.35">
      <c r="A3075" t="s">
        <v>172</v>
      </c>
      <c r="B3075" s="328" t="str">
        <f>VLOOKUP(A3075,'Web Based Remittances'!$A$2:$C$70,3,0)</f>
        <v>494k327e</v>
      </c>
      <c r="C3075" t="s">
        <v>27</v>
      </c>
      <c r="D3075" t="s">
        <v>28</v>
      </c>
      <c r="E3075">
        <v>4190160</v>
      </c>
      <c r="S3075">
        <f t="shared" si="47"/>
        <v>0</v>
      </c>
      <c r="T3075">
        <f>SUM($F3075:H3075)</f>
        <v>0</v>
      </c>
      <c r="U3075">
        <f>SUM($F3075:I3075)</f>
        <v>0</v>
      </c>
      <c r="V3075">
        <f>SUM($F3075:J3075)</f>
        <v>0</v>
      </c>
      <c r="W3075">
        <f>SUM($F3075:K3075)</f>
        <v>0</v>
      </c>
      <c r="X3075">
        <f>SUM($F3075:L3075)</f>
        <v>0</v>
      </c>
      <c r="Y3075">
        <f>SUM($F3075:M3075)</f>
        <v>0</v>
      </c>
      <c r="Z3075">
        <f>SUM($F3075:N3075)</f>
        <v>0</v>
      </c>
      <c r="AA3075">
        <f>SUM($F3075:O3075)</f>
        <v>0</v>
      </c>
      <c r="AB3075">
        <f>SUM($F3075:P3075)</f>
        <v>0</v>
      </c>
      <c r="AC3075">
        <f>SUM($F3075:Q3075)</f>
        <v>0</v>
      </c>
      <c r="AD3075">
        <f>SUM($F3075:R3075)</f>
        <v>0</v>
      </c>
    </row>
    <row r="3076" spans="1:30" x14ac:dyDescent="0.35">
      <c r="A3076" t="s">
        <v>172</v>
      </c>
      <c r="B3076" s="328" t="str">
        <f>VLOOKUP(A3076,'Web Based Remittances'!$A$2:$C$70,3,0)</f>
        <v>494k327e</v>
      </c>
      <c r="C3076" t="s">
        <v>29</v>
      </c>
      <c r="D3076" t="s">
        <v>30</v>
      </c>
      <c r="E3076">
        <v>4190390</v>
      </c>
      <c r="S3076">
        <f t="shared" ref="S3076:S3139" si="48">G3076</f>
        <v>0</v>
      </c>
      <c r="T3076">
        <f>SUM($F3076:H3076)</f>
        <v>0</v>
      </c>
      <c r="U3076">
        <f>SUM($F3076:I3076)</f>
        <v>0</v>
      </c>
      <c r="V3076">
        <f>SUM($F3076:J3076)</f>
        <v>0</v>
      </c>
      <c r="W3076">
        <f>SUM($F3076:K3076)</f>
        <v>0</v>
      </c>
      <c r="X3076">
        <f>SUM($F3076:L3076)</f>
        <v>0</v>
      </c>
      <c r="Y3076">
        <f>SUM($F3076:M3076)</f>
        <v>0</v>
      </c>
      <c r="Z3076">
        <f>SUM($F3076:N3076)</f>
        <v>0</v>
      </c>
      <c r="AA3076">
        <f>SUM($F3076:O3076)</f>
        <v>0</v>
      </c>
      <c r="AB3076">
        <f>SUM($F3076:P3076)</f>
        <v>0</v>
      </c>
      <c r="AC3076">
        <f>SUM($F3076:Q3076)</f>
        <v>0</v>
      </c>
      <c r="AD3076">
        <f>SUM($F3076:R3076)</f>
        <v>0</v>
      </c>
    </row>
    <row r="3077" spans="1:30" x14ac:dyDescent="0.35">
      <c r="A3077" t="s">
        <v>172</v>
      </c>
      <c r="B3077" s="328" t="str">
        <f>VLOOKUP(A3077,'Web Based Remittances'!$A$2:$C$70,3,0)</f>
        <v>494k327e</v>
      </c>
      <c r="C3077" t="s">
        <v>31</v>
      </c>
      <c r="D3077" t="s">
        <v>32</v>
      </c>
      <c r="E3077">
        <v>4191900</v>
      </c>
      <c r="F3077">
        <v>-10000</v>
      </c>
      <c r="H3077">
        <v>-2500</v>
      </c>
      <c r="L3077">
        <v>-2500</v>
      </c>
      <c r="O3077">
        <v>-2500</v>
      </c>
      <c r="R3077">
        <v>-2500</v>
      </c>
      <c r="S3077">
        <f t="shared" si="48"/>
        <v>0</v>
      </c>
      <c r="T3077">
        <f>SUM($F3077:H3077)</f>
        <v>-12500</v>
      </c>
      <c r="U3077">
        <f>SUM($F3077:I3077)</f>
        <v>-12500</v>
      </c>
      <c r="V3077">
        <f>SUM($F3077:J3077)</f>
        <v>-12500</v>
      </c>
      <c r="W3077">
        <f>SUM($F3077:K3077)</f>
        <v>-12500</v>
      </c>
      <c r="X3077">
        <f>SUM($F3077:L3077)</f>
        <v>-15000</v>
      </c>
      <c r="Y3077">
        <f>SUM($F3077:M3077)</f>
        <v>-15000</v>
      </c>
      <c r="Z3077">
        <f>SUM($F3077:N3077)</f>
        <v>-15000</v>
      </c>
      <c r="AA3077">
        <f>SUM($F3077:O3077)</f>
        <v>-17500</v>
      </c>
      <c r="AB3077">
        <f>SUM($F3077:P3077)</f>
        <v>-17500</v>
      </c>
      <c r="AC3077">
        <f>SUM($F3077:Q3077)</f>
        <v>-17500</v>
      </c>
      <c r="AD3077">
        <f>SUM($F3077:R3077)</f>
        <v>-20000</v>
      </c>
    </row>
    <row r="3078" spans="1:30" x14ac:dyDescent="0.35">
      <c r="A3078" t="s">
        <v>172</v>
      </c>
      <c r="B3078" s="328" t="str">
        <f>VLOOKUP(A3078,'Web Based Remittances'!$A$2:$C$70,3,0)</f>
        <v>494k327e</v>
      </c>
      <c r="C3078" t="s">
        <v>33</v>
      </c>
      <c r="D3078" t="s">
        <v>34</v>
      </c>
      <c r="E3078">
        <v>4191100</v>
      </c>
      <c r="S3078">
        <f t="shared" si="48"/>
        <v>0</v>
      </c>
      <c r="T3078">
        <f>SUM($F3078:H3078)</f>
        <v>0</v>
      </c>
      <c r="U3078">
        <f>SUM($F3078:I3078)</f>
        <v>0</v>
      </c>
      <c r="V3078">
        <f>SUM($F3078:J3078)</f>
        <v>0</v>
      </c>
      <c r="W3078">
        <f>SUM($F3078:K3078)</f>
        <v>0</v>
      </c>
      <c r="X3078">
        <f>SUM($F3078:L3078)</f>
        <v>0</v>
      </c>
      <c r="Y3078">
        <f>SUM($F3078:M3078)</f>
        <v>0</v>
      </c>
      <c r="Z3078">
        <f>SUM($F3078:N3078)</f>
        <v>0</v>
      </c>
      <c r="AA3078">
        <f>SUM($F3078:O3078)</f>
        <v>0</v>
      </c>
      <c r="AB3078">
        <f>SUM($F3078:P3078)</f>
        <v>0</v>
      </c>
      <c r="AC3078">
        <f>SUM($F3078:Q3078)</f>
        <v>0</v>
      </c>
      <c r="AD3078">
        <f>SUM($F3078:R3078)</f>
        <v>0</v>
      </c>
    </row>
    <row r="3079" spans="1:30" x14ac:dyDescent="0.35">
      <c r="A3079" t="s">
        <v>172</v>
      </c>
      <c r="B3079" s="328" t="str">
        <f>VLOOKUP(A3079,'Web Based Remittances'!$A$2:$C$70,3,0)</f>
        <v>494k327e</v>
      </c>
      <c r="C3079" t="s">
        <v>35</v>
      </c>
      <c r="D3079" t="s">
        <v>36</v>
      </c>
      <c r="E3079">
        <v>4191110</v>
      </c>
      <c r="S3079">
        <f t="shared" si="48"/>
        <v>0</v>
      </c>
      <c r="T3079">
        <f>SUM($F3079:H3079)</f>
        <v>0</v>
      </c>
      <c r="U3079">
        <f>SUM($F3079:I3079)</f>
        <v>0</v>
      </c>
      <c r="V3079">
        <f>SUM($F3079:J3079)</f>
        <v>0</v>
      </c>
      <c r="W3079">
        <f>SUM($F3079:K3079)</f>
        <v>0</v>
      </c>
      <c r="X3079">
        <f>SUM($F3079:L3079)</f>
        <v>0</v>
      </c>
      <c r="Y3079">
        <f>SUM($F3079:M3079)</f>
        <v>0</v>
      </c>
      <c r="Z3079">
        <f>SUM($F3079:N3079)</f>
        <v>0</v>
      </c>
      <c r="AA3079">
        <f>SUM($F3079:O3079)</f>
        <v>0</v>
      </c>
      <c r="AB3079">
        <f>SUM($F3079:P3079)</f>
        <v>0</v>
      </c>
      <c r="AC3079">
        <f>SUM($F3079:Q3079)</f>
        <v>0</v>
      </c>
      <c r="AD3079">
        <f>SUM($F3079:R3079)</f>
        <v>0</v>
      </c>
    </row>
    <row r="3080" spans="1:30" x14ac:dyDescent="0.35">
      <c r="A3080" t="s">
        <v>172</v>
      </c>
      <c r="B3080" s="328" t="str">
        <f>VLOOKUP(A3080,'Web Based Remittances'!$A$2:$C$70,3,0)</f>
        <v>494k327e</v>
      </c>
      <c r="C3080" t="s">
        <v>37</v>
      </c>
      <c r="D3080" t="s">
        <v>38</v>
      </c>
      <c r="E3080">
        <v>4191600</v>
      </c>
      <c r="S3080">
        <f t="shared" si="48"/>
        <v>0</v>
      </c>
      <c r="T3080">
        <f>SUM($F3080:H3080)</f>
        <v>0</v>
      </c>
      <c r="U3080">
        <f>SUM($F3080:I3080)</f>
        <v>0</v>
      </c>
      <c r="V3080">
        <f>SUM($F3080:J3080)</f>
        <v>0</v>
      </c>
      <c r="W3080">
        <f>SUM($F3080:K3080)</f>
        <v>0</v>
      </c>
      <c r="X3080">
        <f>SUM($F3080:L3080)</f>
        <v>0</v>
      </c>
      <c r="Y3080">
        <f>SUM($F3080:M3080)</f>
        <v>0</v>
      </c>
      <c r="Z3080">
        <f>SUM($F3080:N3080)</f>
        <v>0</v>
      </c>
      <c r="AA3080">
        <f>SUM($F3080:O3080)</f>
        <v>0</v>
      </c>
      <c r="AB3080">
        <f>SUM($F3080:P3080)</f>
        <v>0</v>
      </c>
      <c r="AC3080">
        <f>SUM($F3080:Q3080)</f>
        <v>0</v>
      </c>
      <c r="AD3080">
        <f>SUM($F3080:R3080)</f>
        <v>0</v>
      </c>
    </row>
    <row r="3081" spans="1:30" x14ac:dyDescent="0.35">
      <c r="A3081" t="s">
        <v>172</v>
      </c>
      <c r="B3081" s="328" t="str">
        <f>VLOOKUP(A3081,'Web Based Remittances'!$A$2:$C$70,3,0)</f>
        <v>494k327e</v>
      </c>
      <c r="C3081" t="s">
        <v>39</v>
      </c>
      <c r="D3081" t="s">
        <v>40</v>
      </c>
      <c r="E3081">
        <v>4191610</v>
      </c>
      <c r="S3081">
        <f t="shared" si="48"/>
        <v>0</v>
      </c>
      <c r="T3081">
        <f>SUM($F3081:H3081)</f>
        <v>0</v>
      </c>
      <c r="U3081">
        <f>SUM($F3081:I3081)</f>
        <v>0</v>
      </c>
      <c r="V3081">
        <f>SUM($F3081:J3081)</f>
        <v>0</v>
      </c>
      <c r="W3081">
        <f>SUM($F3081:K3081)</f>
        <v>0</v>
      </c>
      <c r="X3081">
        <f>SUM($F3081:L3081)</f>
        <v>0</v>
      </c>
      <c r="Y3081">
        <f>SUM($F3081:M3081)</f>
        <v>0</v>
      </c>
      <c r="Z3081">
        <f>SUM($F3081:N3081)</f>
        <v>0</v>
      </c>
      <c r="AA3081">
        <f>SUM($F3081:O3081)</f>
        <v>0</v>
      </c>
      <c r="AB3081">
        <f>SUM($F3081:P3081)</f>
        <v>0</v>
      </c>
      <c r="AC3081">
        <f>SUM($F3081:Q3081)</f>
        <v>0</v>
      </c>
      <c r="AD3081">
        <f>SUM($F3081:R3081)</f>
        <v>0</v>
      </c>
    </row>
    <row r="3082" spans="1:30" x14ac:dyDescent="0.35">
      <c r="A3082" t="s">
        <v>172</v>
      </c>
      <c r="B3082" s="328" t="str">
        <f>VLOOKUP(A3082,'Web Based Remittances'!$A$2:$C$70,3,0)</f>
        <v>494k327e</v>
      </c>
      <c r="C3082" t="s">
        <v>41</v>
      </c>
      <c r="D3082" t="s">
        <v>42</v>
      </c>
      <c r="E3082">
        <v>4190410</v>
      </c>
      <c r="S3082">
        <f t="shared" si="48"/>
        <v>0</v>
      </c>
      <c r="T3082">
        <f>SUM($F3082:H3082)</f>
        <v>0</v>
      </c>
      <c r="U3082">
        <f>SUM($F3082:I3082)</f>
        <v>0</v>
      </c>
      <c r="V3082">
        <f>SUM($F3082:J3082)</f>
        <v>0</v>
      </c>
      <c r="W3082">
        <f>SUM($F3082:K3082)</f>
        <v>0</v>
      </c>
      <c r="X3082">
        <f>SUM($F3082:L3082)</f>
        <v>0</v>
      </c>
      <c r="Y3082">
        <f>SUM($F3082:M3082)</f>
        <v>0</v>
      </c>
      <c r="Z3082">
        <f>SUM($F3082:N3082)</f>
        <v>0</v>
      </c>
      <c r="AA3082">
        <f>SUM($F3082:O3082)</f>
        <v>0</v>
      </c>
      <c r="AB3082">
        <f>SUM($F3082:P3082)</f>
        <v>0</v>
      </c>
      <c r="AC3082">
        <f>SUM($F3082:Q3082)</f>
        <v>0</v>
      </c>
      <c r="AD3082">
        <f>SUM($F3082:R3082)</f>
        <v>0</v>
      </c>
    </row>
    <row r="3083" spans="1:30" x14ac:dyDescent="0.35">
      <c r="A3083" t="s">
        <v>172</v>
      </c>
      <c r="B3083" s="328" t="str">
        <f>VLOOKUP(A3083,'Web Based Remittances'!$A$2:$C$70,3,0)</f>
        <v>494k327e</v>
      </c>
      <c r="C3083" t="s">
        <v>43</v>
      </c>
      <c r="D3083" t="s">
        <v>44</v>
      </c>
      <c r="E3083">
        <v>4190420</v>
      </c>
      <c r="S3083">
        <f t="shared" si="48"/>
        <v>0</v>
      </c>
      <c r="T3083">
        <f>SUM($F3083:H3083)</f>
        <v>0</v>
      </c>
      <c r="U3083">
        <f>SUM($F3083:I3083)</f>
        <v>0</v>
      </c>
      <c r="V3083">
        <f>SUM($F3083:J3083)</f>
        <v>0</v>
      </c>
      <c r="W3083">
        <f>SUM($F3083:K3083)</f>
        <v>0</v>
      </c>
      <c r="X3083">
        <f>SUM($F3083:L3083)</f>
        <v>0</v>
      </c>
      <c r="Y3083">
        <f>SUM($F3083:M3083)</f>
        <v>0</v>
      </c>
      <c r="Z3083">
        <f>SUM($F3083:N3083)</f>
        <v>0</v>
      </c>
      <c r="AA3083">
        <f>SUM($F3083:O3083)</f>
        <v>0</v>
      </c>
      <c r="AB3083">
        <f>SUM($F3083:P3083)</f>
        <v>0</v>
      </c>
      <c r="AC3083">
        <f>SUM($F3083:Q3083)</f>
        <v>0</v>
      </c>
      <c r="AD3083">
        <f>SUM($F3083:R3083)</f>
        <v>0</v>
      </c>
    </row>
    <row r="3084" spans="1:30" x14ac:dyDescent="0.35">
      <c r="A3084" t="s">
        <v>172</v>
      </c>
      <c r="B3084" s="328" t="str">
        <f>VLOOKUP(A3084,'Web Based Remittances'!$A$2:$C$70,3,0)</f>
        <v>494k327e</v>
      </c>
      <c r="C3084" t="s">
        <v>45</v>
      </c>
      <c r="D3084" t="s">
        <v>46</v>
      </c>
      <c r="E3084">
        <v>4190200</v>
      </c>
      <c r="F3084">
        <v>-10000</v>
      </c>
      <c r="G3084">
        <v>-833</v>
      </c>
      <c r="H3084">
        <v>-833</v>
      </c>
      <c r="I3084">
        <v>-833</v>
      </c>
      <c r="J3084">
        <v>-833</v>
      </c>
      <c r="K3084">
        <v>-833</v>
      </c>
      <c r="L3084">
        <v>-833</v>
      </c>
      <c r="M3084">
        <v>-833</v>
      </c>
      <c r="N3084">
        <v>-833</v>
      </c>
      <c r="O3084">
        <v>-833</v>
      </c>
      <c r="P3084">
        <v>-833</v>
      </c>
      <c r="Q3084">
        <v>-833</v>
      </c>
      <c r="R3084">
        <v>-837</v>
      </c>
      <c r="S3084">
        <f t="shared" si="48"/>
        <v>-833</v>
      </c>
      <c r="T3084">
        <f>SUM($F3084:H3084)</f>
        <v>-11666</v>
      </c>
      <c r="U3084">
        <f>SUM($F3084:I3084)</f>
        <v>-12499</v>
      </c>
      <c r="V3084">
        <f>SUM($F3084:J3084)</f>
        <v>-13332</v>
      </c>
      <c r="W3084">
        <f>SUM($F3084:K3084)</f>
        <v>-14165</v>
      </c>
      <c r="X3084">
        <f>SUM($F3084:L3084)</f>
        <v>-14998</v>
      </c>
      <c r="Y3084">
        <f>SUM($F3084:M3084)</f>
        <v>-15831</v>
      </c>
      <c r="Z3084">
        <f>SUM($F3084:N3084)</f>
        <v>-16664</v>
      </c>
      <c r="AA3084">
        <f>SUM($F3084:O3084)</f>
        <v>-17497</v>
      </c>
      <c r="AB3084">
        <f>SUM($F3084:P3084)</f>
        <v>-18330</v>
      </c>
      <c r="AC3084">
        <f>SUM($F3084:Q3084)</f>
        <v>-19163</v>
      </c>
      <c r="AD3084">
        <f>SUM($F3084:R3084)</f>
        <v>-20000</v>
      </c>
    </row>
    <row r="3085" spans="1:30" x14ac:dyDescent="0.35">
      <c r="A3085" t="s">
        <v>172</v>
      </c>
      <c r="B3085" s="328" t="str">
        <f>VLOOKUP(A3085,'Web Based Remittances'!$A$2:$C$70,3,0)</f>
        <v>494k327e</v>
      </c>
      <c r="C3085" t="s">
        <v>47</v>
      </c>
      <c r="D3085" t="s">
        <v>48</v>
      </c>
      <c r="E3085">
        <v>4190386</v>
      </c>
      <c r="S3085">
        <f t="shared" si="48"/>
        <v>0</v>
      </c>
      <c r="T3085">
        <f>SUM($F3085:H3085)</f>
        <v>0</v>
      </c>
      <c r="U3085">
        <f>SUM($F3085:I3085)</f>
        <v>0</v>
      </c>
      <c r="V3085">
        <f>SUM($F3085:J3085)</f>
        <v>0</v>
      </c>
      <c r="W3085">
        <f>SUM($F3085:K3085)</f>
        <v>0</v>
      </c>
      <c r="X3085">
        <f>SUM($F3085:L3085)</f>
        <v>0</v>
      </c>
      <c r="Y3085">
        <f>SUM($F3085:M3085)</f>
        <v>0</v>
      </c>
      <c r="Z3085">
        <f>SUM($F3085:N3085)</f>
        <v>0</v>
      </c>
      <c r="AA3085">
        <f>SUM($F3085:O3085)</f>
        <v>0</v>
      </c>
      <c r="AB3085">
        <f>SUM($F3085:P3085)</f>
        <v>0</v>
      </c>
      <c r="AC3085">
        <f>SUM($F3085:Q3085)</f>
        <v>0</v>
      </c>
      <c r="AD3085">
        <f>SUM($F3085:R3085)</f>
        <v>0</v>
      </c>
    </row>
    <row r="3086" spans="1:30" x14ac:dyDescent="0.35">
      <c r="A3086" t="s">
        <v>172</v>
      </c>
      <c r="B3086" s="328" t="str">
        <f>VLOOKUP(A3086,'Web Based Remittances'!$A$2:$C$70,3,0)</f>
        <v>494k327e</v>
      </c>
      <c r="C3086" t="s">
        <v>49</v>
      </c>
      <c r="D3086" t="s">
        <v>50</v>
      </c>
      <c r="E3086">
        <v>4190387</v>
      </c>
      <c r="S3086">
        <f t="shared" si="48"/>
        <v>0</v>
      </c>
      <c r="T3086">
        <f>SUM($F3086:H3086)</f>
        <v>0</v>
      </c>
      <c r="U3086">
        <f>SUM($F3086:I3086)</f>
        <v>0</v>
      </c>
      <c r="V3086">
        <f>SUM($F3086:J3086)</f>
        <v>0</v>
      </c>
      <c r="W3086">
        <f>SUM($F3086:K3086)</f>
        <v>0</v>
      </c>
      <c r="X3086">
        <f>SUM($F3086:L3086)</f>
        <v>0</v>
      </c>
      <c r="Y3086">
        <f>SUM($F3086:M3086)</f>
        <v>0</v>
      </c>
      <c r="Z3086">
        <f>SUM($F3086:N3086)</f>
        <v>0</v>
      </c>
      <c r="AA3086">
        <f>SUM($F3086:O3086)</f>
        <v>0</v>
      </c>
      <c r="AB3086">
        <f>SUM($F3086:P3086)</f>
        <v>0</v>
      </c>
      <c r="AC3086">
        <f>SUM($F3086:Q3086)</f>
        <v>0</v>
      </c>
      <c r="AD3086">
        <f>SUM($F3086:R3086)</f>
        <v>0</v>
      </c>
    </row>
    <row r="3087" spans="1:30" x14ac:dyDescent="0.35">
      <c r="A3087" t="s">
        <v>172</v>
      </c>
      <c r="B3087" s="328" t="str">
        <f>VLOOKUP(A3087,'Web Based Remittances'!$A$2:$C$70,3,0)</f>
        <v>494k327e</v>
      </c>
      <c r="C3087" t="s">
        <v>51</v>
      </c>
      <c r="D3087" t="s">
        <v>52</v>
      </c>
      <c r="E3087">
        <v>4190388</v>
      </c>
      <c r="F3087">
        <v>-3856</v>
      </c>
      <c r="G3087">
        <v>-1196</v>
      </c>
      <c r="H3087">
        <v>-1464</v>
      </c>
      <c r="I3087">
        <v>-1196</v>
      </c>
      <c r="S3087">
        <f t="shared" si="48"/>
        <v>-1196</v>
      </c>
      <c r="T3087">
        <f>SUM($F3087:H3087)</f>
        <v>-6516</v>
      </c>
      <c r="U3087">
        <f>SUM($F3087:I3087)</f>
        <v>-7712</v>
      </c>
      <c r="V3087">
        <f>SUM($F3087:J3087)</f>
        <v>-7712</v>
      </c>
      <c r="W3087">
        <f>SUM($F3087:K3087)</f>
        <v>-7712</v>
      </c>
      <c r="X3087">
        <f>SUM($F3087:L3087)</f>
        <v>-7712</v>
      </c>
      <c r="Y3087">
        <f>SUM($F3087:M3087)</f>
        <v>-7712</v>
      </c>
      <c r="Z3087">
        <f>SUM($F3087:N3087)</f>
        <v>-7712</v>
      </c>
      <c r="AA3087">
        <f>SUM($F3087:O3087)</f>
        <v>-7712</v>
      </c>
      <c r="AB3087">
        <f>SUM($F3087:P3087)</f>
        <v>-7712</v>
      </c>
      <c r="AC3087">
        <f>SUM($F3087:Q3087)</f>
        <v>-7712</v>
      </c>
      <c r="AD3087">
        <f>SUM($F3087:R3087)</f>
        <v>-7712</v>
      </c>
    </row>
    <row r="3088" spans="1:30" x14ac:dyDescent="0.35">
      <c r="A3088" t="s">
        <v>172</v>
      </c>
      <c r="B3088" s="328" t="str">
        <f>VLOOKUP(A3088,'Web Based Remittances'!$A$2:$C$70,3,0)</f>
        <v>494k327e</v>
      </c>
      <c r="C3088" t="s">
        <v>53</v>
      </c>
      <c r="D3088" t="s">
        <v>54</v>
      </c>
      <c r="E3088">
        <v>4190380</v>
      </c>
      <c r="F3088">
        <v>-58449</v>
      </c>
      <c r="H3088">
        <v>-7079</v>
      </c>
      <c r="J3088">
        <v>-39379</v>
      </c>
      <c r="N3088">
        <v>-11991</v>
      </c>
      <c r="S3088">
        <f t="shared" si="48"/>
        <v>0</v>
      </c>
      <c r="T3088">
        <f>SUM($F3088:H3088)</f>
        <v>-65528</v>
      </c>
      <c r="U3088">
        <f>SUM($F3088:I3088)</f>
        <v>-65528</v>
      </c>
      <c r="V3088">
        <f>SUM($F3088:J3088)</f>
        <v>-104907</v>
      </c>
      <c r="W3088">
        <f>SUM($F3088:K3088)</f>
        <v>-104907</v>
      </c>
      <c r="X3088">
        <f>SUM($F3088:L3088)</f>
        <v>-104907</v>
      </c>
      <c r="Y3088">
        <f>SUM($F3088:M3088)</f>
        <v>-104907</v>
      </c>
      <c r="Z3088">
        <f>SUM($F3088:N3088)</f>
        <v>-116898</v>
      </c>
      <c r="AA3088">
        <f>SUM($F3088:O3088)</f>
        <v>-116898</v>
      </c>
      <c r="AB3088">
        <f>SUM($F3088:P3088)</f>
        <v>-116898</v>
      </c>
      <c r="AC3088">
        <f>SUM($F3088:Q3088)</f>
        <v>-116898</v>
      </c>
      <c r="AD3088">
        <f>SUM($F3088:R3088)</f>
        <v>-116898</v>
      </c>
    </row>
    <row r="3089" spans="1:30" x14ac:dyDescent="0.35">
      <c r="A3089" t="s">
        <v>172</v>
      </c>
      <c r="B3089" s="328" t="str">
        <f>VLOOKUP(A3089,'Web Based Remittances'!$A$2:$C$70,3,0)</f>
        <v>494k327e</v>
      </c>
      <c r="C3089" t="s">
        <v>156</v>
      </c>
      <c r="D3089" t="s">
        <v>157</v>
      </c>
      <c r="E3089">
        <v>4190205</v>
      </c>
      <c r="S3089">
        <f t="shared" si="48"/>
        <v>0</v>
      </c>
      <c r="T3089">
        <f>SUM($F3089:H3089)</f>
        <v>0</v>
      </c>
      <c r="U3089">
        <f>SUM($F3089:I3089)</f>
        <v>0</v>
      </c>
      <c r="V3089">
        <f>SUM($F3089:J3089)</f>
        <v>0</v>
      </c>
      <c r="W3089">
        <f>SUM($F3089:K3089)</f>
        <v>0</v>
      </c>
      <c r="X3089">
        <f>SUM($F3089:L3089)</f>
        <v>0</v>
      </c>
      <c r="Y3089">
        <f>SUM($F3089:M3089)</f>
        <v>0</v>
      </c>
      <c r="Z3089">
        <f>SUM($F3089:N3089)</f>
        <v>0</v>
      </c>
      <c r="AA3089">
        <f>SUM($F3089:O3089)</f>
        <v>0</v>
      </c>
      <c r="AB3089">
        <f>SUM($F3089:P3089)</f>
        <v>0</v>
      </c>
      <c r="AC3089">
        <f>SUM($F3089:Q3089)</f>
        <v>0</v>
      </c>
      <c r="AD3089">
        <f>SUM($F3089:R3089)</f>
        <v>0</v>
      </c>
    </row>
    <row r="3090" spans="1:30" x14ac:dyDescent="0.35">
      <c r="A3090" t="s">
        <v>172</v>
      </c>
      <c r="B3090" s="328" t="str">
        <f>VLOOKUP(A3090,'Web Based Remittances'!$A$2:$C$70,3,0)</f>
        <v>494k327e</v>
      </c>
      <c r="C3090" t="s">
        <v>55</v>
      </c>
      <c r="D3090" t="s">
        <v>56</v>
      </c>
      <c r="E3090">
        <v>4190210</v>
      </c>
      <c r="S3090">
        <f t="shared" si="48"/>
        <v>0</v>
      </c>
      <c r="T3090">
        <f>SUM($F3090:H3090)</f>
        <v>0</v>
      </c>
      <c r="U3090">
        <f>SUM($F3090:I3090)</f>
        <v>0</v>
      </c>
      <c r="V3090">
        <f>SUM($F3090:J3090)</f>
        <v>0</v>
      </c>
      <c r="W3090">
        <f>SUM($F3090:K3090)</f>
        <v>0</v>
      </c>
      <c r="X3090">
        <f>SUM($F3090:L3090)</f>
        <v>0</v>
      </c>
      <c r="Y3090">
        <f>SUM($F3090:M3090)</f>
        <v>0</v>
      </c>
      <c r="Z3090">
        <f>SUM($F3090:N3090)</f>
        <v>0</v>
      </c>
      <c r="AA3090">
        <f>SUM($F3090:O3090)</f>
        <v>0</v>
      </c>
      <c r="AB3090">
        <f>SUM($F3090:P3090)</f>
        <v>0</v>
      </c>
      <c r="AC3090">
        <f>SUM($F3090:Q3090)</f>
        <v>0</v>
      </c>
      <c r="AD3090">
        <f>SUM($F3090:R3090)</f>
        <v>0</v>
      </c>
    </row>
    <row r="3091" spans="1:30" x14ac:dyDescent="0.35">
      <c r="A3091" t="s">
        <v>172</v>
      </c>
      <c r="B3091" s="328" t="str">
        <f>VLOOKUP(A3091,'Web Based Remittances'!$A$2:$C$70,3,0)</f>
        <v>494k327e</v>
      </c>
      <c r="C3091" t="s">
        <v>57</v>
      </c>
      <c r="D3091" t="s">
        <v>58</v>
      </c>
      <c r="E3091">
        <v>6110000</v>
      </c>
      <c r="F3091">
        <v>1028788</v>
      </c>
      <c r="G3091">
        <v>76783</v>
      </c>
      <c r="H3091">
        <v>76783</v>
      </c>
      <c r="I3091">
        <v>76783</v>
      </c>
      <c r="J3091">
        <v>76783</v>
      </c>
      <c r="K3091">
        <v>76783</v>
      </c>
      <c r="L3091">
        <v>92124</v>
      </c>
      <c r="M3091">
        <v>92124</v>
      </c>
      <c r="N3091">
        <v>92124</v>
      </c>
      <c r="O3091">
        <v>92124</v>
      </c>
      <c r="P3091">
        <v>92124</v>
      </c>
      <c r="Q3091">
        <v>92124</v>
      </c>
      <c r="R3091">
        <v>92129</v>
      </c>
      <c r="S3091">
        <f t="shared" si="48"/>
        <v>76783</v>
      </c>
      <c r="T3091">
        <f>SUM($F3091:H3091)</f>
        <v>1182354</v>
      </c>
      <c r="U3091">
        <f>SUM($F3091:I3091)</f>
        <v>1259137</v>
      </c>
      <c r="V3091">
        <f>SUM($F3091:J3091)</f>
        <v>1335920</v>
      </c>
      <c r="W3091">
        <f>SUM($F3091:K3091)</f>
        <v>1412703</v>
      </c>
      <c r="X3091">
        <f>SUM($F3091:L3091)</f>
        <v>1504827</v>
      </c>
      <c r="Y3091">
        <f>SUM($F3091:M3091)</f>
        <v>1596951</v>
      </c>
      <c r="Z3091">
        <f>SUM($F3091:N3091)</f>
        <v>1689075</v>
      </c>
      <c r="AA3091">
        <f>SUM($F3091:O3091)</f>
        <v>1781199</v>
      </c>
      <c r="AB3091">
        <f>SUM($F3091:P3091)</f>
        <v>1873323</v>
      </c>
      <c r="AC3091">
        <f>SUM($F3091:Q3091)</f>
        <v>1965447</v>
      </c>
      <c r="AD3091">
        <f>SUM($F3091:R3091)</f>
        <v>2057576</v>
      </c>
    </row>
    <row r="3092" spans="1:30" x14ac:dyDescent="0.35">
      <c r="A3092" t="s">
        <v>172</v>
      </c>
      <c r="B3092" s="328" t="str">
        <f>VLOOKUP(A3092,'Web Based Remittances'!$A$2:$C$70,3,0)</f>
        <v>494k327e</v>
      </c>
      <c r="C3092" t="s">
        <v>59</v>
      </c>
      <c r="D3092" t="s">
        <v>60</v>
      </c>
      <c r="E3092">
        <v>6110020</v>
      </c>
      <c r="S3092">
        <f t="shared" si="48"/>
        <v>0</v>
      </c>
      <c r="T3092">
        <f>SUM($F3092:H3092)</f>
        <v>0</v>
      </c>
      <c r="U3092">
        <f>SUM($F3092:I3092)</f>
        <v>0</v>
      </c>
      <c r="V3092">
        <f>SUM($F3092:J3092)</f>
        <v>0</v>
      </c>
      <c r="W3092">
        <f>SUM($F3092:K3092)</f>
        <v>0</v>
      </c>
      <c r="X3092">
        <f>SUM($F3092:L3092)</f>
        <v>0</v>
      </c>
      <c r="Y3092">
        <f>SUM($F3092:M3092)</f>
        <v>0</v>
      </c>
      <c r="Z3092">
        <f>SUM($F3092:N3092)</f>
        <v>0</v>
      </c>
      <c r="AA3092">
        <f>SUM($F3092:O3092)</f>
        <v>0</v>
      </c>
      <c r="AB3092">
        <f>SUM($F3092:P3092)</f>
        <v>0</v>
      </c>
      <c r="AC3092">
        <f>SUM($F3092:Q3092)</f>
        <v>0</v>
      </c>
      <c r="AD3092">
        <f>SUM($F3092:R3092)</f>
        <v>0</v>
      </c>
    </row>
    <row r="3093" spans="1:30" x14ac:dyDescent="0.35">
      <c r="A3093" t="s">
        <v>172</v>
      </c>
      <c r="B3093" s="328" t="str">
        <f>VLOOKUP(A3093,'Web Based Remittances'!$A$2:$C$70,3,0)</f>
        <v>494k327e</v>
      </c>
      <c r="C3093" t="s">
        <v>61</v>
      </c>
      <c r="D3093" t="s">
        <v>62</v>
      </c>
      <c r="E3093">
        <v>6110600</v>
      </c>
      <c r="F3093">
        <v>388404</v>
      </c>
      <c r="G3093">
        <v>29650</v>
      </c>
      <c r="H3093">
        <v>29650</v>
      </c>
      <c r="I3093">
        <v>29650</v>
      </c>
      <c r="J3093">
        <v>29650</v>
      </c>
      <c r="K3093">
        <v>29650</v>
      </c>
      <c r="L3093">
        <v>29650</v>
      </c>
      <c r="M3093">
        <v>35084</v>
      </c>
      <c r="N3093">
        <v>35084</v>
      </c>
      <c r="O3093">
        <v>35084</v>
      </c>
      <c r="P3093">
        <v>35084</v>
      </c>
      <c r="Q3093">
        <v>35084</v>
      </c>
      <c r="R3093">
        <v>35084</v>
      </c>
      <c r="S3093">
        <f t="shared" si="48"/>
        <v>29650</v>
      </c>
      <c r="T3093">
        <f>SUM($F3093:H3093)</f>
        <v>447704</v>
      </c>
      <c r="U3093">
        <f>SUM($F3093:I3093)</f>
        <v>477354</v>
      </c>
      <c r="V3093">
        <f>SUM($F3093:J3093)</f>
        <v>507004</v>
      </c>
      <c r="W3093">
        <f>SUM($F3093:K3093)</f>
        <v>536654</v>
      </c>
      <c r="X3093">
        <f>SUM($F3093:L3093)</f>
        <v>566304</v>
      </c>
      <c r="Y3093">
        <f>SUM($F3093:M3093)</f>
        <v>601388</v>
      </c>
      <c r="Z3093">
        <f>SUM($F3093:N3093)</f>
        <v>636472</v>
      </c>
      <c r="AA3093">
        <f>SUM($F3093:O3093)</f>
        <v>671556</v>
      </c>
      <c r="AB3093">
        <f>SUM($F3093:P3093)</f>
        <v>706640</v>
      </c>
      <c r="AC3093">
        <f>SUM($F3093:Q3093)</f>
        <v>741724</v>
      </c>
      <c r="AD3093">
        <f>SUM($F3093:R3093)</f>
        <v>776808</v>
      </c>
    </row>
    <row r="3094" spans="1:30" x14ac:dyDescent="0.35">
      <c r="A3094" t="s">
        <v>172</v>
      </c>
      <c r="B3094" s="328" t="str">
        <f>VLOOKUP(A3094,'Web Based Remittances'!$A$2:$C$70,3,0)</f>
        <v>494k327e</v>
      </c>
      <c r="C3094" t="s">
        <v>63</v>
      </c>
      <c r="D3094" t="s">
        <v>64</v>
      </c>
      <c r="E3094">
        <v>6110720</v>
      </c>
      <c r="F3094">
        <v>30756</v>
      </c>
      <c r="G3094">
        <v>2563</v>
      </c>
      <c r="H3094">
        <v>2563</v>
      </c>
      <c r="I3094">
        <v>2563</v>
      </c>
      <c r="J3094">
        <v>2563</v>
      </c>
      <c r="K3094">
        <v>2563</v>
      </c>
      <c r="L3094">
        <v>2563</v>
      </c>
      <c r="M3094">
        <v>2563</v>
      </c>
      <c r="N3094">
        <v>2563</v>
      </c>
      <c r="O3094">
        <v>2563</v>
      </c>
      <c r="P3094">
        <v>2563</v>
      </c>
      <c r="Q3094">
        <v>2563</v>
      </c>
      <c r="R3094">
        <v>2563</v>
      </c>
      <c r="S3094">
        <f t="shared" si="48"/>
        <v>2563</v>
      </c>
      <c r="T3094">
        <f>SUM($F3094:H3094)</f>
        <v>35882</v>
      </c>
      <c r="U3094">
        <f>SUM($F3094:I3094)</f>
        <v>38445</v>
      </c>
      <c r="V3094">
        <f>SUM($F3094:J3094)</f>
        <v>41008</v>
      </c>
      <c r="W3094">
        <f>SUM($F3094:K3094)</f>
        <v>43571</v>
      </c>
      <c r="X3094">
        <f>SUM($F3094:L3094)</f>
        <v>46134</v>
      </c>
      <c r="Y3094">
        <f>SUM($F3094:M3094)</f>
        <v>48697</v>
      </c>
      <c r="Z3094">
        <f>SUM($F3094:N3094)</f>
        <v>51260</v>
      </c>
      <c r="AA3094">
        <f>SUM($F3094:O3094)</f>
        <v>53823</v>
      </c>
      <c r="AB3094">
        <f>SUM($F3094:P3094)</f>
        <v>56386</v>
      </c>
      <c r="AC3094">
        <f>SUM($F3094:Q3094)</f>
        <v>58949</v>
      </c>
      <c r="AD3094">
        <f>SUM($F3094:R3094)</f>
        <v>61512</v>
      </c>
    </row>
    <row r="3095" spans="1:30" x14ac:dyDescent="0.35">
      <c r="A3095" t="s">
        <v>172</v>
      </c>
      <c r="B3095" s="328" t="str">
        <f>VLOOKUP(A3095,'Web Based Remittances'!$A$2:$C$70,3,0)</f>
        <v>494k327e</v>
      </c>
      <c r="C3095" t="s">
        <v>65</v>
      </c>
      <c r="D3095" t="s">
        <v>66</v>
      </c>
      <c r="E3095">
        <v>6110860</v>
      </c>
      <c r="F3095">
        <v>95304</v>
      </c>
      <c r="G3095">
        <v>7933</v>
      </c>
      <c r="H3095">
        <v>7933</v>
      </c>
      <c r="I3095">
        <v>7933</v>
      </c>
      <c r="J3095">
        <v>7933</v>
      </c>
      <c r="K3095">
        <v>7933</v>
      </c>
      <c r="L3095">
        <v>7933</v>
      </c>
      <c r="M3095">
        <v>7951</v>
      </c>
      <c r="N3095">
        <v>7951</v>
      </c>
      <c r="O3095">
        <v>7951</v>
      </c>
      <c r="P3095">
        <v>7951</v>
      </c>
      <c r="Q3095">
        <v>7951</v>
      </c>
      <c r="R3095">
        <v>7951</v>
      </c>
      <c r="S3095">
        <f t="shared" si="48"/>
        <v>7933</v>
      </c>
      <c r="T3095">
        <f>SUM($F3095:H3095)</f>
        <v>111170</v>
      </c>
      <c r="U3095">
        <f>SUM($F3095:I3095)</f>
        <v>119103</v>
      </c>
      <c r="V3095">
        <f>SUM($F3095:J3095)</f>
        <v>127036</v>
      </c>
      <c r="W3095">
        <f>SUM($F3095:K3095)</f>
        <v>134969</v>
      </c>
      <c r="X3095">
        <f>SUM($F3095:L3095)</f>
        <v>142902</v>
      </c>
      <c r="Y3095">
        <f>SUM($F3095:M3095)</f>
        <v>150853</v>
      </c>
      <c r="Z3095">
        <f>SUM($F3095:N3095)</f>
        <v>158804</v>
      </c>
      <c r="AA3095">
        <f>SUM($F3095:O3095)</f>
        <v>166755</v>
      </c>
      <c r="AB3095">
        <f>SUM($F3095:P3095)</f>
        <v>174706</v>
      </c>
      <c r="AC3095">
        <f>SUM($F3095:Q3095)</f>
        <v>182657</v>
      </c>
      <c r="AD3095">
        <f>SUM($F3095:R3095)</f>
        <v>190608</v>
      </c>
    </row>
    <row r="3096" spans="1:30" x14ac:dyDescent="0.35">
      <c r="A3096" t="s">
        <v>172</v>
      </c>
      <c r="B3096" s="328" t="str">
        <f>VLOOKUP(A3096,'Web Based Remittances'!$A$2:$C$70,3,0)</f>
        <v>494k327e</v>
      </c>
      <c r="C3096" t="s">
        <v>67</v>
      </c>
      <c r="D3096" t="s">
        <v>68</v>
      </c>
      <c r="E3096">
        <v>6110800</v>
      </c>
      <c r="S3096">
        <f t="shared" si="48"/>
        <v>0</v>
      </c>
      <c r="T3096">
        <f>SUM($F3096:H3096)</f>
        <v>0</v>
      </c>
      <c r="U3096">
        <f>SUM($F3096:I3096)</f>
        <v>0</v>
      </c>
      <c r="V3096">
        <f>SUM($F3096:J3096)</f>
        <v>0</v>
      </c>
      <c r="W3096">
        <f>SUM($F3096:K3096)</f>
        <v>0</v>
      </c>
      <c r="X3096">
        <f>SUM($F3096:L3096)</f>
        <v>0</v>
      </c>
      <c r="Y3096">
        <f>SUM($F3096:M3096)</f>
        <v>0</v>
      </c>
      <c r="Z3096">
        <f>SUM($F3096:N3096)</f>
        <v>0</v>
      </c>
      <c r="AA3096">
        <f>SUM($F3096:O3096)</f>
        <v>0</v>
      </c>
      <c r="AB3096">
        <f>SUM($F3096:P3096)</f>
        <v>0</v>
      </c>
      <c r="AC3096">
        <f>SUM($F3096:Q3096)</f>
        <v>0</v>
      </c>
      <c r="AD3096">
        <f>SUM($F3096:R3096)</f>
        <v>0</v>
      </c>
    </row>
    <row r="3097" spans="1:30" x14ac:dyDescent="0.35">
      <c r="A3097" t="s">
        <v>172</v>
      </c>
      <c r="B3097" s="328" t="str">
        <f>VLOOKUP(A3097,'Web Based Remittances'!$A$2:$C$70,3,0)</f>
        <v>494k327e</v>
      </c>
      <c r="C3097" t="s">
        <v>69</v>
      </c>
      <c r="D3097" t="s">
        <v>70</v>
      </c>
      <c r="E3097">
        <v>6110640</v>
      </c>
      <c r="F3097">
        <v>26220</v>
      </c>
      <c r="G3097">
        <v>2057</v>
      </c>
      <c r="H3097">
        <v>2057</v>
      </c>
      <c r="I3097">
        <v>2057</v>
      </c>
      <c r="J3097">
        <v>2057</v>
      </c>
      <c r="K3097">
        <v>2057</v>
      </c>
      <c r="L3097">
        <v>2057</v>
      </c>
      <c r="M3097">
        <v>2313</v>
      </c>
      <c r="N3097">
        <v>2313</v>
      </c>
      <c r="O3097">
        <v>2313</v>
      </c>
      <c r="P3097">
        <v>2313</v>
      </c>
      <c r="Q3097">
        <v>2313</v>
      </c>
      <c r="R3097">
        <v>2313</v>
      </c>
      <c r="S3097">
        <f t="shared" si="48"/>
        <v>2057</v>
      </c>
      <c r="T3097">
        <f>SUM($F3097:H3097)</f>
        <v>30334</v>
      </c>
      <c r="U3097">
        <f>SUM($F3097:I3097)</f>
        <v>32391</v>
      </c>
      <c r="V3097">
        <f>SUM($F3097:J3097)</f>
        <v>34448</v>
      </c>
      <c r="W3097">
        <f>SUM($F3097:K3097)</f>
        <v>36505</v>
      </c>
      <c r="X3097">
        <f>SUM($F3097:L3097)</f>
        <v>38562</v>
      </c>
      <c r="Y3097">
        <f>SUM($F3097:M3097)</f>
        <v>40875</v>
      </c>
      <c r="Z3097">
        <f>SUM($F3097:N3097)</f>
        <v>43188</v>
      </c>
      <c r="AA3097">
        <f>SUM($F3097:O3097)</f>
        <v>45501</v>
      </c>
      <c r="AB3097">
        <f>SUM($F3097:P3097)</f>
        <v>47814</v>
      </c>
      <c r="AC3097">
        <f>SUM($F3097:Q3097)</f>
        <v>50127</v>
      </c>
      <c r="AD3097">
        <f>SUM($F3097:R3097)</f>
        <v>52440</v>
      </c>
    </row>
    <row r="3098" spans="1:30" x14ac:dyDescent="0.35">
      <c r="A3098" t="s">
        <v>172</v>
      </c>
      <c r="B3098" s="328" t="str">
        <f>VLOOKUP(A3098,'Web Based Remittances'!$A$2:$C$70,3,0)</f>
        <v>494k327e</v>
      </c>
      <c r="C3098" t="s">
        <v>71</v>
      </c>
      <c r="D3098" t="s">
        <v>72</v>
      </c>
      <c r="E3098">
        <v>6116300</v>
      </c>
      <c r="F3098">
        <v>5498</v>
      </c>
      <c r="G3098">
        <v>458</v>
      </c>
      <c r="H3098">
        <v>458</v>
      </c>
      <c r="I3098">
        <v>458</v>
      </c>
      <c r="J3098">
        <v>458</v>
      </c>
      <c r="K3098">
        <v>458</v>
      </c>
      <c r="L3098">
        <v>458</v>
      </c>
      <c r="M3098">
        <v>458</v>
      </c>
      <c r="N3098">
        <v>458</v>
      </c>
      <c r="O3098">
        <v>458</v>
      </c>
      <c r="P3098">
        <v>458</v>
      </c>
      <c r="Q3098">
        <v>458</v>
      </c>
      <c r="R3098">
        <v>460</v>
      </c>
      <c r="S3098">
        <f t="shared" si="48"/>
        <v>458</v>
      </c>
      <c r="T3098">
        <f>SUM($F3098:H3098)</f>
        <v>6414</v>
      </c>
      <c r="U3098">
        <f>SUM($F3098:I3098)</f>
        <v>6872</v>
      </c>
      <c r="V3098">
        <f>SUM($F3098:J3098)</f>
        <v>7330</v>
      </c>
      <c r="W3098">
        <f>SUM($F3098:K3098)</f>
        <v>7788</v>
      </c>
      <c r="X3098">
        <f>SUM($F3098:L3098)</f>
        <v>8246</v>
      </c>
      <c r="Y3098">
        <f>SUM($F3098:M3098)</f>
        <v>8704</v>
      </c>
      <c r="Z3098">
        <f>SUM($F3098:N3098)</f>
        <v>9162</v>
      </c>
      <c r="AA3098">
        <f>SUM($F3098:O3098)</f>
        <v>9620</v>
      </c>
      <c r="AB3098">
        <f>SUM($F3098:P3098)</f>
        <v>10078</v>
      </c>
      <c r="AC3098">
        <f>SUM($F3098:Q3098)</f>
        <v>10536</v>
      </c>
      <c r="AD3098">
        <f>SUM($F3098:R3098)</f>
        <v>10996</v>
      </c>
    </row>
    <row r="3099" spans="1:30" x14ac:dyDescent="0.35">
      <c r="A3099" t="s">
        <v>172</v>
      </c>
      <c r="B3099" s="328" t="str">
        <f>VLOOKUP(A3099,'Web Based Remittances'!$A$2:$C$70,3,0)</f>
        <v>494k327e</v>
      </c>
      <c r="C3099" t="s">
        <v>73</v>
      </c>
      <c r="D3099" t="s">
        <v>74</v>
      </c>
      <c r="E3099">
        <v>6116200</v>
      </c>
      <c r="F3099">
        <v>5000</v>
      </c>
      <c r="H3099">
        <v>1250</v>
      </c>
      <c r="L3099">
        <v>1250</v>
      </c>
      <c r="O3099">
        <v>1250</v>
      </c>
      <c r="R3099">
        <v>1250</v>
      </c>
      <c r="S3099">
        <f t="shared" si="48"/>
        <v>0</v>
      </c>
      <c r="T3099">
        <f>SUM($F3099:H3099)</f>
        <v>6250</v>
      </c>
      <c r="U3099">
        <f>SUM($F3099:I3099)</f>
        <v>6250</v>
      </c>
      <c r="V3099">
        <f>SUM($F3099:J3099)</f>
        <v>6250</v>
      </c>
      <c r="W3099">
        <f>SUM($F3099:K3099)</f>
        <v>6250</v>
      </c>
      <c r="X3099">
        <f>SUM($F3099:L3099)</f>
        <v>7500</v>
      </c>
      <c r="Y3099">
        <f>SUM($F3099:M3099)</f>
        <v>7500</v>
      </c>
      <c r="Z3099">
        <f>SUM($F3099:N3099)</f>
        <v>7500</v>
      </c>
      <c r="AA3099">
        <f>SUM($F3099:O3099)</f>
        <v>8750</v>
      </c>
      <c r="AB3099">
        <f>SUM($F3099:P3099)</f>
        <v>8750</v>
      </c>
      <c r="AC3099">
        <f>SUM($F3099:Q3099)</f>
        <v>8750</v>
      </c>
      <c r="AD3099">
        <f>SUM($F3099:R3099)</f>
        <v>10000</v>
      </c>
    </row>
    <row r="3100" spans="1:30" x14ac:dyDescent="0.35">
      <c r="A3100" t="s">
        <v>172</v>
      </c>
      <c r="B3100" s="328" t="str">
        <f>VLOOKUP(A3100,'Web Based Remittances'!$A$2:$C$70,3,0)</f>
        <v>494k327e</v>
      </c>
      <c r="C3100" t="s">
        <v>75</v>
      </c>
      <c r="D3100" t="s">
        <v>76</v>
      </c>
      <c r="E3100">
        <v>6116610</v>
      </c>
      <c r="F3100">
        <v>9448</v>
      </c>
      <c r="G3100">
        <v>9448</v>
      </c>
      <c r="S3100">
        <f t="shared" si="48"/>
        <v>9448</v>
      </c>
      <c r="T3100">
        <f>SUM($F3100:H3100)</f>
        <v>18896</v>
      </c>
      <c r="U3100">
        <f>SUM($F3100:I3100)</f>
        <v>18896</v>
      </c>
      <c r="V3100">
        <f>SUM($F3100:J3100)</f>
        <v>18896</v>
      </c>
      <c r="W3100">
        <f>SUM($F3100:K3100)</f>
        <v>18896</v>
      </c>
      <c r="X3100">
        <f>SUM($F3100:L3100)</f>
        <v>18896</v>
      </c>
      <c r="Y3100">
        <f>SUM($F3100:M3100)</f>
        <v>18896</v>
      </c>
      <c r="Z3100">
        <f>SUM($F3100:N3100)</f>
        <v>18896</v>
      </c>
      <c r="AA3100">
        <f>SUM($F3100:O3100)</f>
        <v>18896</v>
      </c>
      <c r="AB3100">
        <f>SUM($F3100:P3100)</f>
        <v>18896</v>
      </c>
      <c r="AC3100">
        <f>SUM($F3100:Q3100)</f>
        <v>18896</v>
      </c>
      <c r="AD3100">
        <f>SUM($F3100:R3100)</f>
        <v>18896</v>
      </c>
    </row>
    <row r="3101" spans="1:30" x14ac:dyDescent="0.35">
      <c r="A3101" t="s">
        <v>172</v>
      </c>
      <c r="B3101" s="328" t="str">
        <f>VLOOKUP(A3101,'Web Based Remittances'!$A$2:$C$70,3,0)</f>
        <v>494k327e</v>
      </c>
      <c r="C3101" t="s">
        <v>77</v>
      </c>
      <c r="D3101" t="s">
        <v>78</v>
      </c>
      <c r="E3101">
        <v>6116600</v>
      </c>
      <c r="F3101">
        <v>520</v>
      </c>
      <c r="G3101">
        <v>520</v>
      </c>
      <c r="S3101">
        <f t="shared" si="48"/>
        <v>520</v>
      </c>
      <c r="T3101">
        <f>SUM($F3101:H3101)</f>
        <v>1040</v>
      </c>
      <c r="U3101">
        <f>SUM($F3101:I3101)</f>
        <v>1040</v>
      </c>
      <c r="V3101">
        <f>SUM($F3101:J3101)</f>
        <v>1040</v>
      </c>
      <c r="W3101">
        <f>SUM($F3101:K3101)</f>
        <v>1040</v>
      </c>
      <c r="X3101">
        <f>SUM($F3101:L3101)</f>
        <v>1040</v>
      </c>
      <c r="Y3101">
        <f>SUM($F3101:M3101)</f>
        <v>1040</v>
      </c>
      <c r="Z3101">
        <f>SUM($F3101:N3101)</f>
        <v>1040</v>
      </c>
      <c r="AA3101">
        <f>SUM($F3101:O3101)</f>
        <v>1040</v>
      </c>
      <c r="AB3101">
        <f>SUM($F3101:P3101)</f>
        <v>1040</v>
      </c>
      <c r="AC3101">
        <f>SUM($F3101:Q3101)</f>
        <v>1040</v>
      </c>
      <c r="AD3101">
        <f>SUM($F3101:R3101)</f>
        <v>1040</v>
      </c>
    </row>
    <row r="3102" spans="1:30" x14ac:dyDescent="0.35">
      <c r="A3102" t="s">
        <v>172</v>
      </c>
      <c r="B3102" s="328" t="str">
        <f>VLOOKUP(A3102,'Web Based Remittances'!$A$2:$C$70,3,0)</f>
        <v>494k327e</v>
      </c>
      <c r="C3102" t="s">
        <v>79</v>
      </c>
      <c r="D3102" t="s">
        <v>80</v>
      </c>
      <c r="E3102">
        <v>6121000</v>
      </c>
      <c r="F3102">
        <v>32400</v>
      </c>
      <c r="G3102">
        <v>2945</v>
      </c>
      <c r="H3102">
        <v>2945</v>
      </c>
      <c r="I3102">
        <v>2945</v>
      </c>
      <c r="J3102">
        <v>2945</v>
      </c>
      <c r="L3102">
        <v>2945</v>
      </c>
      <c r="M3102">
        <v>2945</v>
      </c>
      <c r="N3102">
        <v>2945</v>
      </c>
      <c r="O3102">
        <v>2945</v>
      </c>
      <c r="P3102">
        <v>2945</v>
      </c>
      <c r="Q3102">
        <v>2945</v>
      </c>
      <c r="R3102">
        <v>2950</v>
      </c>
      <c r="S3102">
        <f t="shared" si="48"/>
        <v>2945</v>
      </c>
      <c r="T3102">
        <f>SUM($F3102:H3102)</f>
        <v>38290</v>
      </c>
      <c r="U3102">
        <f>SUM($F3102:I3102)</f>
        <v>41235</v>
      </c>
      <c r="V3102">
        <f>SUM($F3102:J3102)</f>
        <v>44180</v>
      </c>
      <c r="W3102">
        <f>SUM($F3102:K3102)</f>
        <v>44180</v>
      </c>
      <c r="X3102">
        <f>SUM($F3102:L3102)</f>
        <v>47125</v>
      </c>
      <c r="Y3102">
        <f>SUM($F3102:M3102)</f>
        <v>50070</v>
      </c>
      <c r="Z3102">
        <f>SUM($F3102:N3102)</f>
        <v>53015</v>
      </c>
      <c r="AA3102">
        <f>SUM($F3102:O3102)</f>
        <v>55960</v>
      </c>
      <c r="AB3102">
        <f>SUM($F3102:P3102)</f>
        <v>58905</v>
      </c>
      <c r="AC3102">
        <f>SUM($F3102:Q3102)</f>
        <v>61850</v>
      </c>
      <c r="AD3102">
        <f>SUM($F3102:R3102)</f>
        <v>64800</v>
      </c>
    </row>
    <row r="3103" spans="1:30" x14ac:dyDescent="0.35">
      <c r="A3103" t="s">
        <v>172</v>
      </c>
      <c r="B3103" s="328" t="str">
        <f>VLOOKUP(A3103,'Web Based Remittances'!$A$2:$C$70,3,0)</f>
        <v>494k327e</v>
      </c>
      <c r="C3103" t="s">
        <v>81</v>
      </c>
      <c r="D3103" t="s">
        <v>82</v>
      </c>
      <c r="E3103">
        <v>6122310</v>
      </c>
      <c r="F3103">
        <v>6366</v>
      </c>
      <c r="G3103">
        <v>530</v>
      </c>
      <c r="H3103">
        <v>530</v>
      </c>
      <c r="I3103">
        <v>530</v>
      </c>
      <c r="J3103">
        <v>530</v>
      </c>
      <c r="L3103">
        <v>1066</v>
      </c>
      <c r="M3103">
        <v>530</v>
      </c>
      <c r="N3103">
        <v>530</v>
      </c>
      <c r="O3103">
        <v>530</v>
      </c>
      <c r="P3103">
        <v>530</v>
      </c>
      <c r="Q3103">
        <v>530</v>
      </c>
      <c r="R3103">
        <v>530</v>
      </c>
      <c r="S3103">
        <f t="shared" si="48"/>
        <v>530</v>
      </c>
      <c r="T3103">
        <f>SUM($F3103:H3103)</f>
        <v>7426</v>
      </c>
      <c r="U3103">
        <f>SUM($F3103:I3103)</f>
        <v>7956</v>
      </c>
      <c r="V3103">
        <f>SUM($F3103:J3103)</f>
        <v>8486</v>
      </c>
      <c r="W3103">
        <f>SUM($F3103:K3103)</f>
        <v>8486</v>
      </c>
      <c r="X3103">
        <f>SUM($F3103:L3103)</f>
        <v>9552</v>
      </c>
      <c r="Y3103">
        <f>SUM($F3103:M3103)</f>
        <v>10082</v>
      </c>
      <c r="Z3103">
        <f>SUM($F3103:N3103)</f>
        <v>10612</v>
      </c>
      <c r="AA3103">
        <f>SUM($F3103:O3103)</f>
        <v>11142</v>
      </c>
      <c r="AB3103">
        <f>SUM($F3103:P3103)</f>
        <v>11672</v>
      </c>
      <c r="AC3103">
        <f>SUM($F3103:Q3103)</f>
        <v>12202</v>
      </c>
      <c r="AD3103">
        <f>SUM($F3103:R3103)</f>
        <v>12732</v>
      </c>
    </row>
    <row r="3104" spans="1:30" x14ac:dyDescent="0.35">
      <c r="A3104" t="s">
        <v>172</v>
      </c>
      <c r="B3104" s="328" t="str">
        <f>VLOOKUP(A3104,'Web Based Remittances'!$A$2:$C$70,3,0)</f>
        <v>494k327e</v>
      </c>
      <c r="C3104" t="s">
        <v>83</v>
      </c>
      <c r="D3104" t="s">
        <v>84</v>
      </c>
      <c r="E3104">
        <v>6122110</v>
      </c>
      <c r="F3104">
        <v>32140</v>
      </c>
      <c r="G3104">
        <v>2678</v>
      </c>
      <c r="H3104">
        <v>2678</v>
      </c>
      <c r="I3104">
        <v>2678</v>
      </c>
      <c r="J3104">
        <v>2678</v>
      </c>
      <c r="K3104">
        <v>2678</v>
      </c>
      <c r="L3104">
        <v>2678</v>
      </c>
      <c r="M3104">
        <v>2678</v>
      </c>
      <c r="N3104">
        <v>2678</v>
      </c>
      <c r="O3104">
        <v>2678</v>
      </c>
      <c r="P3104">
        <v>2678</v>
      </c>
      <c r="Q3104">
        <v>2678</v>
      </c>
      <c r="R3104">
        <v>2682</v>
      </c>
      <c r="S3104">
        <f t="shared" si="48"/>
        <v>2678</v>
      </c>
      <c r="T3104">
        <f>SUM($F3104:H3104)</f>
        <v>37496</v>
      </c>
      <c r="U3104">
        <f>SUM($F3104:I3104)</f>
        <v>40174</v>
      </c>
      <c r="V3104">
        <f>SUM($F3104:J3104)</f>
        <v>42852</v>
      </c>
      <c r="W3104">
        <f>SUM($F3104:K3104)</f>
        <v>45530</v>
      </c>
      <c r="X3104">
        <f>SUM($F3104:L3104)</f>
        <v>48208</v>
      </c>
      <c r="Y3104">
        <f>SUM($F3104:M3104)</f>
        <v>50886</v>
      </c>
      <c r="Z3104">
        <f>SUM($F3104:N3104)</f>
        <v>53564</v>
      </c>
      <c r="AA3104">
        <f>SUM($F3104:O3104)</f>
        <v>56242</v>
      </c>
      <c r="AB3104">
        <f>SUM($F3104:P3104)</f>
        <v>58920</v>
      </c>
      <c r="AC3104">
        <f>SUM($F3104:Q3104)</f>
        <v>61598</v>
      </c>
      <c r="AD3104">
        <f>SUM($F3104:R3104)</f>
        <v>64280</v>
      </c>
    </row>
    <row r="3105" spans="1:30" x14ac:dyDescent="0.35">
      <c r="A3105" t="s">
        <v>172</v>
      </c>
      <c r="B3105" s="328" t="str">
        <f>VLOOKUP(A3105,'Web Based Remittances'!$A$2:$C$70,3,0)</f>
        <v>494k327e</v>
      </c>
      <c r="C3105" t="s">
        <v>85</v>
      </c>
      <c r="D3105" t="s">
        <v>86</v>
      </c>
      <c r="E3105">
        <v>6120800</v>
      </c>
      <c r="F3105">
        <v>10993</v>
      </c>
      <c r="G3105">
        <v>2748</v>
      </c>
      <c r="J3105">
        <v>2748</v>
      </c>
      <c r="N3105">
        <v>2748</v>
      </c>
      <c r="Q3105">
        <v>2749</v>
      </c>
      <c r="S3105">
        <f t="shared" si="48"/>
        <v>2748</v>
      </c>
      <c r="T3105">
        <f>SUM($F3105:H3105)</f>
        <v>13741</v>
      </c>
      <c r="U3105">
        <f>SUM($F3105:I3105)</f>
        <v>13741</v>
      </c>
      <c r="V3105">
        <f>SUM($F3105:J3105)</f>
        <v>16489</v>
      </c>
      <c r="W3105">
        <f>SUM($F3105:K3105)</f>
        <v>16489</v>
      </c>
      <c r="X3105">
        <f>SUM($F3105:L3105)</f>
        <v>16489</v>
      </c>
      <c r="Y3105">
        <f>SUM($F3105:M3105)</f>
        <v>16489</v>
      </c>
      <c r="Z3105">
        <f>SUM($F3105:N3105)</f>
        <v>19237</v>
      </c>
      <c r="AA3105">
        <f>SUM($F3105:O3105)</f>
        <v>19237</v>
      </c>
      <c r="AB3105">
        <f>SUM($F3105:P3105)</f>
        <v>19237</v>
      </c>
      <c r="AC3105">
        <f>SUM($F3105:Q3105)</f>
        <v>21986</v>
      </c>
      <c r="AD3105">
        <f>SUM($F3105:R3105)</f>
        <v>21986</v>
      </c>
    </row>
    <row r="3106" spans="1:30" x14ac:dyDescent="0.35">
      <c r="A3106" t="s">
        <v>172</v>
      </c>
      <c r="B3106" s="328" t="str">
        <f>VLOOKUP(A3106,'Web Based Remittances'!$A$2:$C$70,3,0)</f>
        <v>494k327e</v>
      </c>
      <c r="C3106" t="s">
        <v>87</v>
      </c>
      <c r="D3106" t="s">
        <v>88</v>
      </c>
      <c r="E3106">
        <v>6120220</v>
      </c>
      <c r="F3106">
        <v>92400</v>
      </c>
      <c r="G3106">
        <v>7700</v>
      </c>
      <c r="H3106">
        <v>7700</v>
      </c>
      <c r="I3106">
        <v>7700</v>
      </c>
      <c r="J3106">
        <v>7700</v>
      </c>
      <c r="K3106">
        <v>7700</v>
      </c>
      <c r="L3106">
        <v>7700</v>
      </c>
      <c r="M3106">
        <v>7700</v>
      </c>
      <c r="N3106">
        <v>7700</v>
      </c>
      <c r="O3106">
        <v>7700</v>
      </c>
      <c r="P3106">
        <v>7700</v>
      </c>
      <c r="Q3106">
        <v>7700</v>
      </c>
      <c r="R3106">
        <v>7700</v>
      </c>
      <c r="S3106">
        <f t="shared" si="48"/>
        <v>7700</v>
      </c>
      <c r="T3106">
        <f>SUM($F3106:H3106)</f>
        <v>107800</v>
      </c>
      <c r="U3106">
        <f>SUM($F3106:I3106)</f>
        <v>115500</v>
      </c>
      <c r="V3106">
        <f>SUM($F3106:J3106)</f>
        <v>123200</v>
      </c>
      <c r="W3106">
        <f>SUM($F3106:K3106)</f>
        <v>130900</v>
      </c>
      <c r="X3106">
        <f>SUM($F3106:L3106)</f>
        <v>138600</v>
      </c>
      <c r="Y3106">
        <f>SUM($F3106:M3106)</f>
        <v>146300</v>
      </c>
      <c r="Z3106">
        <f>SUM($F3106:N3106)</f>
        <v>154000</v>
      </c>
      <c r="AA3106">
        <f>SUM($F3106:O3106)</f>
        <v>161700</v>
      </c>
      <c r="AB3106">
        <f>SUM($F3106:P3106)</f>
        <v>169400</v>
      </c>
      <c r="AC3106">
        <f>SUM($F3106:Q3106)</f>
        <v>177100</v>
      </c>
      <c r="AD3106">
        <f>SUM($F3106:R3106)</f>
        <v>184800</v>
      </c>
    </row>
    <row r="3107" spans="1:30" x14ac:dyDescent="0.35">
      <c r="A3107" t="s">
        <v>172</v>
      </c>
      <c r="B3107" s="328" t="str">
        <f>VLOOKUP(A3107,'Web Based Remittances'!$A$2:$C$70,3,0)</f>
        <v>494k327e</v>
      </c>
      <c r="C3107" t="s">
        <v>89</v>
      </c>
      <c r="D3107" t="s">
        <v>90</v>
      </c>
      <c r="E3107">
        <v>6120600</v>
      </c>
      <c r="F3107">
        <v>27392</v>
      </c>
      <c r="R3107">
        <v>27392</v>
      </c>
      <c r="S3107">
        <f t="shared" si="48"/>
        <v>0</v>
      </c>
      <c r="T3107">
        <f>SUM($F3107:H3107)</f>
        <v>27392</v>
      </c>
      <c r="U3107">
        <f>SUM($F3107:I3107)</f>
        <v>27392</v>
      </c>
      <c r="V3107">
        <f>SUM($F3107:J3107)</f>
        <v>27392</v>
      </c>
      <c r="W3107">
        <f>SUM($F3107:K3107)</f>
        <v>27392</v>
      </c>
      <c r="X3107">
        <f>SUM($F3107:L3107)</f>
        <v>27392</v>
      </c>
      <c r="Y3107">
        <f>SUM($F3107:M3107)</f>
        <v>27392</v>
      </c>
      <c r="Z3107">
        <f>SUM($F3107:N3107)</f>
        <v>27392</v>
      </c>
      <c r="AA3107">
        <f>SUM($F3107:O3107)</f>
        <v>27392</v>
      </c>
      <c r="AB3107">
        <f>SUM($F3107:P3107)</f>
        <v>27392</v>
      </c>
      <c r="AC3107">
        <f>SUM($F3107:Q3107)</f>
        <v>27392</v>
      </c>
      <c r="AD3107">
        <f>SUM($F3107:R3107)</f>
        <v>54784</v>
      </c>
    </row>
    <row r="3108" spans="1:30" x14ac:dyDescent="0.35">
      <c r="A3108" t="s">
        <v>172</v>
      </c>
      <c r="B3108" s="328" t="str">
        <f>VLOOKUP(A3108,'Web Based Remittances'!$A$2:$C$70,3,0)</f>
        <v>494k327e</v>
      </c>
      <c r="C3108" t="s">
        <v>91</v>
      </c>
      <c r="D3108" t="s">
        <v>92</v>
      </c>
      <c r="E3108">
        <v>6120400</v>
      </c>
      <c r="F3108">
        <v>20576</v>
      </c>
      <c r="G3108">
        <v>5144</v>
      </c>
      <c r="J3108">
        <v>5144</v>
      </c>
      <c r="M3108">
        <v>5144</v>
      </c>
      <c r="P3108">
        <v>5144</v>
      </c>
      <c r="S3108">
        <f t="shared" si="48"/>
        <v>5144</v>
      </c>
      <c r="T3108">
        <f>SUM($F3108:H3108)</f>
        <v>25720</v>
      </c>
      <c r="U3108">
        <f>SUM($F3108:I3108)</f>
        <v>25720</v>
      </c>
      <c r="V3108">
        <f>SUM($F3108:J3108)</f>
        <v>30864</v>
      </c>
      <c r="W3108">
        <f>SUM($F3108:K3108)</f>
        <v>30864</v>
      </c>
      <c r="X3108">
        <f>SUM($F3108:L3108)</f>
        <v>30864</v>
      </c>
      <c r="Y3108">
        <f>SUM($F3108:M3108)</f>
        <v>36008</v>
      </c>
      <c r="Z3108">
        <f>SUM($F3108:N3108)</f>
        <v>36008</v>
      </c>
      <c r="AA3108">
        <f>SUM($F3108:O3108)</f>
        <v>36008</v>
      </c>
      <c r="AB3108">
        <f>SUM($F3108:P3108)</f>
        <v>41152</v>
      </c>
      <c r="AC3108">
        <f>SUM($F3108:Q3108)</f>
        <v>41152</v>
      </c>
      <c r="AD3108">
        <f>SUM($F3108:R3108)</f>
        <v>41152</v>
      </c>
    </row>
    <row r="3109" spans="1:30" x14ac:dyDescent="0.35">
      <c r="A3109" t="s">
        <v>172</v>
      </c>
      <c r="B3109" s="328" t="str">
        <f>VLOOKUP(A3109,'Web Based Remittances'!$A$2:$C$70,3,0)</f>
        <v>494k327e</v>
      </c>
      <c r="C3109" t="s">
        <v>93</v>
      </c>
      <c r="D3109" t="s">
        <v>94</v>
      </c>
      <c r="E3109">
        <v>6140130</v>
      </c>
      <c r="F3109">
        <v>53500</v>
      </c>
      <c r="G3109">
        <v>4865</v>
      </c>
      <c r="H3109">
        <v>4865</v>
      </c>
      <c r="I3109">
        <v>4865</v>
      </c>
      <c r="J3109">
        <v>4865</v>
      </c>
      <c r="L3109">
        <v>4865</v>
      </c>
      <c r="M3109">
        <v>4865</v>
      </c>
      <c r="N3109">
        <v>4865</v>
      </c>
      <c r="O3109">
        <v>4865</v>
      </c>
      <c r="P3109">
        <v>4865</v>
      </c>
      <c r="Q3109">
        <v>4865</v>
      </c>
      <c r="R3109">
        <v>4850</v>
      </c>
      <c r="S3109">
        <f t="shared" si="48"/>
        <v>4865</v>
      </c>
      <c r="T3109">
        <f>SUM($F3109:H3109)</f>
        <v>63230</v>
      </c>
      <c r="U3109">
        <f>SUM($F3109:I3109)</f>
        <v>68095</v>
      </c>
      <c r="V3109">
        <f>SUM($F3109:J3109)</f>
        <v>72960</v>
      </c>
      <c r="W3109">
        <f>SUM($F3109:K3109)</f>
        <v>72960</v>
      </c>
      <c r="X3109">
        <f>SUM($F3109:L3109)</f>
        <v>77825</v>
      </c>
      <c r="Y3109">
        <f>SUM($F3109:M3109)</f>
        <v>82690</v>
      </c>
      <c r="Z3109">
        <f>SUM($F3109:N3109)</f>
        <v>87555</v>
      </c>
      <c r="AA3109">
        <f>SUM($F3109:O3109)</f>
        <v>92420</v>
      </c>
      <c r="AB3109">
        <f>SUM($F3109:P3109)</f>
        <v>97285</v>
      </c>
      <c r="AC3109">
        <f>SUM($F3109:Q3109)</f>
        <v>102150</v>
      </c>
      <c r="AD3109">
        <f>SUM($F3109:R3109)</f>
        <v>107000</v>
      </c>
    </row>
    <row r="3110" spans="1:30" x14ac:dyDescent="0.35">
      <c r="A3110" t="s">
        <v>172</v>
      </c>
      <c r="B3110" s="328" t="str">
        <f>VLOOKUP(A3110,'Web Based Remittances'!$A$2:$C$70,3,0)</f>
        <v>494k327e</v>
      </c>
      <c r="C3110" t="s">
        <v>95</v>
      </c>
      <c r="D3110" t="s">
        <v>96</v>
      </c>
      <c r="E3110">
        <v>6142430</v>
      </c>
      <c r="F3110">
        <v>21392</v>
      </c>
      <c r="G3110">
        <v>4717</v>
      </c>
      <c r="I3110">
        <v>995</v>
      </c>
      <c r="L3110">
        <v>3920</v>
      </c>
      <c r="M3110">
        <v>3920</v>
      </c>
      <c r="O3110">
        <v>3920</v>
      </c>
      <c r="Q3110">
        <v>3920</v>
      </c>
      <c r="S3110">
        <f t="shared" si="48"/>
        <v>4717</v>
      </c>
      <c r="T3110">
        <f>SUM($F3110:H3110)</f>
        <v>26109</v>
      </c>
      <c r="U3110">
        <f>SUM($F3110:I3110)</f>
        <v>27104</v>
      </c>
      <c r="V3110">
        <f>SUM($F3110:J3110)</f>
        <v>27104</v>
      </c>
      <c r="W3110">
        <f>SUM($F3110:K3110)</f>
        <v>27104</v>
      </c>
      <c r="X3110">
        <f>SUM($F3110:L3110)</f>
        <v>31024</v>
      </c>
      <c r="Y3110">
        <f>SUM($F3110:M3110)</f>
        <v>34944</v>
      </c>
      <c r="Z3110">
        <f>SUM($F3110:N3110)</f>
        <v>34944</v>
      </c>
      <c r="AA3110">
        <f>SUM($F3110:O3110)</f>
        <v>38864</v>
      </c>
      <c r="AB3110">
        <f>SUM($F3110:P3110)</f>
        <v>38864</v>
      </c>
      <c r="AC3110">
        <f>SUM($F3110:Q3110)</f>
        <v>42784</v>
      </c>
      <c r="AD3110">
        <f>SUM($F3110:R3110)</f>
        <v>42784</v>
      </c>
    </row>
    <row r="3111" spans="1:30" x14ac:dyDescent="0.35">
      <c r="A3111" t="s">
        <v>172</v>
      </c>
      <c r="B3111" s="328" t="str">
        <f>VLOOKUP(A3111,'Web Based Remittances'!$A$2:$C$70,3,0)</f>
        <v>494k327e</v>
      </c>
      <c r="C3111" t="s">
        <v>97</v>
      </c>
      <c r="D3111" t="s">
        <v>98</v>
      </c>
      <c r="E3111">
        <v>6146100</v>
      </c>
      <c r="S3111">
        <f t="shared" si="48"/>
        <v>0</v>
      </c>
      <c r="T3111">
        <f>SUM($F3111:H3111)</f>
        <v>0</v>
      </c>
      <c r="U3111">
        <f>SUM($F3111:I3111)</f>
        <v>0</v>
      </c>
      <c r="V3111">
        <f>SUM($F3111:J3111)</f>
        <v>0</v>
      </c>
      <c r="W3111">
        <f>SUM($F3111:K3111)</f>
        <v>0</v>
      </c>
      <c r="X3111">
        <f>SUM($F3111:L3111)</f>
        <v>0</v>
      </c>
      <c r="Y3111">
        <f>SUM($F3111:M3111)</f>
        <v>0</v>
      </c>
      <c r="Z3111">
        <f>SUM($F3111:N3111)</f>
        <v>0</v>
      </c>
      <c r="AA3111">
        <f>SUM($F3111:O3111)</f>
        <v>0</v>
      </c>
      <c r="AB3111">
        <f>SUM($F3111:P3111)</f>
        <v>0</v>
      </c>
      <c r="AC3111">
        <f>SUM($F3111:Q3111)</f>
        <v>0</v>
      </c>
      <c r="AD3111">
        <f>SUM($F3111:R3111)</f>
        <v>0</v>
      </c>
    </row>
    <row r="3112" spans="1:30" x14ac:dyDescent="0.35">
      <c r="A3112" t="s">
        <v>172</v>
      </c>
      <c r="B3112" s="328" t="str">
        <f>VLOOKUP(A3112,'Web Based Remittances'!$A$2:$C$70,3,0)</f>
        <v>494k327e</v>
      </c>
      <c r="C3112" t="s">
        <v>99</v>
      </c>
      <c r="D3112" t="s">
        <v>100</v>
      </c>
      <c r="E3112">
        <v>6140000</v>
      </c>
      <c r="F3112">
        <v>15000</v>
      </c>
      <c r="G3112">
        <v>1370</v>
      </c>
      <c r="H3112">
        <v>1363</v>
      </c>
      <c r="I3112">
        <v>1363</v>
      </c>
      <c r="J3112">
        <v>1363</v>
      </c>
      <c r="L3112">
        <v>1363</v>
      </c>
      <c r="M3112">
        <v>1363</v>
      </c>
      <c r="N3112">
        <v>1363</v>
      </c>
      <c r="O3112">
        <v>1363</v>
      </c>
      <c r="P3112">
        <v>1363</v>
      </c>
      <c r="Q3112">
        <v>1363</v>
      </c>
      <c r="R3112">
        <v>1363</v>
      </c>
      <c r="S3112">
        <f t="shared" si="48"/>
        <v>1370</v>
      </c>
      <c r="T3112">
        <f>SUM($F3112:H3112)</f>
        <v>17733</v>
      </c>
      <c r="U3112">
        <f>SUM($F3112:I3112)</f>
        <v>19096</v>
      </c>
      <c r="V3112">
        <f>SUM($F3112:J3112)</f>
        <v>20459</v>
      </c>
      <c r="W3112">
        <f>SUM($F3112:K3112)</f>
        <v>20459</v>
      </c>
      <c r="X3112">
        <f>SUM($F3112:L3112)</f>
        <v>21822</v>
      </c>
      <c r="Y3112">
        <f>SUM($F3112:M3112)</f>
        <v>23185</v>
      </c>
      <c r="Z3112">
        <f>SUM($F3112:N3112)</f>
        <v>24548</v>
      </c>
      <c r="AA3112">
        <f>SUM($F3112:O3112)</f>
        <v>25911</v>
      </c>
      <c r="AB3112">
        <f>SUM($F3112:P3112)</f>
        <v>27274</v>
      </c>
      <c r="AC3112">
        <f>SUM($F3112:Q3112)</f>
        <v>28637</v>
      </c>
      <c r="AD3112">
        <f>SUM($F3112:R3112)</f>
        <v>30000</v>
      </c>
    </row>
    <row r="3113" spans="1:30" x14ac:dyDescent="0.35">
      <c r="A3113" t="s">
        <v>172</v>
      </c>
      <c r="B3113" s="328" t="str">
        <f>VLOOKUP(A3113,'Web Based Remittances'!$A$2:$C$70,3,0)</f>
        <v>494k327e</v>
      </c>
      <c r="C3113" t="s">
        <v>101</v>
      </c>
      <c r="D3113" t="s">
        <v>102</v>
      </c>
      <c r="E3113">
        <v>6121600</v>
      </c>
      <c r="F3113">
        <v>6635</v>
      </c>
      <c r="G3113">
        <v>6635</v>
      </c>
      <c r="S3113">
        <f t="shared" si="48"/>
        <v>6635</v>
      </c>
      <c r="T3113">
        <f>SUM($F3113:H3113)</f>
        <v>13270</v>
      </c>
      <c r="U3113">
        <f>SUM($F3113:I3113)</f>
        <v>13270</v>
      </c>
      <c r="V3113">
        <f>SUM($F3113:J3113)</f>
        <v>13270</v>
      </c>
      <c r="W3113">
        <f>SUM($F3113:K3113)</f>
        <v>13270</v>
      </c>
      <c r="X3113">
        <f>SUM($F3113:L3113)</f>
        <v>13270</v>
      </c>
      <c r="Y3113">
        <f>SUM($F3113:M3113)</f>
        <v>13270</v>
      </c>
      <c r="Z3113">
        <f>SUM($F3113:N3113)</f>
        <v>13270</v>
      </c>
      <c r="AA3113">
        <f>SUM($F3113:O3113)</f>
        <v>13270</v>
      </c>
      <c r="AB3113">
        <f>SUM($F3113:P3113)</f>
        <v>13270</v>
      </c>
      <c r="AC3113">
        <f>SUM($F3113:Q3113)</f>
        <v>13270</v>
      </c>
      <c r="AD3113">
        <f>SUM($F3113:R3113)</f>
        <v>13270</v>
      </c>
    </row>
    <row r="3114" spans="1:30" x14ac:dyDescent="0.35">
      <c r="A3114" t="s">
        <v>172</v>
      </c>
      <c r="B3114" s="328" t="str">
        <f>VLOOKUP(A3114,'Web Based Remittances'!$A$2:$C$70,3,0)</f>
        <v>494k327e</v>
      </c>
      <c r="C3114" t="s">
        <v>103</v>
      </c>
      <c r="D3114" t="s">
        <v>104</v>
      </c>
      <c r="E3114">
        <v>6151110</v>
      </c>
      <c r="S3114">
        <f t="shared" si="48"/>
        <v>0</v>
      </c>
      <c r="T3114">
        <f>SUM($F3114:H3114)</f>
        <v>0</v>
      </c>
      <c r="U3114">
        <f>SUM($F3114:I3114)</f>
        <v>0</v>
      </c>
      <c r="V3114">
        <f>SUM($F3114:J3114)</f>
        <v>0</v>
      </c>
      <c r="W3114">
        <f>SUM($F3114:K3114)</f>
        <v>0</v>
      </c>
      <c r="X3114">
        <f>SUM($F3114:L3114)</f>
        <v>0</v>
      </c>
      <c r="Y3114">
        <f>SUM($F3114:M3114)</f>
        <v>0</v>
      </c>
      <c r="Z3114">
        <f>SUM($F3114:N3114)</f>
        <v>0</v>
      </c>
      <c r="AA3114">
        <f>SUM($F3114:O3114)</f>
        <v>0</v>
      </c>
      <c r="AB3114">
        <f>SUM($F3114:P3114)</f>
        <v>0</v>
      </c>
      <c r="AC3114">
        <f>SUM($F3114:Q3114)</f>
        <v>0</v>
      </c>
      <c r="AD3114">
        <f>SUM($F3114:R3114)</f>
        <v>0</v>
      </c>
    </row>
    <row r="3115" spans="1:30" x14ac:dyDescent="0.35">
      <c r="A3115" t="s">
        <v>172</v>
      </c>
      <c r="B3115" s="328" t="str">
        <f>VLOOKUP(A3115,'Web Based Remittances'!$A$2:$C$70,3,0)</f>
        <v>494k327e</v>
      </c>
      <c r="C3115" t="s">
        <v>105</v>
      </c>
      <c r="D3115" t="s">
        <v>106</v>
      </c>
      <c r="E3115">
        <v>6140200</v>
      </c>
      <c r="F3115">
        <v>50900</v>
      </c>
      <c r="G3115">
        <v>4627</v>
      </c>
      <c r="H3115">
        <v>4627</v>
      </c>
      <c r="I3115">
        <v>4627</v>
      </c>
      <c r="J3115">
        <v>4627</v>
      </c>
      <c r="L3115">
        <v>4627</v>
      </c>
      <c r="M3115">
        <v>4627</v>
      </c>
      <c r="N3115">
        <v>4627</v>
      </c>
      <c r="O3115">
        <v>4627</v>
      </c>
      <c r="P3115">
        <v>4627</v>
      </c>
      <c r="Q3115">
        <v>4627</v>
      </c>
      <c r="R3115">
        <v>4630</v>
      </c>
      <c r="S3115">
        <f t="shared" si="48"/>
        <v>4627</v>
      </c>
      <c r="T3115">
        <f>SUM($F3115:H3115)</f>
        <v>60154</v>
      </c>
      <c r="U3115">
        <f>SUM($F3115:I3115)</f>
        <v>64781</v>
      </c>
      <c r="V3115">
        <f>SUM($F3115:J3115)</f>
        <v>69408</v>
      </c>
      <c r="W3115">
        <f>SUM($F3115:K3115)</f>
        <v>69408</v>
      </c>
      <c r="X3115">
        <f>SUM($F3115:L3115)</f>
        <v>74035</v>
      </c>
      <c r="Y3115">
        <f>SUM($F3115:M3115)</f>
        <v>78662</v>
      </c>
      <c r="Z3115">
        <f>SUM($F3115:N3115)</f>
        <v>83289</v>
      </c>
      <c r="AA3115">
        <f>SUM($F3115:O3115)</f>
        <v>87916</v>
      </c>
      <c r="AB3115">
        <f>SUM($F3115:P3115)</f>
        <v>92543</v>
      </c>
      <c r="AC3115">
        <f>SUM($F3115:Q3115)</f>
        <v>97170</v>
      </c>
      <c r="AD3115">
        <f>SUM($F3115:R3115)</f>
        <v>101800</v>
      </c>
    </row>
    <row r="3116" spans="1:30" x14ac:dyDescent="0.35">
      <c r="A3116" t="s">
        <v>172</v>
      </c>
      <c r="B3116" s="328" t="str">
        <f>VLOOKUP(A3116,'Web Based Remittances'!$A$2:$C$70,3,0)</f>
        <v>494k327e</v>
      </c>
      <c r="C3116" t="s">
        <v>107</v>
      </c>
      <c r="D3116" t="s">
        <v>108</v>
      </c>
      <c r="E3116">
        <v>6111000</v>
      </c>
      <c r="F3116">
        <v>50000</v>
      </c>
      <c r="G3116">
        <v>12500</v>
      </c>
      <c r="H3116">
        <v>12500</v>
      </c>
      <c r="I3116">
        <v>12500</v>
      </c>
      <c r="J3116">
        <v>12500</v>
      </c>
      <c r="S3116">
        <f t="shared" si="48"/>
        <v>12500</v>
      </c>
      <c r="T3116">
        <f>SUM($F3116:H3116)</f>
        <v>75000</v>
      </c>
      <c r="U3116">
        <f>SUM($F3116:I3116)</f>
        <v>87500</v>
      </c>
      <c r="V3116">
        <f>SUM($F3116:J3116)</f>
        <v>100000</v>
      </c>
      <c r="W3116">
        <f>SUM($F3116:K3116)</f>
        <v>100000</v>
      </c>
      <c r="X3116">
        <f>SUM($F3116:L3116)</f>
        <v>100000</v>
      </c>
      <c r="Y3116">
        <f>SUM($F3116:M3116)</f>
        <v>100000</v>
      </c>
      <c r="Z3116">
        <f>SUM($F3116:N3116)</f>
        <v>100000</v>
      </c>
      <c r="AA3116">
        <f>SUM($F3116:O3116)</f>
        <v>100000</v>
      </c>
      <c r="AB3116">
        <f>SUM($F3116:P3116)</f>
        <v>100000</v>
      </c>
      <c r="AC3116">
        <f>SUM($F3116:Q3116)</f>
        <v>100000</v>
      </c>
      <c r="AD3116">
        <f>SUM($F3116:R3116)</f>
        <v>100000</v>
      </c>
    </row>
    <row r="3117" spans="1:30" x14ac:dyDescent="0.35">
      <c r="A3117" t="s">
        <v>172</v>
      </c>
      <c r="B3117" s="328" t="str">
        <f>VLOOKUP(A3117,'Web Based Remittances'!$A$2:$C$70,3,0)</f>
        <v>494k327e</v>
      </c>
      <c r="C3117" t="s">
        <v>109</v>
      </c>
      <c r="D3117" t="s">
        <v>110</v>
      </c>
      <c r="E3117">
        <v>6170100</v>
      </c>
      <c r="F3117">
        <v>34100</v>
      </c>
      <c r="G3117">
        <v>3100</v>
      </c>
      <c r="H3117">
        <v>3100</v>
      </c>
      <c r="I3117">
        <v>3100</v>
      </c>
      <c r="J3117">
        <v>3100</v>
      </c>
      <c r="L3117">
        <v>3100</v>
      </c>
      <c r="M3117">
        <v>3100</v>
      </c>
      <c r="N3117">
        <v>3100</v>
      </c>
      <c r="O3117">
        <v>3100</v>
      </c>
      <c r="P3117">
        <v>3100</v>
      </c>
      <c r="Q3117">
        <v>3100</v>
      </c>
      <c r="R3117">
        <v>3100</v>
      </c>
      <c r="S3117">
        <f t="shared" si="48"/>
        <v>3100</v>
      </c>
      <c r="T3117">
        <f>SUM($F3117:H3117)</f>
        <v>40300</v>
      </c>
      <c r="U3117">
        <f>SUM($F3117:I3117)</f>
        <v>43400</v>
      </c>
      <c r="V3117">
        <f>SUM($F3117:J3117)</f>
        <v>46500</v>
      </c>
      <c r="W3117">
        <f>SUM($F3117:K3117)</f>
        <v>46500</v>
      </c>
      <c r="X3117">
        <f>SUM($F3117:L3117)</f>
        <v>49600</v>
      </c>
      <c r="Y3117">
        <f>SUM($F3117:M3117)</f>
        <v>52700</v>
      </c>
      <c r="Z3117">
        <f>SUM($F3117:N3117)</f>
        <v>55800</v>
      </c>
      <c r="AA3117">
        <f>SUM($F3117:O3117)</f>
        <v>58900</v>
      </c>
      <c r="AB3117">
        <f>SUM($F3117:P3117)</f>
        <v>62000</v>
      </c>
      <c r="AC3117">
        <f>SUM($F3117:Q3117)</f>
        <v>65100</v>
      </c>
      <c r="AD3117">
        <f>SUM($F3117:R3117)</f>
        <v>68200</v>
      </c>
    </row>
    <row r="3118" spans="1:30" x14ac:dyDescent="0.35">
      <c r="A3118" t="s">
        <v>172</v>
      </c>
      <c r="B3118" s="328" t="str">
        <f>VLOOKUP(A3118,'Web Based Remittances'!$A$2:$C$70,3,0)</f>
        <v>494k327e</v>
      </c>
      <c r="C3118" t="s">
        <v>111</v>
      </c>
      <c r="D3118" t="s">
        <v>112</v>
      </c>
      <c r="E3118">
        <v>6170110</v>
      </c>
      <c r="F3118">
        <v>50328</v>
      </c>
      <c r="G3118">
        <v>10900</v>
      </c>
      <c r="H3118">
        <v>9278</v>
      </c>
      <c r="I3118">
        <v>7500</v>
      </c>
      <c r="J3118">
        <v>1200</v>
      </c>
      <c r="L3118">
        <v>6000</v>
      </c>
      <c r="M3118">
        <v>1200</v>
      </c>
      <c r="N3118">
        <v>4300</v>
      </c>
      <c r="O3118">
        <v>2900</v>
      </c>
      <c r="P3118">
        <v>1200</v>
      </c>
      <c r="Q3118">
        <v>3450</v>
      </c>
      <c r="R3118">
        <v>2400</v>
      </c>
      <c r="S3118">
        <f t="shared" si="48"/>
        <v>10900</v>
      </c>
      <c r="T3118">
        <f>SUM($F3118:H3118)</f>
        <v>70506</v>
      </c>
      <c r="U3118">
        <f>SUM($F3118:I3118)</f>
        <v>78006</v>
      </c>
      <c r="V3118">
        <f>SUM($F3118:J3118)</f>
        <v>79206</v>
      </c>
      <c r="W3118">
        <f>SUM($F3118:K3118)</f>
        <v>79206</v>
      </c>
      <c r="X3118">
        <f>SUM($F3118:L3118)</f>
        <v>85206</v>
      </c>
      <c r="Y3118">
        <f>SUM($F3118:M3118)</f>
        <v>86406</v>
      </c>
      <c r="Z3118">
        <f>SUM($F3118:N3118)</f>
        <v>90706</v>
      </c>
      <c r="AA3118">
        <f>SUM($F3118:O3118)</f>
        <v>93606</v>
      </c>
      <c r="AB3118">
        <f>SUM($F3118:P3118)</f>
        <v>94806</v>
      </c>
      <c r="AC3118">
        <f>SUM($F3118:Q3118)</f>
        <v>98256</v>
      </c>
      <c r="AD3118">
        <f>SUM($F3118:R3118)</f>
        <v>100656</v>
      </c>
    </row>
    <row r="3119" spans="1:30" x14ac:dyDescent="0.35">
      <c r="A3119" t="s">
        <v>172</v>
      </c>
      <c r="B3119" s="328" t="str">
        <f>VLOOKUP(A3119,'Web Based Remittances'!$A$2:$C$70,3,0)</f>
        <v>494k327e</v>
      </c>
      <c r="C3119" t="s">
        <v>113</v>
      </c>
      <c r="D3119" t="s">
        <v>114</v>
      </c>
      <c r="E3119">
        <v>6181400</v>
      </c>
      <c r="S3119">
        <f t="shared" si="48"/>
        <v>0</v>
      </c>
      <c r="T3119">
        <f>SUM($F3119:H3119)</f>
        <v>0</v>
      </c>
      <c r="U3119">
        <f>SUM($F3119:I3119)</f>
        <v>0</v>
      </c>
      <c r="V3119">
        <f>SUM($F3119:J3119)</f>
        <v>0</v>
      </c>
      <c r="W3119">
        <f>SUM($F3119:K3119)</f>
        <v>0</v>
      </c>
      <c r="X3119">
        <f>SUM($F3119:L3119)</f>
        <v>0</v>
      </c>
      <c r="Y3119">
        <f>SUM($F3119:M3119)</f>
        <v>0</v>
      </c>
      <c r="Z3119">
        <f>SUM($F3119:N3119)</f>
        <v>0</v>
      </c>
      <c r="AA3119">
        <f>SUM($F3119:O3119)</f>
        <v>0</v>
      </c>
      <c r="AB3119">
        <f>SUM($F3119:P3119)</f>
        <v>0</v>
      </c>
      <c r="AC3119">
        <f>SUM($F3119:Q3119)</f>
        <v>0</v>
      </c>
      <c r="AD3119">
        <f>SUM($F3119:R3119)</f>
        <v>0</v>
      </c>
    </row>
    <row r="3120" spans="1:30" x14ac:dyDescent="0.35">
      <c r="A3120" t="s">
        <v>172</v>
      </c>
      <c r="B3120" s="328" t="str">
        <f>VLOOKUP(A3120,'Web Based Remittances'!$A$2:$C$70,3,0)</f>
        <v>494k327e</v>
      </c>
      <c r="C3120" t="s">
        <v>115</v>
      </c>
      <c r="D3120" t="s">
        <v>116</v>
      </c>
      <c r="E3120">
        <v>6181500</v>
      </c>
      <c r="S3120">
        <f t="shared" si="48"/>
        <v>0</v>
      </c>
      <c r="T3120">
        <f>SUM($F3120:H3120)</f>
        <v>0</v>
      </c>
      <c r="U3120">
        <f>SUM($F3120:I3120)</f>
        <v>0</v>
      </c>
      <c r="V3120">
        <f>SUM($F3120:J3120)</f>
        <v>0</v>
      </c>
      <c r="W3120">
        <f>SUM($F3120:K3120)</f>
        <v>0</v>
      </c>
      <c r="X3120">
        <f>SUM($F3120:L3120)</f>
        <v>0</v>
      </c>
      <c r="Y3120">
        <f>SUM($F3120:M3120)</f>
        <v>0</v>
      </c>
      <c r="Z3120">
        <f>SUM($F3120:N3120)</f>
        <v>0</v>
      </c>
      <c r="AA3120">
        <f>SUM($F3120:O3120)</f>
        <v>0</v>
      </c>
      <c r="AB3120">
        <f>SUM($F3120:P3120)</f>
        <v>0</v>
      </c>
      <c r="AC3120">
        <f>SUM($F3120:Q3120)</f>
        <v>0</v>
      </c>
      <c r="AD3120">
        <f>SUM($F3120:R3120)</f>
        <v>0</v>
      </c>
    </row>
    <row r="3121" spans="1:30" x14ac:dyDescent="0.35">
      <c r="A3121" t="s">
        <v>172</v>
      </c>
      <c r="B3121" s="328" t="str">
        <f>VLOOKUP(A3121,'Web Based Remittances'!$A$2:$C$70,3,0)</f>
        <v>494k327e</v>
      </c>
      <c r="C3121" t="s">
        <v>117</v>
      </c>
      <c r="D3121" t="s">
        <v>118</v>
      </c>
      <c r="E3121">
        <v>6110610</v>
      </c>
      <c r="S3121">
        <f t="shared" si="48"/>
        <v>0</v>
      </c>
      <c r="T3121">
        <f>SUM($F3121:H3121)</f>
        <v>0</v>
      </c>
      <c r="U3121">
        <f>SUM($F3121:I3121)</f>
        <v>0</v>
      </c>
      <c r="V3121">
        <f>SUM($F3121:J3121)</f>
        <v>0</v>
      </c>
      <c r="W3121">
        <f>SUM($F3121:K3121)</f>
        <v>0</v>
      </c>
      <c r="X3121">
        <f>SUM($F3121:L3121)</f>
        <v>0</v>
      </c>
      <c r="Y3121">
        <f>SUM($F3121:M3121)</f>
        <v>0</v>
      </c>
      <c r="Z3121">
        <f>SUM($F3121:N3121)</f>
        <v>0</v>
      </c>
      <c r="AA3121">
        <f>SUM($F3121:O3121)</f>
        <v>0</v>
      </c>
      <c r="AB3121">
        <f>SUM($F3121:P3121)</f>
        <v>0</v>
      </c>
      <c r="AC3121">
        <f>SUM($F3121:Q3121)</f>
        <v>0</v>
      </c>
      <c r="AD3121">
        <f>SUM($F3121:R3121)</f>
        <v>0</v>
      </c>
    </row>
    <row r="3122" spans="1:30" x14ac:dyDescent="0.35">
      <c r="A3122" t="s">
        <v>172</v>
      </c>
      <c r="B3122" s="328" t="str">
        <f>VLOOKUP(A3122,'Web Based Remittances'!$A$2:$C$70,3,0)</f>
        <v>494k327e</v>
      </c>
      <c r="C3122" t="s">
        <v>119</v>
      </c>
      <c r="D3122" t="s">
        <v>120</v>
      </c>
      <c r="E3122">
        <v>6122340</v>
      </c>
      <c r="S3122">
        <f t="shared" si="48"/>
        <v>0</v>
      </c>
      <c r="T3122">
        <f>SUM($F3122:H3122)</f>
        <v>0</v>
      </c>
      <c r="U3122">
        <f>SUM($F3122:I3122)</f>
        <v>0</v>
      </c>
      <c r="V3122">
        <f>SUM($F3122:J3122)</f>
        <v>0</v>
      </c>
      <c r="W3122">
        <f>SUM($F3122:K3122)</f>
        <v>0</v>
      </c>
      <c r="X3122">
        <f>SUM($F3122:L3122)</f>
        <v>0</v>
      </c>
      <c r="Y3122">
        <f>SUM($F3122:M3122)</f>
        <v>0</v>
      </c>
      <c r="Z3122">
        <f>SUM($F3122:N3122)</f>
        <v>0</v>
      </c>
      <c r="AA3122">
        <f>SUM($F3122:O3122)</f>
        <v>0</v>
      </c>
      <c r="AB3122">
        <f>SUM($F3122:P3122)</f>
        <v>0</v>
      </c>
      <c r="AC3122">
        <f>SUM($F3122:Q3122)</f>
        <v>0</v>
      </c>
      <c r="AD3122">
        <f>SUM($F3122:R3122)</f>
        <v>0</v>
      </c>
    </row>
    <row r="3123" spans="1:30" x14ac:dyDescent="0.35">
      <c r="A3123" t="s">
        <v>172</v>
      </c>
      <c r="B3123" s="328" t="str">
        <f>VLOOKUP(A3123,'Web Based Remittances'!$A$2:$C$70,3,0)</f>
        <v>494k327e</v>
      </c>
      <c r="C3123" t="s">
        <v>121</v>
      </c>
      <c r="D3123" t="s">
        <v>122</v>
      </c>
      <c r="E3123">
        <v>4190170</v>
      </c>
      <c r="F3123">
        <v>-6459</v>
      </c>
      <c r="H3123">
        <v>-6459</v>
      </c>
      <c r="S3123">
        <f t="shared" si="48"/>
        <v>0</v>
      </c>
      <c r="T3123">
        <f>SUM($F3123:H3123)</f>
        <v>-12918</v>
      </c>
      <c r="U3123">
        <f>SUM($F3123:I3123)</f>
        <v>-12918</v>
      </c>
      <c r="V3123">
        <f>SUM($F3123:J3123)</f>
        <v>-12918</v>
      </c>
      <c r="W3123">
        <f>SUM($F3123:K3123)</f>
        <v>-12918</v>
      </c>
      <c r="X3123">
        <f>SUM($F3123:L3123)</f>
        <v>-12918</v>
      </c>
      <c r="Y3123">
        <f>SUM($F3123:M3123)</f>
        <v>-12918</v>
      </c>
      <c r="Z3123">
        <f>SUM($F3123:N3123)</f>
        <v>-12918</v>
      </c>
      <c r="AA3123">
        <f>SUM($F3123:O3123)</f>
        <v>-12918</v>
      </c>
      <c r="AB3123">
        <f>SUM($F3123:P3123)</f>
        <v>-12918</v>
      </c>
      <c r="AC3123">
        <f>SUM($F3123:Q3123)</f>
        <v>-12918</v>
      </c>
      <c r="AD3123">
        <f>SUM($F3123:R3123)</f>
        <v>-12918</v>
      </c>
    </row>
    <row r="3124" spans="1:30" x14ac:dyDescent="0.35">
      <c r="A3124" t="s">
        <v>172</v>
      </c>
      <c r="B3124" s="328" t="str">
        <f>VLOOKUP(A3124,'Web Based Remittances'!$A$2:$C$70,3,0)</f>
        <v>494k327e</v>
      </c>
      <c r="C3124" t="s">
        <v>123</v>
      </c>
      <c r="D3124" t="s">
        <v>124</v>
      </c>
      <c r="E3124">
        <v>4190430</v>
      </c>
      <c r="S3124">
        <f t="shared" si="48"/>
        <v>0</v>
      </c>
      <c r="T3124">
        <f>SUM($F3124:H3124)</f>
        <v>0</v>
      </c>
      <c r="U3124">
        <f>SUM($F3124:I3124)</f>
        <v>0</v>
      </c>
      <c r="V3124">
        <f>SUM($F3124:J3124)</f>
        <v>0</v>
      </c>
      <c r="W3124">
        <f>SUM($F3124:K3124)</f>
        <v>0</v>
      </c>
      <c r="X3124">
        <f>SUM($F3124:L3124)</f>
        <v>0</v>
      </c>
      <c r="Y3124">
        <f>SUM($F3124:M3124)</f>
        <v>0</v>
      </c>
      <c r="Z3124">
        <f>SUM($F3124:N3124)</f>
        <v>0</v>
      </c>
      <c r="AA3124">
        <f>SUM($F3124:O3124)</f>
        <v>0</v>
      </c>
      <c r="AB3124">
        <f>SUM($F3124:P3124)</f>
        <v>0</v>
      </c>
      <c r="AC3124">
        <f>SUM($F3124:Q3124)</f>
        <v>0</v>
      </c>
      <c r="AD3124">
        <f>SUM($F3124:R3124)</f>
        <v>0</v>
      </c>
    </row>
    <row r="3125" spans="1:30" x14ac:dyDescent="0.35">
      <c r="A3125" t="s">
        <v>172</v>
      </c>
      <c r="B3125" s="328" t="str">
        <f>VLOOKUP(A3125,'Web Based Remittances'!$A$2:$C$70,3,0)</f>
        <v>494k327e</v>
      </c>
      <c r="C3125" t="s">
        <v>125</v>
      </c>
      <c r="D3125" t="s">
        <v>126</v>
      </c>
      <c r="E3125">
        <v>6181510</v>
      </c>
      <c r="S3125">
        <f t="shared" si="48"/>
        <v>0</v>
      </c>
      <c r="T3125">
        <f>SUM($F3125:H3125)</f>
        <v>0</v>
      </c>
      <c r="U3125">
        <f>SUM($F3125:I3125)</f>
        <v>0</v>
      </c>
      <c r="V3125">
        <f>SUM($F3125:J3125)</f>
        <v>0</v>
      </c>
      <c r="W3125">
        <f>SUM($F3125:K3125)</f>
        <v>0</v>
      </c>
      <c r="X3125">
        <f>SUM($F3125:L3125)</f>
        <v>0</v>
      </c>
      <c r="Y3125">
        <f>SUM($F3125:M3125)</f>
        <v>0</v>
      </c>
      <c r="Z3125">
        <f>SUM($F3125:N3125)</f>
        <v>0</v>
      </c>
      <c r="AA3125">
        <f>SUM($F3125:O3125)</f>
        <v>0</v>
      </c>
      <c r="AB3125">
        <f>SUM($F3125:P3125)</f>
        <v>0</v>
      </c>
      <c r="AC3125">
        <f>SUM($F3125:Q3125)</f>
        <v>0</v>
      </c>
      <c r="AD3125">
        <f>SUM($F3125:R3125)</f>
        <v>0</v>
      </c>
    </row>
    <row r="3126" spans="1:30" x14ac:dyDescent="0.35">
      <c r="A3126" t="s">
        <v>172</v>
      </c>
      <c r="B3126" s="328" t="str">
        <f>VLOOKUP(A3126,'Web Based Remittances'!$A$2:$C$70,3,0)</f>
        <v>494k327e</v>
      </c>
      <c r="C3126" t="s">
        <v>146</v>
      </c>
      <c r="D3126" t="s">
        <v>147</v>
      </c>
      <c r="E3126">
        <v>6180210</v>
      </c>
      <c r="S3126">
        <f t="shared" si="48"/>
        <v>0</v>
      </c>
      <c r="T3126">
        <f>SUM($F3126:H3126)</f>
        <v>0</v>
      </c>
      <c r="U3126">
        <f>SUM($F3126:I3126)</f>
        <v>0</v>
      </c>
      <c r="V3126">
        <f>SUM($F3126:J3126)</f>
        <v>0</v>
      </c>
      <c r="W3126">
        <f>SUM($F3126:K3126)</f>
        <v>0</v>
      </c>
      <c r="X3126">
        <f>SUM($F3126:L3126)</f>
        <v>0</v>
      </c>
      <c r="Y3126">
        <f>SUM($F3126:M3126)</f>
        <v>0</v>
      </c>
      <c r="Z3126">
        <f>SUM($F3126:N3126)</f>
        <v>0</v>
      </c>
      <c r="AA3126">
        <f>SUM($F3126:O3126)</f>
        <v>0</v>
      </c>
      <c r="AB3126">
        <f>SUM($F3126:P3126)</f>
        <v>0</v>
      </c>
      <c r="AC3126">
        <f>SUM($F3126:Q3126)</f>
        <v>0</v>
      </c>
      <c r="AD3126">
        <f>SUM($F3126:R3126)</f>
        <v>0</v>
      </c>
    </row>
    <row r="3127" spans="1:30" x14ac:dyDescent="0.35">
      <c r="A3127" t="s">
        <v>172</v>
      </c>
      <c r="B3127" s="328" t="str">
        <f>VLOOKUP(A3127,'Web Based Remittances'!$A$2:$C$70,3,0)</f>
        <v>494k327e</v>
      </c>
      <c r="C3127" t="s">
        <v>127</v>
      </c>
      <c r="D3127" t="s">
        <v>128</v>
      </c>
      <c r="E3127">
        <v>6180200</v>
      </c>
      <c r="F3127">
        <v>7748.6</v>
      </c>
      <c r="I3127">
        <v>7748.6</v>
      </c>
      <c r="S3127">
        <f t="shared" si="48"/>
        <v>0</v>
      </c>
      <c r="T3127">
        <f>SUM($F3127:H3127)</f>
        <v>7748.6</v>
      </c>
      <c r="U3127">
        <f>SUM($F3127:I3127)</f>
        <v>15497.2</v>
      </c>
      <c r="V3127">
        <f>SUM($F3127:J3127)</f>
        <v>15497.2</v>
      </c>
      <c r="W3127">
        <f>SUM($F3127:K3127)</f>
        <v>15497.2</v>
      </c>
      <c r="X3127">
        <f>SUM($F3127:L3127)</f>
        <v>15497.2</v>
      </c>
      <c r="Y3127">
        <f>SUM($F3127:M3127)</f>
        <v>15497.2</v>
      </c>
      <c r="Z3127">
        <f>SUM($F3127:N3127)</f>
        <v>15497.2</v>
      </c>
      <c r="AA3127">
        <f>SUM($F3127:O3127)</f>
        <v>15497.2</v>
      </c>
      <c r="AB3127">
        <f>SUM($F3127:P3127)</f>
        <v>15497.2</v>
      </c>
      <c r="AC3127">
        <f>SUM($F3127:Q3127)</f>
        <v>15497.2</v>
      </c>
      <c r="AD3127">
        <f>SUM($F3127:R3127)</f>
        <v>15497.2</v>
      </c>
    </row>
    <row r="3128" spans="1:30" x14ac:dyDescent="0.35">
      <c r="A3128" t="s">
        <v>172</v>
      </c>
      <c r="B3128" s="328" t="str">
        <f>VLOOKUP(A3128,'Web Based Remittances'!$A$2:$C$70,3,0)</f>
        <v>494k327e</v>
      </c>
      <c r="C3128" t="s">
        <v>130</v>
      </c>
      <c r="D3128" t="s">
        <v>131</v>
      </c>
      <c r="E3128">
        <v>6180230</v>
      </c>
      <c r="S3128">
        <f t="shared" si="48"/>
        <v>0</v>
      </c>
      <c r="T3128">
        <f>SUM($F3128:H3128)</f>
        <v>0</v>
      </c>
      <c r="U3128">
        <f>SUM($F3128:I3128)</f>
        <v>0</v>
      </c>
      <c r="V3128">
        <f>SUM($F3128:J3128)</f>
        <v>0</v>
      </c>
      <c r="W3128">
        <f>SUM($F3128:K3128)</f>
        <v>0</v>
      </c>
      <c r="X3128">
        <f>SUM($F3128:L3128)</f>
        <v>0</v>
      </c>
      <c r="Y3128">
        <f>SUM($F3128:M3128)</f>
        <v>0</v>
      </c>
      <c r="Z3128">
        <f>SUM($F3128:N3128)</f>
        <v>0</v>
      </c>
      <c r="AA3128">
        <f>SUM($F3128:O3128)</f>
        <v>0</v>
      </c>
      <c r="AB3128">
        <f>SUM($F3128:P3128)</f>
        <v>0</v>
      </c>
      <c r="AC3128">
        <f>SUM($F3128:Q3128)</f>
        <v>0</v>
      </c>
      <c r="AD3128">
        <f>SUM($F3128:R3128)</f>
        <v>0</v>
      </c>
    </row>
    <row r="3129" spans="1:30" x14ac:dyDescent="0.35">
      <c r="A3129" t="s">
        <v>172</v>
      </c>
      <c r="B3129" s="328" t="str">
        <f>VLOOKUP(A3129,'Web Based Remittances'!$A$2:$C$70,3,0)</f>
        <v>494k327e</v>
      </c>
      <c r="C3129" t="s">
        <v>135</v>
      </c>
      <c r="D3129" t="s">
        <v>136</v>
      </c>
      <c r="E3129">
        <v>6180260</v>
      </c>
      <c r="S3129">
        <f t="shared" si="48"/>
        <v>0</v>
      </c>
      <c r="T3129">
        <f>SUM($F3129:H3129)</f>
        <v>0</v>
      </c>
      <c r="U3129">
        <f>SUM($F3129:I3129)</f>
        <v>0</v>
      </c>
      <c r="V3129">
        <f>SUM($F3129:J3129)</f>
        <v>0</v>
      </c>
      <c r="W3129">
        <f>SUM($F3129:K3129)</f>
        <v>0</v>
      </c>
      <c r="X3129">
        <f>SUM($F3129:L3129)</f>
        <v>0</v>
      </c>
      <c r="Y3129">
        <f>SUM($F3129:M3129)</f>
        <v>0</v>
      </c>
      <c r="Z3129">
        <f>SUM($F3129:N3129)</f>
        <v>0</v>
      </c>
      <c r="AA3129">
        <f>SUM($F3129:O3129)</f>
        <v>0</v>
      </c>
      <c r="AB3129">
        <f>SUM($F3129:P3129)</f>
        <v>0</v>
      </c>
      <c r="AC3129">
        <f>SUM($F3129:Q3129)</f>
        <v>0</v>
      </c>
      <c r="AD3129">
        <f>SUM($F3129:R3129)</f>
        <v>0</v>
      </c>
    </row>
    <row r="3130" spans="1:30" x14ac:dyDescent="0.35">
      <c r="A3130" t="s">
        <v>173</v>
      </c>
      <c r="B3130" s="328" t="str">
        <f>VLOOKUP(A3130,'Web Based Remittances'!$A$2:$C$70,3,0)</f>
        <v>775p999d</v>
      </c>
      <c r="C3130" t="s">
        <v>19</v>
      </c>
      <c r="D3130" t="s">
        <v>20</v>
      </c>
      <c r="E3130">
        <v>4190105</v>
      </c>
      <c r="F3130">
        <v>-1967866</v>
      </c>
      <c r="G3130">
        <v>-223398</v>
      </c>
      <c r="H3130">
        <v>-178155</v>
      </c>
      <c r="I3130">
        <v>-153127</v>
      </c>
      <c r="J3130">
        <v>-153127</v>
      </c>
      <c r="K3130">
        <v>-153127</v>
      </c>
      <c r="L3130">
        <v>-153127</v>
      </c>
      <c r="M3130">
        <v>-153127</v>
      </c>
      <c r="N3130">
        <v>-188165</v>
      </c>
      <c r="O3130">
        <v>-153127</v>
      </c>
      <c r="P3130">
        <v>-153127</v>
      </c>
      <c r="Q3130">
        <v>-153127</v>
      </c>
      <c r="R3130">
        <v>-153132</v>
      </c>
      <c r="S3130">
        <f t="shared" si="48"/>
        <v>-223398</v>
      </c>
      <c r="T3130">
        <f>SUM($F3130:H3130)</f>
        <v>-2369419</v>
      </c>
      <c r="U3130">
        <f>SUM($F3130:I3130)</f>
        <v>-2522546</v>
      </c>
      <c r="V3130">
        <f>SUM($F3130:J3130)</f>
        <v>-2675673</v>
      </c>
      <c r="W3130">
        <f>SUM($F3130:K3130)</f>
        <v>-2828800</v>
      </c>
      <c r="X3130">
        <f>SUM($F3130:L3130)</f>
        <v>-2981927</v>
      </c>
      <c r="Y3130">
        <f>SUM($F3130:M3130)</f>
        <v>-3135054</v>
      </c>
      <c r="Z3130">
        <f>SUM($F3130:N3130)</f>
        <v>-3323219</v>
      </c>
      <c r="AA3130">
        <f>SUM($F3130:O3130)</f>
        <v>-3476346</v>
      </c>
      <c r="AB3130">
        <f>SUM($F3130:P3130)</f>
        <v>-3629473</v>
      </c>
      <c r="AC3130">
        <f>SUM($F3130:Q3130)</f>
        <v>-3782600</v>
      </c>
      <c r="AD3130">
        <f>SUM($F3130:R3130)</f>
        <v>-3935732</v>
      </c>
    </row>
    <row r="3131" spans="1:30" x14ac:dyDescent="0.35">
      <c r="A3131" t="s">
        <v>173</v>
      </c>
      <c r="B3131" s="328" t="str">
        <f>VLOOKUP(A3131,'Web Based Remittances'!$A$2:$C$70,3,0)</f>
        <v>775p999d</v>
      </c>
      <c r="C3131" t="s">
        <v>21</v>
      </c>
      <c r="D3131" t="s">
        <v>22</v>
      </c>
      <c r="E3131">
        <v>4190110</v>
      </c>
      <c r="S3131">
        <f t="shared" si="48"/>
        <v>0</v>
      </c>
      <c r="T3131">
        <f>SUM($F3131:H3131)</f>
        <v>0</v>
      </c>
      <c r="U3131">
        <f>SUM($F3131:I3131)</f>
        <v>0</v>
      </c>
      <c r="V3131">
        <f>SUM($F3131:J3131)</f>
        <v>0</v>
      </c>
      <c r="W3131">
        <f>SUM($F3131:K3131)</f>
        <v>0</v>
      </c>
      <c r="X3131">
        <f>SUM($F3131:L3131)</f>
        <v>0</v>
      </c>
      <c r="Y3131">
        <f>SUM($F3131:M3131)</f>
        <v>0</v>
      </c>
      <c r="Z3131">
        <f>SUM($F3131:N3131)</f>
        <v>0</v>
      </c>
      <c r="AA3131">
        <f>SUM($F3131:O3131)</f>
        <v>0</v>
      </c>
      <c r="AB3131">
        <f>SUM($F3131:P3131)</f>
        <v>0</v>
      </c>
      <c r="AC3131">
        <f>SUM($F3131:Q3131)</f>
        <v>0</v>
      </c>
      <c r="AD3131">
        <f>SUM($F3131:R3131)</f>
        <v>0</v>
      </c>
    </row>
    <row r="3132" spans="1:30" x14ac:dyDescent="0.35">
      <c r="A3132" t="s">
        <v>173</v>
      </c>
      <c r="B3132" s="328" t="str">
        <f>VLOOKUP(A3132,'Web Based Remittances'!$A$2:$C$70,3,0)</f>
        <v>775p999d</v>
      </c>
      <c r="C3132" t="s">
        <v>23</v>
      </c>
      <c r="D3132" t="s">
        <v>24</v>
      </c>
      <c r="E3132">
        <v>4190120</v>
      </c>
      <c r="F3132">
        <v>-56158</v>
      </c>
      <c r="G3132">
        <v>-3935</v>
      </c>
      <c r="H3132">
        <v>-3935</v>
      </c>
      <c r="I3132">
        <v>-3935</v>
      </c>
      <c r="J3132">
        <v>-3935</v>
      </c>
      <c r="K3132">
        <v>-3935</v>
      </c>
      <c r="L3132">
        <v>-5211</v>
      </c>
      <c r="M3132">
        <v>-5211</v>
      </c>
      <c r="N3132">
        <v>-5211</v>
      </c>
      <c r="O3132">
        <v>-5211</v>
      </c>
      <c r="P3132">
        <v>-5211</v>
      </c>
      <c r="Q3132">
        <v>-5211</v>
      </c>
      <c r="R3132">
        <v>-5217</v>
      </c>
      <c r="S3132">
        <f t="shared" si="48"/>
        <v>-3935</v>
      </c>
      <c r="T3132">
        <f>SUM($F3132:H3132)</f>
        <v>-64028</v>
      </c>
      <c r="U3132">
        <f>SUM($F3132:I3132)</f>
        <v>-67963</v>
      </c>
      <c r="V3132">
        <f>SUM($F3132:J3132)</f>
        <v>-71898</v>
      </c>
      <c r="W3132">
        <f>SUM($F3132:K3132)</f>
        <v>-75833</v>
      </c>
      <c r="X3132">
        <f>SUM($F3132:L3132)</f>
        <v>-81044</v>
      </c>
      <c r="Y3132">
        <f>SUM($F3132:M3132)</f>
        <v>-86255</v>
      </c>
      <c r="Z3132">
        <f>SUM($F3132:N3132)</f>
        <v>-91466</v>
      </c>
      <c r="AA3132">
        <f>SUM($F3132:O3132)</f>
        <v>-96677</v>
      </c>
      <c r="AB3132">
        <f>SUM($F3132:P3132)</f>
        <v>-101888</v>
      </c>
      <c r="AC3132">
        <f>SUM($F3132:Q3132)</f>
        <v>-107099</v>
      </c>
      <c r="AD3132">
        <f>SUM($F3132:R3132)</f>
        <v>-112316</v>
      </c>
    </row>
    <row r="3133" spans="1:30" x14ac:dyDescent="0.35">
      <c r="A3133" t="s">
        <v>173</v>
      </c>
      <c r="B3133" s="328" t="str">
        <f>VLOOKUP(A3133,'Web Based Remittances'!$A$2:$C$70,3,0)</f>
        <v>775p999d</v>
      </c>
      <c r="C3133" t="s">
        <v>25</v>
      </c>
      <c r="D3133" t="s">
        <v>26</v>
      </c>
      <c r="E3133">
        <v>4190140</v>
      </c>
      <c r="F3133">
        <v>-164415</v>
      </c>
      <c r="I3133">
        <v>-41103.75</v>
      </c>
      <c r="L3133">
        <v>-41103.75</v>
      </c>
      <c r="O3133">
        <v>-41103.75</v>
      </c>
      <c r="R3133">
        <v>-41103.75</v>
      </c>
      <c r="S3133">
        <f t="shared" si="48"/>
        <v>0</v>
      </c>
      <c r="T3133">
        <f>SUM($F3133:H3133)</f>
        <v>-164415</v>
      </c>
      <c r="U3133">
        <f>SUM($F3133:I3133)</f>
        <v>-205518.75</v>
      </c>
      <c r="V3133">
        <f>SUM($F3133:J3133)</f>
        <v>-205518.75</v>
      </c>
      <c r="W3133">
        <f>SUM($F3133:K3133)</f>
        <v>-205518.75</v>
      </c>
      <c r="X3133">
        <f>SUM($F3133:L3133)</f>
        <v>-246622.5</v>
      </c>
      <c r="Y3133">
        <f>SUM($F3133:M3133)</f>
        <v>-246622.5</v>
      </c>
      <c r="Z3133">
        <f>SUM($F3133:N3133)</f>
        <v>-246622.5</v>
      </c>
      <c r="AA3133">
        <f>SUM($F3133:O3133)</f>
        <v>-287726.25</v>
      </c>
      <c r="AB3133">
        <f>SUM($F3133:P3133)</f>
        <v>-287726.25</v>
      </c>
      <c r="AC3133">
        <f>SUM($F3133:Q3133)</f>
        <v>-287726.25</v>
      </c>
      <c r="AD3133">
        <f>SUM($F3133:R3133)</f>
        <v>-328830</v>
      </c>
    </row>
    <row r="3134" spans="1:30" x14ac:dyDescent="0.35">
      <c r="A3134" t="s">
        <v>173</v>
      </c>
      <c r="B3134" s="328" t="str">
        <f>VLOOKUP(A3134,'Web Based Remittances'!$A$2:$C$70,3,0)</f>
        <v>775p999d</v>
      </c>
      <c r="C3134" t="s">
        <v>27</v>
      </c>
      <c r="D3134" t="s">
        <v>28</v>
      </c>
      <c r="E3134">
        <v>4190160</v>
      </c>
      <c r="S3134">
        <f t="shared" si="48"/>
        <v>0</v>
      </c>
      <c r="T3134">
        <f>SUM($F3134:H3134)</f>
        <v>0</v>
      </c>
      <c r="U3134">
        <f>SUM($F3134:I3134)</f>
        <v>0</v>
      </c>
      <c r="V3134">
        <f>SUM($F3134:J3134)</f>
        <v>0</v>
      </c>
      <c r="W3134">
        <f>SUM($F3134:K3134)</f>
        <v>0</v>
      </c>
      <c r="X3134">
        <f>SUM($F3134:L3134)</f>
        <v>0</v>
      </c>
      <c r="Y3134">
        <f>SUM($F3134:M3134)</f>
        <v>0</v>
      </c>
      <c r="Z3134">
        <f>SUM($F3134:N3134)</f>
        <v>0</v>
      </c>
      <c r="AA3134">
        <f>SUM($F3134:O3134)</f>
        <v>0</v>
      </c>
      <c r="AB3134">
        <f>SUM($F3134:P3134)</f>
        <v>0</v>
      </c>
      <c r="AC3134">
        <f>SUM($F3134:Q3134)</f>
        <v>0</v>
      </c>
      <c r="AD3134">
        <f>SUM($F3134:R3134)</f>
        <v>0</v>
      </c>
    </row>
    <row r="3135" spans="1:30" x14ac:dyDescent="0.35">
      <c r="A3135" t="s">
        <v>173</v>
      </c>
      <c r="B3135" s="328" t="str">
        <f>VLOOKUP(A3135,'Web Based Remittances'!$A$2:$C$70,3,0)</f>
        <v>775p999d</v>
      </c>
      <c r="C3135" t="s">
        <v>29</v>
      </c>
      <c r="D3135" t="s">
        <v>30</v>
      </c>
      <c r="E3135">
        <v>4190390</v>
      </c>
      <c r="S3135">
        <f t="shared" si="48"/>
        <v>0</v>
      </c>
      <c r="T3135">
        <f>SUM($F3135:H3135)</f>
        <v>0</v>
      </c>
      <c r="U3135">
        <f>SUM($F3135:I3135)</f>
        <v>0</v>
      </c>
      <c r="V3135">
        <f>SUM($F3135:J3135)</f>
        <v>0</v>
      </c>
      <c r="W3135">
        <f>SUM($F3135:K3135)</f>
        <v>0</v>
      </c>
      <c r="X3135">
        <f>SUM($F3135:L3135)</f>
        <v>0</v>
      </c>
      <c r="Y3135">
        <f>SUM($F3135:M3135)</f>
        <v>0</v>
      </c>
      <c r="Z3135">
        <f>SUM($F3135:N3135)</f>
        <v>0</v>
      </c>
      <c r="AA3135">
        <f>SUM($F3135:O3135)</f>
        <v>0</v>
      </c>
      <c r="AB3135">
        <f>SUM($F3135:P3135)</f>
        <v>0</v>
      </c>
      <c r="AC3135">
        <f>SUM($F3135:Q3135)</f>
        <v>0</v>
      </c>
      <c r="AD3135">
        <f>SUM($F3135:R3135)</f>
        <v>0</v>
      </c>
    </row>
    <row r="3136" spans="1:30" x14ac:dyDescent="0.35">
      <c r="A3136" t="s">
        <v>173</v>
      </c>
      <c r="B3136" s="328" t="str">
        <f>VLOOKUP(A3136,'Web Based Remittances'!$A$2:$C$70,3,0)</f>
        <v>775p999d</v>
      </c>
      <c r="C3136" t="s">
        <v>31</v>
      </c>
      <c r="D3136" t="s">
        <v>32</v>
      </c>
      <c r="E3136">
        <v>4191900</v>
      </c>
      <c r="S3136">
        <f t="shared" si="48"/>
        <v>0</v>
      </c>
      <c r="T3136">
        <f>SUM($F3136:H3136)</f>
        <v>0</v>
      </c>
      <c r="U3136">
        <f>SUM($F3136:I3136)</f>
        <v>0</v>
      </c>
      <c r="V3136">
        <f>SUM($F3136:J3136)</f>
        <v>0</v>
      </c>
      <c r="W3136">
        <f>SUM($F3136:K3136)</f>
        <v>0</v>
      </c>
      <c r="X3136">
        <f>SUM($F3136:L3136)</f>
        <v>0</v>
      </c>
      <c r="Y3136">
        <f>SUM($F3136:M3136)</f>
        <v>0</v>
      </c>
      <c r="Z3136">
        <f>SUM($F3136:N3136)</f>
        <v>0</v>
      </c>
      <c r="AA3136">
        <f>SUM($F3136:O3136)</f>
        <v>0</v>
      </c>
      <c r="AB3136">
        <f>SUM($F3136:P3136)</f>
        <v>0</v>
      </c>
      <c r="AC3136">
        <f>SUM($F3136:Q3136)</f>
        <v>0</v>
      </c>
      <c r="AD3136">
        <f>SUM($F3136:R3136)</f>
        <v>0</v>
      </c>
    </row>
    <row r="3137" spans="1:30" x14ac:dyDescent="0.35">
      <c r="A3137" t="s">
        <v>173</v>
      </c>
      <c r="B3137" s="328" t="str">
        <f>VLOOKUP(A3137,'Web Based Remittances'!$A$2:$C$70,3,0)</f>
        <v>775p999d</v>
      </c>
      <c r="C3137" t="s">
        <v>33</v>
      </c>
      <c r="D3137" t="s">
        <v>34</v>
      </c>
      <c r="E3137">
        <v>4191100</v>
      </c>
      <c r="F3137">
        <v>-45000</v>
      </c>
      <c r="G3137">
        <v>-3750</v>
      </c>
      <c r="H3137">
        <v>-3750</v>
      </c>
      <c r="I3137">
        <v>-3750</v>
      </c>
      <c r="J3137">
        <v>-3750</v>
      </c>
      <c r="K3137">
        <v>-3750</v>
      </c>
      <c r="L3137">
        <v>-3750</v>
      </c>
      <c r="M3137">
        <v>-3750</v>
      </c>
      <c r="N3137">
        <v>-3750</v>
      </c>
      <c r="O3137">
        <v>-3750</v>
      </c>
      <c r="P3137">
        <v>-3750</v>
      </c>
      <c r="Q3137">
        <v>-3750</v>
      </c>
      <c r="R3137">
        <v>-3750</v>
      </c>
      <c r="S3137">
        <f t="shared" si="48"/>
        <v>-3750</v>
      </c>
      <c r="T3137">
        <f>SUM($F3137:H3137)</f>
        <v>-52500</v>
      </c>
      <c r="U3137">
        <f>SUM($F3137:I3137)</f>
        <v>-56250</v>
      </c>
      <c r="V3137">
        <f>SUM($F3137:J3137)</f>
        <v>-60000</v>
      </c>
      <c r="W3137">
        <f>SUM($F3137:K3137)</f>
        <v>-63750</v>
      </c>
      <c r="X3137">
        <f>SUM($F3137:L3137)</f>
        <v>-67500</v>
      </c>
      <c r="Y3137">
        <f>SUM($F3137:M3137)</f>
        <v>-71250</v>
      </c>
      <c r="Z3137">
        <f>SUM($F3137:N3137)</f>
        <v>-75000</v>
      </c>
      <c r="AA3137">
        <f>SUM($F3137:O3137)</f>
        <v>-78750</v>
      </c>
      <c r="AB3137">
        <f>SUM($F3137:P3137)</f>
        <v>-82500</v>
      </c>
      <c r="AC3137">
        <f>SUM($F3137:Q3137)</f>
        <v>-86250</v>
      </c>
      <c r="AD3137">
        <f>SUM($F3137:R3137)</f>
        <v>-90000</v>
      </c>
    </row>
    <row r="3138" spans="1:30" x14ac:dyDescent="0.35">
      <c r="A3138" t="s">
        <v>173</v>
      </c>
      <c r="B3138" s="328" t="str">
        <f>VLOOKUP(A3138,'Web Based Remittances'!$A$2:$C$70,3,0)</f>
        <v>775p999d</v>
      </c>
      <c r="C3138" t="s">
        <v>35</v>
      </c>
      <c r="D3138" t="s">
        <v>36</v>
      </c>
      <c r="E3138">
        <v>4191110</v>
      </c>
      <c r="S3138">
        <f t="shared" si="48"/>
        <v>0</v>
      </c>
      <c r="T3138">
        <f>SUM($F3138:H3138)</f>
        <v>0</v>
      </c>
      <c r="U3138">
        <f>SUM($F3138:I3138)</f>
        <v>0</v>
      </c>
      <c r="V3138">
        <f>SUM($F3138:J3138)</f>
        <v>0</v>
      </c>
      <c r="W3138">
        <f>SUM($F3138:K3138)</f>
        <v>0</v>
      </c>
      <c r="X3138">
        <f>SUM($F3138:L3138)</f>
        <v>0</v>
      </c>
      <c r="Y3138">
        <f>SUM($F3138:M3138)</f>
        <v>0</v>
      </c>
      <c r="Z3138">
        <f>SUM($F3138:N3138)</f>
        <v>0</v>
      </c>
      <c r="AA3138">
        <f>SUM($F3138:O3138)</f>
        <v>0</v>
      </c>
      <c r="AB3138">
        <f>SUM($F3138:P3138)</f>
        <v>0</v>
      </c>
      <c r="AC3138">
        <f>SUM($F3138:Q3138)</f>
        <v>0</v>
      </c>
      <c r="AD3138">
        <f>SUM($F3138:R3138)</f>
        <v>0</v>
      </c>
    </row>
    <row r="3139" spans="1:30" x14ac:dyDescent="0.35">
      <c r="A3139" t="s">
        <v>173</v>
      </c>
      <c r="B3139" s="328" t="str">
        <f>VLOOKUP(A3139,'Web Based Remittances'!$A$2:$C$70,3,0)</f>
        <v>775p999d</v>
      </c>
      <c r="C3139" t="s">
        <v>37</v>
      </c>
      <c r="D3139" t="s">
        <v>38</v>
      </c>
      <c r="E3139">
        <v>4191600</v>
      </c>
      <c r="F3139">
        <v>-5499</v>
      </c>
      <c r="Q3139">
        <v>-5499</v>
      </c>
      <c r="S3139">
        <f t="shared" si="48"/>
        <v>0</v>
      </c>
      <c r="T3139">
        <f>SUM($F3139:H3139)</f>
        <v>-5499</v>
      </c>
      <c r="U3139">
        <f>SUM($F3139:I3139)</f>
        <v>-5499</v>
      </c>
      <c r="V3139">
        <f>SUM($F3139:J3139)</f>
        <v>-5499</v>
      </c>
      <c r="W3139">
        <f>SUM($F3139:K3139)</f>
        <v>-5499</v>
      </c>
      <c r="X3139">
        <f>SUM($F3139:L3139)</f>
        <v>-5499</v>
      </c>
      <c r="Y3139">
        <f>SUM($F3139:M3139)</f>
        <v>-5499</v>
      </c>
      <c r="Z3139">
        <f>SUM($F3139:N3139)</f>
        <v>-5499</v>
      </c>
      <c r="AA3139">
        <f>SUM($F3139:O3139)</f>
        <v>-5499</v>
      </c>
      <c r="AB3139">
        <f>SUM($F3139:P3139)</f>
        <v>-5499</v>
      </c>
      <c r="AC3139">
        <f>SUM($F3139:Q3139)</f>
        <v>-10998</v>
      </c>
      <c r="AD3139">
        <f>SUM($F3139:R3139)</f>
        <v>-10998</v>
      </c>
    </row>
    <row r="3140" spans="1:30" x14ac:dyDescent="0.35">
      <c r="A3140" t="s">
        <v>173</v>
      </c>
      <c r="B3140" s="328" t="str">
        <f>VLOOKUP(A3140,'Web Based Remittances'!$A$2:$C$70,3,0)</f>
        <v>775p999d</v>
      </c>
      <c r="C3140" t="s">
        <v>39</v>
      </c>
      <c r="D3140" t="s">
        <v>40</v>
      </c>
      <c r="E3140">
        <v>4191610</v>
      </c>
      <c r="S3140">
        <f t="shared" ref="S3140:S3203" si="49">G3140</f>
        <v>0</v>
      </c>
      <c r="T3140">
        <f>SUM($F3140:H3140)</f>
        <v>0</v>
      </c>
      <c r="U3140">
        <f>SUM($F3140:I3140)</f>
        <v>0</v>
      </c>
      <c r="V3140">
        <f>SUM($F3140:J3140)</f>
        <v>0</v>
      </c>
      <c r="W3140">
        <f>SUM($F3140:K3140)</f>
        <v>0</v>
      </c>
      <c r="X3140">
        <f>SUM($F3140:L3140)</f>
        <v>0</v>
      </c>
      <c r="Y3140">
        <f>SUM($F3140:M3140)</f>
        <v>0</v>
      </c>
      <c r="Z3140">
        <f>SUM($F3140:N3140)</f>
        <v>0</v>
      </c>
      <c r="AA3140">
        <f>SUM($F3140:O3140)</f>
        <v>0</v>
      </c>
      <c r="AB3140">
        <f>SUM($F3140:P3140)</f>
        <v>0</v>
      </c>
      <c r="AC3140">
        <f>SUM($F3140:Q3140)</f>
        <v>0</v>
      </c>
      <c r="AD3140">
        <f>SUM($F3140:R3140)</f>
        <v>0</v>
      </c>
    </row>
    <row r="3141" spans="1:30" x14ac:dyDescent="0.35">
      <c r="A3141" t="s">
        <v>173</v>
      </c>
      <c r="B3141" s="328" t="str">
        <f>VLOOKUP(A3141,'Web Based Remittances'!$A$2:$C$70,3,0)</f>
        <v>775p999d</v>
      </c>
      <c r="C3141" t="s">
        <v>41</v>
      </c>
      <c r="D3141" t="s">
        <v>42</v>
      </c>
      <c r="E3141">
        <v>4190410</v>
      </c>
      <c r="F3141">
        <v>-5880</v>
      </c>
      <c r="G3141">
        <v>-588</v>
      </c>
      <c r="H3141">
        <v>-588</v>
      </c>
      <c r="I3141">
        <v>-588</v>
      </c>
      <c r="J3141">
        <v>-588</v>
      </c>
      <c r="L3141">
        <v>-588</v>
      </c>
      <c r="M3141">
        <v>-588</v>
      </c>
      <c r="N3141">
        <v>-588</v>
      </c>
      <c r="P3141">
        <v>-588</v>
      </c>
      <c r="Q3141">
        <v>-588</v>
      </c>
      <c r="R3141">
        <v>-588</v>
      </c>
      <c r="S3141">
        <f t="shared" si="49"/>
        <v>-588</v>
      </c>
      <c r="T3141">
        <f>SUM($F3141:H3141)</f>
        <v>-7056</v>
      </c>
      <c r="U3141">
        <f>SUM($F3141:I3141)</f>
        <v>-7644</v>
      </c>
      <c r="V3141">
        <f>SUM($F3141:J3141)</f>
        <v>-8232</v>
      </c>
      <c r="W3141">
        <f>SUM($F3141:K3141)</f>
        <v>-8232</v>
      </c>
      <c r="X3141">
        <f>SUM($F3141:L3141)</f>
        <v>-8820</v>
      </c>
      <c r="Y3141">
        <f>SUM($F3141:M3141)</f>
        <v>-9408</v>
      </c>
      <c r="Z3141">
        <f>SUM($F3141:N3141)</f>
        <v>-9996</v>
      </c>
      <c r="AA3141">
        <f>SUM($F3141:O3141)</f>
        <v>-9996</v>
      </c>
      <c r="AB3141">
        <f>SUM($F3141:P3141)</f>
        <v>-10584</v>
      </c>
      <c r="AC3141">
        <f>SUM($F3141:Q3141)</f>
        <v>-11172</v>
      </c>
      <c r="AD3141">
        <f>SUM($F3141:R3141)</f>
        <v>-11760</v>
      </c>
    </row>
    <row r="3142" spans="1:30" x14ac:dyDescent="0.35">
      <c r="A3142" t="s">
        <v>173</v>
      </c>
      <c r="B3142" s="328" t="str">
        <f>VLOOKUP(A3142,'Web Based Remittances'!$A$2:$C$70,3,0)</f>
        <v>775p999d</v>
      </c>
      <c r="C3142" t="s">
        <v>43</v>
      </c>
      <c r="D3142" t="s">
        <v>44</v>
      </c>
      <c r="E3142">
        <v>4190420</v>
      </c>
      <c r="F3142">
        <v>-1750</v>
      </c>
      <c r="M3142">
        <v>-1000</v>
      </c>
      <c r="R3142">
        <v>-750</v>
      </c>
      <c r="S3142">
        <f t="shared" si="49"/>
        <v>0</v>
      </c>
      <c r="T3142">
        <f>SUM($F3142:H3142)</f>
        <v>-1750</v>
      </c>
      <c r="U3142">
        <f>SUM($F3142:I3142)</f>
        <v>-1750</v>
      </c>
      <c r="V3142">
        <f>SUM($F3142:J3142)</f>
        <v>-1750</v>
      </c>
      <c r="W3142">
        <f>SUM($F3142:K3142)</f>
        <v>-1750</v>
      </c>
      <c r="X3142">
        <f>SUM($F3142:L3142)</f>
        <v>-1750</v>
      </c>
      <c r="Y3142">
        <f>SUM($F3142:M3142)</f>
        <v>-2750</v>
      </c>
      <c r="Z3142">
        <f>SUM($F3142:N3142)</f>
        <v>-2750</v>
      </c>
      <c r="AA3142">
        <f>SUM($F3142:O3142)</f>
        <v>-2750</v>
      </c>
      <c r="AB3142">
        <f>SUM($F3142:P3142)</f>
        <v>-2750</v>
      </c>
      <c r="AC3142">
        <f>SUM($F3142:Q3142)</f>
        <v>-2750</v>
      </c>
      <c r="AD3142">
        <f>SUM($F3142:R3142)</f>
        <v>-3500</v>
      </c>
    </row>
    <row r="3143" spans="1:30" x14ac:dyDescent="0.35">
      <c r="A3143" t="s">
        <v>173</v>
      </c>
      <c r="B3143" s="328" t="str">
        <f>VLOOKUP(A3143,'Web Based Remittances'!$A$2:$C$70,3,0)</f>
        <v>775p999d</v>
      </c>
      <c r="C3143" t="s">
        <v>45</v>
      </c>
      <c r="D3143" t="s">
        <v>46</v>
      </c>
      <c r="E3143">
        <v>4190200</v>
      </c>
      <c r="S3143">
        <f t="shared" si="49"/>
        <v>0</v>
      </c>
      <c r="T3143">
        <f>SUM($F3143:H3143)</f>
        <v>0</v>
      </c>
      <c r="U3143">
        <f>SUM($F3143:I3143)</f>
        <v>0</v>
      </c>
      <c r="V3143">
        <f>SUM($F3143:J3143)</f>
        <v>0</v>
      </c>
      <c r="W3143">
        <f>SUM($F3143:K3143)</f>
        <v>0</v>
      </c>
      <c r="X3143">
        <f>SUM($F3143:L3143)</f>
        <v>0</v>
      </c>
      <c r="Y3143">
        <f>SUM($F3143:M3143)</f>
        <v>0</v>
      </c>
      <c r="Z3143">
        <f>SUM($F3143:N3143)</f>
        <v>0</v>
      </c>
      <c r="AA3143">
        <f>SUM($F3143:O3143)</f>
        <v>0</v>
      </c>
      <c r="AB3143">
        <f>SUM($F3143:P3143)</f>
        <v>0</v>
      </c>
      <c r="AC3143">
        <f>SUM($F3143:Q3143)</f>
        <v>0</v>
      </c>
      <c r="AD3143">
        <f>SUM($F3143:R3143)</f>
        <v>0</v>
      </c>
    </row>
    <row r="3144" spans="1:30" x14ac:dyDescent="0.35">
      <c r="A3144" t="s">
        <v>173</v>
      </c>
      <c r="B3144" s="328" t="str">
        <f>VLOOKUP(A3144,'Web Based Remittances'!$A$2:$C$70,3,0)</f>
        <v>775p999d</v>
      </c>
      <c r="C3144" t="s">
        <v>47</v>
      </c>
      <c r="D3144" t="s">
        <v>48</v>
      </c>
      <c r="E3144">
        <v>4190386</v>
      </c>
      <c r="S3144">
        <f t="shared" si="49"/>
        <v>0</v>
      </c>
      <c r="T3144">
        <f>SUM($F3144:H3144)</f>
        <v>0</v>
      </c>
      <c r="U3144">
        <f>SUM($F3144:I3144)</f>
        <v>0</v>
      </c>
      <c r="V3144">
        <f>SUM($F3144:J3144)</f>
        <v>0</v>
      </c>
      <c r="W3144">
        <f>SUM($F3144:K3144)</f>
        <v>0</v>
      </c>
      <c r="X3144">
        <f>SUM($F3144:L3144)</f>
        <v>0</v>
      </c>
      <c r="Y3144">
        <f>SUM($F3144:M3144)</f>
        <v>0</v>
      </c>
      <c r="Z3144">
        <f>SUM($F3144:N3144)</f>
        <v>0</v>
      </c>
      <c r="AA3144">
        <f>SUM($F3144:O3144)</f>
        <v>0</v>
      </c>
      <c r="AB3144">
        <f>SUM($F3144:P3144)</f>
        <v>0</v>
      </c>
      <c r="AC3144">
        <f>SUM($F3144:Q3144)</f>
        <v>0</v>
      </c>
      <c r="AD3144">
        <f>SUM($F3144:R3144)</f>
        <v>0</v>
      </c>
    </row>
    <row r="3145" spans="1:30" x14ac:dyDescent="0.35">
      <c r="A3145" t="s">
        <v>173</v>
      </c>
      <c r="B3145" s="328" t="str">
        <f>VLOOKUP(A3145,'Web Based Remittances'!$A$2:$C$70,3,0)</f>
        <v>775p999d</v>
      </c>
      <c r="C3145" t="s">
        <v>49</v>
      </c>
      <c r="D3145" t="s">
        <v>50</v>
      </c>
      <c r="E3145">
        <v>4190387</v>
      </c>
      <c r="S3145">
        <f t="shared" si="49"/>
        <v>0</v>
      </c>
      <c r="T3145">
        <f>SUM($F3145:H3145)</f>
        <v>0</v>
      </c>
      <c r="U3145">
        <f>SUM($F3145:I3145)</f>
        <v>0</v>
      </c>
      <c r="V3145">
        <f>SUM($F3145:J3145)</f>
        <v>0</v>
      </c>
      <c r="W3145">
        <f>SUM($F3145:K3145)</f>
        <v>0</v>
      </c>
      <c r="X3145">
        <f>SUM($F3145:L3145)</f>
        <v>0</v>
      </c>
      <c r="Y3145">
        <f>SUM($F3145:M3145)</f>
        <v>0</v>
      </c>
      <c r="Z3145">
        <f>SUM($F3145:N3145)</f>
        <v>0</v>
      </c>
      <c r="AA3145">
        <f>SUM($F3145:O3145)</f>
        <v>0</v>
      </c>
      <c r="AB3145">
        <f>SUM($F3145:P3145)</f>
        <v>0</v>
      </c>
      <c r="AC3145">
        <f>SUM($F3145:Q3145)</f>
        <v>0</v>
      </c>
      <c r="AD3145">
        <f>SUM($F3145:R3145)</f>
        <v>0</v>
      </c>
    </row>
    <row r="3146" spans="1:30" x14ac:dyDescent="0.35">
      <c r="A3146" t="s">
        <v>173</v>
      </c>
      <c r="B3146" s="328" t="str">
        <f>VLOOKUP(A3146,'Web Based Remittances'!$A$2:$C$70,3,0)</f>
        <v>775p999d</v>
      </c>
      <c r="C3146" t="s">
        <v>51</v>
      </c>
      <c r="D3146" t="s">
        <v>52</v>
      </c>
      <c r="E3146">
        <v>4190388</v>
      </c>
      <c r="F3146">
        <v>-6452</v>
      </c>
      <c r="G3146">
        <v>-3226</v>
      </c>
      <c r="J3146">
        <v>-3226</v>
      </c>
      <c r="S3146">
        <f t="shared" si="49"/>
        <v>-3226</v>
      </c>
      <c r="T3146">
        <f>SUM($F3146:H3146)</f>
        <v>-9678</v>
      </c>
      <c r="U3146">
        <f>SUM($F3146:I3146)</f>
        <v>-9678</v>
      </c>
      <c r="V3146">
        <f>SUM($F3146:J3146)</f>
        <v>-12904</v>
      </c>
      <c r="W3146">
        <f>SUM($F3146:K3146)</f>
        <v>-12904</v>
      </c>
      <c r="X3146">
        <f>SUM($F3146:L3146)</f>
        <v>-12904</v>
      </c>
      <c r="Y3146">
        <f>SUM($F3146:M3146)</f>
        <v>-12904</v>
      </c>
      <c r="Z3146">
        <f>SUM($F3146:N3146)</f>
        <v>-12904</v>
      </c>
      <c r="AA3146">
        <f>SUM($F3146:O3146)</f>
        <v>-12904</v>
      </c>
      <c r="AB3146">
        <f>SUM($F3146:P3146)</f>
        <v>-12904</v>
      </c>
      <c r="AC3146">
        <f>SUM($F3146:Q3146)</f>
        <v>-12904</v>
      </c>
      <c r="AD3146">
        <f>SUM($F3146:R3146)</f>
        <v>-12904</v>
      </c>
    </row>
    <row r="3147" spans="1:30" x14ac:dyDescent="0.35">
      <c r="A3147" t="s">
        <v>173</v>
      </c>
      <c r="B3147" s="328" t="str">
        <f>VLOOKUP(A3147,'Web Based Remittances'!$A$2:$C$70,3,0)</f>
        <v>775p999d</v>
      </c>
      <c r="C3147" t="s">
        <v>53</v>
      </c>
      <c r="D3147" t="s">
        <v>54</v>
      </c>
      <c r="E3147">
        <v>4190380</v>
      </c>
      <c r="F3147">
        <v>-56313</v>
      </c>
      <c r="H3147">
        <v>-8009.58</v>
      </c>
      <c r="J3147">
        <v>-37090</v>
      </c>
      <c r="N3147">
        <v>-11213.42</v>
      </c>
      <c r="S3147">
        <f t="shared" si="49"/>
        <v>0</v>
      </c>
      <c r="T3147">
        <f>SUM($F3147:H3147)</f>
        <v>-64322.58</v>
      </c>
      <c r="U3147">
        <f>SUM($F3147:I3147)</f>
        <v>-64322.58</v>
      </c>
      <c r="V3147">
        <f>SUM($F3147:J3147)</f>
        <v>-101412.58</v>
      </c>
      <c r="W3147">
        <f>SUM($F3147:K3147)</f>
        <v>-101412.58</v>
      </c>
      <c r="X3147">
        <f>SUM($F3147:L3147)</f>
        <v>-101412.58</v>
      </c>
      <c r="Y3147">
        <f>SUM($F3147:M3147)</f>
        <v>-101412.58</v>
      </c>
      <c r="Z3147">
        <f>SUM($F3147:N3147)</f>
        <v>-112626</v>
      </c>
      <c r="AA3147">
        <f>SUM($F3147:O3147)</f>
        <v>-112626</v>
      </c>
      <c r="AB3147">
        <f>SUM($F3147:P3147)</f>
        <v>-112626</v>
      </c>
      <c r="AC3147">
        <f>SUM($F3147:Q3147)</f>
        <v>-112626</v>
      </c>
      <c r="AD3147">
        <f>SUM($F3147:R3147)</f>
        <v>-112626</v>
      </c>
    </row>
    <row r="3148" spans="1:30" x14ac:dyDescent="0.35">
      <c r="A3148" t="s">
        <v>173</v>
      </c>
      <c r="B3148" s="328" t="str">
        <f>VLOOKUP(A3148,'Web Based Remittances'!$A$2:$C$70,3,0)</f>
        <v>775p999d</v>
      </c>
      <c r="C3148" t="s">
        <v>156</v>
      </c>
      <c r="D3148" t="s">
        <v>157</v>
      </c>
      <c r="E3148">
        <v>4190205</v>
      </c>
      <c r="S3148">
        <f t="shared" si="49"/>
        <v>0</v>
      </c>
      <c r="T3148">
        <f>SUM($F3148:H3148)</f>
        <v>0</v>
      </c>
      <c r="U3148">
        <f>SUM($F3148:I3148)</f>
        <v>0</v>
      </c>
      <c r="V3148">
        <f>SUM($F3148:J3148)</f>
        <v>0</v>
      </c>
      <c r="W3148">
        <f>SUM($F3148:K3148)</f>
        <v>0</v>
      </c>
      <c r="X3148">
        <f>SUM($F3148:L3148)</f>
        <v>0</v>
      </c>
      <c r="Y3148">
        <f>SUM($F3148:M3148)</f>
        <v>0</v>
      </c>
      <c r="Z3148">
        <f>SUM($F3148:N3148)</f>
        <v>0</v>
      </c>
      <c r="AA3148">
        <f>SUM($F3148:O3148)</f>
        <v>0</v>
      </c>
      <c r="AB3148">
        <f>SUM($F3148:P3148)</f>
        <v>0</v>
      </c>
      <c r="AC3148">
        <f>SUM($F3148:Q3148)</f>
        <v>0</v>
      </c>
      <c r="AD3148">
        <f>SUM($F3148:R3148)</f>
        <v>0</v>
      </c>
    </row>
    <row r="3149" spans="1:30" x14ac:dyDescent="0.35">
      <c r="A3149" t="s">
        <v>173</v>
      </c>
      <c r="B3149" s="328" t="str">
        <f>VLOOKUP(A3149,'Web Based Remittances'!$A$2:$C$70,3,0)</f>
        <v>775p999d</v>
      </c>
      <c r="C3149" t="s">
        <v>55</v>
      </c>
      <c r="D3149" t="s">
        <v>56</v>
      </c>
      <c r="E3149">
        <v>4190210</v>
      </c>
      <c r="S3149">
        <f t="shared" si="49"/>
        <v>0</v>
      </c>
      <c r="T3149">
        <f>SUM($F3149:H3149)</f>
        <v>0</v>
      </c>
      <c r="U3149">
        <f>SUM($F3149:I3149)</f>
        <v>0</v>
      </c>
      <c r="V3149">
        <f>SUM($F3149:J3149)</f>
        <v>0</v>
      </c>
      <c r="W3149">
        <f>SUM($F3149:K3149)</f>
        <v>0</v>
      </c>
      <c r="X3149">
        <f>SUM($F3149:L3149)</f>
        <v>0</v>
      </c>
      <c r="Y3149">
        <f>SUM($F3149:M3149)</f>
        <v>0</v>
      </c>
      <c r="Z3149">
        <f>SUM($F3149:N3149)</f>
        <v>0</v>
      </c>
      <c r="AA3149">
        <f>SUM($F3149:O3149)</f>
        <v>0</v>
      </c>
      <c r="AB3149">
        <f>SUM($F3149:P3149)</f>
        <v>0</v>
      </c>
      <c r="AC3149">
        <f>SUM($F3149:Q3149)</f>
        <v>0</v>
      </c>
      <c r="AD3149">
        <f>SUM($F3149:R3149)</f>
        <v>0</v>
      </c>
    </row>
    <row r="3150" spans="1:30" x14ac:dyDescent="0.35">
      <c r="A3150" t="s">
        <v>173</v>
      </c>
      <c r="B3150" s="328" t="str">
        <f>VLOOKUP(A3150,'Web Based Remittances'!$A$2:$C$70,3,0)</f>
        <v>775p999d</v>
      </c>
      <c r="C3150" t="s">
        <v>57</v>
      </c>
      <c r="D3150" t="s">
        <v>58</v>
      </c>
      <c r="E3150">
        <v>6110000</v>
      </c>
      <c r="F3150">
        <v>894840</v>
      </c>
      <c r="G3150">
        <v>83024</v>
      </c>
      <c r="H3150">
        <v>81894</v>
      </c>
      <c r="I3150">
        <v>81416</v>
      </c>
      <c r="J3150">
        <v>81416</v>
      </c>
      <c r="K3150">
        <v>79316</v>
      </c>
      <c r="L3150">
        <v>68042</v>
      </c>
      <c r="M3150">
        <v>68042</v>
      </c>
      <c r="N3150">
        <v>68042</v>
      </c>
      <c r="O3150">
        <v>68042</v>
      </c>
      <c r="P3150">
        <v>71675</v>
      </c>
      <c r="Q3150">
        <v>71686</v>
      </c>
      <c r="R3150">
        <v>72245</v>
      </c>
      <c r="S3150">
        <f t="shared" si="49"/>
        <v>83024</v>
      </c>
      <c r="T3150">
        <f>SUM($F3150:H3150)</f>
        <v>1059758</v>
      </c>
      <c r="U3150">
        <f>SUM($F3150:I3150)</f>
        <v>1141174</v>
      </c>
      <c r="V3150">
        <f>SUM($F3150:J3150)</f>
        <v>1222590</v>
      </c>
      <c r="W3150">
        <f>SUM($F3150:K3150)</f>
        <v>1301906</v>
      </c>
      <c r="X3150">
        <f>SUM($F3150:L3150)</f>
        <v>1369948</v>
      </c>
      <c r="Y3150">
        <f>SUM($F3150:M3150)</f>
        <v>1437990</v>
      </c>
      <c r="Z3150">
        <f>SUM($F3150:N3150)</f>
        <v>1506032</v>
      </c>
      <c r="AA3150">
        <f>SUM($F3150:O3150)</f>
        <v>1574074</v>
      </c>
      <c r="AB3150">
        <f>SUM($F3150:P3150)</f>
        <v>1645749</v>
      </c>
      <c r="AC3150">
        <f>SUM($F3150:Q3150)</f>
        <v>1717435</v>
      </c>
      <c r="AD3150">
        <f>SUM($F3150:R3150)</f>
        <v>1789680</v>
      </c>
    </row>
    <row r="3151" spans="1:30" x14ac:dyDescent="0.35">
      <c r="A3151" t="s">
        <v>173</v>
      </c>
      <c r="B3151" s="328" t="str">
        <f>VLOOKUP(A3151,'Web Based Remittances'!$A$2:$C$70,3,0)</f>
        <v>775p999d</v>
      </c>
      <c r="C3151" t="s">
        <v>59</v>
      </c>
      <c r="D3151" t="s">
        <v>60</v>
      </c>
      <c r="E3151">
        <v>6110020</v>
      </c>
      <c r="S3151">
        <f t="shared" si="49"/>
        <v>0</v>
      </c>
      <c r="T3151">
        <f>SUM($F3151:H3151)</f>
        <v>0</v>
      </c>
      <c r="U3151">
        <f>SUM($F3151:I3151)</f>
        <v>0</v>
      </c>
      <c r="V3151">
        <f>SUM($F3151:J3151)</f>
        <v>0</v>
      </c>
      <c r="W3151">
        <f>SUM($F3151:K3151)</f>
        <v>0</v>
      </c>
      <c r="X3151">
        <f>SUM($F3151:L3151)</f>
        <v>0</v>
      </c>
      <c r="Y3151">
        <f>SUM($F3151:M3151)</f>
        <v>0</v>
      </c>
      <c r="Z3151">
        <f>SUM($F3151:N3151)</f>
        <v>0</v>
      </c>
      <c r="AA3151">
        <f>SUM($F3151:O3151)</f>
        <v>0</v>
      </c>
      <c r="AB3151">
        <f>SUM($F3151:P3151)</f>
        <v>0</v>
      </c>
      <c r="AC3151">
        <f>SUM($F3151:Q3151)</f>
        <v>0</v>
      </c>
      <c r="AD3151">
        <f>SUM($F3151:R3151)</f>
        <v>0</v>
      </c>
    </row>
    <row r="3152" spans="1:30" x14ac:dyDescent="0.35">
      <c r="A3152" t="s">
        <v>173</v>
      </c>
      <c r="B3152" s="328" t="str">
        <f>VLOOKUP(A3152,'Web Based Remittances'!$A$2:$C$70,3,0)</f>
        <v>775p999d</v>
      </c>
      <c r="C3152" t="s">
        <v>61</v>
      </c>
      <c r="D3152" t="s">
        <v>62</v>
      </c>
      <c r="E3152">
        <v>6110600</v>
      </c>
      <c r="F3152">
        <v>573747</v>
      </c>
      <c r="G3152">
        <v>47812</v>
      </c>
      <c r="H3152">
        <v>47812</v>
      </c>
      <c r="I3152">
        <v>47812</v>
      </c>
      <c r="J3152">
        <v>47812</v>
      </c>
      <c r="K3152">
        <v>47812</v>
      </c>
      <c r="L3152">
        <v>47812</v>
      </c>
      <c r="M3152">
        <v>47812</v>
      </c>
      <c r="N3152">
        <v>47812</v>
      </c>
      <c r="O3152">
        <v>47812</v>
      </c>
      <c r="P3152">
        <v>47812</v>
      </c>
      <c r="Q3152">
        <v>47812</v>
      </c>
      <c r="R3152">
        <v>47815</v>
      </c>
      <c r="S3152">
        <f t="shared" si="49"/>
        <v>47812</v>
      </c>
      <c r="T3152">
        <f>SUM($F3152:H3152)</f>
        <v>669371</v>
      </c>
      <c r="U3152">
        <f>SUM($F3152:I3152)</f>
        <v>717183</v>
      </c>
      <c r="V3152">
        <f>SUM($F3152:J3152)</f>
        <v>764995</v>
      </c>
      <c r="W3152">
        <f>SUM($F3152:K3152)</f>
        <v>812807</v>
      </c>
      <c r="X3152">
        <f>SUM($F3152:L3152)</f>
        <v>860619</v>
      </c>
      <c r="Y3152">
        <f>SUM($F3152:M3152)</f>
        <v>908431</v>
      </c>
      <c r="Z3152">
        <f>SUM($F3152:N3152)</f>
        <v>956243</v>
      </c>
      <c r="AA3152">
        <f>SUM($F3152:O3152)</f>
        <v>1004055</v>
      </c>
      <c r="AB3152">
        <f>SUM($F3152:P3152)</f>
        <v>1051867</v>
      </c>
      <c r="AC3152">
        <f>SUM($F3152:Q3152)</f>
        <v>1099679</v>
      </c>
      <c r="AD3152">
        <f>SUM($F3152:R3152)</f>
        <v>1147494</v>
      </c>
    </row>
    <row r="3153" spans="1:30" x14ac:dyDescent="0.35">
      <c r="A3153" t="s">
        <v>173</v>
      </c>
      <c r="B3153" s="328" t="str">
        <f>VLOOKUP(A3153,'Web Based Remittances'!$A$2:$C$70,3,0)</f>
        <v>775p999d</v>
      </c>
      <c r="C3153" t="s">
        <v>63</v>
      </c>
      <c r="D3153" t="s">
        <v>64</v>
      </c>
      <c r="E3153">
        <v>6110720</v>
      </c>
      <c r="F3153">
        <v>89445</v>
      </c>
      <c r="G3153">
        <v>7454</v>
      </c>
      <c r="H3153">
        <v>7454</v>
      </c>
      <c r="I3153">
        <v>7454</v>
      </c>
      <c r="J3153">
        <v>7454</v>
      </c>
      <c r="K3153">
        <v>7454</v>
      </c>
      <c r="L3153">
        <v>7454</v>
      </c>
      <c r="M3153">
        <v>7454</v>
      </c>
      <c r="N3153">
        <v>7454</v>
      </c>
      <c r="O3153">
        <v>7454</v>
      </c>
      <c r="P3153">
        <v>7454</v>
      </c>
      <c r="Q3153">
        <v>7454</v>
      </c>
      <c r="R3153">
        <v>7451</v>
      </c>
      <c r="S3153">
        <f t="shared" si="49"/>
        <v>7454</v>
      </c>
      <c r="T3153">
        <f>SUM($F3153:H3153)</f>
        <v>104353</v>
      </c>
      <c r="U3153">
        <f>SUM($F3153:I3153)</f>
        <v>111807</v>
      </c>
      <c r="V3153">
        <f>SUM($F3153:J3153)</f>
        <v>119261</v>
      </c>
      <c r="W3153">
        <f>SUM($F3153:K3153)</f>
        <v>126715</v>
      </c>
      <c r="X3153">
        <f>SUM($F3153:L3153)</f>
        <v>134169</v>
      </c>
      <c r="Y3153">
        <f>SUM($F3153:M3153)</f>
        <v>141623</v>
      </c>
      <c r="Z3153">
        <f>SUM($F3153:N3153)</f>
        <v>149077</v>
      </c>
      <c r="AA3153">
        <f>SUM($F3153:O3153)</f>
        <v>156531</v>
      </c>
      <c r="AB3153">
        <f>SUM($F3153:P3153)</f>
        <v>163985</v>
      </c>
      <c r="AC3153">
        <f>SUM($F3153:Q3153)</f>
        <v>171439</v>
      </c>
      <c r="AD3153">
        <f>SUM($F3153:R3153)</f>
        <v>178890</v>
      </c>
    </row>
    <row r="3154" spans="1:30" x14ac:dyDescent="0.35">
      <c r="A3154" t="s">
        <v>173</v>
      </c>
      <c r="B3154" s="328" t="str">
        <f>VLOOKUP(A3154,'Web Based Remittances'!$A$2:$C$70,3,0)</f>
        <v>775p999d</v>
      </c>
      <c r="C3154" t="s">
        <v>65</v>
      </c>
      <c r="D3154" t="s">
        <v>66</v>
      </c>
      <c r="E3154">
        <v>6110860</v>
      </c>
      <c r="F3154">
        <v>103093</v>
      </c>
      <c r="G3154">
        <v>10284</v>
      </c>
      <c r="H3154">
        <v>8437</v>
      </c>
      <c r="I3154">
        <v>8437</v>
      </c>
      <c r="J3154">
        <v>8437</v>
      </c>
      <c r="K3154">
        <v>8437</v>
      </c>
      <c r="L3154">
        <v>8437</v>
      </c>
      <c r="M3154">
        <v>8437</v>
      </c>
      <c r="N3154">
        <v>8437</v>
      </c>
      <c r="O3154">
        <v>8437</v>
      </c>
      <c r="P3154">
        <v>8437</v>
      </c>
      <c r="Q3154">
        <v>8437</v>
      </c>
      <c r="R3154">
        <v>8439</v>
      </c>
      <c r="S3154">
        <f t="shared" si="49"/>
        <v>10284</v>
      </c>
      <c r="T3154">
        <f>SUM($F3154:H3154)</f>
        <v>121814</v>
      </c>
      <c r="U3154">
        <f>SUM($F3154:I3154)</f>
        <v>130251</v>
      </c>
      <c r="V3154">
        <f>SUM($F3154:J3154)</f>
        <v>138688</v>
      </c>
      <c r="W3154">
        <f>SUM($F3154:K3154)</f>
        <v>147125</v>
      </c>
      <c r="X3154">
        <f>SUM($F3154:L3154)</f>
        <v>155562</v>
      </c>
      <c r="Y3154">
        <f>SUM($F3154:M3154)</f>
        <v>163999</v>
      </c>
      <c r="Z3154">
        <f>SUM($F3154:N3154)</f>
        <v>172436</v>
      </c>
      <c r="AA3154">
        <f>SUM($F3154:O3154)</f>
        <v>180873</v>
      </c>
      <c r="AB3154">
        <f>SUM($F3154:P3154)</f>
        <v>189310</v>
      </c>
      <c r="AC3154">
        <f>SUM($F3154:Q3154)</f>
        <v>197747</v>
      </c>
      <c r="AD3154">
        <f>SUM($F3154:R3154)</f>
        <v>206186</v>
      </c>
    </row>
    <row r="3155" spans="1:30" x14ac:dyDescent="0.35">
      <c r="A3155" t="s">
        <v>173</v>
      </c>
      <c r="B3155" s="328" t="str">
        <f>VLOOKUP(A3155,'Web Based Remittances'!$A$2:$C$70,3,0)</f>
        <v>775p999d</v>
      </c>
      <c r="C3155" t="s">
        <v>67</v>
      </c>
      <c r="D3155" t="s">
        <v>68</v>
      </c>
      <c r="E3155">
        <v>6110800</v>
      </c>
      <c r="S3155">
        <f t="shared" si="49"/>
        <v>0</v>
      </c>
      <c r="T3155">
        <f>SUM($F3155:H3155)</f>
        <v>0</v>
      </c>
      <c r="U3155">
        <f>SUM($F3155:I3155)</f>
        <v>0</v>
      </c>
      <c r="V3155">
        <f>SUM($F3155:J3155)</f>
        <v>0</v>
      </c>
      <c r="W3155">
        <f>SUM($F3155:K3155)</f>
        <v>0</v>
      </c>
      <c r="X3155">
        <f>SUM($F3155:L3155)</f>
        <v>0</v>
      </c>
      <c r="Y3155">
        <f>SUM($F3155:M3155)</f>
        <v>0</v>
      </c>
      <c r="Z3155">
        <f>SUM($F3155:N3155)</f>
        <v>0</v>
      </c>
      <c r="AA3155">
        <f>SUM($F3155:O3155)</f>
        <v>0</v>
      </c>
      <c r="AB3155">
        <f>SUM($F3155:P3155)</f>
        <v>0</v>
      </c>
      <c r="AC3155">
        <f>SUM($F3155:Q3155)</f>
        <v>0</v>
      </c>
      <c r="AD3155">
        <f>SUM($F3155:R3155)</f>
        <v>0</v>
      </c>
    </row>
    <row r="3156" spans="1:30" x14ac:dyDescent="0.35">
      <c r="A3156" t="s">
        <v>173</v>
      </c>
      <c r="B3156" s="328" t="str">
        <f>VLOOKUP(A3156,'Web Based Remittances'!$A$2:$C$70,3,0)</f>
        <v>775p999d</v>
      </c>
      <c r="C3156" t="s">
        <v>69</v>
      </c>
      <c r="D3156" t="s">
        <v>70</v>
      </c>
      <c r="E3156">
        <v>6110640</v>
      </c>
      <c r="F3156">
        <v>91496</v>
      </c>
      <c r="G3156">
        <v>7625</v>
      </c>
      <c r="H3156">
        <v>7625</v>
      </c>
      <c r="I3156">
        <v>7625</v>
      </c>
      <c r="J3156">
        <v>7625</v>
      </c>
      <c r="K3156">
        <v>7625</v>
      </c>
      <c r="L3156">
        <v>7625</v>
      </c>
      <c r="M3156">
        <v>7625</v>
      </c>
      <c r="N3156">
        <v>7625</v>
      </c>
      <c r="O3156">
        <v>7625</v>
      </c>
      <c r="P3156">
        <v>7625</v>
      </c>
      <c r="Q3156">
        <v>7625</v>
      </c>
      <c r="R3156">
        <v>7621</v>
      </c>
      <c r="S3156">
        <f t="shared" si="49"/>
        <v>7625</v>
      </c>
      <c r="T3156">
        <f>SUM($F3156:H3156)</f>
        <v>106746</v>
      </c>
      <c r="U3156">
        <f>SUM($F3156:I3156)</f>
        <v>114371</v>
      </c>
      <c r="V3156">
        <f>SUM($F3156:J3156)</f>
        <v>121996</v>
      </c>
      <c r="W3156">
        <f>SUM($F3156:K3156)</f>
        <v>129621</v>
      </c>
      <c r="X3156">
        <f>SUM($F3156:L3156)</f>
        <v>137246</v>
      </c>
      <c r="Y3156">
        <f>SUM($F3156:M3156)</f>
        <v>144871</v>
      </c>
      <c r="Z3156">
        <f>SUM($F3156:N3156)</f>
        <v>152496</v>
      </c>
      <c r="AA3156">
        <f>SUM($F3156:O3156)</f>
        <v>160121</v>
      </c>
      <c r="AB3156">
        <f>SUM($F3156:P3156)</f>
        <v>167746</v>
      </c>
      <c r="AC3156">
        <f>SUM($F3156:Q3156)</f>
        <v>175371</v>
      </c>
      <c r="AD3156">
        <f>SUM($F3156:R3156)</f>
        <v>182992</v>
      </c>
    </row>
    <row r="3157" spans="1:30" x14ac:dyDescent="0.35">
      <c r="A3157" t="s">
        <v>173</v>
      </c>
      <c r="B3157" s="328" t="str">
        <f>VLOOKUP(A3157,'Web Based Remittances'!$A$2:$C$70,3,0)</f>
        <v>775p999d</v>
      </c>
      <c r="C3157" t="s">
        <v>71</v>
      </c>
      <c r="D3157" t="s">
        <v>72</v>
      </c>
      <c r="E3157">
        <v>6116300</v>
      </c>
      <c r="F3157">
        <v>4185</v>
      </c>
      <c r="G3157">
        <v>380.45</v>
      </c>
      <c r="H3157">
        <v>380.45</v>
      </c>
      <c r="I3157">
        <v>380.45</v>
      </c>
      <c r="J3157">
        <v>380.45</v>
      </c>
      <c r="L3157">
        <v>380.45</v>
      </c>
      <c r="M3157">
        <v>380.45</v>
      </c>
      <c r="N3157">
        <v>380.45</v>
      </c>
      <c r="O3157">
        <v>380.45</v>
      </c>
      <c r="P3157">
        <v>380.45</v>
      </c>
      <c r="Q3157">
        <v>380.45</v>
      </c>
      <c r="R3157">
        <v>380.5</v>
      </c>
      <c r="S3157">
        <f t="shared" si="49"/>
        <v>380.45</v>
      </c>
      <c r="T3157">
        <f>SUM($F3157:H3157)</f>
        <v>4945.8999999999996</v>
      </c>
      <c r="U3157">
        <f>SUM($F3157:I3157)</f>
        <v>5326.3499999999995</v>
      </c>
      <c r="V3157">
        <f>SUM($F3157:J3157)</f>
        <v>5706.7999999999993</v>
      </c>
      <c r="W3157">
        <f>SUM($F3157:K3157)</f>
        <v>5706.7999999999993</v>
      </c>
      <c r="X3157">
        <f>SUM($F3157:L3157)</f>
        <v>6087.2499999999991</v>
      </c>
      <c r="Y3157">
        <f>SUM($F3157:M3157)</f>
        <v>6467.6999999999989</v>
      </c>
      <c r="Z3157">
        <f>SUM($F3157:N3157)</f>
        <v>6848.1499999999987</v>
      </c>
      <c r="AA3157">
        <f>SUM($F3157:O3157)</f>
        <v>7228.5999999999985</v>
      </c>
      <c r="AB3157">
        <f>SUM($F3157:P3157)</f>
        <v>7609.0499999999984</v>
      </c>
      <c r="AC3157">
        <f>SUM($F3157:Q3157)</f>
        <v>7989.4999999999982</v>
      </c>
      <c r="AD3157">
        <f>SUM($F3157:R3157)</f>
        <v>8369.9999999999982</v>
      </c>
    </row>
    <row r="3158" spans="1:30" x14ac:dyDescent="0.35">
      <c r="A3158" t="s">
        <v>173</v>
      </c>
      <c r="B3158" s="328" t="str">
        <f>VLOOKUP(A3158,'Web Based Remittances'!$A$2:$C$70,3,0)</f>
        <v>775p999d</v>
      </c>
      <c r="C3158" t="s">
        <v>73</v>
      </c>
      <c r="D3158" t="s">
        <v>74</v>
      </c>
      <c r="E3158">
        <v>6116200</v>
      </c>
      <c r="F3158">
        <v>7981</v>
      </c>
      <c r="G3158">
        <v>725.54</v>
      </c>
      <c r="H3158">
        <v>725.54</v>
      </c>
      <c r="I3158">
        <v>725.54</v>
      </c>
      <c r="J3158">
        <v>725.54</v>
      </c>
      <c r="L3158">
        <v>725.54</v>
      </c>
      <c r="M3158">
        <v>725.54</v>
      </c>
      <c r="N3158">
        <v>725.54</v>
      </c>
      <c r="O3158">
        <v>725.54</v>
      </c>
      <c r="P3158">
        <v>725.54</v>
      </c>
      <c r="Q3158">
        <v>725.54</v>
      </c>
      <c r="R3158">
        <v>725.6</v>
      </c>
      <c r="S3158">
        <f t="shared" si="49"/>
        <v>725.54</v>
      </c>
      <c r="T3158">
        <f>SUM($F3158:H3158)</f>
        <v>9432.0800000000017</v>
      </c>
      <c r="U3158">
        <f>SUM($F3158:I3158)</f>
        <v>10157.620000000003</v>
      </c>
      <c r="V3158">
        <f>SUM($F3158:J3158)</f>
        <v>10883.160000000003</v>
      </c>
      <c r="W3158">
        <f>SUM($F3158:K3158)</f>
        <v>10883.160000000003</v>
      </c>
      <c r="X3158">
        <f>SUM($F3158:L3158)</f>
        <v>11608.700000000004</v>
      </c>
      <c r="Y3158">
        <f>SUM($F3158:M3158)</f>
        <v>12334.240000000005</v>
      </c>
      <c r="Z3158">
        <f>SUM($F3158:N3158)</f>
        <v>13059.780000000006</v>
      </c>
      <c r="AA3158">
        <f>SUM($F3158:O3158)</f>
        <v>13785.320000000007</v>
      </c>
      <c r="AB3158">
        <f>SUM($F3158:P3158)</f>
        <v>14510.860000000008</v>
      </c>
      <c r="AC3158">
        <f>SUM($F3158:Q3158)</f>
        <v>15236.400000000009</v>
      </c>
      <c r="AD3158">
        <f>SUM($F3158:R3158)</f>
        <v>15962.000000000009</v>
      </c>
    </row>
    <row r="3159" spans="1:30" x14ac:dyDescent="0.35">
      <c r="A3159" t="s">
        <v>173</v>
      </c>
      <c r="B3159" s="328" t="str">
        <f>VLOOKUP(A3159,'Web Based Remittances'!$A$2:$C$70,3,0)</f>
        <v>775p999d</v>
      </c>
      <c r="C3159" t="s">
        <v>75</v>
      </c>
      <c r="D3159" t="s">
        <v>76</v>
      </c>
      <c r="E3159">
        <v>6116610</v>
      </c>
      <c r="F3159">
        <v>14000</v>
      </c>
      <c r="G3159">
        <v>14000</v>
      </c>
      <c r="S3159">
        <f t="shared" si="49"/>
        <v>14000</v>
      </c>
      <c r="T3159">
        <f>SUM($F3159:H3159)</f>
        <v>28000</v>
      </c>
      <c r="U3159">
        <f>SUM($F3159:I3159)</f>
        <v>28000</v>
      </c>
      <c r="V3159">
        <f>SUM($F3159:J3159)</f>
        <v>28000</v>
      </c>
      <c r="W3159">
        <f>SUM($F3159:K3159)</f>
        <v>28000</v>
      </c>
      <c r="X3159">
        <f>SUM($F3159:L3159)</f>
        <v>28000</v>
      </c>
      <c r="Y3159">
        <f>SUM($F3159:M3159)</f>
        <v>28000</v>
      </c>
      <c r="Z3159">
        <f>SUM($F3159:N3159)</f>
        <v>28000</v>
      </c>
      <c r="AA3159">
        <f>SUM($F3159:O3159)</f>
        <v>28000</v>
      </c>
      <c r="AB3159">
        <f>SUM($F3159:P3159)</f>
        <v>28000</v>
      </c>
      <c r="AC3159">
        <f>SUM($F3159:Q3159)</f>
        <v>28000</v>
      </c>
      <c r="AD3159">
        <f>SUM($F3159:R3159)</f>
        <v>28000</v>
      </c>
    </row>
    <row r="3160" spans="1:30" x14ac:dyDescent="0.35">
      <c r="A3160" t="s">
        <v>173</v>
      </c>
      <c r="B3160" s="328" t="str">
        <f>VLOOKUP(A3160,'Web Based Remittances'!$A$2:$C$70,3,0)</f>
        <v>775p999d</v>
      </c>
      <c r="C3160" t="s">
        <v>77</v>
      </c>
      <c r="D3160" t="s">
        <v>78</v>
      </c>
      <c r="E3160">
        <v>6116600</v>
      </c>
      <c r="F3160">
        <v>598.16</v>
      </c>
      <c r="R3160">
        <v>598.16</v>
      </c>
      <c r="S3160">
        <f t="shared" si="49"/>
        <v>0</v>
      </c>
      <c r="T3160">
        <f>SUM($F3160:H3160)</f>
        <v>598.16</v>
      </c>
      <c r="U3160">
        <f>SUM($F3160:I3160)</f>
        <v>598.16</v>
      </c>
      <c r="V3160">
        <f>SUM($F3160:J3160)</f>
        <v>598.16</v>
      </c>
      <c r="W3160">
        <f>SUM($F3160:K3160)</f>
        <v>598.16</v>
      </c>
      <c r="X3160">
        <f>SUM($F3160:L3160)</f>
        <v>598.16</v>
      </c>
      <c r="Y3160">
        <f>SUM($F3160:M3160)</f>
        <v>598.16</v>
      </c>
      <c r="Z3160">
        <f>SUM($F3160:N3160)</f>
        <v>598.16</v>
      </c>
      <c r="AA3160">
        <f>SUM($F3160:O3160)</f>
        <v>598.16</v>
      </c>
      <c r="AB3160">
        <f>SUM($F3160:P3160)</f>
        <v>598.16</v>
      </c>
      <c r="AC3160">
        <f>SUM($F3160:Q3160)</f>
        <v>598.16</v>
      </c>
      <c r="AD3160">
        <f>SUM($F3160:R3160)</f>
        <v>1196.32</v>
      </c>
    </row>
    <row r="3161" spans="1:30" x14ac:dyDescent="0.35">
      <c r="A3161" t="s">
        <v>173</v>
      </c>
      <c r="B3161" s="328" t="str">
        <f>VLOOKUP(A3161,'Web Based Remittances'!$A$2:$C$70,3,0)</f>
        <v>775p999d</v>
      </c>
      <c r="C3161" t="s">
        <v>79</v>
      </c>
      <c r="D3161" t="s">
        <v>80</v>
      </c>
      <c r="E3161">
        <v>6121000</v>
      </c>
      <c r="F3161">
        <v>17040</v>
      </c>
      <c r="G3161">
        <v>1549</v>
      </c>
      <c r="H3161">
        <v>1549</v>
      </c>
      <c r="I3161">
        <v>1549</v>
      </c>
      <c r="J3161">
        <v>1549</v>
      </c>
      <c r="L3161">
        <v>1549</v>
      </c>
      <c r="M3161">
        <v>1549</v>
      </c>
      <c r="N3161">
        <v>1549</v>
      </c>
      <c r="O3161">
        <v>1549</v>
      </c>
      <c r="P3161">
        <v>1549</v>
      </c>
      <c r="Q3161">
        <v>1549</v>
      </c>
      <c r="R3161">
        <v>1550</v>
      </c>
      <c r="S3161">
        <f t="shared" si="49"/>
        <v>1549</v>
      </c>
      <c r="T3161">
        <f>SUM($F3161:H3161)</f>
        <v>20138</v>
      </c>
      <c r="U3161">
        <f>SUM($F3161:I3161)</f>
        <v>21687</v>
      </c>
      <c r="V3161">
        <f>SUM($F3161:J3161)</f>
        <v>23236</v>
      </c>
      <c r="W3161">
        <f>SUM($F3161:K3161)</f>
        <v>23236</v>
      </c>
      <c r="X3161">
        <f>SUM($F3161:L3161)</f>
        <v>24785</v>
      </c>
      <c r="Y3161">
        <f>SUM($F3161:M3161)</f>
        <v>26334</v>
      </c>
      <c r="Z3161">
        <f>SUM($F3161:N3161)</f>
        <v>27883</v>
      </c>
      <c r="AA3161">
        <f>SUM($F3161:O3161)</f>
        <v>29432</v>
      </c>
      <c r="AB3161">
        <f>SUM($F3161:P3161)</f>
        <v>30981</v>
      </c>
      <c r="AC3161">
        <f>SUM($F3161:Q3161)</f>
        <v>32530</v>
      </c>
      <c r="AD3161">
        <f>SUM($F3161:R3161)</f>
        <v>34080</v>
      </c>
    </row>
    <row r="3162" spans="1:30" x14ac:dyDescent="0.35">
      <c r="A3162" t="s">
        <v>173</v>
      </c>
      <c r="B3162" s="328" t="str">
        <f>VLOOKUP(A3162,'Web Based Remittances'!$A$2:$C$70,3,0)</f>
        <v>775p999d</v>
      </c>
      <c r="C3162" t="s">
        <v>81</v>
      </c>
      <c r="D3162" t="s">
        <v>82</v>
      </c>
      <c r="E3162">
        <v>6122310</v>
      </c>
      <c r="F3162">
        <v>4495</v>
      </c>
      <c r="G3162">
        <v>408.64</v>
      </c>
      <c r="H3162">
        <v>408.64</v>
      </c>
      <c r="I3162">
        <v>408.64</v>
      </c>
      <c r="J3162">
        <v>408.64</v>
      </c>
      <c r="L3162">
        <v>408.64</v>
      </c>
      <c r="M3162">
        <v>408.64</v>
      </c>
      <c r="N3162">
        <v>408.64</v>
      </c>
      <c r="O3162">
        <v>408.64</v>
      </c>
      <c r="P3162">
        <v>408.64</v>
      </c>
      <c r="Q3162">
        <v>408.64</v>
      </c>
      <c r="R3162">
        <v>408.6</v>
      </c>
      <c r="S3162">
        <f t="shared" si="49"/>
        <v>408.64</v>
      </c>
      <c r="T3162">
        <f>SUM($F3162:H3162)</f>
        <v>5312.2800000000007</v>
      </c>
      <c r="U3162">
        <f>SUM($F3162:I3162)</f>
        <v>5720.920000000001</v>
      </c>
      <c r="V3162">
        <f>SUM($F3162:J3162)</f>
        <v>6129.5600000000013</v>
      </c>
      <c r="W3162">
        <f>SUM($F3162:K3162)</f>
        <v>6129.5600000000013</v>
      </c>
      <c r="X3162">
        <f>SUM($F3162:L3162)</f>
        <v>6538.2000000000016</v>
      </c>
      <c r="Y3162">
        <f>SUM($F3162:M3162)</f>
        <v>6946.840000000002</v>
      </c>
      <c r="Z3162">
        <f>SUM($F3162:N3162)</f>
        <v>7355.4800000000023</v>
      </c>
      <c r="AA3162">
        <f>SUM($F3162:O3162)</f>
        <v>7764.1200000000026</v>
      </c>
      <c r="AB3162">
        <f>SUM($F3162:P3162)</f>
        <v>8172.7600000000029</v>
      </c>
      <c r="AC3162">
        <f>SUM($F3162:Q3162)</f>
        <v>8581.4000000000033</v>
      </c>
      <c r="AD3162">
        <f>SUM($F3162:R3162)</f>
        <v>8990.0000000000036</v>
      </c>
    </row>
    <row r="3163" spans="1:30" x14ac:dyDescent="0.35">
      <c r="A3163" t="s">
        <v>173</v>
      </c>
      <c r="B3163" s="328" t="str">
        <f>VLOOKUP(A3163,'Web Based Remittances'!$A$2:$C$70,3,0)</f>
        <v>775p999d</v>
      </c>
      <c r="C3163" t="s">
        <v>83</v>
      </c>
      <c r="D3163" t="s">
        <v>84</v>
      </c>
      <c r="E3163">
        <v>6122110</v>
      </c>
      <c r="F3163">
        <v>7540</v>
      </c>
      <c r="G3163">
        <v>685.45</v>
      </c>
      <c r="H3163">
        <v>685.45</v>
      </c>
      <c r="I3163">
        <v>685.45</v>
      </c>
      <c r="J3163">
        <v>685.45</v>
      </c>
      <c r="L3163">
        <v>685.45</v>
      </c>
      <c r="M3163">
        <v>685.45</v>
      </c>
      <c r="N3163">
        <v>685.45</v>
      </c>
      <c r="O3163">
        <v>685.45</v>
      </c>
      <c r="P3163">
        <v>685.45</v>
      </c>
      <c r="Q3163">
        <v>685.45</v>
      </c>
      <c r="R3163">
        <v>685.5</v>
      </c>
      <c r="S3163">
        <f t="shared" si="49"/>
        <v>685.45</v>
      </c>
      <c r="T3163">
        <f>SUM($F3163:H3163)</f>
        <v>8910.9000000000015</v>
      </c>
      <c r="U3163">
        <f>SUM($F3163:I3163)</f>
        <v>9596.3500000000022</v>
      </c>
      <c r="V3163">
        <f>SUM($F3163:J3163)</f>
        <v>10281.800000000003</v>
      </c>
      <c r="W3163">
        <f>SUM($F3163:K3163)</f>
        <v>10281.800000000003</v>
      </c>
      <c r="X3163">
        <f>SUM($F3163:L3163)</f>
        <v>10967.250000000004</v>
      </c>
      <c r="Y3163">
        <f>SUM($F3163:M3163)</f>
        <v>11652.700000000004</v>
      </c>
      <c r="Z3163">
        <f>SUM($F3163:N3163)</f>
        <v>12338.150000000005</v>
      </c>
      <c r="AA3163">
        <f>SUM($F3163:O3163)</f>
        <v>13023.600000000006</v>
      </c>
      <c r="AB3163">
        <f>SUM($F3163:P3163)</f>
        <v>13709.050000000007</v>
      </c>
      <c r="AC3163">
        <f>SUM($F3163:Q3163)</f>
        <v>14394.500000000007</v>
      </c>
      <c r="AD3163">
        <f>SUM($F3163:R3163)</f>
        <v>15080.000000000007</v>
      </c>
    </row>
    <row r="3164" spans="1:30" x14ac:dyDescent="0.35">
      <c r="A3164" t="s">
        <v>173</v>
      </c>
      <c r="B3164" s="328" t="str">
        <f>VLOOKUP(A3164,'Web Based Remittances'!$A$2:$C$70,3,0)</f>
        <v>775p999d</v>
      </c>
      <c r="C3164" t="s">
        <v>85</v>
      </c>
      <c r="D3164" t="s">
        <v>86</v>
      </c>
      <c r="E3164">
        <v>6120800</v>
      </c>
      <c r="F3164">
        <v>5700</v>
      </c>
      <c r="H3164">
        <v>1500</v>
      </c>
      <c r="L3164">
        <v>1500</v>
      </c>
      <c r="O3164">
        <v>1500</v>
      </c>
      <c r="R3164">
        <v>1200</v>
      </c>
      <c r="S3164">
        <f t="shared" si="49"/>
        <v>0</v>
      </c>
      <c r="T3164">
        <f>SUM($F3164:H3164)</f>
        <v>7200</v>
      </c>
      <c r="U3164">
        <f>SUM($F3164:I3164)</f>
        <v>7200</v>
      </c>
      <c r="V3164">
        <f>SUM($F3164:J3164)</f>
        <v>7200</v>
      </c>
      <c r="W3164">
        <f>SUM($F3164:K3164)</f>
        <v>7200</v>
      </c>
      <c r="X3164">
        <f>SUM($F3164:L3164)</f>
        <v>8700</v>
      </c>
      <c r="Y3164">
        <f>SUM($F3164:M3164)</f>
        <v>8700</v>
      </c>
      <c r="Z3164">
        <f>SUM($F3164:N3164)</f>
        <v>8700</v>
      </c>
      <c r="AA3164">
        <f>SUM($F3164:O3164)</f>
        <v>10200</v>
      </c>
      <c r="AB3164">
        <f>SUM($F3164:P3164)</f>
        <v>10200</v>
      </c>
      <c r="AC3164">
        <f>SUM($F3164:Q3164)</f>
        <v>10200</v>
      </c>
      <c r="AD3164">
        <f>SUM($F3164:R3164)</f>
        <v>11400</v>
      </c>
    </row>
    <row r="3165" spans="1:30" x14ac:dyDescent="0.35">
      <c r="A3165" t="s">
        <v>173</v>
      </c>
      <c r="B3165" s="328" t="str">
        <f>VLOOKUP(A3165,'Web Based Remittances'!$A$2:$C$70,3,0)</f>
        <v>775p999d</v>
      </c>
      <c r="C3165" t="s">
        <v>87</v>
      </c>
      <c r="D3165" t="s">
        <v>88</v>
      </c>
      <c r="E3165">
        <v>6120220</v>
      </c>
      <c r="F3165">
        <v>30000</v>
      </c>
      <c r="G3165">
        <v>2727</v>
      </c>
      <c r="H3165">
        <v>2727</v>
      </c>
      <c r="I3165">
        <v>2727</v>
      </c>
      <c r="J3165">
        <v>2727</v>
      </c>
      <c r="L3165">
        <v>2727</v>
      </c>
      <c r="M3165">
        <v>2727</v>
      </c>
      <c r="N3165">
        <v>2727</v>
      </c>
      <c r="O3165">
        <v>2727</v>
      </c>
      <c r="P3165">
        <v>2727</v>
      </c>
      <c r="Q3165">
        <v>2727</v>
      </c>
      <c r="R3165">
        <v>2730</v>
      </c>
      <c r="S3165">
        <f t="shared" si="49"/>
        <v>2727</v>
      </c>
      <c r="T3165">
        <f>SUM($F3165:H3165)</f>
        <v>35454</v>
      </c>
      <c r="U3165">
        <f>SUM($F3165:I3165)</f>
        <v>38181</v>
      </c>
      <c r="V3165">
        <f>SUM($F3165:J3165)</f>
        <v>40908</v>
      </c>
      <c r="W3165">
        <f>SUM($F3165:K3165)</f>
        <v>40908</v>
      </c>
      <c r="X3165">
        <f>SUM($F3165:L3165)</f>
        <v>43635</v>
      </c>
      <c r="Y3165">
        <f>SUM($F3165:M3165)</f>
        <v>46362</v>
      </c>
      <c r="Z3165">
        <f>SUM($F3165:N3165)</f>
        <v>49089</v>
      </c>
      <c r="AA3165">
        <f>SUM($F3165:O3165)</f>
        <v>51816</v>
      </c>
      <c r="AB3165">
        <f>SUM($F3165:P3165)</f>
        <v>54543</v>
      </c>
      <c r="AC3165">
        <f>SUM($F3165:Q3165)</f>
        <v>57270</v>
      </c>
      <c r="AD3165">
        <f>SUM($F3165:R3165)</f>
        <v>60000</v>
      </c>
    </row>
    <row r="3166" spans="1:30" x14ac:dyDescent="0.35">
      <c r="A3166" t="s">
        <v>173</v>
      </c>
      <c r="B3166" s="328" t="str">
        <f>VLOOKUP(A3166,'Web Based Remittances'!$A$2:$C$70,3,0)</f>
        <v>775p999d</v>
      </c>
      <c r="C3166" t="s">
        <v>89</v>
      </c>
      <c r="D3166" t="s">
        <v>90</v>
      </c>
      <c r="E3166">
        <v>6120600</v>
      </c>
      <c r="F3166">
        <v>7680</v>
      </c>
      <c r="R3166">
        <v>7680</v>
      </c>
      <c r="S3166">
        <f t="shared" si="49"/>
        <v>0</v>
      </c>
      <c r="T3166">
        <f>SUM($F3166:H3166)</f>
        <v>7680</v>
      </c>
      <c r="U3166">
        <f>SUM($F3166:I3166)</f>
        <v>7680</v>
      </c>
      <c r="V3166">
        <f>SUM($F3166:J3166)</f>
        <v>7680</v>
      </c>
      <c r="W3166">
        <f>SUM($F3166:K3166)</f>
        <v>7680</v>
      </c>
      <c r="X3166">
        <f>SUM($F3166:L3166)</f>
        <v>7680</v>
      </c>
      <c r="Y3166">
        <f>SUM($F3166:M3166)</f>
        <v>7680</v>
      </c>
      <c r="Z3166">
        <f>SUM($F3166:N3166)</f>
        <v>7680</v>
      </c>
      <c r="AA3166">
        <f>SUM($F3166:O3166)</f>
        <v>7680</v>
      </c>
      <c r="AB3166">
        <f>SUM($F3166:P3166)</f>
        <v>7680</v>
      </c>
      <c r="AC3166">
        <f>SUM($F3166:Q3166)</f>
        <v>7680</v>
      </c>
      <c r="AD3166">
        <f>SUM($F3166:R3166)</f>
        <v>15360</v>
      </c>
    </row>
    <row r="3167" spans="1:30" x14ac:dyDescent="0.35">
      <c r="A3167" t="s">
        <v>173</v>
      </c>
      <c r="B3167" s="328" t="str">
        <f>VLOOKUP(A3167,'Web Based Remittances'!$A$2:$C$70,3,0)</f>
        <v>775p999d</v>
      </c>
      <c r="C3167" t="s">
        <v>91</v>
      </c>
      <c r="D3167" t="s">
        <v>92</v>
      </c>
      <c r="E3167">
        <v>6120400</v>
      </c>
      <c r="F3167">
        <v>9337</v>
      </c>
      <c r="G3167">
        <v>2000</v>
      </c>
      <c r="H3167">
        <v>733.7</v>
      </c>
      <c r="I3167">
        <v>733.7</v>
      </c>
      <c r="J3167">
        <v>733.7</v>
      </c>
      <c r="L3167">
        <v>733.7</v>
      </c>
      <c r="M3167">
        <v>733.7</v>
      </c>
      <c r="N3167">
        <v>733.7</v>
      </c>
      <c r="O3167">
        <v>733.7</v>
      </c>
      <c r="P3167">
        <v>733.7</v>
      </c>
      <c r="Q3167">
        <v>733.7</v>
      </c>
      <c r="R3167">
        <v>733.7</v>
      </c>
      <c r="S3167">
        <f t="shared" si="49"/>
        <v>2000</v>
      </c>
      <c r="T3167">
        <f>SUM($F3167:H3167)</f>
        <v>12070.7</v>
      </c>
      <c r="U3167">
        <f>SUM($F3167:I3167)</f>
        <v>12804.400000000001</v>
      </c>
      <c r="V3167">
        <f>SUM($F3167:J3167)</f>
        <v>13538.100000000002</v>
      </c>
      <c r="W3167">
        <f>SUM($F3167:K3167)</f>
        <v>13538.100000000002</v>
      </c>
      <c r="X3167">
        <f>SUM($F3167:L3167)</f>
        <v>14271.800000000003</v>
      </c>
      <c r="Y3167">
        <f>SUM($F3167:M3167)</f>
        <v>15005.500000000004</v>
      </c>
      <c r="Z3167">
        <f>SUM($F3167:N3167)</f>
        <v>15739.200000000004</v>
      </c>
      <c r="AA3167">
        <f>SUM($F3167:O3167)</f>
        <v>16472.900000000005</v>
      </c>
      <c r="AB3167">
        <f>SUM($F3167:P3167)</f>
        <v>17206.600000000006</v>
      </c>
      <c r="AC3167">
        <f>SUM($F3167:Q3167)</f>
        <v>17940.300000000007</v>
      </c>
      <c r="AD3167">
        <f>SUM($F3167:R3167)</f>
        <v>18674.000000000007</v>
      </c>
    </row>
    <row r="3168" spans="1:30" x14ac:dyDescent="0.35">
      <c r="A3168" t="s">
        <v>173</v>
      </c>
      <c r="B3168" s="328" t="str">
        <f>VLOOKUP(A3168,'Web Based Remittances'!$A$2:$C$70,3,0)</f>
        <v>775p999d</v>
      </c>
      <c r="C3168" t="s">
        <v>93</v>
      </c>
      <c r="D3168" t="s">
        <v>94</v>
      </c>
      <c r="E3168">
        <v>6140130</v>
      </c>
      <c r="F3168">
        <v>111664</v>
      </c>
      <c r="G3168">
        <v>11166.4</v>
      </c>
      <c r="H3168">
        <v>11166.4</v>
      </c>
      <c r="I3168">
        <v>11166.4</v>
      </c>
      <c r="J3168">
        <v>11166.4</v>
      </c>
      <c r="L3168">
        <v>11166.4</v>
      </c>
      <c r="M3168">
        <v>11166.4</v>
      </c>
      <c r="N3168">
        <v>11166.4</v>
      </c>
      <c r="O3168">
        <v>11166.4</v>
      </c>
      <c r="P3168">
        <v>11166.4</v>
      </c>
      <c r="Q3168">
        <v>11166.4</v>
      </c>
      <c r="S3168">
        <f t="shared" si="49"/>
        <v>11166.4</v>
      </c>
      <c r="T3168">
        <f>SUM($F3168:H3168)</f>
        <v>133996.79999999999</v>
      </c>
      <c r="U3168">
        <f>SUM($F3168:I3168)</f>
        <v>145163.19999999998</v>
      </c>
      <c r="V3168">
        <f>SUM($F3168:J3168)</f>
        <v>156329.59999999998</v>
      </c>
      <c r="W3168">
        <f>SUM($F3168:K3168)</f>
        <v>156329.59999999998</v>
      </c>
      <c r="X3168">
        <f>SUM($F3168:L3168)</f>
        <v>167495.99999999997</v>
      </c>
      <c r="Y3168">
        <f>SUM($F3168:M3168)</f>
        <v>178662.39999999997</v>
      </c>
      <c r="Z3168">
        <f>SUM($F3168:N3168)</f>
        <v>189828.79999999996</v>
      </c>
      <c r="AA3168">
        <f>SUM($F3168:O3168)</f>
        <v>200995.19999999995</v>
      </c>
      <c r="AB3168">
        <f>SUM($F3168:P3168)</f>
        <v>212161.59999999995</v>
      </c>
      <c r="AC3168">
        <f>SUM($F3168:Q3168)</f>
        <v>223327.99999999994</v>
      </c>
      <c r="AD3168">
        <f>SUM($F3168:R3168)</f>
        <v>223327.99999999994</v>
      </c>
    </row>
    <row r="3169" spans="1:30" x14ac:dyDescent="0.35">
      <c r="A3169" t="s">
        <v>173</v>
      </c>
      <c r="B3169" s="328" t="str">
        <f>VLOOKUP(A3169,'Web Based Remittances'!$A$2:$C$70,3,0)</f>
        <v>775p999d</v>
      </c>
      <c r="C3169" t="s">
        <v>95</v>
      </c>
      <c r="D3169" t="s">
        <v>96</v>
      </c>
      <c r="E3169">
        <v>6142430</v>
      </c>
      <c r="F3169">
        <v>12205</v>
      </c>
      <c r="G3169">
        <v>1109.54</v>
      </c>
      <c r="H3169">
        <v>1109.54</v>
      </c>
      <c r="I3169">
        <v>1109.54</v>
      </c>
      <c r="J3169">
        <v>1109.54</v>
      </c>
      <c r="L3169">
        <v>1109.54</v>
      </c>
      <c r="M3169">
        <v>1109.54</v>
      </c>
      <c r="N3169">
        <v>1109.54</v>
      </c>
      <c r="O3169">
        <v>1109.54</v>
      </c>
      <c r="P3169">
        <v>1109.54</v>
      </c>
      <c r="Q3169">
        <v>1109.54</v>
      </c>
      <c r="R3169">
        <v>1109.5999999999999</v>
      </c>
      <c r="S3169">
        <f t="shared" si="49"/>
        <v>1109.54</v>
      </c>
      <c r="T3169">
        <f>SUM($F3169:H3169)</f>
        <v>14424.080000000002</v>
      </c>
      <c r="U3169">
        <f>SUM($F3169:I3169)</f>
        <v>15533.620000000003</v>
      </c>
      <c r="V3169">
        <f>SUM($F3169:J3169)</f>
        <v>16643.160000000003</v>
      </c>
      <c r="W3169">
        <f>SUM($F3169:K3169)</f>
        <v>16643.160000000003</v>
      </c>
      <c r="X3169">
        <f>SUM($F3169:L3169)</f>
        <v>17752.700000000004</v>
      </c>
      <c r="Y3169">
        <f>SUM($F3169:M3169)</f>
        <v>18862.240000000005</v>
      </c>
      <c r="Z3169">
        <f>SUM($F3169:N3169)</f>
        <v>19971.780000000006</v>
      </c>
      <c r="AA3169">
        <f>SUM($F3169:O3169)</f>
        <v>21081.320000000007</v>
      </c>
      <c r="AB3169">
        <f>SUM($F3169:P3169)</f>
        <v>22190.860000000008</v>
      </c>
      <c r="AC3169">
        <f>SUM($F3169:Q3169)</f>
        <v>23300.400000000009</v>
      </c>
      <c r="AD3169">
        <f>SUM($F3169:R3169)</f>
        <v>24410.000000000007</v>
      </c>
    </row>
    <row r="3170" spans="1:30" x14ac:dyDescent="0.35">
      <c r="A3170" t="s">
        <v>173</v>
      </c>
      <c r="B3170" s="328" t="str">
        <f>VLOOKUP(A3170,'Web Based Remittances'!$A$2:$C$70,3,0)</f>
        <v>775p999d</v>
      </c>
      <c r="C3170" t="s">
        <v>97</v>
      </c>
      <c r="D3170" t="s">
        <v>98</v>
      </c>
      <c r="E3170">
        <v>6146100</v>
      </c>
      <c r="S3170">
        <f t="shared" si="49"/>
        <v>0</v>
      </c>
      <c r="T3170">
        <f>SUM($F3170:H3170)</f>
        <v>0</v>
      </c>
      <c r="U3170">
        <f>SUM($F3170:I3170)</f>
        <v>0</v>
      </c>
      <c r="V3170">
        <f>SUM($F3170:J3170)</f>
        <v>0</v>
      </c>
      <c r="W3170">
        <f>SUM($F3170:K3170)</f>
        <v>0</v>
      </c>
      <c r="X3170">
        <f>SUM($F3170:L3170)</f>
        <v>0</v>
      </c>
      <c r="Y3170">
        <f>SUM($F3170:M3170)</f>
        <v>0</v>
      </c>
      <c r="Z3170">
        <f>SUM($F3170:N3170)</f>
        <v>0</v>
      </c>
      <c r="AA3170">
        <f>SUM($F3170:O3170)</f>
        <v>0</v>
      </c>
      <c r="AB3170">
        <f>SUM($F3170:P3170)</f>
        <v>0</v>
      </c>
      <c r="AC3170">
        <f>SUM($F3170:Q3170)</f>
        <v>0</v>
      </c>
      <c r="AD3170">
        <f>SUM($F3170:R3170)</f>
        <v>0</v>
      </c>
    </row>
    <row r="3171" spans="1:30" x14ac:dyDescent="0.35">
      <c r="A3171" t="s">
        <v>173</v>
      </c>
      <c r="B3171" s="328" t="str">
        <f>VLOOKUP(A3171,'Web Based Remittances'!$A$2:$C$70,3,0)</f>
        <v>775p999d</v>
      </c>
      <c r="C3171" t="s">
        <v>99</v>
      </c>
      <c r="D3171" t="s">
        <v>100</v>
      </c>
      <c r="E3171">
        <v>6140000</v>
      </c>
      <c r="F3171">
        <v>27616</v>
      </c>
      <c r="G3171">
        <v>2510.54</v>
      </c>
      <c r="H3171">
        <v>2510.54</v>
      </c>
      <c r="I3171">
        <v>2510.54</v>
      </c>
      <c r="J3171">
        <v>2510.54</v>
      </c>
      <c r="L3171">
        <v>2510.54</v>
      </c>
      <c r="M3171">
        <v>2510.54</v>
      </c>
      <c r="N3171">
        <v>2510.54</v>
      </c>
      <c r="O3171">
        <v>2510.54</v>
      </c>
      <c r="P3171">
        <v>2510.54</v>
      </c>
      <c r="Q3171">
        <v>2510.54</v>
      </c>
      <c r="R3171">
        <v>2510.6</v>
      </c>
      <c r="S3171">
        <f t="shared" si="49"/>
        <v>2510.54</v>
      </c>
      <c r="T3171">
        <f>SUM($F3171:H3171)</f>
        <v>32637.08</v>
      </c>
      <c r="U3171">
        <f>SUM($F3171:I3171)</f>
        <v>35147.620000000003</v>
      </c>
      <c r="V3171">
        <f>SUM($F3171:J3171)</f>
        <v>37658.160000000003</v>
      </c>
      <c r="W3171">
        <f>SUM($F3171:K3171)</f>
        <v>37658.160000000003</v>
      </c>
      <c r="X3171">
        <f>SUM($F3171:L3171)</f>
        <v>40168.700000000004</v>
      </c>
      <c r="Y3171">
        <f>SUM($F3171:M3171)</f>
        <v>42679.240000000005</v>
      </c>
      <c r="Z3171">
        <f>SUM($F3171:N3171)</f>
        <v>45189.780000000006</v>
      </c>
      <c r="AA3171">
        <f>SUM($F3171:O3171)</f>
        <v>47700.320000000007</v>
      </c>
      <c r="AB3171">
        <f>SUM($F3171:P3171)</f>
        <v>50210.860000000008</v>
      </c>
      <c r="AC3171">
        <f>SUM($F3171:Q3171)</f>
        <v>52721.400000000009</v>
      </c>
      <c r="AD3171">
        <f>SUM($F3171:R3171)</f>
        <v>55232.000000000007</v>
      </c>
    </row>
    <row r="3172" spans="1:30" x14ac:dyDescent="0.35">
      <c r="A3172" t="s">
        <v>173</v>
      </c>
      <c r="B3172" s="328" t="str">
        <f>VLOOKUP(A3172,'Web Based Remittances'!$A$2:$C$70,3,0)</f>
        <v>775p999d</v>
      </c>
      <c r="C3172" t="s">
        <v>101</v>
      </c>
      <c r="D3172" t="s">
        <v>102</v>
      </c>
      <c r="E3172">
        <v>6121600</v>
      </c>
      <c r="F3172">
        <v>8388</v>
      </c>
      <c r="R3172">
        <v>8388</v>
      </c>
      <c r="S3172">
        <f t="shared" si="49"/>
        <v>0</v>
      </c>
      <c r="T3172">
        <f>SUM($F3172:H3172)</f>
        <v>8388</v>
      </c>
      <c r="U3172">
        <f>SUM($F3172:I3172)</f>
        <v>8388</v>
      </c>
      <c r="V3172">
        <f>SUM($F3172:J3172)</f>
        <v>8388</v>
      </c>
      <c r="W3172">
        <f>SUM($F3172:K3172)</f>
        <v>8388</v>
      </c>
      <c r="X3172">
        <f>SUM($F3172:L3172)</f>
        <v>8388</v>
      </c>
      <c r="Y3172">
        <f>SUM($F3172:M3172)</f>
        <v>8388</v>
      </c>
      <c r="Z3172">
        <f>SUM($F3172:N3172)</f>
        <v>8388</v>
      </c>
      <c r="AA3172">
        <f>SUM($F3172:O3172)</f>
        <v>8388</v>
      </c>
      <c r="AB3172">
        <f>SUM($F3172:P3172)</f>
        <v>8388</v>
      </c>
      <c r="AC3172">
        <f>SUM($F3172:Q3172)</f>
        <v>8388</v>
      </c>
      <c r="AD3172">
        <f>SUM($F3172:R3172)</f>
        <v>16776</v>
      </c>
    </row>
    <row r="3173" spans="1:30" x14ac:dyDescent="0.35">
      <c r="A3173" t="s">
        <v>173</v>
      </c>
      <c r="B3173" s="328" t="str">
        <f>VLOOKUP(A3173,'Web Based Remittances'!$A$2:$C$70,3,0)</f>
        <v>775p999d</v>
      </c>
      <c r="C3173" t="s">
        <v>103</v>
      </c>
      <c r="D3173" t="s">
        <v>104</v>
      </c>
      <c r="E3173">
        <v>6151110</v>
      </c>
      <c r="F3173">
        <v>1250</v>
      </c>
      <c r="R3173">
        <v>1250</v>
      </c>
      <c r="S3173">
        <f t="shared" si="49"/>
        <v>0</v>
      </c>
      <c r="T3173">
        <f>SUM($F3173:H3173)</f>
        <v>1250</v>
      </c>
      <c r="U3173">
        <f>SUM($F3173:I3173)</f>
        <v>1250</v>
      </c>
      <c r="V3173">
        <f>SUM($F3173:J3173)</f>
        <v>1250</v>
      </c>
      <c r="W3173">
        <f>SUM($F3173:K3173)</f>
        <v>1250</v>
      </c>
      <c r="X3173">
        <f>SUM($F3173:L3173)</f>
        <v>1250</v>
      </c>
      <c r="Y3173">
        <f>SUM($F3173:M3173)</f>
        <v>1250</v>
      </c>
      <c r="Z3173">
        <f>SUM($F3173:N3173)</f>
        <v>1250</v>
      </c>
      <c r="AA3173">
        <f>SUM($F3173:O3173)</f>
        <v>1250</v>
      </c>
      <c r="AB3173">
        <f>SUM($F3173:P3173)</f>
        <v>1250</v>
      </c>
      <c r="AC3173">
        <f>SUM($F3173:Q3173)</f>
        <v>1250</v>
      </c>
      <c r="AD3173">
        <f>SUM($F3173:R3173)</f>
        <v>2500</v>
      </c>
    </row>
    <row r="3174" spans="1:30" x14ac:dyDescent="0.35">
      <c r="A3174" t="s">
        <v>173</v>
      </c>
      <c r="B3174" s="328" t="str">
        <f>VLOOKUP(A3174,'Web Based Remittances'!$A$2:$C$70,3,0)</f>
        <v>775p999d</v>
      </c>
      <c r="C3174" t="s">
        <v>105</v>
      </c>
      <c r="D3174" t="s">
        <v>106</v>
      </c>
      <c r="E3174">
        <v>6140200</v>
      </c>
      <c r="F3174">
        <v>82096</v>
      </c>
      <c r="G3174">
        <v>7463.27</v>
      </c>
      <c r="H3174">
        <v>7463.27</v>
      </c>
      <c r="I3174">
        <v>7463.27</v>
      </c>
      <c r="J3174">
        <v>7463.27</v>
      </c>
      <c r="L3174">
        <v>7463.27</v>
      </c>
      <c r="M3174">
        <v>7463.27</v>
      </c>
      <c r="N3174">
        <v>7463.27</v>
      </c>
      <c r="O3174">
        <v>7463.27</v>
      </c>
      <c r="P3174">
        <v>7463.27</v>
      </c>
      <c r="Q3174">
        <v>7463.27</v>
      </c>
      <c r="R3174">
        <v>7463.3</v>
      </c>
      <c r="S3174">
        <f t="shared" si="49"/>
        <v>7463.27</v>
      </c>
      <c r="T3174">
        <f>SUM($F3174:H3174)</f>
        <v>97022.540000000008</v>
      </c>
      <c r="U3174">
        <f>SUM($F3174:I3174)</f>
        <v>104485.81000000001</v>
      </c>
      <c r="V3174">
        <f>SUM($F3174:J3174)</f>
        <v>111949.08000000002</v>
      </c>
      <c r="W3174">
        <f>SUM($F3174:K3174)</f>
        <v>111949.08000000002</v>
      </c>
      <c r="X3174">
        <f>SUM($F3174:L3174)</f>
        <v>119412.35000000002</v>
      </c>
      <c r="Y3174">
        <f>SUM($F3174:M3174)</f>
        <v>126875.62000000002</v>
      </c>
      <c r="Z3174">
        <f>SUM($F3174:N3174)</f>
        <v>134338.89000000001</v>
      </c>
      <c r="AA3174">
        <f>SUM($F3174:O3174)</f>
        <v>141802.16</v>
      </c>
      <c r="AB3174">
        <f>SUM($F3174:P3174)</f>
        <v>149265.43</v>
      </c>
      <c r="AC3174">
        <f>SUM($F3174:Q3174)</f>
        <v>156728.69999999998</v>
      </c>
      <c r="AD3174">
        <f>SUM($F3174:R3174)</f>
        <v>164191.99999999997</v>
      </c>
    </row>
    <row r="3175" spans="1:30" x14ac:dyDescent="0.35">
      <c r="A3175" t="s">
        <v>173</v>
      </c>
      <c r="B3175" s="328" t="str">
        <f>VLOOKUP(A3175,'Web Based Remittances'!$A$2:$C$70,3,0)</f>
        <v>775p999d</v>
      </c>
      <c r="C3175" t="s">
        <v>107</v>
      </c>
      <c r="D3175" t="s">
        <v>108</v>
      </c>
      <c r="E3175">
        <v>6111000</v>
      </c>
      <c r="F3175">
        <v>50000</v>
      </c>
      <c r="G3175">
        <v>4545.45</v>
      </c>
      <c r="H3175">
        <v>4545.45</v>
      </c>
      <c r="I3175">
        <v>4545.45</v>
      </c>
      <c r="J3175">
        <v>4545.45</v>
      </c>
      <c r="L3175">
        <v>4545.45</v>
      </c>
      <c r="M3175">
        <v>4545.45</v>
      </c>
      <c r="N3175">
        <v>4545.45</v>
      </c>
      <c r="O3175">
        <v>4545.45</v>
      </c>
      <c r="P3175">
        <v>4545.45</v>
      </c>
      <c r="Q3175">
        <v>4545.45</v>
      </c>
      <c r="R3175">
        <v>4545.5</v>
      </c>
      <c r="S3175">
        <f t="shared" si="49"/>
        <v>4545.45</v>
      </c>
      <c r="T3175">
        <f>SUM($F3175:H3175)</f>
        <v>59090.899999999994</v>
      </c>
      <c r="U3175">
        <f>SUM($F3175:I3175)</f>
        <v>63636.349999999991</v>
      </c>
      <c r="V3175">
        <f>SUM($F3175:J3175)</f>
        <v>68181.799999999988</v>
      </c>
      <c r="W3175">
        <f>SUM($F3175:K3175)</f>
        <v>68181.799999999988</v>
      </c>
      <c r="X3175">
        <f>SUM($F3175:L3175)</f>
        <v>72727.249999999985</v>
      </c>
      <c r="Y3175">
        <f>SUM($F3175:M3175)</f>
        <v>77272.699999999983</v>
      </c>
      <c r="Z3175">
        <f>SUM($F3175:N3175)</f>
        <v>81818.14999999998</v>
      </c>
      <c r="AA3175">
        <f>SUM($F3175:O3175)</f>
        <v>86363.599999999977</v>
      </c>
      <c r="AB3175">
        <f>SUM($F3175:P3175)</f>
        <v>90909.049999999974</v>
      </c>
      <c r="AC3175">
        <f>SUM($F3175:Q3175)</f>
        <v>95454.499999999971</v>
      </c>
      <c r="AD3175">
        <f>SUM($F3175:R3175)</f>
        <v>99999.999999999971</v>
      </c>
    </row>
    <row r="3176" spans="1:30" x14ac:dyDescent="0.35">
      <c r="A3176" t="s">
        <v>173</v>
      </c>
      <c r="B3176" s="328" t="str">
        <f>VLOOKUP(A3176,'Web Based Remittances'!$A$2:$C$70,3,0)</f>
        <v>775p999d</v>
      </c>
      <c r="C3176" t="s">
        <v>109</v>
      </c>
      <c r="D3176" t="s">
        <v>110</v>
      </c>
      <c r="E3176">
        <v>6170100</v>
      </c>
      <c r="F3176">
        <v>32566</v>
      </c>
      <c r="G3176">
        <v>2960.55</v>
      </c>
      <c r="H3176">
        <v>2960.55</v>
      </c>
      <c r="I3176">
        <v>2960.55</v>
      </c>
      <c r="J3176">
        <v>2960.55</v>
      </c>
      <c r="L3176">
        <v>2960.55</v>
      </c>
      <c r="M3176">
        <v>2960.55</v>
      </c>
      <c r="N3176">
        <v>2960.55</v>
      </c>
      <c r="O3176">
        <v>2960.55</v>
      </c>
      <c r="P3176">
        <v>2960.55</v>
      </c>
      <c r="Q3176">
        <v>2960.55</v>
      </c>
      <c r="R3176">
        <v>2960.5</v>
      </c>
      <c r="S3176">
        <f t="shared" si="49"/>
        <v>2960.55</v>
      </c>
      <c r="T3176">
        <f>SUM($F3176:H3176)</f>
        <v>38487.100000000006</v>
      </c>
      <c r="U3176">
        <f>SUM($F3176:I3176)</f>
        <v>41447.650000000009</v>
      </c>
      <c r="V3176">
        <f>SUM($F3176:J3176)</f>
        <v>44408.200000000012</v>
      </c>
      <c r="W3176">
        <f>SUM($F3176:K3176)</f>
        <v>44408.200000000012</v>
      </c>
      <c r="X3176">
        <f>SUM($F3176:L3176)</f>
        <v>47368.750000000015</v>
      </c>
      <c r="Y3176">
        <f>SUM($F3176:M3176)</f>
        <v>50329.300000000017</v>
      </c>
      <c r="Z3176">
        <f>SUM($F3176:N3176)</f>
        <v>53289.85000000002</v>
      </c>
      <c r="AA3176">
        <f>SUM($F3176:O3176)</f>
        <v>56250.400000000023</v>
      </c>
      <c r="AB3176">
        <f>SUM($F3176:P3176)</f>
        <v>59210.950000000026</v>
      </c>
      <c r="AC3176">
        <f>SUM($F3176:Q3176)</f>
        <v>62171.500000000029</v>
      </c>
      <c r="AD3176">
        <f>SUM($F3176:R3176)</f>
        <v>65132.000000000029</v>
      </c>
    </row>
    <row r="3177" spans="1:30" x14ac:dyDescent="0.35">
      <c r="A3177" t="s">
        <v>173</v>
      </c>
      <c r="B3177" s="328" t="str">
        <f>VLOOKUP(A3177,'Web Based Remittances'!$A$2:$C$70,3,0)</f>
        <v>775p999d</v>
      </c>
      <c r="C3177" t="s">
        <v>111</v>
      </c>
      <c r="D3177" t="s">
        <v>112</v>
      </c>
      <c r="E3177">
        <v>6170110</v>
      </c>
      <c r="F3177">
        <v>47820</v>
      </c>
      <c r="G3177">
        <v>4347.2700000000004</v>
      </c>
      <c r="H3177">
        <v>4347.2700000000004</v>
      </c>
      <c r="I3177">
        <v>4347.2700000000004</v>
      </c>
      <c r="J3177">
        <v>4347.2700000000004</v>
      </c>
      <c r="L3177">
        <v>4347.2700000000004</v>
      </c>
      <c r="M3177">
        <v>4347.2700000000004</v>
      </c>
      <c r="N3177">
        <v>4347.2700000000004</v>
      </c>
      <c r="O3177">
        <v>4347.2700000000004</v>
      </c>
      <c r="P3177">
        <v>4347.2700000000004</v>
      </c>
      <c r="Q3177">
        <v>4347.2700000000004</v>
      </c>
      <c r="R3177">
        <v>4347.3</v>
      </c>
      <c r="S3177">
        <f t="shared" si="49"/>
        <v>4347.2700000000004</v>
      </c>
      <c r="T3177">
        <f>SUM($F3177:H3177)</f>
        <v>56514.540000000008</v>
      </c>
      <c r="U3177">
        <f>SUM($F3177:I3177)</f>
        <v>60861.810000000012</v>
      </c>
      <c r="V3177">
        <f>SUM($F3177:J3177)</f>
        <v>65209.080000000016</v>
      </c>
      <c r="W3177">
        <f>SUM($F3177:K3177)</f>
        <v>65209.080000000016</v>
      </c>
      <c r="X3177">
        <f>SUM($F3177:L3177)</f>
        <v>69556.35000000002</v>
      </c>
      <c r="Y3177">
        <f>SUM($F3177:M3177)</f>
        <v>73903.620000000024</v>
      </c>
      <c r="Z3177">
        <f>SUM($F3177:N3177)</f>
        <v>78250.890000000029</v>
      </c>
      <c r="AA3177">
        <f>SUM($F3177:O3177)</f>
        <v>82598.160000000033</v>
      </c>
      <c r="AB3177">
        <f>SUM($F3177:P3177)</f>
        <v>86945.430000000037</v>
      </c>
      <c r="AC3177">
        <f>SUM($F3177:Q3177)</f>
        <v>91292.700000000041</v>
      </c>
      <c r="AD3177">
        <f>SUM($F3177:R3177)</f>
        <v>95640.000000000044</v>
      </c>
    </row>
    <row r="3178" spans="1:30" x14ac:dyDescent="0.35">
      <c r="A3178" t="s">
        <v>173</v>
      </c>
      <c r="B3178" s="328" t="str">
        <f>VLOOKUP(A3178,'Web Based Remittances'!$A$2:$C$70,3,0)</f>
        <v>775p999d</v>
      </c>
      <c r="C3178" t="s">
        <v>113</v>
      </c>
      <c r="D3178" t="s">
        <v>114</v>
      </c>
      <c r="E3178">
        <v>6181400</v>
      </c>
      <c r="S3178">
        <f t="shared" si="49"/>
        <v>0</v>
      </c>
      <c r="T3178">
        <f>SUM($F3178:H3178)</f>
        <v>0</v>
      </c>
      <c r="U3178">
        <f>SUM($F3178:I3178)</f>
        <v>0</v>
      </c>
      <c r="V3178">
        <f>SUM($F3178:J3178)</f>
        <v>0</v>
      </c>
      <c r="W3178">
        <f>SUM($F3178:K3178)</f>
        <v>0</v>
      </c>
      <c r="X3178">
        <f>SUM($F3178:L3178)</f>
        <v>0</v>
      </c>
      <c r="Y3178">
        <f>SUM($F3178:M3178)</f>
        <v>0</v>
      </c>
      <c r="Z3178">
        <f>SUM($F3178:N3178)</f>
        <v>0</v>
      </c>
      <c r="AA3178">
        <f>SUM($F3178:O3178)</f>
        <v>0</v>
      </c>
      <c r="AB3178">
        <f>SUM($F3178:P3178)</f>
        <v>0</v>
      </c>
      <c r="AC3178">
        <f>SUM($F3178:Q3178)</f>
        <v>0</v>
      </c>
      <c r="AD3178">
        <f>SUM($F3178:R3178)</f>
        <v>0</v>
      </c>
    </row>
    <row r="3179" spans="1:30" x14ac:dyDescent="0.35">
      <c r="A3179" t="s">
        <v>173</v>
      </c>
      <c r="B3179" s="328" t="str">
        <f>VLOOKUP(A3179,'Web Based Remittances'!$A$2:$C$70,3,0)</f>
        <v>775p999d</v>
      </c>
      <c r="C3179" t="s">
        <v>115</v>
      </c>
      <c r="D3179" t="s">
        <v>116</v>
      </c>
      <c r="E3179">
        <v>6181500</v>
      </c>
      <c r="F3179">
        <v>25000</v>
      </c>
      <c r="R3179">
        <v>25000</v>
      </c>
      <c r="S3179">
        <f t="shared" si="49"/>
        <v>0</v>
      </c>
      <c r="T3179">
        <f>SUM($F3179:H3179)</f>
        <v>25000</v>
      </c>
      <c r="U3179">
        <f>SUM($F3179:I3179)</f>
        <v>25000</v>
      </c>
      <c r="V3179">
        <f>SUM($F3179:J3179)</f>
        <v>25000</v>
      </c>
      <c r="W3179">
        <f>SUM($F3179:K3179)</f>
        <v>25000</v>
      </c>
      <c r="X3179">
        <f>SUM($F3179:L3179)</f>
        <v>25000</v>
      </c>
      <c r="Y3179">
        <f>SUM($F3179:M3179)</f>
        <v>25000</v>
      </c>
      <c r="Z3179">
        <f>SUM($F3179:N3179)</f>
        <v>25000</v>
      </c>
      <c r="AA3179">
        <f>SUM($F3179:O3179)</f>
        <v>25000</v>
      </c>
      <c r="AB3179">
        <f>SUM($F3179:P3179)</f>
        <v>25000</v>
      </c>
      <c r="AC3179">
        <f>SUM($F3179:Q3179)</f>
        <v>25000</v>
      </c>
      <c r="AD3179">
        <f>SUM($F3179:R3179)</f>
        <v>50000</v>
      </c>
    </row>
    <row r="3180" spans="1:30" x14ac:dyDescent="0.35">
      <c r="A3180" t="s">
        <v>173</v>
      </c>
      <c r="B3180" s="328" t="str">
        <f>VLOOKUP(A3180,'Web Based Remittances'!$A$2:$C$70,3,0)</f>
        <v>775p999d</v>
      </c>
      <c r="C3180" t="s">
        <v>117</v>
      </c>
      <c r="D3180" t="s">
        <v>118</v>
      </c>
      <c r="E3180">
        <v>6110610</v>
      </c>
      <c r="S3180">
        <f t="shared" si="49"/>
        <v>0</v>
      </c>
      <c r="T3180">
        <f>SUM($F3180:H3180)</f>
        <v>0</v>
      </c>
      <c r="U3180">
        <f>SUM($F3180:I3180)</f>
        <v>0</v>
      </c>
      <c r="V3180">
        <f>SUM($F3180:J3180)</f>
        <v>0</v>
      </c>
      <c r="W3180">
        <f>SUM($F3180:K3180)</f>
        <v>0</v>
      </c>
      <c r="X3180">
        <f>SUM($F3180:L3180)</f>
        <v>0</v>
      </c>
      <c r="Y3180">
        <f>SUM($F3180:M3180)</f>
        <v>0</v>
      </c>
      <c r="Z3180">
        <f>SUM($F3180:N3180)</f>
        <v>0</v>
      </c>
      <c r="AA3180">
        <f>SUM($F3180:O3180)</f>
        <v>0</v>
      </c>
      <c r="AB3180">
        <f>SUM($F3180:P3180)</f>
        <v>0</v>
      </c>
      <c r="AC3180">
        <f>SUM($F3180:Q3180)</f>
        <v>0</v>
      </c>
      <c r="AD3180">
        <f>SUM($F3180:R3180)</f>
        <v>0</v>
      </c>
    </row>
    <row r="3181" spans="1:30" x14ac:dyDescent="0.35">
      <c r="A3181" t="s">
        <v>173</v>
      </c>
      <c r="B3181" s="328" t="str">
        <f>VLOOKUP(A3181,'Web Based Remittances'!$A$2:$C$70,3,0)</f>
        <v>775p999d</v>
      </c>
      <c r="C3181" t="s">
        <v>119</v>
      </c>
      <c r="D3181" t="s">
        <v>120</v>
      </c>
      <c r="E3181">
        <v>6122340</v>
      </c>
      <c r="S3181">
        <f t="shared" si="49"/>
        <v>0</v>
      </c>
      <c r="T3181">
        <f>SUM($F3181:H3181)</f>
        <v>0</v>
      </c>
      <c r="U3181">
        <f>SUM($F3181:I3181)</f>
        <v>0</v>
      </c>
      <c r="V3181">
        <f>SUM($F3181:J3181)</f>
        <v>0</v>
      </c>
      <c r="W3181">
        <f>SUM($F3181:K3181)</f>
        <v>0</v>
      </c>
      <c r="X3181">
        <f>SUM($F3181:L3181)</f>
        <v>0</v>
      </c>
      <c r="Y3181">
        <f>SUM($F3181:M3181)</f>
        <v>0</v>
      </c>
      <c r="Z3181">
        <f>SUM($F3181:N3181)</f>
        <v>0</v>
      </c>
      <c r="AA3181">
        <f>SUM($F3181:O3181)</f>
        <v>0</v>
      </c>
      <c r="AB3181">
        <f>SUM($F3181:P3181)</f>
        <v>0</v>
      </c>
      <c r="AC3181">
        <f>SUM($F3181:Q3181)</f>
        <v>0</v>
      </c>
      <c r="AD3181">
        <f>SUM($F3181:R3181)</f>
        <v>0</v>
      </c>
    </row>
    <row r="3182" spans="1:30" x14ac:dyDescent="0.35">
      <c r="A3182" t="s">
        <v>173</v>
      </c>
      <c r="B3182" s="328" t="str">
        <f>VLOOKUP(A3182,'Web Based Remittances'!$A$2:$C$70,3,0)</f>
        <v>775p999d</v>
      </c>
      <c r="C3182" t="s">
        <v>121</v>
      </c>
      <c r="D3182" t="s">
        <v>122</v>
      </c>
      <c r="E3182">
        <v>4190170</v>
      </c>
      <c r="S3182">
        <f t="shared" si="49"/>
        <v>0</v>
      </c>
      <c r="T3182">
        <f>SUM($F3182:H3182)</f>
        <v>0</v>
      </c>
      <c r="U3182">
        <f>SUM($F3182:I3182)</f>
        <v>0</v>
      </c>
      <c r="V3182">
        <f>SUM($F3182:J3182)</f>
        <v>0</v>
      </c>
      <c r="W3182">
        <f>SUM($F3182:K3182)</f>
        <v>0</v>
      </c>
      <c r="X3182">
        <f>SUM($F3182:L3182)</f>
        <v>0</v>
      </c>
      <c r="Y3182">
        <f>SUM($F3182:M3182)</f>
        <v>0</v>
      </c>
      <c r="Z3182">
        <f>SUM($F3182:N3182)</f>
        <v>0</v>
      </c>
      <c r="AA3182">
        <f>SUM($F3182:O3182)</f>
        <v>0</v>
      </c>
      <c r="AB3182">
        <f>SUM($F3182:P3182)</f>
        <v>0</v>
      </c>
      <c r="AC3182">
        <f>SUM($F3182:Q3182)</f>
        <v>0</v>
      </c>
      <c r="AD3182">
        <f>SUM($F3182:R3182)</f>
        <v>0</v>
      </c>
    </row>
    <row r="3183" spans="1:30" x14ac:dyDescent="0.35">
      <c r="A3183" t="s">
        <v>173</v>
      </c>
      <c r="B3183" s="328" t="str">
        <f>VLOOKUP(A3183,'Web Based Remittances'!$A$2:$C$70,3,0)</f>
        <v>775p999d</v>
      </c>
      <c r="C3183" t="s">
        <v>123</v>
      </c>
      <c r="D3183" t="s">
        <v>124</v>
      </c>
      <c r="E3183">
        <v>4190430</v>
      </c>
      <c r="S3183">
        <f t="shared" si="49"/>
        <v>0</v>
      </c>
      <c r="T3183">
        <f>SUM($F3183:H3183)</f>
        <v>0</v>
      </c>
      <c r="U3183">
        <f>SUM($F3183:I3183)</f>
        <v>0</v>
      </c>
      <c r="V3183">
        <f>SUM($F3183:J3183)</f>
        <v>0</v>
      </c>
      <c r="W3183">
        <f>SUM($F3183:K3183)</f>
        <v>0</v>
      </c>
      <c r="X3183">
        <f>SUM($F3183:L3183)</f>
        <v>0</v>
      </c>
      <c r="Y3183">
        <f>SUM($F3183:M3183)</f>
        <v>0</v>
      </c>
      <c r="Z3183">
        <f>SUM($F3183:N3183)</f>
        <v>0</v>
      </c>
      <c r="AA3183">
        <f>SUM($F3183:O3183)</f>
        <v>0</v>
      </c>
      <c r="AB3183">
        <f>SUM($F3183:P3183)</f>
        <v>0</v>
      </c>
      <c r="AC3183">
        <f>SUM($F3183:Q3183)</f>
        <v>0</v>
      </c>
      <c r="AD3183">
        <f>SUM($F3183:R3183)</f>
        <v>0</v>
      </c>
    </row>
    <row r="3184" spans="1:30" x14ac:dyDescent="0.35">
      <c r="A3184" t="s">
        <v>173</v>
      </c>
      <c r="B3184" s="328" t="str">
        <f>VLOOKUP(A3184,'Web Based Remittances'!$A$2:$C$70,3,0)</f>
        <v>775p999d</v>
      </c>
      <c r="C3184" t="s">
        <v>125</v>
      </c>
      <c r="D3184" t="s">
        <v>126</v>
      </c>
      <c r="E3184">
        <v>6181510</v>
      </c>
      <c r="F3184">
        <v>-25000</v>
      </c>
      <c r="R3184">
        <v>-25000</v>
      </c>
      <c r="S3184">
        <f t="shared" si="49"/>
        <v>0</v>
      </c>
      <c r="T3184">
        <f>SUM($F3184:H3184)</f>
        <v>-25000</v>
      </c>
      <c r="U3184">
        <f>SUM($F3184:I3184)</f>
        <v>-25000</v>
      </c>
      <c r="V3184">
        <f>SUM($F3184:J3184)</f>
        <v>-25000</v>
      </c>
      <c r="W3184">
        <f>SUM($F3184:K3184)</f>
        <v>-25000</v>
      </c>
      <c r="X3184">
        <f>SUM($F3184:L3184)</f>
        <v>-25000</v>
      </c>
      <c r="Y3184">
        <f>SUM($F3184:M3184)</f>
        <v>-25000</v>
      </c>
      <c r="Z3184">
        <f>SUM($F3184:N3184)</f>
        <v>-25000</v>
      </c>
      <c r="AA3184">
        <f>SUM($F3184:O3184)</f>
        <v>-25000</v>
      </c>
      <c r="AB3184">
        <f>SUM($F3184:P3184)</f>
        <v>-25000</v>
      </c>
      <c r="AC3184">
        <f>SUM($F3184:Q3184)</f>
        <v>-25000</v>
      </c>
      <c r="AD3184">
        <f>SUM($F3184:R3184)</f>
        <v>-50000</v>
      </c>
    </row>
    <row r="3185" spans="1:30" x14ac:dyDescent="0.35">
      <c r="A3185" t="s">
        <v>173</v>
      </c>
      <c r="B3185" s="328" t="str">
        <f>VLOOKUP(A3185,'Web Based Remittances'!$A$2:$C$70,3,0)</f>
        <v>775p999d</v>
      </c>
      <c r="C3185" t="s">
        <v>146</v>
      </c>
      <c r="D3185" t="s">
        <v>147</v>
      </c>
      <c r="E3185">
        <v>6180210</v>
      </c>
      <c r="S3185">
        <f t="shared" si="49"/>
        <v>0</v>
      </c>
      <c r="T3185">
        <f>SUM($F3185:H3185)</f>
        <v>0</v>
      </c>
      <c r="U3185">
        <f>SUM($F3185:I3185)</f>
        <v>0</v>
      </c>
      <c r="V3185">
        <f>SUM($F3185:J3185)</f>
        <v>0</v>
      </c>
      <c r="W3185">
        <f>SUM($F3185:K3185)</f>
        <v>0</v>
      </c>
      <c r="X3185">
        <f>SUM($F3185:L3185)</f>
        <v>0</v>
      </c>
      <c r="Y3185">
        <f>SUM($F3185:M3185)</f>
        <v>0</v>
      </c>
      <c r="Z3185">
        <f>SUM($F3185:N3185)</f>
        <v>0</v>
      </c>
      <c r="AA3185">
        <f>SUM($F3185:O3185)</f>
        <v>0</v>
      </c>
      <c r="AB3185">
        <f>SUM($F3185:P3185)</f>
        <v>0</v>
      </c>
      <c r="AC3185">
        <f>SUM($F3185:Q3185)</f>
        <v>0</v>
      </c>
      <c r="AD3185">
        <f>SUM($F3185:R3185)</f>
        <v>0</v>
      </c>
    </row>
    <row r="3186" spans="1:30" x14ac:dyDescent="0.35">
      <c r="A3186" t="s">
        <v>173</v>
      </c>
      <c r="B3186" s="328" t="str">
        <f>VLOOKUP(A3186,'Web Based Remittances'!$A$2:$C$70,3,0)</f>
        <v>775p999d</v>
      </c>
      <c r="C3186" t="s">
        <v>127</v>
      </c>
      <c r="D3186" t="s">
        <v>128</v>
      </c>
      <c r="E3186">
        <v>6180200</v>
      </c>
      <c r="F3186">
        <v>25000</v>
      </c>
      <c r="R3186">
        <v>25000</v>
      </c>
      <c r="S3186">
        <f t="shared" si="49"/>
        <v>0</v>
      </c>
      <c r="T3186">
        <f>SUM($F3186:H3186)</f>
        <v>25000</v>
      </c>
      <c r="U3186">
        <f>SUM($F3186:I3186)</f>
        <v>25000</v>
      </c>
      <c r="V3186">
        <f>SUM($F3186:J3186)</f>
        <v>25000</v>
      </c>
      <c r="W3186">
        <f>SUM($F3186:K3186)</f>
        <v>25000</v>
      </c>
      <c r="X3186">
        <f>SUM($F3186:L3186)</f>
        <v>25000</v>
      </c>
      <c r="Y3186">
        <f>SUM($F3186:M3186)</f>
        <v>25000</v>
      </c>
      <c r="Z3186">
        <f>SUM($F3186:N3186)</f>
        <v>25000</v>
      </c>
      <c r="AA3186">
        <f>SUM($F3186:O3186)</f>
        <v>25000</v>
      </c>
      <c r="AB3186">
        <f>SUM($F3186:P3186)</f>
        <v>25000</v>
      </c>
      <c r="AC3186">
        <f>SUM($F3186:Q3186)</f>
        <v>25000</v>
      </c>
      <c r="AD3186">
        <f>SUM($F3186:R3186)</f>
        <v>50000</v>
      </c>
    </row>
    <row r="3187" spans="1:30" x14ac:dyDescent="0.35">
      <c r="A3187" t="s">
        <v>173</v>
      </c>
      <c r="B3187" s="328" t="str">
        <f>VLOOKUP(A3187,'Web Based Remittances'!$A$2:$C$70,3,0)</f>
        <v>775p999d</v>
      </c>
      <c r="C3187" t="s">
        <v>130</v>
      </c>
      <c r="D3187" t="s">
        <v>131</v>
      </c>
      <c r="E3187">
        <v>6180230</v>
      </c>
      <c r="S3187">
        <f t="shared" si="49"/>
        <v>0</v>
      </c>
      <c r="T3187">
        <f>SUM($F3187:H3187)</f>
        <v>0</v>
      </c>
      <c r="U3187">
        <f>SUM($F3187:I3187)</f>
        <v>0</v>
      </c>
      <c r="V3187">
        <f>SUM($F3187:J3187)</f>
        <v>0</v>
      </c>
      <c r="W3187">
        <f>SUM($F3187:K3187)</f>
        <v>0</v>
      </c>
      <c r="X3187">
        <f>SUM($F3187:L3187)</f>
        <v>0</v>
      </c>
      <c r="Y3187">
        <f>SUM($F3187:M3187)</f>
        <v>0</v>
      </c>
      <c r="Z3187">
        <f>SUM($F3187:N3187)</f>
        <v>0</v>
      </c>
      <c r="AA3187">
        <f>SUM($F3187:O3187)</f>
        <v>0</v>
      </c>
      <c r="AB3187">
        <f>SUM($F3187:P3187)</f>
        <v>0</v>
      </c>
      <c r="AC3187">
        <f>SUM($F3187:Q3187)</f>
        <v>0</v>
      </c>
      <c r="AD3187">
        <f>SUM($F3187:R3187)</f>
        <v>0</v>
      </c>
    </row>
    <row r="3188" spans="1:30" x14ac:dyDescent="0.35">
      <c r="A3188" t="s">
        <v>173</v>
      </c>
      <c r="B3188" s="328" t="str">
        <f>VLOOKUP(A3188,'Web Based Remittances'!$A$2:$C$70,3,0)</f>
        <v>775p999d</v>
      </c>
      <c r="C3188" t="s">
        <v>135</v>
      </c>
      <c r="D3188" t="s">
        <v>136</v>
      </c>
      <c r="E3188">
        <v>6180260</v>
      </c>
      <c r="S3188">
        <f t="shared" si="49"/>
        <v>0</v>
      </c>
      <c r="T3188">
        <f>SUM($F3188:H3188)</f>
        <v>0</v>
      </c>
      <c r="U3188">
        <f>SUM($F3188:I3188)</f>
        <v>0</v>
      </c>
      <c r="V3188">
        <f>SUM($F3188:J3188)</f>
        <v>0</v>
      </c>
      <c r="W3188">
        <f>SUM($F3188:K3188)</f>
        <v>0</v>
      </c>
      <c r="X3188">
        <f>SUM($F3188:L3188)</f>
        <v>0</v>
      </c>
      <c r="Y3188">
        <f>SUM($F3188:M3188)</f>
        <v>0</v>
      </c>
      <c r="Z3188">
        <f>SUM($F3188:N3188)</f>
        <v>0</v>
      </c>
      <c r="AA3188">
        <f>SUM($F3188:O3188)</f>
        <v>0</v>
      </c>
      <c r="AB3188">
        <f>SUM($F3188:P3188)</f>
        <v>0</v>
      </c>
      <c r="AC3188">
        <f>SUM($F3188:Q3188)</f>
        <v>0</v>
      </c>
      <c r="AD3188">
        <f>SUM($F3188:R3188)</f>
        <v>0</v>
      </c>
    </row>
    <row r="3189" spans="1:30" x14ac:dyDescent="0.35">
      <c r="A3189" t="s">
        <v>174</v>
      </c>
      <c r="B3189" s="328" t="str">
        <f>VLOOKUP(A3189,'Web Based Remittances'!$A$2:$C$70,3,0)</f>
        <v>783g426m</v>
      </c>
      <c r="C3189" t="s">
        <v>19</v>
      </c>
      <c r="D3189" t="s">
        <v>20</v>
      </c>
      <c r="E3189">
        <v>4190105</v>
      </c>
      <c r="F3189">
        <v>-1292917</v>
      </c>
      <c r="G3189">
        <v>-151071</v>
      </c>
      <c r="H3189">
        <v>-120744</v>
      </c>
      <c r="I3189">
        <v>-100714</v>
      </c>
      <c r="J3189">
        <v>-100714</v>
      </c>
      <c r="K3189">
        <v>-94642</v>
      </c>
      <c r="L3189">
        <v>-100714</v>
      </c>
      <c r="M3189">
        <v>-120291</v>
      </c>
      <c r="N3189">
        <v>-101167</v>
      </c>
      <c r="O3189">
        <v>-100714</v>
      </c>
      <c r="P3189">
        <v>-100714</v>
      </c>
      <c r="Q3189">
        <v>-100714</v>
      </c>
      <c r="R3189">
        <v>-100718</v>
      </c>
      <c r="S3189">
        <f t="shared" si="49"/>
        <v>-151071</v>
      </c>
      <c r="T3189">
        <f>SUM($F3189:H3189)</f>
        <v>-1564732</v>
      </c>
      <c r="U3189">
        <f>SUM($F3189:I3189)</f>
        <v>-1665446</v>
      </c>
      <c r="V3189">
        <f>SUM($F3189:J3189)</f>
        <v>-1766160</v>
      </c>
      <c r="W3189">
        <f>SUM($F3189:K3189)</f>
        <v>-1860802</v>
      </c>
      <c r="X3189">
        <f>SUM($F3189:L3189)</f>
        <v>-1961516</v>
      </c>
      <c r="Y3189">
        <f>SUM($F3189:M3189)</f>
        <v>-2081807</v>
      </c>
      <c r="Z3189">
        <f>SUM($F3189:N3189)</f>
        <v>-2182974</v>
      </c>
      <c r="AA3189">
        <f>SUM($F3189:O3189)</f>
        <v>-2283688</v>
      </c>
      <c r="AB3189">
        <f>SUM($F3189:P3189)</f>
        <v>-2384402</v>
      </c>
      <c r="AC3189">
        <f>SUM($F3189:Q3189)</f>
        <v>-2485116</v>
      </c>
      <c r="AD3189">
        <f>SUM($F3189:R3189)</f>
        <v>-2585834</v>
      </c>
    </row>
    <row r="3190" spans="1:30" x14ac:dyDescent="0.35">
      <c r="A3190" t="s">
        <v>174</v>
      </c>
      <c r="B3190" s="328" t="str">
        <f>VLOOKUP(A3190,'Web Based Remittances'!$A$2:$C$70,3,0)</f>
        <v>783g426m</v>
      </c>
      <c r="C3190" t="s">
        <v>21</v>
      </c>
      <c r="D3190" t="s">
        <v>22</v>
      </c>
      <c r="E3190">
        <v>4190110</v>
      </c>
      <c r="S3190">
        <f t="shared" si="49"/>
        <v>0</v>
      </c>
      <c r="T3190">
        <f>SUM($F3190:H3190)</f>
        <v>0</v>
      </c>
      <c r="U3190">
        <f>SUM($F3190:I3190)</f>
        <v>0</v>
      </c>
      <c r="V3190">
        <f>SUM($F3190:J3190)</f>
        <v>0</v>
      </c>
      <c r="W3190">
        <f>SUM($F3190:K3190)</f>
        <v>0</v>
      </c>
      <c r="X3190">
        <f>SUM($F3190:L3190)</f>
        <v>0</v>
      </c>
      <c r="Y3190">
        <f>SUM($F3190:M3190)</f>
        <v>0</v>
      </c>
      <c r="Z3190">
        <f>SUM($F3190:N3190)</f>
        <v>0</v>
      </c>
      <c r="AA3190">
        <f>SUM($F3190:O3190)</f>
        <v>0</v>
      </c>
      <c r="AB3190">
        <f>SUM($F3190:P3190)</f>
        <v>0</v>
      </c>
      <c r="AC3190">
        <f>SUM($F3190:Q3190)</f>
        <v>0</v>
      </c>
      <c r="AD3190">
        <f>SUM($F3190:R3190)</f>
        <v>0</v>
      </c>
    </row>
    <row r="3191" spans="1:30" x14ac:dyDescent="0.35">
      <c r="A3191" t="s">
        <v>174</v>
      </c>
      <c r="B3191" s="328" t="str">
        <f>VLOOKUP(A3191,'Web Based Remittances'!$A$2:$C$70,3,0)</f>
        <v>783g426m</v>
      </c>
      <c r="C3191" t="s">
        <v>23</v>
      </c>
      <c r="D3191" t="s">
        <v>24</v>
      </c>
      <c r="E3191">
        <v>4190120</v>
      </c>
      <c r="F3191">
        <v>-11868</v>
      </c>
      <c r="G3191">
        <v>-989</v>
      </c>
      <c r="H3191">
        <v>-989</v>
      </c>
      <c r="I3191">
        <v>-989</v>
      </c>
      <c r="J3191">
        <v>-989</v>
      </c>
      <c r="K3191">
        <v>-989</v>
      </c>
      <c r="L3191">
        <v>-989</v>
      </c>
      <c r="M3191">
        <v>-989</v>
      </c>
      <c r="N3191">
        <v>-989</v>
      </c>
      <c r="O3191">
        <v>-989</v>
      </c>
      <c r="P3191">
        <v>-989</v>
      </c>
      <c r="Q3191">
        <v>-989</v>
      </c>
      <c r="R3191">
        <v>-989</v>
      </c>
      <c r="S3191">
        <f t="shared" si="49"/>
        <v>-989</v>
      </c>
      <c r="T3191">
        <f>SUM($F3191:H3191)</f>
        <v>-13846</v>
      </c>
      <c r="U3191">
        <f>SUM($F3191:I3191)</f>
        <v>-14835</v>
      </c>
      <c r="V3191">
        <f>SUM($F3191:J3191)</f>
        <v>-15824</v>
      </c>
      <c r="W3191">
        <f>SUM($F3191:K3191)</f>
        <v>-16813</v>
      </c>
      <c r="X3191">
        <f>SUM($F3191:L3191)</f>
        <v>-17802</v>
      </c>
      <c r="Y3191">
        <f>SUM($F3191:M3191)</f>
        <v>-18791</v>
      </c>
      <c r="Z3191">
        <f>SUM($F3191:N3191)</f>
        <v>-19780</v>
      </c>
      <c r="AA3191">
        <f>SUM($F3191:O3191)</f>
        <v>-20769</v>
      </c>
      <c r="AB3191">
        <f>SUM($F3191:P3191)</f>
        <v>-21758</v>
      </c>
      <c r="AC3191">
        <f>SUM($F3191:Q3191)</f>
        <v>-22747</v>
      </c>
      <c r="AD3191">
        <f>SUM($F3191:R3191)</f>
        <v>-23736</v>
      </c>
    </row>
    <row r="3192" spans="1:30" x14ac:dyDescent="0.35">
      <c r="A3192" t="s">
        <v>174</v>
      </c>
      <c r="B3192" s="328" t="str">
        <f>VLOOKUP(A3192,'Web Based Remittances'!$A$2:$C$70,3,0)</f>
        <v>783g426m</v>
      </c>
      <c r="C3192" t="s">
        <v>25</v>
      </c>
      <c r="D3192" t="s">
        <v>26</v>
      </c>
      <c r="E3192">
        <v>4190140</v>
      </c>
      <c r="F3192">
        <v>-42195</v>
      </c>
      <c r="I3192">
        <v>-10548</v>
      </c>
      <c r="L3192">
        <v>-10548</v>
      </c>
      <c r="O3192">
        <v>-10548</v>
      </c>
      <c r="R3192">
        <v>-10551</v>
      </c>
      <c r="S3192">
        <f t="shared" si="49"/>
        <v>0</v>
      </c>
      <c r="T3192">
        <f>SUM($F3192:H3192)</f>
        <v>-42195</v>
      </c>
      <c r="U3192">
        <f>SUM($F3192:I3192)</f>
        <v>-52743</v>
      </c>
      <c r="V3192">
        <f>SUM($F3192:J3192)</f>
        <v>-52743</v>
      </c>
      <c r="W3192">
        <f>SUM($F3192:K3192)</f>
        <v>-52743</v>
      </c>
      <c r="X3192">
        <f>SUM($F3192:L3192)</f>
        <v>-63291</v>
      </c>
      <c r="Y3192">
        <f>SUM($F3192:M3192)</f>
        <v>-63291</v>
      </c>
      <c r="Z3192">
        <f>SUM($F3192:N3192)</f>
        <v>-63291</v>
      </c>
      <c r="AA3192">
        <f>SUM($F3192:O3192)</f>
        <v>-73839</v>
      </c>
      <c r="AB3192">
        <f>SUM($F3192:P3192)</f>
        <v>-73839</v>
      </c>
      <c r="AC3192">
        <f>SUM($F3192:Q3192)</f>
        <v>-73839</v>
      </c>
      <c r="AD3192">
        <f>SUM($F3192:R3192)</f>
        <v>-84390</v>
      </c>
    </row>
    <row r="3193" spans="1:30" x14ac:dyDescent="0.35">
      <c r="A3193" t="s">
        <v>174</v>
      </c>
      <c r="B3193" s="328" t="str">
        <f>VLOOKUP(A3193,'Web Based Remittances'!$A$2:$C$70,3,0)</f>
        <v>783g426m</v>
      </c>
      <c r="C3193" t="s">
        <v>27</v>
      </c>
      <c r="D3193" t="s">
        <v>28</v>
      </c>
      <c r="E3193">
        <v>4190160</v>
      </c>
      <c r="S3193">
        <f t="shared" si="49"/>
        <v>0</v>
      </c>
      <c r="T3193">
        <f>SUM($F3193:H3193)</f>
        <v>0</v>
      </c>
      <c r="U3193">
        <f>SUM($F3193:I3193)</f>
        <v>0</v>
      </c>
      <c r="V3193">
        <f>SUM($F3193:J3193)</f>
        <v>0</v>
      </c>
      <c r="W3193">
        <f>SUM($F3193:K3193)</f>
        <v>0</v>
      </c>
      <c r="X3193">
        <f>SUM($F3193:L3193)</f>
        <v>0</v>
      </c>
      <c r="Y3193">
        <f>SUM($F3193:M3193)</f>
        <v>0</v>
      </c>
      <c r="Z3193">
        <f>SUM($F3193:N3193)</f>
        <v>0</v>
      </c>
      <c r="AA3193">
        <f>SUM($F3193:O3193)</f>
        <v>0</v>
      </c>
      <c r="AB3193">
        <f>SUM($F3193:P3193)</f>
        <v>0</v>
      </c>
      <c r="AC3193">
        <f>SUM($F3193:Q3193)</f>
        <v>0</v>
      </c>
      <c r="AD3193">
        <f>SUM($F3193:R3193)</f>
        <v>0</v>
      </c>
    </row>
    <row r="3194" spans="1:30" x14ac:dyDescent="0.35">
      <c r="A3194" t="s">
        <v>174</v>
      </c>
      <c r="B3194" s="328" t="str">
        <f>VLOOKUP(A3194,'Web Based Remittances'!$A$2:$C$70,3,0)</f>
        <v>783g426m</v>
      </c>
      <c r="C3194" t="s">
        <v>29</v>
      </c>
      <c r="D3194" t="s">
        <v>30</v>
      </c>
      <c r="E3194">
        <v>4190390</v>
      </c>
      <c r="S3194">
        <f t="shared" si="49"/>
        <v>0</v>
      </c>
      <c r="T3194">
        <f>SUM($F3194:H3194)</f>
        <v>0</v>
      </c>
      <c r="U3194">
        <f>SUM($F3194:I3194)</f>
        <v>0</v>
      </c>
      <c r="V3194">
        <f>SUM($F3194:J3194)</f>
        <v>0</v>
      </c>
      <c r="W3194">
        <f>SUM($F3194:K3194)</f>
        <v>0</v>
      </c>
      <c r="X3194">
        <f>SUM($F3194:L3194)</f>
        <v>0</v>
      </c>
      <c r="Y3194">
        <f>SUM($F3194:M3194)</f>
        <v>0</v>
      </c>
      <c r="Z3194">
        <f>SUM($F3194:N3194)</f>
        <v>0</v>
      </c>
      <c r="AA3194">
        <f>SUM($F3194:O3194)</f>
        <v>0</v>
      </c>
      <c r="AB3194">
        <f>SUM($F3194:P3194)</f>
        <v>0</v>
      </c>
      <c r="AC3194">
        <f>SUM($F3194:Q3194)</f>
        <v>0</v>
      </c>
      <c r="AD3194">
        <f>SUM($F3194:R3194)</f>
        <v>0</v>
      </c>
    </row>
    <row r="3195" spans="1:30" x14ac:dyDescent="0.35">
      <c r="A3195" t="s">
        <v>174</v>
      </c>
      <c r="B3195" s="328" t="str">
        <f>VLOOKUP(A3195,'Web Based Remittances'!$A$2:$C$70,3,0)</f>
        <v>783g426m</v>
      </c>
      <c r="C3195" t="s">
        <v>31</v>
      </c>
      <c r="D3195" t="s">
        <v>32</v>
      </c>
      <c r="E3195">
        <v>4191900</v>
      </c>
      <c r="S3195">
        <f t="shared" si="49"/>
        <v>0</v>
      </c>
      <c r="T3195">
        <f>SUM($F3195:H3195)</f>
        <v>0</v>
      </c>
      <c r="U3195">
        <f>SUM($F3195:I3195)</f>
        <v>0</v>
      </c>
      <c r="V3195">
        <f>SUM($F3195:J3195)</f>
        <v>0</v>
      </c>
      <c r="W3195">
        <f>SUM($F3195:K3195)</f>
        <v>0</v>
      </c>
      <c r="X3195">
        <f>SUM($F3195:L3195)</f>
        <v>0</v>
      </c>
      <c r="Y3195">
        <f>SUM($F3195:M3195)</f>
        <v>0</v>
      </c>
      <c r="Z3195">
        <f>SUM($F3195:N3195)</f>
        <v>0</v>
      </c>
      <c r="AA3195">
        <f>SUM($F3195:O3195)</f>
        <v>0</v>
      </c>
      <c r="AB3195">
        <f>SUM($F3195:P3195)</f>
        <v>0</v>
      </c>
      <c r="AC3195">
        <f>SUM($F3195:Q3195)</f>
        <v>0</v>
      </c>
      <c r="AD3195">
        <f>SUM($F3195:R3195)</f>
        <v>0</v>
      </c>
    </row>
    <row r="3196" spans="1:30" x14ac:dyDescent="0.35">
      <c r="A3196" t="s">
        <v>174</v>
      </c>
      <c r="B3196" s="328" t="str">
        <f>VLOOKUP(A3196,'Web Based Remittances'!$A$2:$C$70,3,0)</f>
        <v>783g426m</v>
      </c>
      <c r="C3196" t="s">
        <v>33</v>
      </c>
      <c r="D3196" t="s">
        <v>34</v>
      </c>
      <c r="E3196">
        <v>4191100</v>
      </c>
      <c r="F3196">
        <v>-5700</v>
      </c>
      <c r="L3196">
        <v>-5700</v>
      </c>
      <c r="S3196">
        <f t="shared" si="49"/>
        <v>0</v>
      </c>
      <c r="T3196">
        <f>SUM($F3196:H3196)</f>
        <v>-5700</v>
      </c>
      <c r="U3196">
        <f>SUM($F3196:I3196)</f>
        <v>-5700</v>
      </c>
      <c r="V3196">
        <f>SUM($F3196:J3196)</f>
        <v>-5700</v>
      </c>
      <c r="W3196">
        <f>SUM($F3196:K3196)</f>
        <v>-5700</v>
      </c>
      <c r="X3196">
        <f>SUM($F3196:L3196)</f>
        <v>-11400</v>
      </c>
      <c r="Y3196">
        <f>SUM($F3196:M3196)</f>
        <v>-11400</v>
      </c>
      <c r="Z3196">
        <f>SUM($F3196:N3196)</f>
        <v>-11400</v>
      </c>
      <c r="AA3196">
        <f>SUM($F3196:O3196)</f>
        <v>-11400</v>
      </c>
      <c r="AB3196">
        <f>SUM($F3196:P3196)</f>
        <v>-11400</v>
      </c>
      <c r="AC3196">
        <f>SUM($F3196:Q3196)</f>
        <v>-11400</v>
      </c>
      <c r="AD3196">
        <f>SUM($F3196:R3196)</f>
        <v>-11400</v>
      </c>
    </row>
    <row r="3197" spans="1:30" x14ac:dyDescent="0.35">
      <c r="A3197" t="s">
        <v>174</v>
      </c>
      <c r="B3197" s="328" t="str">
        <f>VLOOKUP(A3197,'Web Based Remittances'!$A$2:$C$70,3,0)</f>
        <v>783g426m</v>
      </c>
      <c r="C3197" t="s">
        <v>35</v>
      </c>
      <c r="D3197" t="s">
        <v>36</v>
      </c>
      <c r="E3197">
        <v>4191110</v>
      </c>
      <c r="S3197">
        <f t="shared" si="49"/>
        <v>0</v>
      </c>
      <c r="T3197">
        <f>SUM($F3197:H3197)</f>
        <v>0</v>
      </c>
      <c r="U3197">
        <f>SUM($F3197:I3197)</f>
        <v>0</v>
      </c>
      <c r="V3197">
        <f>SUM($F3197:J3197)</f>
        <v>0</v>
      </c>
      <c r="W3197">
        <f>SUM($F3197:K3197)</f>
        <v>0</v>
      </c>
      <c r="X3197">
        <f>SUM($F3197:L3197)</f>
        <v>0</v>
      </c>
      <c r="Y3197">
        <f>SUM($F3197:M3197)</f>
        <v>0</v>
      </c>
      <c r="Z3197">
        <f>SUM($F3197:N3197)</f>
        <v>0</v>
      </c>
      <c r="AA3197">
        <f>SUM($F3197:O3197)</f>
        <v>0</v>
      </c>
      <c r="AB3197">
        <f>SUM($F3197:P3197)</f>
        <v>0</v>
      </c>
      <c r="AC3197">
        <f>SUM($F3197:Q3197)</f>
        <v>0</v>
      </c>
      <c r="AD3197">
        <f>SUM($F3197:R3197)</f>
        <v>0</v>
      </c>
    </row>
    <row r="3198" spans="1:30" x14ac:dyDescent="0.35">
      <c r="A3198" t="s">
        <v>174</v>
      </c>
      <c r="B3198" s="328" t="str">
        <f>VLOOKUP(A3198,'Web Based Remittances'!$A$2:$C$70,3,0)</f>
        <v>783g426m</v>
      </c>
      <c r="C3198" t="s">
        <v>37</v>
      </c>
      <c r="D3198" t="s">
        <v>38</v>
      </c>
      <c r="E3198">
        <v>4191600</v>
      </c>
      <c r="S3198">
        <f t="shared" si="49"/>
        <v>0</v>
      </c>
      <c r="T3198">
        <f>SUM($F3198:H3198)</f>
        <v>0</v>
      </c>
      <c r="U3198">
        <f>SUM($F3198:I3198)</f>
        <v>0</v>
      </c>
      <c r="V3198">
        <f>SUM($F3198:J3198)</f>
        <v>0</v>
      </c>
      <c r="W3198">
        <f>SUM($F3198:K3198)</f>
        <v>0</v>
      </c>
      <c r="X3198">
        <f>SUM($F3198:L3198)</f>
        <v>0</v>
      </c>
      <c r="Y3198">
        <f>SUM($F3198:M3198)</f>
        <v>0</v>
      </c>
      <c r="Z3198">
        <f>SUM($F3198:N3198)</f>
        <v>0</v>
      </c>
      <c r="AA3198">
        <f>SUM($F3198:O3198)</f>
        <v>0</v>
      </c>
      <c r="AB3198">
        <f>SUM($F3198:P3198)</f>
        <v>0</v>
      </c>
      <c r="AC3198">
        <f>SUM($F3198:Q3198)</f>
        <v>0</v>
      </c>
      <c r="AD3198">
        <f>SUM($F3198:R3198)</f>
        <v>0</v>
      </c>
    </row>
    <row r="3199" spans="1:30" x14ac:dyDescent="0.35">
      <c r="A3199" t="s">
        <v>174</v>
      </c>
      <c r="B3199" s="328" t="str">
        <f>VLOOKUP(A3199,'Web Based Remittances'!$A$2:$C$70,3,0)</f>
        <v>783g426m</v>
      </c>
      <c r="C3199" t="s">
        <v>39</v>
      </c>
      <c r="D3199" t="s">
        <v>40</v>
      </c>
      <c r="E3199">
        <v>4191610</v>
      </c>
      <c r="S3199">
        <f t="shared" si="49"/>
        <v>0</v>
      </c>
      <c r="T3199">
        <f>SUM($F3199:H3199)</f>
        <v>0</v>
      </c>
      <c r="U3199">
        <f>SUM($F3199:I3199)</f>
        <v>0</v>
      </c>
      <c r="V3199">
        <f>SUM($F3199:J3199)</f>
        <v>0</v>
      </c>
      <c r="W3199">
        <f>SUM($F3199:K3199)</f>
        <v>0</v>
      </c>
      <c r="X3199">
        <f>SUM($F3199:L3199)</f>
        <v>0</v>
      </c>
      <c r="Y3199">
        <f>SUM($F3199:M3199)</f>
        <v>0</v>
      </c>
      <c r="Z3199">
        <f>SUM($F3199:N3199)</f>
        <v>0</v>
      </c>
      <c r="AA3199">
        <f>SUM($F3199:O3199)</f>
        <v>0</v>
      </c>
      <c r="AB3199">
        <f>SUM($F3199:P3199)</f>
        <v>0</v>
      </c>
      <c r="AC3199">
        <f>SUM($F3199:Q3199)</f>
        <v>0</v>
      </c>
      <c r="AD3199">
        <f>SUM($F3199:R3199)</f>
        <v>0</v>
      </c>
    </row>
    <row r="3200" spans="1:30" x14ac:dyDescent="0.35">
      <c r="A3200" t="s">
        <v>174</v>
      </c>
      <c r="B3200" s="328" t="str">
        <f>VLOOKUP(A3200,'Web Based Remittances'!$A$2:$C$70,3,0)</f>
        <v>783g426m</v>
      </c>
      <c r="C3200" t="s">
        <v>41</v>
      </c>
      <c r="D3200" t="s">
        <v>42</v>
      </c>
      <c r="E3200">
        <v>4190410</v>
      </c>
      <c r="S3200">
        <f t="shared" si="49"/>
        <v>0</v>
      </c>
      <c r="T3200">
        <f>SUM($F3200:H3200)</f>
        <v>0</v>
      </c>
      <c r="U3200">
        <f>SUM($F3200:I3200)</f>
        <v>0</v>
      </c>
      <c r="V3200">
        <f>SUM($F3200:J3200)</f>
        <v>0</v>
      </c>
      <c r="W3200">
        <f>SUM($F3200:K3200)</f>
        <v>0</v>
      </c>
      <c r="X3200">
        <f>SUM($F3200:L3200)</f>
        <v>0</v>
      </c>
      <c r="Y3200">
        <f>SUM($F3200:M3200)</f>
        <v>0</v>
      </c>
      <c r="Z3200">
        <f>SUM($F3200:N3200)</f>
        <v>0</v>
      </c>
      <c r="AA3200">
        <f>SUM($F3200:O3200)</f>
        <v>0</v>
      </c>
      <c r="AB3200">
        <f>SUM($F3200:P3200)</f>
        <v>0</v>
      </c>
      <c r="AC3200">
        <f>SUM($F3200:Q3200)</f>
        <v>0</v>
      </c>
      <c r="AD3200">
        <f>SUM($F3200:R3200)</f>
        <v>0</v>
      </c>
    </row>
    <row r="3201" spans="1:30" x14ac:dyDescent="0.35">
      <c r="A3201" t="s">
        <v>174</v>
      </c>
      <c r="B3201" s="328" t="str">
        <f>VLOOKUP(A3201,'Web Based Remittances'!$A$2:$C$70,3,0)</f>
        <v>783g426m</v>
      </c>
      <c r="C3201" t="s">
        <v>43</v>
      </c>
      <c r="D3201" t="s">
        <v>44</v>
      </c>
      <c r="E3201">
        <v>4190420</v>
      </c>
      <c r="S3201">
        <f t="shared" si="49"/>
        <v>0</v>
      </c>
      <c r="T3201">
        <f>SUM($F3201:H3201)</f>
        <v>0</v>
      </c>
      <c r="U3201">
        <f>SUM($F3201:I3201)</f>
        <v>0</v>
      </c>
      <c r="V3201">
        <f>SUM($F3201:J3201)</f>
        <v>0</v>
      </c>
      <c r="W3201">
        <f>SUM($F3201:K3201)</f>
        <v>0</v>
      </c>
      <c r="X3201">
        <f>SUM($F3201:L3201)</f>
        <v>0</v>
      </c>
      <c r="Y3201">
        <f>SUM($F3201:M3201)</f>
        <v>0</v>
      </c>
      <c r="Z3201">
        <f>SUM($F3201:N3201)</f>
        <v>0</v>
      </c>
      <c r="AA3201">
        <f>SUM($F3201:O3201)</f>
        <v>0</v>
      </c>
      <c r="AB3201">
        <f>SUM($F3201:P3201)</f>
        <v>0</v>
      </c>
      <c r="AC3201">
        <f>SUM($F3201:Q3201)</f>
        <v>0</v>
      </c>
      <c r="AD3201">
        <f>SUM($F3201:R3201)</f>
        <v>0</v>
      </c>
    </row>
    <row r="3202" spans="1:30" x14ac:dyDescent="0.35">
      <c r="A3202" t="s">
        <v>174</v>
      </c>
      <c r="B3202" s="328" t="str">
        <f>VLOOKUP(A3202,'Web Based Remittances'!$A$2:$C$70,3,0)</f>
        <v>783g426m</v>
      </c>
      <c r="C3202" t="s">
        <v>45</v>
      </c>
      <c r="D3202" t="s">
        <v>46</v>
      </c>
      <c r="E3202">
        <v>4190200</v>
      </c>
      <c r="S3202">
        <f t="shared" si="49"/>
        <v>0</v>
      </c>
      <c r="T3202">
        <f>SUM($F3202:H3202)</f>
        <v>0</v>
      </c>
      <c r="U3202">
        <f>SUM($F3202:I3202)</f>
        <v>0</v>
      </c>
      <c r="V3202">
        <f>SUM($F3202:J3202)</f>
        <v>0</v>
      </c>
      <c r="W3202">
        <f>SUM($F3202:K3202)</f>
        <v>0</v>
      </c>
      <c r="X3202">
        <f>SUM($F3202:L3202)</f>
        <v>0</v>
      </c>
      <c r="Y3202">
        <f>SUM($F3202:M3202)</f>
        <v>0</v>
      </c>
      <c r="Z3202">
        <f>SUM($F3202:N3202)</f>
        <v>0</v>
      </c>
      <c r="AA3202">
        <f>SUM($F3202:O3202)</f>
        <v>0</v>
      </c>
      <c r="AB3202">
        <f>SUM($F3202:P3202)</f>
        <v>0</v>
      </c>
      <c r="AC3202">
        <f>SUM($F3202:Q3202)</f>
        <v>0</v>
      </c>
      <c r="AD3202">
        <f>SUM($F3202:R3202)</f>
        <v>0</v>
      </c>
    </row>
    <row r="3203" spans="1:30" x14ac:dyDescent="0.35">
      <c r="A3203" t="s">
        <v>174</v>
      </c>
      <c r="B3203" s="328" t="str">
        <f>VLOOKUP(A3203,'Web Based Remittances'!$A$2:$C$70,3,0)</f>
        <v>783g426m</v>
      </c>
      <c r="C3203" t="s">
        <v>47</v>
      </c>
      <c r="D3203" t="s">
        <v>48</v>
      </c>
      <c r="E3203">
        <v>4190386</v>
      </c>
      <c r="S3203">
        <f t="shared" si="49"/>
        <v>0</v>
      </c>
      <c r="T3203">
        <f>SUM($F3203:H3203)</f>
        <v>0</v>
      </c>
      <c r="U3203">
        <f>SUM($F3203:I3203)</f>
        <v>0</v>
      </c>
      <c r="V3203">
        <f>SUM($F3203:J3203)</f>
        <v>0</v>
      </c>
      <c r="W3203">
        <f>SUM($F3203:K3203)</f>
        <v>0</v>
      </c>
      <c r="X3203">
        <f>SUM($F3203:L3203)</f>
        <v>0</v>
      </c>
      <c r="Y3203">
        <f>SUM($F3203:M3203)</f>
        <v>0</v>
      </c>
      <c r="Z3203">
        <f>SUM($F3203:N3203)</f>
        <v>0</v>
      </c>
      <c r="AA3203">
        <f>SUM($F3203:O3203)</f>
        <v>0</v>
      </c>
      <c r="AB3203">
        <f>SUM($F3203:P3203)</f>
        <v>0</v>
      </c>
      <c r="AC3203">
        <f>SUM($F3203:Q3203)</f>
        <v>0</v>
      </c>
      <c r="AD3203">
        <f>SUM($F3203:R3203)</f>
        <v>0</v>
      </c>
    </row>
    <row r="3204" spans="1:30" x14ac:dyDescent="0.35">
      <c r="A3204" t="s">
        <v>174</v>
      </c>
      <c r="B3204" s="328" t="str">
        <f>VLOOKUP(A3204,'Web Based Remittances'!$A$2:$C$70,3,0)</f>
        <v>783g426m</v>
      </c>
      <c r="C3204" t="s">
        <v>49</v>
      </c>
      <c r="D3204" t="s">
        <v>50</v>
      </c>
      <c r="E3204">
        <v>4190387</v>
      </c>
      <c r="S3204">
        <f t="shared" ref="S3204:S3267" si="50">G3204</f>
        <v>0</v>
      </c>
      <c r="T3204">
        <f>SUM($F3204:H3204)</f>
        <v>0</v>
      </c>
      <c r="U3204">
        <f>SUM($F3204:I3204)</f>
        <v>0</v>
      </c>
      <c r="V3204">
        <f>SUM($F3204:J3204)</f>
        <v>0</v>
      </c>
      <c r="W3204">
        <f>SUM($F3204:K3204)</f>
        <v>0</v>
      </c>
      <c r="X3204">
        <f>SUM($F3204:L3204)</f>
        <v>0</v>
      </c>
      <c r="Y3204">
        <f>SUM($F3204:M3204)</f>
        <v>0</v>
      </c>
      <c r="Z3204">
        <f>SUM($F3204:N3204)</f>
        <v>0</v>
      </c>
      <c r="AA3204">
        <f>SUM($F3204:O3204)</f>
        <v>0</v>
      </c>
      <c r="AB3204">
        <f>SUM($F3204:P3204)</f>
        <v>0</v>
      </c>
      <c r="AC3204">
        <f>SUM($F3204:Q3204)</f>
        <v>0</v>
      </c>
      <c r="AD3204">
        <f>SUM($F3204:R3204)</f>
        <v>0</v>
      </c>
    </row>
    <row r="3205" spans="1:30" x14ac:dyDescent="0.35">
      <c r="A3205" t="s">
        <v>174</v>
      </c>
      <c r="B3205" s="328" t="str">
        <f>VLOOKUP(A3205,'Web Based Remittances'!$A$2:$C$70,3,0)</f>
        <v>783g426m</v>
      </c>
      <c r="C3205" t="s">
        <v>51</v>
      </c>
      <c r="D3205" t="s">
        <v>52</v>
      </c>
      <c r="E3205">
        <v>4190388</v>
      </c>
      <c r="F3205">
        <v>-5646</v>
      </c>
      <c r="H3205">
        <v>-614</v>
      </c>
      <c r="I3205">
        <v>-1062</v>
      </c>
      <c r="L3205">
        <v>-1062</v>
      </c>
      <c r="M3205">
        <v>-391</v>
      </c>
      <c r="O3205">
        <v>-1062</v>
      </c>
      <c r="P3205">
        <v>-391</v>
      </c>
      <c r="R3205">
        <v>-1064</v>
      </c>
      <c r="S3205">
        <f t="shared" si="50"/>
        <v>0</v>
      </c>
      <c r="T3205">
        <f>SUM($F3205:H3205)</f>
        <v>-6260</v>
      </c>
      <c r="U3205">
        <f>SUM($F3205:I3205)</f>
        <v>-7322</v>
      </c>
      <c r="V3205">
        <f>SUM($F3205:J3205)</f>
        <v>-7322</v>
      </c>
      <c r="W3205">
        <f>SUM($F3205:K3205)</f>
        <v>-7322</v>
      </c>
      <c r="X3205">
        <f>SUM($F3205:L3205)</f>
        <v>-8384</v>
      </c>
      <c r="Y3205">
        <f>SUM($F3205:M3205)</f>
        <v>-8775</v>
      </c>
      <c r="Z3205">
        <f>SUM($F3205:N3205)</f>
        <v>-8775</v>
      </c>
      <c r="AA3205">
        <f>SUM($F3205:O3205)</f>
        <v>-9837</v>
      </c>
      <c r="AB3205">
        <f>SUM($F3205:P3205)</f>
        <v>-10228</v>
      </c>
      <c r="AC3205">
        <f>SUM($F3205:Q3205)</f>
        <v>-10228</v>
      </c>
      <c r="AD3205">
        <f>SUM($F3205:R3205)</f>
        <v>-11292</v>
      </c>
    </row>
    <row r="3206" spans="1:30" x14ac:dyDescent="0.35">
      <c r="A3206" t="s">
        <v>174</v>
      </c>
      <c r="B3206" s="328" t="str">
        <f>VLOOKUP(A3206,'Web Based Remittances'!$A$2:$C$70,3,0)</f>
        <v>783g426m</v>
      </c>
      <c r="C3206" t="s">
        <v>53</v>
      </c>
      <c r="D3206" t="s">
        <v>54</v>
      </c>
      <c r="E3206">
        <v>4190380</v>
      </c>
      <c r="F3206">
        <v>-47435</v>
      </c>
      <c r="H3206">
        <v>-7654</v>
      </c>
      <c r="J3206">
        <v>-29077</v>
      </c>
      <c r="N3206">
        <v>-10704</v>
      </c>
      <c r="S3206">
        <f t="shared" si="50"/>
        <v>0</v>
      </c>
      <c r="T3206">
        <f>SUM($F3206:H3206)</f>
        <v>-55089</v>
      </c>
      <c r="U3206">
        <f>SUM($F3206:I3206)</f>
        <v>-55089</v>
      </c>
      <c r="V3206">
        <f>SUM($F3206:J3206)</f>
        <v>-84166</v>
      </c>
      <c r="W3206">
        <f>SUM($F3206:K3206)</f>
        <v>-84166</v>
      </c>
      <c r="X3206">
        <f>SUM($F3206:L3206)</f>
        <v>-84166</v>
      </c>
      <c r="Y3206">
        <f>SUM($F3206:M3206)</f>
        <v>-84166</v>
      </c>
      <c r="Z3206">
        <f>SUM($F3206:N3206)</f>
        <v>-94870</v>
      </c>
      <c r="AA3206">
        <f>SUM($F3206:O3206)</f>
        <v>-94870</v>
      </c>
      <c r="AB3206">
        <f>SUM($F3206:P3206)</f>
        <v>-94870</v>
      </c>
      <c r="AC3206">
        <f>SUM($F3206:Q3206)</f>
        <v>-94870</v>
      </c>
      <c r="AD3206">
        <f>SUM($F3206:R3206)</f>
        <v>-94870</v>
      </c>
    </row>
    <row r="3207" spans="1:30" x14ac:dyDescent="0.35">
      <c r="A3207" t="s">
        <v>174</v>
      </c>
      <c r="B3207" s="328" t="str">
        <f>VLOOKUP(A3207,'Web Based Remittances'!$A$2:$C$70,3,0)</f>
        <v>783g426m</v>
      </c>
      <c r="C3207" t="s">
        <v>156</v>
      </c>
      <c r="D3207" t="s">
        <v>157</v>
      </c>
      <c r="E3207">
        <v>4190205</v>
      </c>
      <c r="S3207">
        <f t="shared" si="50"/>
        <v>0</v>
      </c>
      <c r="T3207">
        <f>SUM($F3207:H3207)</f>
        <v>0</v>
      </c>
      <c r="U3207">
        <f>SUM($F3207:I3207)</f>
        <v>0</v>
      </c>
      <c r="V3207">
        <f>SUM($F3207:J3207)</f>
        <v>0</v>
      </c>
      <c r="W3207">
        <f>SUM($F3207:K3207)</f>
        <v>0</v>
      </c>
      <c r="X3207">
        <f>SUM($F3207:L3207)</f>
        <v>0</v>
      </c>
      <c r="Y3207">
        <f>SUM($F3207:M3207)</f>
        <v>0</v>
      </c>
      <c r="Z3207">
        <f>SUM($F3207:N3207)</f>
        <v>0</v>
      </c>
      <c r="AA3207">
        <f>SUM($F3207:O3207)</f>
        <v>0</v>
      </c>
      <c r="AB3207">
        <f>SUM($F3207:P3207)</f>
        <v>0</v>
      </c>
      <c r="AC3207">
        <f>SUM($F3207:Q3207)</f>
        <v>0</v>
      </c>
      <c r="AD3207">
        <f>SUM($F3207:R3207)</f>
        <v>0</v>
      </c>
    </row>
    <row r="3208" spans="1:30" x14ac:dyDescent="0.35">
      <c r="A3208" t="s">
        <v>174</v>
      </c>
      <c r="B3208" s="328" t="str">
        <f>VLOOKUP(A3208,'Web Based Remittances'!$A$2:$C$70,3,0)</f>
        <v>783g426m</v>
      </c>
      <c r="C3208" t="s">
        <v>55</v>
      </c>
      <c r="D3208" t="s">
        <v>56</v>
      </c>
      <c r="E3208">
        <v>4190210</v>
      </c>
      <c r="S3208">
        <f t="shared" si="50"/>
        <v>0</v>
      </c>
      <c r="T3208">
        <f>SUM($F3208:H3208)</f>
        <v>0</v>
      </c>
      <c r="U3208">
        <f>SUM($F3208:I3208)</f>
        <v>0</v>
      </c>
      <c r="V3208">
        <f>SUM($F3208:J3208)</f>
        <v>0</v>
      </c>
      <c r="W3208">
        <f>SUM($F3208:K3208)</f>
        <v>0</v>
      </c>
      <c r="X3208">
        <f>SUM($F3208:L3208)</f>
        <v>0</v>
      </c>
      <c r="Y3208">
        <f>SUM($F3208:M3208)</f>
        <v>0</v>
      </c>
      <c r="Z3208">
        <f>SUM($F3208:N3208)</f>
        <v>0</v>
      </c>
      <c r="AA3208">
        <f>SUM($F3208:O3208)</f>
        <v>0</v>
      </c>
      <c r="AB3208">
        <f>SUM($F3208:P3208)</f>
        <v>0</v>
      </c>
      <c r="AC3208">
        <f>SUM($F3208:Q3208)</f>
        <v>0</v>
      </c>
      <c r="AD3208">
        <f>SUM($F3208:R3208)</f>
        <v>0</v>
      </c>
    </row>
    <row r="3209" spans="1:30" x14ac:dyDescent="0.35">
      <c r="A3209" t="s">
        <v>174</v>
      </c>
      <c r="B3209" s="328" t="str">
        <f>VLOOKUP(A3209,'Web Based Remittances'!$A$2:$C$70,3,0)</f>
        <v>783g426m</v>
      </c>
      <c r="C3209" t="s">
        <v>57</v>
      </c>
      <c r="D3209" t="s">
        <v>58</v>
      </c>
      <c r="E3209">
        <v>6110000</v>
      </c>
      <c r="F3209">
        <v>737000</v>
      </c>
      <c r="G3209">
        <v>58000</v>
      </c>
      <c r="H3209">
        <v>58000</v>
      </c>
      <c r="I3209">
        <v>58000</v>
      </c>
      <c r="J3209">
        <v>58000</v>
      </c>
      <c r="K3209">
        <v>58000</v>
      </c>
      <c r="L3209">
        <v>63000</v>
      </c>
      <c r="M3209">
        <v>63000</v>
      </c>
      <c r="N3209">
        <v>63000</v>
      </c>
      <c r="O3209">
        <v>63000</v>
      </c>
      <c r="P3209">
        <v>63000</v>
      </c>
      <c r="Q3209">
        <v>63000</v>
      </c>
      <c r="R3209">
        <v>69000</v>
      </c>
      <c r="S3209">
        <f t="shared" si="50"/>
        <v>58000</v>
      </c>
      <c r="T3209">
        <f>SUM($F3209:H3209)</f>
        <v>853000</v>
      </c>
      <c r="U3209">
        <f>SUM($F3209:I3209)</f>
        <v>911000</v>
      </c>
      <c r="V3209">
        <f>SUM($F3209:J3209)</f>
        <v>969000</v>
      </c>
      <c r="W3209">
        <f>SUM($F3209:K3209)</f>
        <v>1027000</v>
      </c>
      <c r="X3209">
        <f>SUM($F3209:L3209)</f>
        <v>1090000</v>
      </c>
      <c r="Y3209">
        <f>SUM($F3209:M3209)</f>
        <v>1153000</v>
      </c>
      <c r="Z3209">
        <f>SUM($F3209:N3209)</f>
        <v>1216000</v>
      </c>
      <c r="AA3209">
        <f>SUM($F3209:O3209)</f>
        <v>1279000</v>
      </c>
      <c r="AB3209">
        <f>SUM($F3209:P3209)</f>
        <v>1342000</v>
      </c>
      <c r="AC3209">
        <f>SUM($F3209:Q3209)</f>
        <v>1405000</v>
      </c>
      <c r="AD3209">
        <f>SUM($F3209:R3209)</f>
        <v>1474000</v>
      </c>
    </row>
    <row r="3210" spans="1:30" x14ac:dyDescent="0.35">
      <c r="A3210" t="s">
        <v>174</v>
      </c>
      <c r="B3210" s="328" t="str">
        <f>VLOOKUP(A3210,'Web Based Remittances'!$A$2:$C$70,3,0)</f>
        <v>783g426m</v>
      </c>
      <c r="C3210" t="s">
        <v>59</v>
      </c>
      <c r="D3210" t="s">
        <v>60</v>
      </c>
      <c r="E3210">
        <v>6110020</v>
      </c>
      <c r="F3210">
        <v>10000</v>
      </c>
      <c r="G3210">
        <v>900</v>
      </c>
      <c r="H3210">
        <v>1000</v>
      </c>
      <c r="I3210">
        <v>900</v>
      </c>
      <c r="J3210">
        <v>900</v>
      </c>
      <c r="K3210">
        <v>600</v>
      </c>
      <c r="M3210">
        <v>950</v>
      </c>
      <c r="N3210">
        <v>950</v>
      </c>
      <c r="O3210">
        <v>950</v>
      </c>
      <c r="P3210">
        <v>950</v>
      </c>
      <c r="Q3210">
        <v>950</v>
      </c>
      <c r="R3210">
        <v>950</v>
      </c>
      <c r="S3210">
        <f t="shared" si="50"/>
        <v>900</v>
      </c>
      <c r="T3210">
        <f>SUM($F3210:H3210)</f>
        <v>11900</v>
      </c>
      <c r="U3210">
        <f>SUM($F3210:I3210)</f>
        <v>12800</v>
      </c>
      <c r="V3210">
        <f>SUM($F3210:J3210)</f>
        <v>13700</v>
      </c>
      <c r="W3210">
        <f>SUM($F3210:K3210)</f>
        <v>14300</v>
      </c>
      <c r="X3210">
        <f>SUM($F3210:L3210)</f>
        <v>14300</v>
      </c>
      <c r="Y3210">
        <f>SUM($F3210:M3210)</f>
        <v>15250</v>
      </c>
      <c r="Z3210">
        <f>SUM($F3210:N3210)</f>
        <v>16200</v>
      </c>
      <c r="AA3210">
        <f>SUM($F3210:O3210)</f>
        <v>17150</v>
      </c>
      <c r="AB3210">
        <f>SUM($F3210:P3210)</f>
        <v>18100</v>
      </c>
      <c r="AC3210">
        <f>SUM($F3210:Q3210)</f>
        <v>19050</v>
      </c>
      <c r="AD3210">
        <f>SUM($F3210:R3210)</f>
        <v>20000</v>
      </c>
    </row>
    <row r="3211" spans="1:30" x14ac:dyDescent="0.35">
      <c r="A3211" t="s">
        <v>174</v>
      </c>
      <c r="B3211" s="328" t="str">
        <f>VLOOKUP(A3211,'Web Based Remittances'!$A$2:$C$70,3,0)</f>
        <v>783g426m</v>
      </c>
      <c r="C3211" t="s">
        <v>61</v>
      </c>
      <c r="D3211" t="s">
        <v>62</v>
      </c>
      <c r="E3211">
        <v>6110600</v>
      </c>
      <c r="F3211">
        <v>256000</v>
      </c>
      <c r="G3211">
        <v>19500</v>
      </c>
      <c r="H3211">
        <v>19500</v>
      </c>
      <c r="I3211">
        <v>19500</v>
      </c>
      <c r="J3211">
        <v>19500</v>
      </c>
      <c r="K3211">
        <v>19500</v>
      </c>
      <c r="L3211">
        <v>22600</v>
      </c>
      <c r="M3211">
        <v>22600</v>
      </c>
      <c r="N3211">
        <v>22600</v>
      </c>
      <c r="O3211">
        <v>22600</v>
      </c>
      <c r="P3211">
        <v>22600</v>
      </c>
      <c r="Q3211">
        <v>22600</v>
      </c>
      <c r="R3211">
        <v>22900</v>
      </c>
      <c r="S3211">
        <f t="shared" si="50"/>
        <v>19500</v>
      </c>
      <c r="T3211">
        <f>SUM($F3211:H3211)</f>
        <v>295000</v>
      </c>
      <c r="U3211">
        <f>SUM($F3211:I3211)</f>
        <v>314500</v>
      </c>
      <c r="V3211">
        <f>SUM($F3211:J3211)</f>
        <v>334000</v>
      </c>
      <c r="W3211">
        <f>SUM($F3211:K3211)</f>
        <v>353500</v>
      </c>
      <c r="X3211">
        <f>SUM($F3211:L3211)</f>
        <v>376100</v>
      </c>
      <c r="Y3211">
        <f>SUM($F3211:M3211)</f>
        <v>398700</v>
      </c>
      <c r="Z3211">
        <f>SUM($F3211:N3211)</f>
        <v>421300</v>
      </c>
      <c r="AA3211">
        <f>SUM($F3211:O3211)</f>
        <v>443900</v>
      </c>
      <c r="AB3211">
        <f>SUM($F3211:P3211)</f>
        <v>466500</v>
      </c>
      <c r="AC3211">
        <f>SUM($F3211:Q3211)</f>
        <v>489100</v>
      </c>
      <c r="AD3211">
        <f>SUM($F3211:R3211)</f>
        <v>512000</v>
      </c>
    </row>
    <row r="3212" spans="1:30" x14ac:dyDescent="0.35">
      <c r="A3212" t="s">
        <v>174</v>
      </c>
      <c r="B3212" s="328" t="str">
        <f>VLOOKUP(A3212,'Web Based Remittances'!$A$2:$C$70,3,0)</f>
        <v>783g426m</v>
      </c>
      <c r="C3212" t="s">
        <v>63</v>
      </c>
      <c r="D3212" t="s">
        <v>64</v>
      </c>
      <c r="E3212">
        <v>6110720</v>
      </c>
      <c r="F3212">
        <v>65000</v>
      </c>
      <c r="G3212">
        <v>5000</v>
      </c>
      <c r="H3212">
        <v>5000</v>
      </c>
      <c r="I3212">
        <v>7000</v>
      </c>
      <c r="J3212">
        <v>5000</v>
      </c>
      <c r="K3212">
        <v>5000</v>
      </c>
      <c r="L3212">
        <v>8000</v>
      </c>
      <c r="M3212">
        <v>5000</v>
      </c>
      <c r="N3212">
        <v>5000</v>
      </c>
      <c r="O3212">
        <v>5000</v>
      </c>
      <c r="P3212">
        <v>5000</v>
      </c>
      <c r="Q3212">
        <v>5000</v>
      </c>
      <c r="R3212">
        <v>5000</v>
      </c>
      <c r="S3212">
        <f t="shared" si="50"/>
        <v>5000</v>
      </c>
      <c r="T3212">
        <f>SUM($F3212:H3212)</f>
        <v>75000</v>
      </c>
      <c r="U3212">
        <f>SUM($F3212:I3212)</f>
        <v>82000</v>
      </c>
      <c r="V3212">
        <f>SUM($F3212:J3212)</f>
        <v>87000</v>
      </c>
      <c r="W3212">
        <f>SUM($F3212:K3212)</f>
        <v>92000</v>
      </c>
      <c r="X3212">
        <f>SUM($F3212:L3212)</f>
        <v>100000</v>
      </c>
      <c r="Y3212">
        <f>SUM($F3212:M3212)</f>
        <v>105000</v>
      </c>
      <c r="Z3212">
        <f>SUM($F3212:N3212)</f>
        <v>110000</v>
      </c>
      <c r="AA3212">
        <f>SUM($F3212:O3212)</f>
        <v>115000</v>
      </c>
      <c r="AB3212">
        <f>SUM($F3212:P3212)</f>
        <v>120000</v>
      </c>
      <c r="AC3212">
        <f>SUM($F3212:Q3212)</f>
        <v>125000</v>
      </c>
      <c r="AD3212">
        <f>SUM($F3212:R3212)</f>
        <v>130000</v>
      </c>
    </row>
    <row r="3213" spans="1:30" x14ac:dyDescent="0.35">
      <c r="A3213" t="s">
        <v>174</v>
      </c>
      <c r="B3213" s="328" t="str">
        <f>VLOOKUP(A3213,'Web Based Remittances'!$A$2:$C$70,3,0)</f>
        <v>783g426m</v>
      </c>
      <c r="C3213" t="s">
        <v>65</v>
      </c>
      <c r="D3213" t="s">
        <v>66</v>
      </c>
      <c r="E3213">
        <v>6110860</v>
      </c>
      <c r="F3213">
        <v>73000</v>
      </c>
      <c r="G3213">
        <v>6083</v>
      </c>
      <c r="H3213">
        <v>6083</v>
      </c>
      <c r="I3213">
        <v>6083</v>
      </c>
      <c r="J3213">
        <v>6083</v>
      </c>
      <c r="K3213">
        <v>6083</v>
      </c>
      <c r="L3213">
        <v>6083</v>
      </c>
      <c r="M3213">
        <v>6083</v>
      </c>
      <c r="N3213">
        <v>6083</v>
      </c>
      <c r="O3213">
        <v>6083</v>
      </c>
      <c r="P3213">
        <v>6083</v>
      </c>
      <c r="Q3213">
        <v>6083</v>
      </c>
      <c r="R3213">
        <v>6087</v>
      </c>
      <c r="S3213">
        <f t="shared" si="50"/>
        <v>6083</v>
      </c>
      <c r="T3213">
        <f>SUM($F3213:H3213)</f>
        <v>85166</v>
      </c>
      <c r="U3213">
        <f>SUM($F3213:I3213)</f>
        <v>91249</v>
      </c>
      <c r="V3213">
        <f>SUM($F3213:J3213)</f>
        <v>97332</v>
      </c>
      <c r="W3213">
        <f>SUM($F3213:K3213)</f>
        <v>103415</v>
      </c>
      <c r="X3213">
        <f>SUM($F3213:L3213)</f>
        <v>109498</v>
      </c>
      <c r="Y3213">
        <f>SUM($F3213:M3213)</f>
        <v>115581</v>
      </c>
      <c r="Z3213">
        <f>SUM($F3213:N3213)</f>
        <v>121664</v>
      </c>
      <c r="AA3213">
        <f>SUM($F3213:O3213)</f>
        <v>127747</v>
      </c>
      <c r="AB3213">
        <f>SUM($F3213:P3213)</f>
        <v>133830</v>
      </c>
      <c r="AC3213">
        <f>SUM($F3213:Q3213)</f>
        <v>139913</v>
      </c>
      <c r="AD3213">
        <f>SUM($F3213:R3213)</f>
        <v>146000</v>
      </c>
    </row>
    <row r="3214" spans="1:30" x14ac:dyDescent="0.35">
      <c r="A3214" t="s">
        <v>174</v>
      </c>
      <c r="B3214" s="328" t="str">
        <f>VLOOKUP(A3214,'Web Based Remittances'!$A$2:$C$70,3,0)</f>
        <v>783g426m</v>
      </c>
      <c r="C3214" t="s">
        <v>67</v>
      </c>
      <c r="D3214" t="s">
        <v>68</v>
      </c>
      <c r="E3214">
        <v>6110800</v>
      </c>
      <c r="S3214">
        <f t="shared" si="50"/>
        <v>0</v>
      </c>
      <c r="T3214">
        <f>SUM($F3214:H3214)</f>
        <v>0</v>
      </c>
      <c r="U3214">
        <f>SUM($F3214:I3214)</f>
        <v>0</v>
      </c>
      <c r="V3214">
        <f>SUM($F3214:J3214)</f>
        <v>0</v>
      </c>
      <c r="W3214">
        <f>SUM($F3214:K3214)</f>
        <v>0</v>
      </c>
      <c r="X3214">
        <f>SUM($F3214:L3214)</f>
        <v>0</v>
      </c>
      <c r="Y3214">
        <f>SUM($F3214:M3214)</f>
        <v>0</v>
      </c>
      <c r="Z3214">
        <f>SUM($F3214:N3214)</f>
        <v>0</v>
      </c>
      <c r="AA3214">
        <f>SUM($F3214:O3214)</f>
        <v>0</v>
      </c>
      <c r="AB3214">
        <f>SUM($F3214:P3214)</f>
        <v>0</v>
      </c>
      <c r="AC3214">
        <f>SUM($F3214:Q3214)</f>
        <v>0</v>
      </c>
      <c r="AD3214">
        <f>SUM($F3214:R3214)</f>
        <v>0</v>
      </c>
    </row>
    <row r="3215" spans="1:30" x14ac:dyDescent="0.35">
      <c r="A3215" t="s">
        <v>174</v>
      </c>
      <c r="B3215" s="328" t="str">
        <f>VLOOKUP(A3215,'Web Based Remittances'!$A$2:$C$70,3,0)</f>
        <v>783g426m</v>
      </c>
      <c r="C3215" t="s">
        <v>69</v>
      </c>
      <c r="D3215" t="s">
        <v>70</v>
      </c>
      <c r="E3215">
        <v>6110640</v>
      </c>
      <c r="F3215">
        <v>36000</v>
      </c>
      <c r="G3215">
        <v>3000</v>
      </c>
      <c r="H3215">
        <v>3000</v>
      </c>
      <c r="I3215">
        <v>3000</v>
      </c>
      <c r="J3215">
        <v>3000</v>
      </c>
      <c r="K3215">
        <v>3000</v>
      </c>
      <c r="L3215">
        <v>3000</v>
      </c>
      <c r="M3215">
        <v>3000</v>
      </c>
      <c r="N3215">
        <v>3000</v>
      </c>
      <c r="O3215">
        <v>3000</v>
      </c>
      <c r="P3215">
        <v>3000</v>
      </c>
      <c r="Q3215">
        <v>3000</v>
      </c>
      <c r="R3215">
        <v>3000</v>
      </c>
      <c r="S3215">
        <f t="shared" si="50"/>
        <v>3000</v>
      </c>
      <c r="T3215">
        <f>SUM($F3215:H3215)</f>
        <v>42000</v>
      </c>
      <c r="U3215">
        <f>SUM($F3215:I3215)</f>
        <v>45000</v>
      </c>
      <c r="V3215">
        <f>SUM($F3215:J3215)</f>
        <v>48000</v>
      </c>
      <c r="W3215">
        <f>SUM($F3215:K3215)</f>
        <v>51000</v>
      </c>
      <c r="X3215">
        <f>SUM($F3215:L3215)</f>
        <v>54000</v>
      </c>
      <c r="Y3215">
        <f>SUM($F3215:M3215)</f>
        <v>57000</v>
      </c>
      <c r="Z3215">
        <f>SUM($F3215:N3215)</f>
        <v>60000</v>
      </c>
      <c r="AA3215">
        <f>SUM($F3215:O3215)</f>
        <v>63000</v>
      </c>
      <c r="AB3215">
        <f>SUM($F3215:P3215)</f>
        <v>66000</v>
      </c>
      <c r="AC3215">
        <f>SUM($F3215:Q3215)</f>
        <v>69000</v>
      </c>
      <c r="AD3215">
        <f>SUM($F3215:R3215)</f>
        <v>72000</v>
      </c>
    </row>
    <row r="3216" spans="1:30" x14ac:dyDescent="0.35">
      <c r="A3216" t="s">
        <v>174</v>
      </c>
      <c r="B3216" s="328" t="str">
        <f>VLOOKUP(A3216,'Web Based Remittances'!$A$2:$C$70,3,0)</f>
        <v>783g426m</v>
      </c>
      <c r="C3216" t="s">
        <v>71</v>
      </c>
      <c r="D3216" t="s">
        <v>72</v>
      </c>
      <c r="E3216">
        <v>6116300</v>
      </c>
      <c r="F3216">
        <v>7500</v>
      </c>
      <c r="G3216">
        <v>300</v>
      </c>
      <c r="H3216">
        <v>5700</v>
      </c>
      <c r="I3216">
        <v>200</v>
      </c>
      <c r="J3216">
        <v>200</v>
      </c>
      <c r="L3216">
        <v>400</v>
      </c>
      <c r="O3216">
        <v>200</v>
      </c>
      <c r="P3216">
        <v>200</v>
      </c>
      <c r="R3216">
        <v>300</v>
      </c>
      <c r="S3216">
        <f t="shared" si="50"/>
        <v>300</v>
      </c>
      <c r="T3216">
        <f>SUM($F3216:H3216)</f>
        <v>13500</v>
      </c>
      <c r="U3216">
        <f>SUM($F3216:I3216)</f>
        <v>13700</v>
      </c>
      <c r="V3216">
        <f>SUM($F3216:J3216)</f>
        <v>13900</v>
      </c>
      <c r="W3216">
        <f>SUM($F3216:K3216)</f>
        <v>13900</v>
      </c>
      <c r="X3216">
        <f>SUM($F3216:L3216)</f>
        <v>14300</v>
      </c>
      <c r="Y3216">
        <f>SUM($F3216:M3216)</f>
        <v>14300</v>
      </c>
      <c r="Z3216">
        <f>SUM($F3216:N3216)</f>
        <v>14300</v>
      </c>
      <c r="AA3216">
        <f>SUM($F3216:O3216)</f>
        <v>14500</v>
      </c>
      <c r="AB3216">
        <f>SUM($F3216:P3216)</f>
        <v>14700</v>
      </c>
      <c r="AC3216">
        <f>SUM($F3216:Q3216)</f>
        <v>14700</v>
      </c>
      <c r="AD3216">
        <f>SUM($F3216:R3216)</f>
        <v>15000</v>
      </c>
    </row>
    <row r="3217" spans="1:30" x14ac:dyDescent="0.35">
      <c r="A3217" t="s">
        <v>174</v>
      </c>
      <c r="B3217" s="328" t="str">
        <f>VLOOKUP(A3217,'Web Based Remittances'!$A$2:$C$70,3,0)</f>
        <v>783g426m</v>
      </c>
      <c r="C3217" t="s">
        <v>73</v>
      </c>
      <c r="D3217" t="s">
        <v>74</v>
      </c>
      <c r="E3217">
        <v>6116200</v>
      </c>
      <c r="F3217">
        <v>7000</v>
      </c>
      <c r="G3217">
        <v>1700</v>
      </c>
      <c r="H3217">
        <v>1000</v>
      </c>
      <c r="I3217">
        <v>2000</v>
      </c>
      <c r="L3217">
        <v>1800</v>
      </c>
      <c r="O3217">
        <v>500</v>
      </c>
      <c r="S3217">
        <f t="shared" si="50"/>
        <v>1700</v>
      </c>
      <c r="T3217">
        <f>SUM($F3217:H3217)</f>
        <v>9700</v>
      </c>
      <c r="U3217">
        <f>SUM($F3217:I3217)</f>
        <v>11700</v>
      </c>
      <c r="V3217">
        <f>SUM($F3217:J3217)</f>
        <v>11700</v>
      </c>
      <c r="W3217">
        <f>SUM($F3217:K3217)</f>
        <v>11700</v>
      </c>
      <c r="X3217">
        <f>SUM($F3217:L3217)</f>
        <v>13500</v>
      </c>
      <c r="Y3217">
        <f>SUM($F3217:M3217)</f>
        <v>13500</v>
      </c>
      <c r="Z3217">
        <f>SUM($F3217:N3217)</f>
        <v>13500</v>
      </c>
      <c r="AA3217">
        <f>SUM($F3217:O3217)</f>
        <v>14000</v>
      </c>
      <c r="AB3217">
        <f>SUM($F3217:P3217)</f>
        <v>14000</v>
      </c>
      <c r="AC3217">
        <f>SUM($F3217:Q3217)</f>
        <v>14000</v>
      </c>
      <c r="AD3217">
        <f>SUM($F3217:R3217)</f>
        <v>14000</v>
      </c>
    </row>
    <row r="3218" spans="1:30" x14ac:dyDescent="0.35">
      <c r="A3218" t="s">
        <v>174</v>
      </c>
      <c r="B3218" s="328" t="str">
        <f>VLOOKUP(A3218,'Web Based Remittances'!$A$2:$C$70,3,0)</f>
        <v>783g426m</v>
      </c>
      <c r="C3218" t="s">
        <v>75</v>
      </c>
      <c r="D3218" t="s">
        <v>76</v>
      </c>
      <c r="E3218">
        <v>6116610</v>
      </c>
      <c r="S3218">
        <f t="shared" si="50"/>
        <v>0</v>
      </c>
      <c r="T3218">
        <f>SUM($F3218:H3218)</f>
        <v>0</v>
      </c>
      <c r="U3218">
        <f>SUM($F3218:I3218)</f>
        <v>0</v>
      </c>
      <c r="V3218">
        <f>SUM($F3218:J3218)</f>
        <v>0</v>
      </c>
      <c r="W3218">
        <f>SUM($F3218:K3218)</f>
        <v>0</v>
      </c>
      <c r="X3218">
        <f>SUM($F3218:L3218)</f>
        <v>0</v>
      </c>
      <c r="Y3218">
        <f>SUM($F3218:M3218)</f>
        <v>0</v>
      </c>
      <c r="Z3218">
        <f>SUM($F3218:N3218)</f>
        <v>0</v>
      </c>
      <c r="AA3218">
        <f>SUM($F3218:O3218)</f>
        <v>0</v>
      </c>
      <c r="AB3218">
        <f>SUM($F3218:P3218)</f>
        <v>0</v>
      </c>
      <c r="AC3218">
        <f>SUM($F3218:Q3218)</f>
        <v>0</v>
      </c>
      <c r="AD3218">
        <f>SUM($F3218:R3218)</f>
        <v>0</v>
      </c>
    </row>
    <row r="3219" spans="1:30" x14ac:dyDescent="0.35">
      <c r="A3219" t="s">
        <v>174</v>
      </c>
      <c r="B3219" s="328" t="str">
        <f>VLOOKUP(A3219,'Web Based Remittances'!$A$2:$C$70,3,0)</f>
        <v>783g426m</v>
      </c>
      <c r="C3219" t="s">
        <v>77</v>
      </c>
      <c r="D3219" t="s">
        <v>78</v>
      </c>
      <c r="E3219">
        <v>6116600</v>
      </c>
      <c r="F3219">
        <v>446.09</v>
      </c>
      <c r="P3219">
        <v>446.09</v>
      </c>
      <c r="S3219">
        <f t="shared" si="50"/>
        <v>0</v>
      </c>
      <c r="T3219">
        <f>SUM($F3219:H3219)</f>
        <v>446.09</v>
      </c>
      <c r="U3219">
        <f>SUM($F3219:I3219)</f>
        <v>446.09</v>
      </c>
      <c r="V3219">
        <f>SUM($F3219:J3219)</f>
        <v>446.09</v>
      </c>
      <c r="W3219">
        <f>SUM($F3219:K3219)</f>
        <v>446.09</v>
      </c>
      <c r="X3219">
        <f>SUM($F3219:L3219)</f>
        <v>446.09</v>
      </c>
      <c r="Y3219">
        <f>SUM($F3219:M3219)</f>
        <v>446.09</v>
      </c>
      <c r="Z3219">
        <f>SUM($F3219:N3219)</f>
        <v>446.09</v>
      </c>
      <c r="AA3219">
        <f>SUM($F3219:O3219)</f>
        <v>446.09</v>
      </c>
      <c r="AB3219">
        <f>SUM($F3219:P3219)</f>
        <v>892.18</v>
      </c>
      <c r="AC3219">
        <f>SUM($F3219:Q3219)</f>
        <v>892.18</v>
      </c>
      <c r="AD3219">
        <f>SUM($F3219:R3219)</f>
        <v>892.18</v>
      </c>
    </row>
    <row r="3220" spans="1:30" x14ac:dyDescent="0.35">
      <c r="A3220" t="s">
        <v>174</v>
      </c>
      <c r="B3220" s="328" t="str">
        <f>VLOOKUP(A3220,'Web Based Remittances'!$A$2:$C$70,3,0)</f>
        <v>783g426m</v>
      </c>
      <c r="C3220" t="s">
        <v>79</v>
      </c>
      <c r="D3220" t="s">
        <v>80</v>
      </c>
      <c r="E3220">
        <v>6121000</v>
      </c>
      <c r="F3220">
        <v>160000</v>
      </c>
      <c r="G3220">
        <v>1500</v>
      </c>
      <c r="H3220">
        <v>3000</v>
      </c>
      <c r="I3220">
        <v>2000</v>
      </c>
      <c r="J3220">
        <v>2500</v>
      </c>
      <c r="K3220">
        <v>1500</v>
      </c>
      <c r="L3220">
        <v>135000</v>
      </c>
      <c r="M3220">
        <v>1500</v>
      </c>
      <c r="N3220">
        <v>4000</v>
      </c>
      <c r="O3220">
        <v>2100</v>
      </c>
      <c r="P3220">
        <v>2700</v>
      </c>
      <c r="Q3220">
        <v>2100</v>
      </c>
      <c r="R3220">
        <v>2100</v>
      </c>
      <c r="S3220">
        <f t="shared" si="50"/>
        <v>1500</v>
      </c>
      <c r="T3220">
        <f>SUM($F3220:H3220)</f>
        <v>164500</v>
      </c>
      <c r="U3220">
        <f>SUM($F3220:I3220)</f>
        <v>166500</v>
      </c>
      <c r="V3220">
        <f>SUM($F3220:J3220)</f>
        <v>169000</v>
      </c>
      <c r="W3220">
        <f>SUM($F3220:K3220)</f>
        <v>170500</v>
      </c>
      <c r="X3220">
        <f>SUM($F3220:L3220)</f>
        <v>305500</v>
      </c>
      <c r="Y3220">
        <f>SUM($F3220:M3220)</f>
        <v>307000</v>
      </c>
      <c r="Z3220">
        <f>SUM($F3220:N3220)</f>
        <v>311000</v>
      </c>
      <c r="AA3220">
        <f>SUM($F3220:O3220)</f>
        <v>313100</v>
      </c>
      <c r="AB3220">
        <f>SUM($F3220:P3220)</f>
        <v>315800</v>
      </c>
      <c r="AC3220">
        <f>SUM($F3220:Q3220)</f>
        <v>317900</v>
      </c>
      <c r="AD3220">
        <f>SUM($F3220:R3220)</f>
        <v>320000</v>
      </c>
    </row>
    <row r="3221" spans="1:30" x14ac:dyDescent="0.35">
      <c r="A3221" t="s">
        <v>174</v>
      </c>
      <c r="B3221" s="328" t="str">
        <f>VLOOKUP(A3221,'Web Based Remittances'!$A$2:$C$70,3,0)</f>
        <v>783g426m</v>
      </c>
      <c r="C3221" t="s">
        <v>81</v>
      </c>
      <c r="D3221" t="s">
        <v>82</v>
      </c>
      <c r="E3221">
        <v>6122310</v>
      </c>
      <c r="F3221">
        <v>35000</v>
      </c>
      <c r="G3221">
        <v>500</v>
      </c>
      <c r="H3221">
        <v>500</v>
      </c>
      <c r="I3221">
        <v>500</v>
      </c>
      <c r="J3221">
        <v>300</v>
      </c>
      <c r="K3221">
        <v>300</v>
      </c>
      <c r="L3221">
        <v>31000</v>
      </c>
      <c r="M3221">
        <v>400</v>
      </c>
      <c r="N3221">
        <v>300</v>
      </c>
      <c r="O3221">
        <v>300</v>
      </c>
      <c r="P3221">
        <v>300</v>
      </c>
      <c r="Q3221">
        <v>300</v>
      </c>
      <c r="R3221">
        <v>300</v>
      </c>
      <c r="S3221">
        <f t="shared" si="50"/>
        <v>500</v>
      </c>
      <c r="T3221">
        <f>SUM($F3221:H3221)</f>
        <v>36000</v>
      </c>
      <c r="U3221">
        <f>SUM($F3221:I3221)</f>
        <v>36500</v>
      </c>
      <c r="V3221">
        <f>SUM($F3221:J3221)</f>
        <v>36800</v>
      </c>
      <c r="W3221">
        <f>SUM($F3221:K3221)</f>
        <v>37100</v>
      </c>
      <c r="X3221">
        <f>SUM($F3221:L3221)</f>
        <v>68100</v>
      </c>
      <c r="Y3221">
        <f>SUM($F3221:M3221)</f>
        <v>68500</v>
      </c>
      <c r="Z3221">
        <f>SUM($F3221:N3221)</f>
        <v>68800</v>
      </c>
      <c r="AA3221">
        <f>SUM($F3221:O3221)</f>
        <v>69100</v>
      </c>
      <c r="AB3221">
        <f>SUM($F3221:P3221)</f>
        <v>69400</v>
      </c>
      <c r="AC3221">
        <f>SUM($F3221:Q3221)</f>
        <v>69700</v>
      </c>
      <c r="AD3221">
        <f>SUM($F3221:R3221)</f>
        <v>70000</v>
      </c>
    </row>
    <row r="3222" spans="1:30" x14ac:dyDescent="0.35">
      <c r="A3222" t="s">
        <v>174</v>
      </c>
      <c r="B3222" s="328" t="str">
        <f>VLOOKUP(A3222,'Web Based Remittances'!$A$2:$C$70,3,0)</f>
        <v>783g426m</v>
      </c>
      <c r="C3222" t="s">
        <v>83</v>
      </c>
      <c r="D3222" t="s">
        <v>84</v>
      </c>
      <c r="E3222">
        <v>6122110</v>
      </c>
      <c r="F3222">
        <v>2000</v>
      </c>
      <c r="G3222">
        <v>600</v>
      </c>
      <c r="H3222">
        <v>100</v>
      </c>
      <c r="I3222">
        <v>100</v>
      </c>
      <c r="J3222">
        <v>700</v>
      </c>
      <c r="L3222">
        <v>200</v>
      </c>
      <c r="O3222">
        <v>100</v>
      </c>
      <c r="Q3222">
        <v>100</v>
      </c>
      <c r="R3222">
        <v>100</v>
      </c>
      <c r="S3222">
        <f t="shared" si="50"/>
        <v>600</v>
      </c>
      <c r="T3222">
        <f>SUM($F3222:H3222)</f>
        <v>2700</v>
      </c>
      <c r="U3222">
        <f>SUM($F3222:I3222)</f>
        <v>2800</v>
      </c>
      <c r="V3222">
        <f>SUM($F3222:J3222)</f>
        <v>3500</v>
      </c>
      <c r="W3222">
        <f>SUM($F3222:K3222)</f>
        <v>3500</v>
      </c>
      <c r="X3222">
        <f>SUM($F3222:L3222)</f>
        <v>3700</v>
      </c>
      <c r="Y3222">
        <f>SUM($F3222:M3222)</f>
        <v>3700</v>
      </c>
      <c r="Z3222">
        <f>SUM($F3222:N3222)</f>
        <v>3700</v>
      </c>
      <c r="AA3222">
        <f>SUM($F3222:O3222)</f>
        <v>3800</v>
      </c>
      <c r="AB3222">
        <f>SUM($F3222:P3222)</f>
        <v>3800</v>
      </c>
      <c r="AC3222">
        <f>SUM($F3222:Q3222)</f>
        <v>3900</v>
      </c>
      <c r="AD3222">
        <f>SUM($F3222:R3222)</f>
        <v>4000</v>
      </c>
    </row>
    <row r="3223" spans="1:30" x14ac:dyDescent="0.35">
      <c r="A3223" t="s">
        <v>174</v>
      </c>
      <c r="B3223" s="328" t="str">
        <f>VLOOKUP(A3223,'Web Based Remittances'!$A$2:$C$70,3,0)</f>
        <v>783g426m</v>
      </c>
      <c r="C3223" t="s">
        <v>85</v>
      </c>
      <c r="D3223" t="s">
        <v>86</v>
      </c>
      <c r="E3223">
        <v>6120800</v>
      </c>
      <c r="F3223">
        <v>2500</v>
      </c>
      <c r="G3223">
        <v>500</v>
      </c>
      <c r="J3223">
        <v>500</v>
      </c>
      <c r="M3223">
        <v>500</v>
      </c>
      <c r="P3223">
        <v>500</v>
      </c>
      <c r="R3223">
        <v>500</v>
      </c>
      <c r="S3223">
        <f t="shared" si="50"/>
        <v>500</v>
      </c>
      <c r="T3223">
        <f>SUM($F3223:H3223)</f>
        <v>3000</v>
      </c>
      <c r="U3223">
        <f>SUM($F3223:I3223)</f>
        <v>3000</v>
      </c>
      <c r="V3223">
        <f>SUM($F3223:J3223)</f>
        <v>3500</v>
      </c>
      <c r="W3223">
        <f>SUM($F3223:K3223)</f>
        <v>3500</v>
      </c>
      <c r="X3223">
        <f>SUM($F3223:L3223)</f>
        <v>3500</v>
      </c>
      <c r="Y3223">
        <f>SUM($F3223:M3223)</f>
        <v>4000</v>
      </c>
      <c r="Z3223">
        <f>SUM($F3223:N3223)</f>
        <v>4000</v>
      </c>
      <c r="AA3223">
        <f>SUM($F3223:O3223)</f>
        <v>4000</v>
      </c>
      <c r="AB3223">
        <f>SUM($F3223:P3223)</f>
        <v>4500</v>
      </c>
      <c r="AC3223">
        <f>SUM($F3223:Q3223)</f>
        <v>4500</v>
      </c>
      <c r="AD3223">
        <f>SUM($F3223:R3223)</f>
        <v>5000</v>
      </c>
    </row>
    <row r="3224" spans="1:30" x14ac:dyDescent="0.35">
      <c r="A3224" t="s">
        <v>174</v>
      </c>
      <c r="B3224" s="328" t="str">
        <f>VLOOKUP(A3224,'Web Based Remittances'!$A$2:$C$70,3,0)</f>
        <v>783g426m</v>
      </c>
      <c r="C3224" t="s">
        <v>87</v>
      </c>
      <c r="D3224" t="s">
        <v>88</v>
      </c>
      <c r="E3224">
        <v>6120220</v>
      </c>
      <c r="F3224">
        <v>21000</v>
      </c>
      <c r="G3224">
        <v>1300</v>
      </c>
      <c r="H3224">
        <v>1200</v>
      </c>
      <c r="I3224">
        <v>1000</v>
      </c>
      <c r="J3224">
        <v>900</v>
      </c>
      <c r="L3224">
        <v>1800</v>
      </c>
      <c r="M3224">
        <v>2000</v>
      </c>
      <c r="N3224">
        <v>2400</v>
      </c>
      <c r="O3224">
        <v>2600</v>
      </c>
      <c r="P3224">
        <v>3000</v>
      </c>
      <c r="Q3224">
        <v>2500</v>
      </c>
      <c r="R3224">
        <v>2300</v>
      </c>
      <c r="S3224">
        <f t="shared" si="50"/>
        <v>1300</v>
      </c>
      <c r="T3224">
        <f>SUM($F3224:H3224)</f>
        <v>23500</v>
      </c>
      <c r="U3224">
        <f>SUM($F3224:I3224)</f>
        <v>24500</v>
      </c>
      <c r="V3224">
        <f>SUM($F3224:J3224)</f>
        <v>25400</v>
      </c>
      <c r="W3224">
        <f>SUM($F3224:K3224)</f>
        <v>25400</v>
      </c>
      <c r="X3224">
        <f>SUM($F3224:L3224)</f>
        <v>27200</v>
      </c>
      <c r="Y3224">
        <f>SUM($F3224:M3224)</f>
        <v>29200</v>
      </c>
      <c r="Z3224">
        <f>SUM($F3224:N3224)</f>
        <v>31600</v>
      </c>
      <c r="AA3224">
        <f>SUM($F3224:O3224)</f>
        <v>34200</v>
      </c>
      <c r="AB3224">
        <f>SUM($F3224:P3224)</f>
        <v>37200</v>
      </c>
      <c r="AC3224">
        <f>SUM($F3224:Q3224)</f>
        <v>39700</v>
      </c>
      <c r="AD3224">
        <f>SUM($F3224:R3224)</f>
        <v>42000</v>
      </c>
    </row>
    <row r="3225" spans="1:30" x14ac:dyDescent="0.35">
      <c r="A3225" t="s">
        <v>174</v>
      </c>
      <c r="B3225" s="328" t="str">
        <f>VLOOKUP(A3225,'Web Based Remittances'!$A$2:$C$70,3,0)</f>
        <v>783g426m</v>
      </c>
      <c r="C3225" t="s">
        <v>89</v>
      </c>
      <c r="D3225" t="s">
        <v>90</v>
      </c>
      <c r="E3225">
        <v>6120600</v>
      </c>
      <c r="F3225">
        <v>5171.2</v>
      </c>
      <c r="R3225">
        <v>5171.2</v>
      </c>
      <c r="S3225">
        <f t="shared" si="50"/>
        <v>0</v>
      </c>
      <c r="T3225">
        <f>SUM($F3225:H3225)</f>
        <v>5171.2</v>
      </c>
      <c r="U3225">
        <f>SUM($F3225:I3225)</f>
        <v>5171.2</v>
      </c>
      <c r="V3225">
        <f>SUM($F3225:J3225)</f>
        <v>5171.2</v>
      </c>
      <c r="W3225">
        <f>SUM($F3225:K3225)</f>
        <v>5171.2</v>
      </c>
      <c r="X3225">
        <f>SUM($F3225:L3225)</f>
        <v>5171.2</v>
      </c>
      <c r="Y3225">
        <f>SUM($F3225:M3225)</f>
        <v>5171.2</v>
      </c>
      <c r="Z3225">
        <f>SUM($F3225:N3225)</f>
        <v>5171.2</v>
      </c>
      <c r="AA3225">
        <f>SUM($F3225:O3225)</f>
        <v>5171.2</v>
      </c>
      <c r="AB3225">
        <f>SUM($F3225:P3225)</f>
        <v>5171.2</v>
      </c>
      <c r="AC3225">
        <f>SUM($F3225:Q3225)</f>
        <v>5171.2</v>
      </c>
      <c r="AD3225">
        <f>SUM($F3225:R3225)</f>
        <v>10342.4</v>
      </c>
    </row>
    <row r="3226" spans="1:30" x14ac:dyDescent="0.35">
      <c r="A3226" t="s">
        <v>174</v>
      </c>
      <c r="B3226" s="328" t="str">
        <f>VLOOKUP(A3226,'Web Based Remittances'!$A$2:$C$70,3,0)</f>
        <v>783g426m</v>
      </c>
      <c r="C3226" t="s">
        <v>91</v>
      </c>
      <c r="D3226" t="s">
        <v>92</v>
      </c>
      <c r="E3226">
        <v>6120400</v>
      </c>
      <c r="F3226">
        <v>4300</v>
      </c>
      <c r="G3226">
        <v>400</v>
      </c>
      <c r="H3226">
        <v>400</v>
      </c>
      <c r="I3226">
        <v>300</v>
      </c>
      <c r="J3226">
        <v>300</v>
      </c>
      <c r="L3226">
        <v>100</v>
      </c>
      <c r="M3226">
        <v>80</v>
      </c>
      <c r="N3226">
        <v>70</v>
      </c>
      <c r="O3226">
        <v>1000</v>
      </c>
      <c r="P3226">
        <v>1000</v>
      </c>
      <c r="Q3226">
        <v>300</v>
      </c>
      <c r="R3226">
        <v>350</v>
      </c>
      <c r="S3226">
        <f t="shared" si="50"/>
        <v>400</v>
      </c>
      <c r="T3226">
        <f>SUM($F3226:H3226)</f>
        <v>5100</v>
      </c>
      <c r="U3226">
        <f>SUM($F3226:I3226)</f>
        <v>5400</v>
      </c>
      <c r="V3226">
        <f>SUM($F3226:J3226)</f>
        <v>5700</v>
      </c>
      <c r="W3226">
        <f>SUM($F3226:K3226)</f>
        <v>5700</v>
      </c>
      <c r="X3226">
        <f>SUM($F3226:L3226)</f>
        <v>5800</v>
      </c>
      <c r="Y3226">
        <f>SUM($F3226:M3226)</f>
        <v>5880</v>
      </c>
      <c r="Z3226">
        <f>SUM($F3226:N3226)</f>
        <v>5950</v>
      </c>
      <c r="AA3226">
        <f>SUM($F3226:O3226)</f>
        <v>6950</v>
      </c>
      <c r="AB3226">
        <f>SUM($F3226:P3226)</f>
        <v>7950</v>
      </c>
      <c r="AC3226">
        <f>SUM($F3226:Q3226)</f>
        <v>8250</v>
      </c>
      <c r="AD3226">
        <f>SUM($F3226:R3226)</f>
        <v>8600</v>
      </c>
    </row>
    <row r="3227" spans="1:30" x14ac:dyDescent="0.35">
      <c r="A3227" t="s">
        <v>174</v>
      </c>
      <c r="B3227" s="328" t="str">
        <f>VLOOKUP(A3227,'Web Based Remittances'!$A$2:$C$70,3,0)</f>
        <v>783g426m</v>
      </c>
      <c r="C3227" t="s">
        <v>93</v>
      </c>
      <c r="D3227" t="s">
        <v>94</v>
      </c>
      <c r="E3227">
        <v>6140130</v>
      </c>
      <c r="F3227">
        <v>36000</v>
      </c>
      <c r="G3227">
        <v>3000</v>
      </c>
      <c r="H3227">
        <v>3000</v>
      </c>
      <c r="I3227">
        <v>4000</v>
      </c>
      <c r="J3227">
        <v>2500</v>
      </c>
      <c r="L3227">
        <v>2500</v>
      </c>
      <c r="M3227">
        <v>3000</v>
      </c>
      <c r="N3227">
        <v>5000</v>
      </c>
      <c r="O3227">
        <v>5000</v>
      </c>
      <c r="P3227">
        <v>2500</v>
      </c>
      <c r="Q3227">
        <v>2500</v>
      </c>
      <c r="R3227">
        <v>3000</v>
      </c>
      <c r="S3227">
        <f t="shared" si="50"/>
        <v>3000</v>
      </c>
      <c r="T3227">
        <f>SUM($F3227:H3227)</f>
        <v>42000</v>
      </c>
      <c r="U3227">
        <f>SUM($F3227:I3227)</f>
        <v>46000</v>
      </c>
      <c r="V3227">
        <f>SUM($F3227:J3227)</f>
        <v>48500</v>
      </c>
      <c r="W3227">
        <f>SUM($F3227:K3227)</f>
        <v>48500</v>
      </c>
      <c r="X3227">
        <f>SUM($F3227:L3227)</f>
        <v>51000</v>
      </c>
      <c r="Y3227">
        <f>SUM($F3227:M3227)</f>
        <v>54000</v>
      </c>
      <c r="Z3227">
        <f>SUM($F3227:N3227)</f>
        <v>59000</v>
      </c>
      <c r="AA3227">
        <f>SUM($F3227:O3227)</f>
        <v>64000</v>
      </c>
      <c r="AB3227">
        <f>SUM($F3227:P3227)</f>
        <v>66500</v>
      </c>
      <c r="AC3227">
        <f>SUM($F3227:Q3227)</f>
        <v>69000</v>
      </c>
      <c r="AD3227">
        <f>SUM($F3227:R3227)</f>
        <v>72000</v>
      </c>
    </row>
    <row r="3228" spans="1:30" x14ac:dyDescent="0.35">
      <c r="A3228" t="s">
        <v>174</v>
      </c>
      <c r="B3228" s="328" t="str">
        <f>VLOOKUP(A3228,'Web Based Remittances'!$A$2:$C$70,3,0)</f>
        <v>783g426m</v>
      </c>
      <c r="C3228" t="s">
        <v>95</v>
      </c>
      <c r="D3228" t="s">
        <v>96</v>
      </c>
      <c r="E3228">
        <v>6142430</v>
      </c>
      <c r="F3228">
        <v>41000</v>
      </c>
      <c r="G3228">
        <v>4000</v>
      </c>
      <c r="H3228">
        <v>5500</v>
      </c>
      <c r="I3228">
        <v>1900</v>
      </c>
      <c r="J3228">
        <v>3800</v>
      </c>
      <c r="L3228">
        <v>12000</v>
      </c>
      <c r="M3228">
        <v>2200</v>
      </c>
      <c r="N3228">
        <v>1000</v>
      </c>
      <c r="O3228">
        <v>2000</v>
      </c>
      <c r="P3228">
        <v>3000</v>
      </c>
      <c r="Q3228">
        <v>3300</v>
      </c>
      <c r="R3228">
        <v>2300</v>
      </c>
      <c r="S3228">
        <f t="shared" si="50"/>
        <v>4000</v>
      </c>
      <c r="T3228">
        <f>SUM($F3228:H3228)</f>
        <v>50500</v>
      </c>
      <c r="U3228">
        <f>SUM($F3228:I3228)</f>
        <v>52400</v>
      </c>
      <c r="V3228">
        <f>SUM($F3228:J3228)</f>
        <v>56200</v>
      </c>
      <c r="W3228">
        <f>SUM($F3228:K3228)</f>
        <v>56200</v>
      </c>
      <c r="X3228">
        <f>SUM($F3228:L3228)</f>
        <v>68200</v>
      </c>
      <c r="Y3228">
        <f>SUM($F3228:M3228)</f>
        <v>70400</v>
      </c>
      <c r="Z3228">
        <f>SUM($F3228:N3228)</f>
        <v>71400</v>
      </c>
      <c r="AA3228">
        <f>SUM($F3228:O3228)</f>
        <v>73400</v>
      </c>
      <c r="AB3228">
        <f>SUM($F3228:P3228)</f>
        <v>76400</v>
      </c>
      <c r="AC3228">
        <f>SUM($F3228:Q3228)</f>
        <v>79700</v>
      </c>
      <c r="AD3228">
        <f>SUM($F3228:R3228)</f>
        <v>82000</v>
      </c>
    </row>
    <row r="3229" spans="1:30" x14ac:dyDescent="0.35">
      <c r="A3229" t="s">
        <v>174</v>
      </c>
      <c r="B3229" s="328" t="str">
        <f>VLOOKUP(A3229,'Web Based Remittances'!$A$2:$C$70,3,0)</f>
        <v>783g426m</v>
      </c>
      <c r="C3229" t="s">
        <v>97</v>
      </c>
      <c r="D3229" t="s">
        <v>98</v>
      </c>
      <c r="E3229">
        <v>6146100</v>
      </c>
      <c r="S3229">
        <f t="shared" si="50"/>
        <v>0</v>
      </c>
      <c r="T3229">
        <f>SUM($F3229:H3229)</f>
        <v>0</v>
      </c>
      <c r="U3229">
        <f>SUM($F3229:I3229)</f>
        <v>0</v>
      </c>
      <c r="V3229">
        <f>SUM($F3229:J3229)</f>
        <v>0</v>
      </c>
      <c r="W3229">
        <f>SUM($F3229:K3229)</f>
        <v>0</v>
      </c>
      <c r="X3229">
        <f>SUM($F3229:L3229)</f>
        <v>0</v>
      </c>
      <c r="Y3229">
        <f>SUM($F3229:M3229)</f>
        <v>0</v>
      </c>
      <c r="Z3229">
        <f>SUM($F3229:N3229)</f>
        <v>0</v>
      </c>
      <c r="AA3229">
        <f>SUM($F3229:O3229)</f>
        <v>0</v>
      </c>
      <c r="AB3229">
        <f>SUM($F3229:P3229)</f>
        <v>0</v>
      </c>
      <c r="AC3229">
        <f>SUM($F3229:Q3229)</f>
        <v>0</v>
      </c>
      <c r="AD3229">
        <f>SUM($F3229:R3229)</f>
        <v>0</v>
      </c>
    </row>
    <row r="3230" spans="1:30" x14ac:dyDescent="0.35">
      <c r="A3230" t="s">
        <v>174</v>
      </c>
      <c r="B3230" s="328" t="str">
        <f>VLOOKUP(A3230,'Web Based Remittances'!$A$2:$C$70,3,0)</f>
        <v>783g426m</v>
      </c>
      <c r="C3230" t="s">
        <v>99</v>
      </c>
      <c r="D3230" t="s">
        <v>100</v>
      </c>
      <c r="E3230">
        <v>6140000</v>
      </c>
      <c r="F3230">
        <v>11000</v>
      </c>
      <c r="G3230">
        <v>2000</v>
      </c>
      <c r="H3230">
        <v>500</v>
      </c>
      <c r="I3230">
        <v>500</v>
      </c>
      <c r="J3230">
        <v>1900</v>
      </c>
      <c r="L3230">
        <v>500</v>
      </c>
      <c r="M3230">
        <v>1800</v>
      </c>
      <c r="N3230">
        <v>500</v>
      </c>
      <c r="O3230">
        <v>500</v>
      </c>
      <c r="P3230">
        <v>500</v>
      </c>
      <c r="Q3230">
        <v>1800</v>
      </c>
      <c r="R3230">
        <v>500</v>
      </c>
      <c r="S3230">
        <f t="shared" si="50"/>
        <v>2000</v>
      </c>
      <c r="T3230">
        <f>SUM($F3230:H3230)</f>
        <v>13500</v>
      </c>
      <c r="U3230">
        <f>SUM($F3230:I3230)</f>
        <v>14000</v>
      </c>
      <c r="V3230">
        <f>SUM($F3230:J3230)</f>
        <v>15900</v>
      </c>
      <c r="W3230">
        <f>SUM($F3230:K3230)</f>
        <v>15900</v>
      </c>
      <c r="X3230">
        <f>SUM($F3230:L3230)</f>
        <v>16400</v>
      </c>
      <c r="Y3230">
        <f>SUM($F3230:M3230)</f>
        <v>18200</v>
      </c>
      <c r="Z3230">
        <f>SUM($F3230:N3230)</f>
        <v>18700</v>
      </c>
      <c r="AA3230">
        <f>SUM($F3230:O3230)</f>
        <v>19200</v>
      </c>
      <c r="AB3230">
        <f>SUM($F3230:P3230)</f>
        <v>19700</v>
      </c>
      <c r="AC3230">
        <f>SUM($F3230:Q3230)</f>
        <v>21500</v>
      </c>
      <c r="AD3230">
        <f>SUM($F3230:R3230)</f>
        <v>22000</v>
      </c>
    </row>
    <row r="3231" spans="1:30" x14ac:dyDescent="0.35">
      <c r="A3231" t="s">
        <v>174</v>
      </c>
      <c r="B3231" s="328" t="str">
        <f>VLOOKUP(A3231,'Web Based Remittances'!$A$2:$C$70,3,0)</f>
        <v>783g426m</v>
      </c>
      <c r="C3231" t="s">
        <v>101</v>
      </c>
      <c r="D3231" t="s">
        <v>102</v>
      </c>
      <c r="E3231">
        <v>6121600</v>
      </c>
      <c r="F3231">
        <v>350</v>
      </c>
      <c r="L3231">
        <v>350</v>
      </c>
      <c r="S3231">
        <f t="shared" si="50"/>
        <v>0</v>
      </c>
      <c r="T3231">
        <f>SUM($F3231:H3231)</f>
        <v>350</v>
      </c>
      <c r="U3231">
        <f>SUM($F3231:I3231)</f>
        <v>350</v>
      </c>
      <c r="V3231">
        <f>SUM($F3231:J3231)</f>
        <v>350</v>
      </c>
      <c r="W3231">
        <f>SUM($F3231:K3231)</f>
        <v>350</v>
      </c>
      <c r="X3231">
        <f>SUM($F3231:L3231)</f>
        <v>700</v>
      </c>
      <c r="Y3231">
        <f>SUM($F3231:M3231)</f>
        <v>700</v>
      </c>
      <c r="Z3231">
        <f>SUM($F3231:N3231)</f>
        <v>700</v>
      </c>
      <c r="AA3231">
        <f>SUM($F3231:O3231)</f>
        <v>700</v>
      </c>
      <c r="AB3231">
        <f>SUM($F3231:P3231)</f>
        <v>700</v>
      </c>
      <c r="AC3231">
        <f>SUM($F3231:Q3231)</f>
        <v>700</v>
      </c>
      <c r="AD3231">
        <f>SUM($F3231:R3231)</f>
        <v>700</v>
      </c>
    </row>
    <row r="3232" spans="1:30" x14ac:dyDescent="0.35">
      <c r="A3232" t="s">
        <v>174</v>
      </c>
      <c r="B3232" s="328" t="str">
        <f>VLOOKUP(A3232,'Web Based Remittances'!$A$2:$C$70,3,0)</f>
        <v>783g426m</v>
      </c>
      <c r="C3232" t="s">
        <v>103</v>
      </c>
      <c r="D3232" t="s">
        <v>104</v>
      </c>
      <c r="E3232">
        <v>6151110</v>
      </c>
      <c r="S3232">
        <f t="shared" si="50"/>
        <v>0</v>
      </c>
      <c r="T3232">
        <f>SUM($F3232:H3232)</f>
        <v>0</v>
      </c>
      <c r="U3232">
        <f>SUM($F3232:I3232)</f>
        <v>0</v>
      </c>
      <c r="V3232">
        <f>SUM($F3232:J3232)</f>
        <v>0</v>
      </c>
      <c r="W3232">
        <f>SUM($F3232:K3232)</f>
        <v>0</v>
      </c>
      <c r="X3232">
        <f>SUM($F3232:L3232)</f>
        <v>0</v>
      </c>
      <c r="Y3232">
        <f>SUM($F3232:M3232)</f>
        <v>0</v>
      </c>
      <c r="Z3232">
        <f>SUM($F3232:N3232)</f>
        <v>0</v>
      </c>
      <c r="AA3232">
        <f>SUM($F3232:O3232)</f>
        <v>0</v>
      </c>
      <c r="AB3232">
        <f>SUM($F3232:P3232)</f>
        <v>0</v>
      </c>
      <c r="AC3232">
        <f>SUM($F3232:Q3232)</f>
        <v>0</v>
      </c>
      <c r="AD3232">
        <f>SUM($F3232:R3232)</f>
        <v>0</v>
      </c>
    </row>
    <row r="3233" spans="1:30" x14ac:dyDescent="0.35">
      <c r="A3233" t="s">
        <v>174</v>
      </c>
      <c r="B3233" s="328" t="str">
        <f>VLOOKUP(A3233,'Web Based Remittances'!$A$2:$C$70,3,0)</f>
        <v>783g426m</v>
      </c>
      <c r="C3233" t="s">
        <v>105</v>
      </c>
      <c r="D3233" t="s">
        <v>106</v>
      </c>
      <c r="E3233">
        <v>6140200</v>
      </c>
      <c r="F3233">
        <v>33500</v>
      </c>
      <c r="G3233">
        <v>1500</v>
      </c>
      <c r="H3233">
        <v>3500</v>
      </c>
      <c r="I3233">
        <v>3000</v>
      </c>
      <c r="J3233">
        <v>2000</v>
      </c>
      <c r="L3233">
        <v>4000</v>
      </c>
      <c r="M3233">
        <v>3000</v>
      </c>
      <c r="N3233">
        <v>4000</v>
      </c>
      <c r="O3233">
        <v>2000</v>
      </c>
      <c r="P3233">
        <v>4000</v>
      </c>
      <c r="Q3233">
        <v>3000</v>
      </c>
      <c r="R3233">
        <v>3500</v>
      </c>
      <c r="S3233">
        <f t="shared" si="50"/>
        <v>1500</v>
      </c>
      <c r="T3233">
        <f>SUM($F3233:H3233)</f>
        <v>38500</v>
      </c>
      <c r="U3233">
        <f>SUM($F3233:I3233)</f>
        <v>41500</v>
      </c>
      <c r="V3233">
        <f>SUM($F3233:J3233)</f>
        <v>43500</v>
      </c>
      <c r="W3233">
        <f>SUM($F3233:K3233)</f>
        <v>43500</v>
      </c>
      <c r="X3233">
        <f>SUM($F3233:L3233)</f>
        <v>47500</v>
      </c>
      <c r="Y3233">
        <f>SUM($F3233:M3233)</f>
        <v>50500</v>
      </c>
      <c r="Z3233">
        <f>SUM($F3233:N3233)</f>
        <v>54500</v>
      </c>
      <c r="AA3233">
        <f>SUM($F3233:O3233)</f>
        <v>56500</v>
      </c>
      <c r="AB3233">
        <f>SUM($F3233:P3233)</f>
        <v>60500</v>
      </c>
      <c r="AC3233">
        <f>SUM($F3233:Q3233)</f>
        <v>63500</v>
      </c>
      <c r="AD3233">
        <f>SUM($F3233:R3233)</f>
        <v>67000</v>
      </c>
    </row>
    <row r="3234" spans="1:30" x14ac:dyDescent="0.35">
      <c r="A3234" t="s">
        <v>174</v>
      </c>
      <c r="B3234" s="328" t="str">
        <f>VLOOKUP(A3234,'Web Based Remittances'!$A$2:$C$70,3,0)</f>
        <v>783g426m</v>
      </c>
      <c r="C3234" t="s">
        <v>107</v>
      </c>
      <c r="D3234" t="s">
        <v>108</v>
      </c>
      <c r="E3234">
        <v>6111000</v>
      </c>
      <c r="S3234">
        <f t="shared" si="50"/>
        <v>0</v>
      </c>
      <c r="T3234">
        <f>SUM($F3234:H3234)</f>
        <v>0</v>
      </c>
      <c r="U3234">
        <f>SUM($F3234:I3234)</f>
        <v>0</v>
      </c>
      <c r="V3234">
        <f>SUM($F3234:J3234)</f>
        <v>0</v>
      </c>
      <c r="W3234">
        <f>SUM($F3234:K3234)</f>
        <v>0</v>
      </c>
      <c r="X3234">
        <f>SUM($F3234:L3234)</f>
        <v>0</v>
      </c>
      <c r="Y3234">
        <f>SUM($F3234:M3234)</f>
        <v>0</v>
      </c>
      <c r="Z3234">
        <f>SUM($F3234:N3234)</f>
        <v>0</v>
      </c>
      <c r="AA3234">
        <f>SUM($F3234:O3234)</f>
        <v>0</v>
      </c>
      <c r="AB3234">
        <f>SUM($F3234:P3234)</f>
        <v>0</v>
      </c>
      <c r="AC3234">
        <f>SUM($F3234:Q3234)</f>
        <v>0</v>
      </c>
      <c r="AD3234">
        <f>SUM($F3234:R3234)</f>
        <v>0</v>
      </c>
    </row>
    <row r="3235" spans="1:30" x14ac:dyDescent="0.35">
      <c r="A3235" t="s">
        <v>174</v>
      </c>
      <c r="B3235" s="328" t="str">
        <f>VLOOKUP(A3235,'Web Based Remittances'!$A$2:$C$70,3,0)</f>
        <v>783g426m</v>
      </c>
      <c r="C3235" t="s">
        <v>109</v>
      </c>
      <c r="D3235" t="s">
        <v>110</v>
      </c>
      <c r="E3235">
        <v>6170100</v>
      </c>
      <c r="F3235">
        <v>22000</v>
      </c>
      <c r="G3235">
        <v>3000</v>
      </c>
      <c r="H3235">
        <v>1000</v>
      </c>
      <c r="I3235">
        <v>5000</v>
      </c>
      <c r="J3235">
        <v>1000</v>
      </c>
      <c r="L3235">
        <v>3000</v>
      </c>
      <c r="M3235">
        <v>1200</v>
      </c>
      <c r="N3235">
        <v>1200</v>
      </c>
      <c r="O3235">
        <v>1200</v>
      </c>
      <c r="P3235">
        <v>3000</v>
      </c>
      <c r="Q3235">
        <v>1200</v>
      </c>
      <c r="R3235">
        <v>1200</v>
      </c>
      <c r="S3235">
        <f t="shared" si="50"/>
        <v>3000</v>
      </c>
      <c r="T3235">
        <f>SUM($F3235:H3235)</f>
        <v>26000</v>
      </c>
      <c r="U3235">
        <f>SUM($F3235:I3235)</f>
        <v>31000</v>
      </c>
      <c r="V3235">
        <f>SUM($F3235:J3235)</f>
        <v>32000</v>
      </c>
      <c r="W3235">
        <f>SUM($F3235:K3235)</f>
        <v>32000</v>
      </c>
      <c r="X3235">
        <f>SUM($F3235:L3235)</f>
        <v>35000</v>
      </c>
      <c r="Y3235">
        <f>SUM($F3235:M3235)</f>
        <v>36200</v>
      </c>
      <c r="Z3235">
        <f>SUM($F3235:N3235)</f>
        <v>37400</v>
      </c>
      <c r="AA3235">
        <f>SUM($F3235:O3235)</f>
        <v>38600</v>
      </c>
      <c r="AB3235">
        <f>SUM($F3235:P3235)</f>
        <v>41600</v>
      </c>
      <c r="AC3235">
        <f>SUM($F3235:Q3235)</f>
        <v>42800</v>
      </c>
      <c r="AD3235">
        <f>SUM($F3235:R3235)</f>
        <v>44000</v>
      </c>
    </row>
    <row r="3236" spans="1:30" x14ac:dyDescent="0.35">
      <c r="A3236" t="s">
        <v>174</v>
      </c>
      <c r="B3236" s="328" t="str">
        <f>VLOOKUP(A3236,'Web Based Remittances'!$A$2:$C$70,3,0)</f>
        <v>783g426m</v>
      </c>
      <c r="C3236" t="s">
        <v>111</v>
      </c>
      <c r="D3236" t="s">
        <v>112</v>
      </c>
      <c r="E3236">
        <v>6170110</v>
      </c>
      <c r="F3236">
        <v>16500</v>
      </c>
      <c r="G3236">
        <v>1000</v>
      </c>
      <c r="H3236">
        <v>3000</v>
      </c>
      <c r="I3236">
        <v>2000</v>
      </c>
      <c r="J3236">
        <v>500</v>
      </c>
      <c r="L3236">
        <v>1000</v>
      </c>
      <c r="M3236">
        <v>1000</v>
      </c>
      <c r="N3236">
        <v>1000</v>
      </c>
      <c r="O3236">
        <v>1000</v>
      </c>
      <c r="P3236">
        <v>2000</v>
      </c>
      <c r="Q3236">
        <v>1000</v>
      </c>
      <c r="R3236">
        <v>3000</v>
      </c>
      <c r="S3236">
        <f t="shared" si="50"/>
        <v>1000</v>
      </c>
      <c r="T3236">
        <f>SUM($F3236:H3236)</f>
        <v>20500</v>
      </c>
      <c r="U3236">
        <f>SUM($F3236:I3236)</f>
        <v>22500</v>
      </c>
      <c r="V3236">
        <f>SUM($F3236:J3236)</f>
        <v>23000</v>
      </c>
      <c r="W3236">
        <f>SUM($F3236:K3236)</f>
        <v>23000</v>
      </c>
      <c r="X3236">
        <f>SUM($F3236:L3236)</f>
        <v>24000</v>
      </c>
      <c r="Y3236">
        <f>SUM($F3236:M3236)</f>
        <v>25000</v>
      </c>
      <c r="Z3236">
        <f>SUM($F3236:N3236)</f>
        <v>26000</v>
      </c>
      <c r="AA3236">
        <f>SUM($F3236:O3236)</f>
        <v>27000</v>
      </c>
      <c r="AB3236">
        <f>SUM($F3236:P3236)</f>
        <v>29000</v>
      </c>
      <c r="AC3236">
        <f>SUM($F3236:Q3236)</f>
        <v>30000</v>
      </c>
      <c r="AD3236">
        <f>SUM($F3236:R3236)</f>
        <v>33000</v>
      </c>
    </row>
    <row r="3237" spans="1:30" x14ac:dyDescent="0.35">
      <c r="A3237" t="s">
        <v>174</v>
      </c>
      <c r="B3237" s="328" t="str">
        <f>VLOOKUP(A3237,'Web Based Remittances'!$A$2:$C$70,3,0)</f>
        <v>783g426m</v>
      </c>
      <c r="C3237" t="s">
        <v>113</v>
      </c>
      <c r="D3237" t="s">
        <v>114</v>
      </c>
      <c r="E3237">
        <v>6181400</v>
      </c>
      <c r="S3237">
        <f t="shared" si="50"/>
        <v>0</v>
      </c>
      <c r="T3237">
        <f>SUM($F3237:H3237)</f>
        <v>0</v>
      </c>
      <c r="U3237">
        <f>SUM($F3237:I3237)</f>
        <v>0</v>
      </c>
      <c r="V3237">
        <f>SUM($F3237:J3237)</f>
        <v>0</v>
      </c>
      <c r="W3237">
        <f>SUM($F3237:K3237)</f>
        <v>0</v>
      </c>
      <c r="X3237">
        <f>SUM($F3237:L3237)</f>
        <v>0</v>
      </c>
      <c r="Y3237">
        <f>SUM($F3237:M3237)</f>
        <v>0</v>
      </c>
      <c r="Z3237">
        <f>SUM($F3237:N3237)</f>
        <v>0</v>
      </c>
      <c r="AA3237">
        <f>SUM($F3237:O3237)</f>
        <v>0</v>
      </c>
      <c r="AB3237">
        <f>SUM($F3237:P3237)</f>
        <v>0</v>
      </c>
      <c r="AC3237">
        <f>SUM($F3237:Q3237)</f>
        <v>0</v>
      </c>
      <c r="AD3237">
        <f>SUM($F3237:R3237)</f>
        <v>0</v>
      </c>
    </row>
    <row r="3238" spans="1:30" x14ac:dyDescent="0.35">
      <c r="A3238" t="s">
        <v>174</v>
      </c>
      <c r="B3238" s="328" t="str">
        <f>VLOOKUP(A3238,'Web Based Remittances'!$A$2:$C$70,3,0)</f>
        <v>783g426m</v>
      </c>
      <c r="C3238" t="s">
        <v>115</v>
      </c>
      <c r="D3238" t="s">
        <v>116</v>
      </c>
      <c r="E3238">
        <v>6181500</v>
      </c>
      <c r="S3238">
        <f t="shared" si="50"/>
        <v>0</v>
      </c>
      <c r="T3238">
        <f>SUM($F3238:H3238)</f>
        <v>0</v>
      </c>
      <c r="U3238">
        <f>SUM($F3238:I3238)</f>
        <v>0</v>
      </c>
      <c r="V3238">
        <f>SUM($F3238:J3238)</f>
        <v>0</v>
      </c>
      <c r="W3238">
        <f>SUM($F3238:K3238)</f>
        <v>0</v>
      </c>
      <c r="X3238">
        <f>SUM($F3238:L3238)</f>
        <v>0</v>
      </c>
      <c r="Y3238">
        <f>SUM($F3238:M3238)</f>
        <v>0</v>
      </c>
      <c r="Z3238">
        <f>SUM($F3238:N3238)</f>
        <v>0</v>
      </c>
      <c r="AA3238">
        <f>SUM($F3238:O3238)</f>
        <v>0</v>
      </c>
      <c r="AB3238">
        <f>SUM($F3238:P3238)</f>
        <v>0</v>
      </c>
      <c r="AC3238">
        <f>SUM($F3238:Q3238)</f>
        <v>0</v>
      </c>
      <c r="AD3238">
        <f>SUM($F3238:R3238)</f>
        <v>0</v>
      </c>
    </row>
    <row r="3239" spans="1:30" x14ac:dyDescent="0.35">
      <c r="A3239" t="s">
        <v>174</v>
      </c>
      <c r="B3239" s="328" t="str">
        <f>VLOOKUP(A3239,'Web Based Remittances'!$A$2:$C$70,3,0)</f>
        <v>783g426m</v>
      </c>
      <c r="C3239" t="s">
        <v>117</v>
      </c>
      <c r="D3239" t="s">
        <v>118</v>
      </c>
      <c r="E3239">
        <v>6110610</v>
      </c>
      <c r="S3239">
        <f t="shared" si="50"/>
        <v>0</v>
      </c>
      <c r="T3239">
        <f>SUM($F3239:H3239)</f>
        <v>0</v>
      </c>
      <c r="U3239">
        <f>SUM($F3239:I3239)</f>
        <v>0</v>
      </c>
      <c r="V3239">
        <f>SUM($F3239:J3239)</f>
        <v>0</v>
      </c>
      <c r="W3239">
        <f>SUM($F3239:K3239)</f>
        <v>0</v>
      </c>
      <c r="X3239">
        <f>SUM($F3239:L3239)</f>
        <v>0</v>
      </c>
      <c r="Y3239">
        <f>SUM($F3239:M3239)</f>
        <v>0</v>
      </c>
      <c r="Z3239">
        <f>SUM($F3239:N3239)</f>
        <v>0</v>
      </c>
      <c r="AA3239">
        <f>SUM($F3239:O3239)</f>
        <v>0</v>
      </c>
      <c r="AB3239">
        <f>SUM($F3239:P3239)</f>
        <v>0</v>
      </c>
      <c r="AC3239">
        <f>SUM($F3239:Q3239)</f>
        <v>0</v>
      </c>
      <c r="AD3239">
        <f>SUM($F3239:R3239)</f>
        <v>0</v>
      </c>
    </row>
    <row r="3240" spans="1:30" x14ac:dyDescent="0.35">
      <c r="A3240" t="s">
        <v>174</v>
      </c>
      <c r="B3240" s="328" t="str">
        <f>VLOOKUP(A3240,'Web Based Remittances'!$A$2:$C$70,3,0)</f>
        <v>783g426m</v>
      </c>
      <c r="C3240" t="s">
        <v>119</v>
      </c>
      <c r="D3240" t="s">
        <v>120</v>
      </c>
      <c r="E3240">
        <v>6122340</v>
      </c>
      <c r="S3240">
        <f t="shared" si="50"/>
        <v>0</v>
      </c>
      <c r="T3240">
        <f>SUM($F3240:H3240)</f>
        <v>0</v>
      </c>
      <c r="U3240">
        <f>SUM($F3240:I3240)</f>
        <v>0</v>
      </c>
      <c r="V3240">
        <f>SUM($F3240:J3240)</f>
        <v>0</v>
      </c>
      <c r="W3240">
        <f>SUM($F3240:K3240)</f>
        <v>0</v>
      </c>
      <c r="X3240">
        <f>SUM($F3240:L3240)</f>
        <v>0</v>
      </c>
      <c r="Y3240">
        <f>SUM($F3240:M3240)</f>
        <v>0</v>
      </c>
      <c r="Z3240">
        <f>SUM($F3240:N3240)</f>
        <v>0</v>
      </c>
      <c r="AA3240">
        <f>SUM($F3240:O3240)</f>
        <v>0</v>
      </c>
      <c r="AB3240">
        <f>SUM($F3240:P3240)</f>
        <v>0</v>
      </c>
      <c r="AC3240">
        <f>SUM($F3240:Q3240)</f>
        <v>0</v>
      </c>
      <c r="AD3240">
        <f>SUM($F3240:R3240)</f>
        <v>0</v>
      </c>
    </row>
    <row r="3241" spans="1:30" x14ac:dyDescent="0.35">
      <c r="A3241" t="s">
        <v>174</v>
      </c>
      <c r="B3241" s="328" t="str">
        <f>VLOOKUP(A3241,'Web Based Remittances'!$A$2:$C$70,3,0)</f>
        <v>783g426m</v>
      </c>
      <c r="C3241" t="s">
        <v>121</v>
      </c>
      <c r="D3241" t="s">
        <v>122</v>
      </c>
      <c r="E3241">
        <v>4190170</v>
      </c>
      <c r="S3241">
        <f t="shared" si="50"/>
        <v>0</v>
      </c>
      <c r="T3241">
        <f>SUM($F3241:H3241)</f>
        <v>0</v>
      </c>
      <c r="U3241">
        <f>SUM($F3241:I3241)</f>
        <v>0</v>
      </c>
      <c r="V3241">
        <f>SUM($F3241:J3241)</f>
        <v>0</v>
      </c>
      <c r="W3241">
        <f>SUM($F3241:K3241)</f>
        <v>0</v>
      </c>
      <c r="X3241">
        <f>SUM($F3241:L3241)</f>
        <v>0</v>
      </c>
      <c r="Y3241">
        <f>SUM($F3241:M3241)</f>
        <v>0</v>
      </c>
      <c r="Z3241">
        <f>SUM($F3241:N3241)</f>
        <v>0</v>
      </c>
      <c r="AA3241">
        <f>SUM($F3241:O3241)</f>
        <v>0</v>
      </c>
      <c r="AB3241">
        <f>SUM($F3241:P3241)</f>
        <v>0</v>
      </c>
      <c r="AC3241">
        <f>SUM($F3241:Q3241)</f>
        <v>0</v>
      </c>
      <c r="AD3241">
        <f>SUM($F3241:R3241)</f>
        <v>0</v>
      </c>
    </row>
    <row r="3242" spans="1:30" x14ac:dyDescent="0.35">
      <c r="A3242" t="s">
        <v>174</v>
      </c>
      <c r="B3242" s="328" t="str">
        <f>VLOOKUP(A3242,'Web Based Remittances'!$A$2:$C$70,3,0)</f>
        <v>783g426m</v>
      </c>
      <c r="C3242" t="s">
        <v>123</v>
      </c>
      <c r="D3242" t="s">
        <v>124</v>
      </c>
      <c r="E3242">
        <v>4190430</v>
      </c>
      <c r="S3242">
        <f t="shared" si="50"/>
        <v>0</v>
      </c>
      <c r="T3242">
        <f>SUM($F3242:H3242)</f>
        <v>0</v>
      </c>
      <c r="U3242">
        <f>SUM($F3242:I3242)</f>
        <v>0</v>
      </c>
      <c r="V3242">
        <f>SUM($F3242:J3242)</f>
        <v>0</v>
      </c>
      <c r="W3242">
        <f>SUM($F3242:K3242)</f>
        <v>0</v>
      </c>
      <c r="X3242">
        <f>SUM($F3242:L3242)</f>
        <v>0</v>
      </c>
      <c r="Y3242">
        <f>SUM($F3242:M3242)</f>
        <v>0</v>
      </c>
      <c r="Z3242">
        <f>SUM($F3242:N3242)</f>
        <v>0</v>
      </c>
      <c r="AA3242">
        <f>SUM($F3242:O3242)</f>
        <v>0</v>
      </c>
      <c r="AB3242">
        <f>SUM($F3242:P3242)</f>
        <v>0</v>
      </c>
      <c r="AC3242">
        <f>SUM($F3242:Q3242)</f>
        <v>0</v>
      </c>
      <c r="AD3242">
        <f>SUM($F3242:R3242)</f>
        <v>0</v>
      </c>
    </row>
    <row r="3243" spans="1:30" x14ac:dyDescent="0.35">
      <c r="A3243" t="s">
        <v>174</v>
      </c>
      <c r="B3243" s="328" t="str">
        <f>VLOOKUP(A3243,'Web Based Remittances'!$A$2:$C$70,3,0)</f>
        <v>783g426m</v>
      </c>
      <c r="C3243" t="s">
        <v>125</v>
      </c>
      <c r="D3243" t="s">
        <v>126</v>
      </c>
      <c r="E3243">
        <v>6181510</v>
      </c>
      <c r="S3243">
        <f t="shared" si="50"/>
        <v>0</v>
      </c>
      <c r="T3243">
        <f>SUM($F3243:H3243)</f>
        <v>0</v>
      </c>
      <c r="U3243">
        <f>SUM($F3243:I3243)</f>
        <v>0</v>
      </c>
      <c r="V3243">
        <f>SUM($F3243:J3243)</f>
        <v>0</v>
      </c>
      <c r="W3243">
        <f>SUM($F3243:K3243)</f>
        <v>0</v>
      </c>
      <c r="X3243">
        <f>SUM($F3243:L3243)</f>
        <v>0</v>
      </c>
      <c r="Y3243">
        <f>SUM($F3243:M3243)</f>
        <v>0</v>
      </c>
      <c r="Z3243">
        <f>SUM($F3243:N3243)</f>
        <v>0</v>
      </c>
      <c r="AA3243">
        <f>SUM($F3243:O3243)</f>
        <v>0</v>
      </c>
      <c r="AB3243">
        <f>SUM($F3243:P3243)</f>
        <v>0</v>
      </c>
      <c r="AC3243">
        <f>SUM($F3243:Q3243)</f>
        <v>0</v>
      </c>
      <c r="AD3243">
        <f>SUM($F3243:R3243)</f>
        <v>0</v>
      </c>
    </row>
    <row r="3244" spans="1:30" x14ac:dyDescent="0.35">
      <c r="A3244" t="s">
        <v>174</v>
      </c>
      <c r="B3244" s="328" t="str">
        <f>VLOOKUP(A3244,'Web Based Remittances'!$A$2:$C$70,3,0)</f>
        <v>783g426m</v>
      </c>
      <c r="C3244" t="s">
        <v>146</v>
      </c>
      <c r="D3244" t="s">
        <v>147</v>
      </c>
      <c r="E3244">
        <v>6180210</v>
      </c>
      <c r="S3244">
        <f t="shared" si="50"/>
        <v>0</v>
      </c>
      <c r="T3244">
        <f>SUM($F3244:H3244)</f>
        <v>0</v>
      </c>
      <c r="U3244">
        <f>SUM($F3244:I3244)</f>
        <v>0</v>
      </c>
      <c r="V3244">
        <f>SUM($F3244:J3244)</f>
        <v>0</v>
      </c>
      <c r="W3244">
        <f>SUM($F3244:K3244)</f>
        <v>0</v>
      </c>
      <c r="X3244">
        <f>SUM($F3244:L3244)</f>
        <v>0</v>
      </c>
      <c r="Y3244">
        <f>SUM($F3244:M3244)</f>
        <v>0</v>
      </c>
      <c r="Z3244">
        <f>SUM($F3244:N3244)</f>
        <v>0</v>
      </c>
      <c r="AA3244">
        <f>SUM($F3244:O3244)</f>
        <v>0</v>
      </c>
      <c r="AB3244">
        <f>SUM($F3244:P3244)</f>
        <v>0</v>
      </c>
      <c r="AC3244">
        <f>SUM($F3244:Q3244)</f>
        <v>0</v>
      </c>
      <c r="AD3244">
        <f>SUM($F3244:R3244)</f>
        <v>0</v>
      </c>
    </row>
    <row r="3245" spans="1:30" x14ac:dyDescent="0.35">
      <c r="A3245" t="s">
        <v>174</v>
      </c>
      <c r="B3245" s="328" t="str">
        <f>VLOOKUP(A3245,'Web Based Remittances'!$A$2:$C$70,3,0)</f>
        <v>783g426m</v>
      </c>
      <c r="C3245" t="s">
        <v>127</v>
      </c>
      <c r="D3245" t="s">
        <v>128</v>
      </c>
      <c r="E3245">
        <v>6180200</v>
      </c>
      <c r="S3245">
        <f t="shared" si="50"/>
        <v>0</v>
      </c>
      <c r="T3245">
        <f>SUM($F3245:H3245)</f>
        <v>0</v>
      </c>
      <c r="U3245">
        <f>SUM($F3245:I3245)</f>
        <v>0</v>
      </c>
      <c r="V3245">
        <f>SUM($F3245:J3245)</f>
        <v>0</v>
      </c>
      <c r="W3245">
        <f>SUM($F3245:K3245)</f>
        <v>0</v>
      </c>
      <c r="X3245">
        <f>SUM($F3245:L3245)</f>
        <v>0</v>
      </c>
      <c r="Y3245">
        <f>SUM($F3245:M3245)</f>
        <v>0</v>
      </c>
      <c r="Z3245">
        <f>SUM($F3245:N3245)</f>
        <v>0</v>
      </c>
      <c r="AA3245">
        <f>SUM($F3245:O3245)</f>
        <v>0</v>
      </c>
      <c r="AB3245">
        <f>SUM($F3245:P3245)</f>
        <v>0</v>
      </c>
      <c r="AC3245">
        <f>SUM($F3245:Q3245)</f>
        <v>0</v>
      </c>
      <c r="AD3245">
        <f>SUM($F3245:R3245)</f>
        <v>0</v>
      </c>
    </row>
    <row r="3246" spans="1:30" x14ac:dyDescent="0.35">
      <c r="A3246" t="s">
        <v>174</v>
      </c>
      <c r="B3246" s="328" t="str">
        <f>VLOOKUP(A3246,'Web Based Remittances'!$A$2:$C$70,3,0)</f>
        <v>783g426m</v>
      </c>
      <c r="C3246" t="s">
        <v>130</v>
      </c>
      <c r="D3246" t="s">
        <v>131</v>
      </c>
      <c r="E3246">
        <v>6180230</v>
      </c>
      <c r="S3246">
        <f t="shared" si="50"/>
        <v>0</v>
      </c>
      <c r="T3246">
        <f>SUM($F3246:H3246)</f>
        <v>0</v>
      </c>
      <c r="U3246">
        <f>SUM($F3246:I3246)</f>
        <v>0</v>
      </c>
      <c r="V3246">
        <f>SUM($F3246:J3246)</f>
        <v>0</v>
      </c>
      <c r="W3246">
        <f>SUM($F3246:K3246)</f>
        <v>0</v>
      </c>
      <c r="X3246">
        <f>SUM($F3246:L3246)</f>
        <v>0</v>
      </c>
      <c r="Y3246">
        <f>SUM($F3246:M3246)</f>
        <v>0</v>
      </c>
      <c r="Z3246">
        <f>SUM($F3246:N3246)</f>
        <v>0</v>
      </c>
      <c r="AA3246">
        <f>SUM($F3246:O3246)</f>
        <v>0</v>
      </c>
      <c r="AB3246">
        <f>SUM($F3246:P3246)</f>
        <v>0</v>
      </c>
      <c r="AC3246">
        <f>SUM($F3246:Q3246)</f>
        <v>0</v>
      </c>
      <c r="AD3246">
        <f>SUM($F3246:R3246)</f>
        <v>0</v>
      </c>
    </row>
    <row r="3247" spans="1:30" x14ac:dyDescent="0.35">
      <c r="A3247" t="s">
        <v>174</v>
      </c>
      <c r="B3247" s="328" t="str">
        <f>VLOOKUP(A3247,'Web Based Remittances'!$A$2:$C$70,3,0)</f>
        <v>783g426m</v>
      </c>
      <c r="C3247" t="s">
        <v>135</v>
      </c>
      <c r="D3247" t="s">
        <v>136</v>
      </c>
      <c r="E3247">
        <v>6180260</v>
      </c>
      <c r="S3247">
        <f t="shared" si="50"/>
        <v>0</v>
      </c>
      <c r="T3247">
        <f>SUM($F3247:H3247)</f>
        <v>0</v>
      </c>
      <c r="U3247">
        <f>SUM($F3247:I3247)</f>
        <v>0</v>
      </c>
      <c r="V3247">
        <f>SUM($F3247:J3247)</f>
        <v>0</v>
      </c>
      <c r="W3247">
        <f>SUM($F3247:K3247)</f>
        <v>0</v>
      </c>
      <c r="X3247">
        <f>SUM($F3247:L3247)</f>
        <v>0</v>
      </c>
      <c r="Y3247">
        <f>SUM($F3247:M3247)</f>
        <v>0</v>
      </c>
      <c r="Z3247">
        <f>SUM($F3247:N3247)</f>
        <v>0</v>
      </c>
      <c r="AA3247">
        <f>SUM($F3247:O3247)</f>
        <v>0</v>
      </c>
      <c r="AB3247">
        <f>SUM($F3247:P3247)</f>
        <v>0</v>
      </c>
      <c r="AC3247">
        <f>SUM($F3247:Q3247)</f>
        <v>0</v>
      </c>
      <c r="AD3247">
        <f>SUM($F3247:R3247)</f>
        <v>0</v>
      </c>
    </row>
    <row r="3248" spans="1:30" x14ac:dyDescent="0.35">
      <c r="A3248" t="s">
        <v>175</v>
      </c>
      <c r="B3248" s="328" t="str">
        <f>VLOOKUP(A3248,'Web Based Remittances'!$A$2:$C$70,3,0)</f>
        <v>447l172j</v>
      </c>
      <c r="C3248" t="s">
        <v>19</v>
      </c>
      <c r="D3248" t="s">
        <v>20</v>
      </c>
      <c r="E3248">
        <v>4190105</v>
      </c>
      <c r="F3248">
        <v>-1553432</v>
      </c>
      <c r="G3248">
        <v>-179940</v>
      </c>
      <c r="H3248">
        <v>-119960</v>
      </c>
      <c r="I3248">
        <v>-142430</v>
      </c>
      <c r="J3248">
        <v>-119960</v>
      </c>
      <c r="K3248">
        <v>-119960</v>
      </c>
      <c r="L3248">
        <v>-119960</v>
      </c>
      <c r="M3248">
        <v>-119960</v>
      </c>
      <c r="N3248">
        <v>-151418</v>
      </c>
      <c r="O3248">
        <v>-119960</v>
      </c>
      <c r="P3248">
        <v>-119960</v>
      </c>
      <c r="Q3248">
        <v>-119960</v>
      </c>
      <c r="R3248">
        <v>-119964</v>
      </c>
      <c r="S3248">
        <f t="shared" si="50"/>
        <v>-179940</v>
      </c>
      <c r="T3248">
        <f>SUM($F3248:H3248)</f>
        <v>-1853332</v>
      </c>
      <c r="U3248">
        <f>SUM($F3248:I3248)</f>
        <v>-1995762</v>
      </c>
      <c r="V3248">
        <f>SUM($F3248:J3248)</f>
        <v>-2115722</v>
      </c>
      <c r="W3248">
        <f>SUM($F3248:K3248)</f>
        <v>-2235682</v>
      </c>
      <c r="X3248">
        <f>SUM($F3248:L3248)</f>
        <v>-2355642</v>
      </c>
      <c r="Y3248">
        <f>SUM($F3248:M3248)</f>
        <v>-2475602</v>
      </c>
      <c r="Z3248">
        <f>SUM($F3248:N3248)</f>
        <v>-2627020</v>
      </c>
      <c r="AA3248">
        <f>SUM($F3248:O3248)</f>
        <v>-2746980</v>
      </c>
      <c r="AB3248">
        <f>SUM($F3248:P3248)</f>
        <v>-2866940</v>
      </c>
      <c r="AC3248">
        <f>SUM($F3248:Q3248)</f>
        <v>-2986900</v>
      </c>
      <c r="AD3248">
        <f>SUM($F3248:R3248)</f>
        <v>-3106864</v>
      </c>
    </row>
    <row r="3249" spans="1:30" x14ac:dyDescent="0.35">
      <c r="A3249" t="s">
        <v>175</v>
      </c>
      <c r="B3249" s="328" t="str">
        <f>VLOOKUP(A3249,'Web Based Remittances'!$A$2:$C$70,3,0)</f>
        <v>447l172j</v>
      </c>
      <c r="C3249" t="s">
        <v>21</v>
      </c>
      <c r="D3249" t="s">
        <v>22</v>
      </c>
      <c r="E3249">
        <v>4190110</v>
      </c>
      <c r="S3249">
        <f t="shared" si="50"/>
        <v>0</v>
      </c>
      <c r="T3249">
        <f>SUM($F3249:H3249)</f>
        <v>0</v>
      </c>
      <c r="U3249">
        <f>SUM($F3249:I3249)</f>
        <v>0</v>
      </c>
      <c r="V3249">
        <f>SUM($F3249:J3249)</f>
        <v>0</v>
      </c>
      <c r="W3249">
        <f>SUM($F3249:K3249)</f>
        <v>0</v>
      </c>
      <c r="X3249">
        <f>SUM($F3249:L3249)</f>
        <v>0</v>
      </c>
      <c r="Y3249">
        <f>SUM($F3249:M3249)</f>
        <v>0</v>
      </c>
      <c r="Z3249">
        <f>SUM($F3249:N3249)</f>
        <v>0</v>
      </c>
      <c r="AA3249">
        <f>SUM($F3249:O3249)</f>
        <v>0</v>
      </c>
      <c r="AB3249">
        <f>SUM($F3249:P3249)</f>
        <v>0</v>
      </c>
      <c r="AC3249">
        <f>SUM($F3249:Q3249)</f>
        <v>0</v>
      </c>
      <c r="AD3249">
        <f>SUM($F3249:R3249)</f>
        <v>0</v>
      </c>
    </row>
    <row r="3250" spans="1:30" x14ac:dyDescent="0.35">
      <c r="A3250" t="s">
        <v>175</v>
      </c>
      <c r="B3250" s="328" t="str">
        <f>VLOOKUP(A3250,'Web Based Remittances'!$A$2:$C$70,3,0)</f>
        <v>447l172j</v>
      </c>
      <c r="C3250" t="s">
        <v>23</v>
      </c>
      <c r="D3250" t="s">
        <v>24</v>
      </c>
      <c r="E3250">
        <v>4190120</v>
      </c>
      <c r="F3250">
        <v>-11883</v>
      </c>
      <c r="G3250">
        <v>-990</v>
      </c>
      <c r="H3250">
        <v>-990</v>
      </c>
      <c r="I3250">
        <v>-990</v>
      </c>
      <c r="J3250">
        <v>-990</v>
      </c>
      <c r="K3250">
        <v>-990</v>
      </c>
      <c r="L3250">
        <v>-990</v>
      </c>
      <c r="M3250">
        <v>-990</v>
      </c>
      <c r="N3250">
        <v>-990</v>
      </c>
      <c r="O3250">
        <v>-990</v>
      </c>
      <c r="P3250">
        <v>-990</v>
      </c>
      <c r="Q3250">
        <v>-990</v>
      </c>
      <c r="R3250">
        <v>-993</v>
      </c>
      <c r="S3250">
        <f t="shared" si="50"/>
        <v>-990</v>
      </c>
      <c r="T3250">
        <f>SUM($F3250:H3250)</f>
        <v>-13863</v>
      </c>
      <c r="U3250">
        <f>SUM($F3250:I3250)</f>
        <v>-14853</v>
      </c>
      <c r="V3250">
        <f>SUM($F3250:J3250)</f>
        <v>-15843</v>
      </c>
      <c r="W3250">
        <f>SUM($F3250:K3250)</f>
        <v>-16833</v>
      </c>
      <c r="X3250">
        <f>SUM($F3250:L3250)</f>
        <v>-17823</v>
      </c>
      <c r="Y3250">
        <f>SUM($F3250:M3250)</f>
        <v>-18813</v>
      </c>
      <c r="Z3250">
        <f>SUM($F3250:N3250)</f>
        <v>-19803</v>
      </c>
      <c r="AA3250">
        <f>SUM($F3250:O3250)</f>
        <v>-20793</v>
      </c>
      <c r="AB3250">
        <f>SUM($F3250:P3250)</f>
        <v>-21783</v>
      </c>
      <c r="AC3250">
        <f>SUM($F3250:Q3250)</f>
        <v>-22773</v>
      </c>
      <c r="AD3250">
        <f>SUM($F3250:R3250)</f>
        <v>-23766</v>
      </c>
    </row>
    <row r="3251" spans="1:30" x14ac:dyDescent="0.35">
      <c r="A3251" t="s">
        <v>175</v>
      </c>
      <c r="B3251" s="328" t="str">
        <f>VLOOKUP(A3251,'Web Based Remittances'!$A$2:$C$70,3,0)</f>
        <v>447l172j</v>
      </c>
      <c r="C3251" t="s">
        <v>25</v>
      </c>
      <c r="D3251" t="s">
        <v>26</v>
      </c>
      <c r="E3251">
        <v>4190140</v>
      </c>
      <c r="F3251">
        <v>-171308</v>
      </c>
      <c r="I3251">
        <v>-42827</v>
      </c>
      <c r="L3251">
        <v>-42827</v>
      </c>
      <c r="O3251">
        <v>-42827</v>
      </c>
      <c r="R3251">
        <v>-42827</v>
      </c>
      <c r="S3251">
        <f t="shared" si="50"/>
        <v>0</v>
      </c>
      <c r="T3251">
        <f>SUM($F3251:H3251)</f>
        <v>-171308</v>
      </c>
      <c r="U3251">
        <f>SUM($F3251:I3251)</f>
        <v>-214135</v>
      </c>
      <c r="V3251">
        <f>SUM($F3251:J3251)</f>
        <v>-214135</v>
      </c>
      <c r="W3251">
        <f>SUM($F3251:K3251)</f>
        <v>-214135</v>
      </c>
      <c r="X3251">
        <f>SUM($F3251:L3251)</f>
        <v>-256962</v>
      </c>
      <c r="Y3251">
        <f>SUM($F3251:M3251)</f>
        <v>-256962</v>
      </c>
      <c r="Z3251">
        <f>SUM($F3251:N3251)</f>
        <v>-256962</v>
      </c>
      <c r="AA3251">
        <f>SUM($F3251:O3251)</f>
        <v>-299789</v>
      </c>
      <c r="AB3251">
        <f>SUM($F3251:P3251)</f>
        <v>-299789</v>
      </c>
      <c r="AC3251">
        <f>SUM($F3251:Q3251)</f>
        <v>-299789</v>
      </c>
      <c r="AD3251">
        <f>SUM($F3251:R3251)</f>
        <v>-342616</v>
      </c>
    </row>
    <row r="3252" spans="1:30" x14ac:dyDescent="0.35">
      <c r="A3252" t="s">
        <v>175</v>
      </c>
      <c r="B3252" s="328" t="str">
        <f>VLOOKUP(A3252,'Web Based Remittances'!$A$2:$C$70,3,0)</f>
        <v>447l172j</v>
      </c>
      <c r="C3252" t="s">
        <v>27</v>
      </c>
      <c r="D3252" t="s">
        <v>28</v>
      </c>
      <c r="E3252">
        <v>4190160</v>
      </c>
      <c r="S3252">
        <f t="shared" si="50"/>
        <v>0</v>
      </c>
      <c r="T3252">
        <f>SUM($F3252:H3252)</f>
        <v>0</v>
      </c>
      <c r="U3252">
        <f>SUM($F3252:I3252)</f>
        <v>0</v>
      </c>
      <c r="V3252">
        <f>SUM($F3252:J3252)</f>
        <v>0</v>
      </c>
      <c r="W3252">
        <f>SUM($F3252:K3252)</f>
        <v>0</v>
      </c>
      <c r="X3252">
        <f>SUM($F3252:L3252)</f>
        <v>0</v>
      </c>
      <c r="Y3252">
        <f>SUM($F3252:M3252)</f>
        <v>0</v>
      </c>
      <c r="Z3252">
        <f>SUM($F3252:N3252)</f>
        <v>0</v>
      </c>
      <c r="AA3252">
        <f>SUM($F3252:O3252)</f>
        <v>0</v>
      </c>
      <c r="AB3252">
        <f>SUM($F3252:P3252)</f>
        <v>0</v>
      </c>
      <c r="AC3252">
        <f>SUM($F3252:Q3252)</f>
        <v>0</v>
      </c>
      <c r="AD3252">
        <f>SUM($F3252:R3252)</f>
        <v>0</v>
      </c>
    </row>
    <row r="3253" spans="1:30" x14ac:dyDescent="0.35">
      <c r="A3253" t="s">
        <v>175</v>
      </c>
      <c r="B3253" s="328" t="str">
        <f>VLOOKUP(A3253,'Web Based Remittances'!$A$2:$C$70,3,0)</f>
        <v>447l172j</v>
      </c>
      <c r="C3253" t="s">
        <v>29</v>
      </c>
      <c r="D3253" t="s">
        <v>30</v>
      </c>
      <c r="E3253">
        <v>4190390</v>
      </c>
      <c r="S3253">
        <f t="shared" si="50"/>
        <v>0</v>
      </c>
      <c r="T3253">
        <f>SUM($F3253:H3253)</f>
        <v>0</v>
      </c>
      <c r="U3253">
        <f>SUM($F3253:I3253)</f>
        <v>0</v>
      </c>
      <c r="V3253">
        <f>SUM($F3253:J3253)</f>
        <v>0</v>
      </c>
      <c r="W3253">
        <f>SUM($F3253:K3253)</f>
        <v>0</v>
      </c>
      <c r="X3253">
        <f>SUM($F3253:L3253)</f>
        <v>0</v>
      </c>
      <c r="Y3253">
        <f>SUM($F3253:M3253)</f>
        <v>0</v>
      </c>
      <c r="Z3253">
        <f>SUM($F3253:N3253)</f>
        <v>0</v>
      </c>
      <c r="AA3253">
        <f>SUM($F3253:O3253)</f>
        <v>0</v>
      </c>
      <c r="AB3253">
        <f>SUM($F3253:P3253)</f>
        <v>0</v>
      </c>
      <c r="AC3253">
        <f>SUM($F3253:Q3253)</f>
        <v>0</v>
      </c>
      <c r="AD3253">
        <f>SUM($F3253:R3253)</f>
        <v>0</v>
      </c>
    </row>
    <row r="3254" spans="1:30" x14ac:dyDescent="0.35">
      <c r="A3254" t="s">
        <v>175</v>
      </c>
      <c r="B3254" s="328" t="str">
        <f>VLOOKUP(A3254,'Web Based Remittances'!$A$2:$C$70,3,0)</f>
        <v>447l172j</v>
      </c>
      <c r="C3254" t="s">
        <v>31</v>
      </c>
      <c r="D3254" t="s">
        <v>32</v>
      </c>
      <c r="E3254">
        <v>4191900</v>
      </c>
      <c r="F3254">
        <v>-1800</v>
      </c>
      <c r="G3254">
        <v>-200</v>
      </c>
      <c r="H3254">
        <v>-200</v>
      </c>
      <c r="L3254">
        <v>-200</v>
      </c>
      <c r="M3254">
        <v>-200</v>
      </c>
      <c r="N3254">
        <v>-200</v>
      </c>
      <c r="O3254">
        <v>-200</v>
      </c>
      <c r="P3254">
        <v>-200</v>
      </c>
      <c r="Q3254">
        <v>-200</v>
      </c>
      <c r="R3254">
        <v>-200</v>
      </c>
      <c r="S3254">
        <f t="shared" si="50"/>
        <v>-200</v>
      </c>
      <c r="T3254">
        <f>SUM($F3254:H3254)</f>
        <v>-2200</v>
      </c>
      <c r="U3254">
        <f>SUM($F3254:I3254)</f>
        <v>-2200</v>
      </c>
      <c r="V3254">
        <f>SUM($F3254:J3254)</f>
        <v>-2200</v>
      </c>
      <c r="W3254">
        <f>SUM($F3254:K3254)</f>
        <v>-2200</v>
      </c>
      <c r="X3254">
        <f>SUM($F3254:L3254)</f>
        <v>-2400</v>
      </c>
      <c r="Y3254">
        <f>SUM($F3254:M3254)</f>
        <v>-2600</v>
      </c>
      <c r="Z3254">
        <f>SUM($F3254:N3254)</f>
        <v>-2800</v>
      </c>
      <c r="AA3254">
        <f>SUM($F3254:O3254)</f>
        <v>-3000</v>
      </c>
      <c r="AB3254">
        <f>SUM($F3254:P3254)</f>
        <v>-3200</v>
      </c>
      <c r="AC3254">
        <f>SUM($F3254:Q3254)</f>
        <v>-3400</v>
      </c>
      <c r="AD3254">
        <f>SUM($F3254:R3254)</f>
        <v>-3600</v>
      </c>
    </row>
    <row r="3255" spans="1:30" x14ac:dyDescent="0.35">
      <c r="A3255" t="s">
        <v>175</v>
      </c>
      <c r="B3255" s="328" t="str">
        <f>VLOOKUP(A3255,'Web Based Remittances'!$A$2:$C$70,3,0)</f>
        <v>447l172j</v>
      </c>
      <c r="C3255" t="s">
        <v>33</v>
      </c>
      <c r="D3255" t="s">
        <v>34</v>
      </c>
      <c r="E3255">
        <v>4191100</v>
      </c>
      <c r="F3255">
        <v>-40000</v>
      </c>
      <c r="G3255">
        <v>-4400</v>
      </c>
      <c r="H3255">
        <v>-2400</v>
      </c>
      <c r="I3255">
        <v>-3400</v>
      </c>
      <c r="J3255">
        <v>-5400</v>
      </c>
      <c r="K3255">
        <v>-1500</v>
      </c>
      <c r="L3255">
        <v>-4400</v>
      </c>
      <c r="M3255">
        <v>-3400</v>
      </c>
      <c r="N3255">
        <v>-2400</v>
      </c>
      <c r="O3255">
        <v>-2400</v>
      </c>
      <c r="P3255">
        <v>-4400</v>
      </c>
      <c r="Q3255">
        <v>-3400</v>
      </c>
      <c r="R3255">
        <v>-2500</v>
      </c>
      <c r="S3255">
        <f t="shared" si="50"/>
        <v>-4400</v>
      </c>
      <c r="T3255">
        <f>SUM($F3255:H3255)</f>
        <v>-46800</v>
      </c>
      <c r="U3255">
        <f>SUM($F3255:I3255)</f>
        <v>-50200</v>
      </c>
      <c r="V3255">
        <f>SUM($F3255:J3255)</f>
        <v>-55600</v>
      </c>
      <c r="W3255">
        <f>SUM($F3255:K3255)</f>
        <v>-57100</v>
      </c>
      <c r="X3255">
        <f>SUM($F3255:L3255)</f>
        <v>-61500</v>
      </c>
      <c r="Y3255">
        <f>SUM($F3255:M3255)</f>
        <v>-64900</v>
      </c>
      <c r="Z3255">
        <f>SUM($F3255:N3255)</f>
        <v>-67300</v>
      </c>
      <c r="AA3255">
        <f>SUM($F3255:O3255)</f>
        <v>-69700</v>
      </c>
      <c r="AB3255">
        <f>SUM($F3255:P3255)</f>
        <v>-74100</v>
      </c>
      <c r="AC3255">
        <f>SUM($F3255:Q3255)</f>
        <v>-77500</v>
      </c>
      <c r="AD3255">
        <f>SUM($F3255:R3255)</f>
        <v>-80000</v>
      </c>
    </row>
    <row r="3256" spans="1:30" x14ac:dyDescent="0.35">
      <c r="A3256" t="s">
        <v>175</v>
      </c>
      <c r="B3256" s="328" t="str">
        <f>VLOOKUP(A3256,'Web Based Remittances'!$A$2:$C$70,3,0)</f>
        <v>447l172j</v>
      </c>
      <c r="C3256" t="s">
        <v>35</v>
      </c>
      <c r="D3256" t="s">
        <v>36</v>
      </c>
      <c r="E3256">
        <v>4191110</v>
      </c>
      <c r="F3256">
        <v>-68000</v>
      </c>
      <c r="G3256">
        <v>-4500</v>
      </c>
      <c r="H3256">
        <v>-6000</v>
      </c>
      <c r="I3256">
        <v>-7000</v>
      </c>
      <c r="J3256">
        <v>-7000</v>
      </c>
      <c r="L3256">
        <v>-7000</v>
      </c>
      <c r="M3256">
        <v>-6000</v>
      </c>
      <c r="N3256">
        <v>-7000</v>
      </c>
      <c r="O3256">
        <v>-5000</v>
      </c>
      <c r="P3256">
        <v>-5500</v>
      </c>
      <c r="Q3256">
        <v>-6000</v>
      </c>
      <c r="R3256">
        <v>-7000</v>
      </c>
      <c r="S3256">
        <f t="shared" si="50"/>
        <v>-4500</v>
      </c>
      <c r="T3256">
        <f>SUM($F3256:H3256)</f>
        <v>-78500</v>
      </c>
      <c r="U3256">
        <f>SUM($F3256:I3256)</f>
        <v>-85500</v>
      </c>
      <c r="V3256">
        <f>SUM($F3256:J3256)</f>
        <v>-92500</v>
      </c>
      <c r="W3256">
        <f>SUM($F3256:K3256)</f>
        <v>-92500</v>
      </c>
      <c r="X3256">
        <f>SUM($F3256:L3256)</f>
        <v>-99500</v>
      </c>
      <c r="Y3256">
        <f>SUM($F3256:M3256)</f>
        <v>-105500</v>
      </c>
      <c r="Z3256">
        <f>SUM($F3256:N3256)</f>
        <v>-112500</v>
      </c>
      <c r="AA3256">
        <f>SUM($F3256:O3256)</f>
        <v>-117500</v>
      </c>
      <c r="AB3256">
        <f>SUM($F3256:P3256)</f>
        <v>-123000</v>
      </c>
      <c r="AC3256">
        <f>SUM($F3256:Q3256)</f>
        <v>-129000</v>
      </c>
      <c r="AD3256">
        <f>SUM($F3256:R3256)</f>
        <v>-136000</v>
      </c>
    </row>
    <row r="3257" spans="1:30" x14ac:dyDescent="0.35">
      <c r="A3257" t="s">
        <v>175</v>
      </c>
      <c r="B3257" s="328" t="str">
        <f>VLOOKUP(A3257,'Web Based Remittances'!$A$2:$C$70,3,0)</f>
        <v>447l172j</v>
      </c>
      <c r="C3257" t="s">
        <v>37</v>
      </c>
      <c r="D3257" t="s">
        <v>38</v>
      </c>
      <c r="E3257">
        <v>4191600</v>
      </c>
      <c r="S3257">
        <f t="shared" si="50"/>
        <v>0</v>
      </c>
      <c r="T3257">
        <f>SUM($F3257:H3257)</f>
        <v>0</v>
      </c>
      <c r="U3257">
        <f>SUM($F3257:I3257)</f>
        <v>0</v>
      </c>
      <c r="V3257">
        <f>SUM($F3257:J3257)</f>
        <v>0</v>
      </c>
      <c r="W3257">
        <f>SUM($F3257:K3257)</f>
        <v>0</v>
      </c>
      <c r="X3257">
        <f>SUM($F3257:L3257)</f>
        <v>0</v>
      </c>
      <c r="Y3257">
        <f>SUM($F3257:M3257)</f>
        <v>0</v>
      </c>
      <c r="Z3257">
        <f>SUM($F3257:N3257)</f>
        <v>0</v>
      </c>
      <c r="AA3257">
        <f>SUM($F3257:O3257)</f>
        <v>0</v>
      </c>
      <c r="AB3257">
        <f>SUM($F3257:P3257)</f>
        <v>0</v>
      </c>
      <c r="AC3257">
        <f>SUM($F3257:Q3257)</f>
        <v>0</v>
      </c>
      <c r="AD3257">
        <f>SUM($F3257:R3257)</f>
        <v>0</v>
      </c>
    </row>
    <row r="3258" spans="1:30" x14ac:dyDescent="0.35">
      <c r="A3258" t="s">
        <v>175</v>
      </c>
      <c r="B3258" s="328" t="str">
        <f>VLOOKUP(A3258,'Web Based Remittances'!$A$2:$C$70,3,0)</f>
        <v>447l172j</v>
      </c>
      <c r="C3258" t="s">
        <v>39</v>
      </c>
      <c r="D3258" t="s">
        <v>40</v>
      </c>
      <c r="E3258">
        <v>4191610</v>
      </c>
      <c r="S3258">
        <f t="shared" si="50"/>
        <v>0</v>
      </c>
      <c r="T3258">
        <f>SUM($F3258:H3258)</f>
        <v>0</v>
      </c>
      <c r="U3258">
        <f>SUM($F3258:I3258)</f>
        <v>0</v>
      </c>
      <c r="V3258">
        <f>SUM($F3258:J3258)</f>
        <v>0</v>
      </c>
      <c r="W3258">
        <f>SUM($F3258:K3258)</f>
        <v>0</v>
      </c>
      <c r="X3258">
        <f>SUM($F3258:L3258)</f>
        <v>0</v>
      </c>
      <c r="Y3258">
        <f>SUM($F3258:M3258)</f>
        <v>0</v>
      </c>
      <c r="Z3258">
        <f>SUM($F3258:N3258)</f>
        <v>0</v>
      </c>
      <c r="AA3258">
        <f>SUM($F3258:O3258)</f>
        <v>0</v>
      </c>
      <c r="AB3258">
        <f>SUM($F3258:P3258)</f>
        <v>0</v>
      </c>
      <c r="AC3258">
        <f>SUM($F3258:Q3258)</f>
        <v>0</v>
      </c>
      <c r="AD3258">
        <f>SUM($F3258:R3258)</f>
        <v>0</v>
      </c>
    </row>
    <row r="3259" spans="1:30" x14ac:dyDescent="0.35">
      <c r="A3259" t="s">
        <v>175</v>
      </c>
      <c r="B3259" s="328" t="str">
        <f>VLOOKUP(A3259,'Web Based Remittances'!$A$2:$C$70,3,0)</f>
        <v>447l172j</v>
      </c>
      <c r="C3259" t="s">
        <v>41</v>
      </c>
      <c r="D3259" t="s">
        <v>42</v>
      </c>
      <c r="E3259">
        <v>4190410</v>
      </c>
      <c r="F3259">
        <v>-8000</v>
      </c>
      <c r="H3259">
        <v>-2000</v>
      </c>
      <c r="J3259">
        <v>-2000</v>
      </c>
      <c r="M3259">
        <v>-2000</v>
      </c>
      <c r="P3259">
        <v>-2000</v>
      </c>
      <c r="S3259">
        <f t="shared" si="50"/>
        <v>0</v>
      </c>
      <c r="T3259">
        <f>SUM($F3259:H3259)</f>
        <v>-10000</v>
      </c>
      <c r="U3259">
        <f>SUM($F3259:I3259)</f>
        <v>-10000</v>
      </c>
      <c r="V3259">
        <f>SUM($F3259:J3259)</f>
        <v>-12000</v>
      </c>
      <c r="W3259">
        <f>SUM($F3259:K3259)</f>
        <v>-12000</v>
      </c>
      <c r="X3259">
        <f>SUM($F3259:L3259)</f>
        <v>-12000</v>
      </c>
      <c r="Y3259">
        <f>SUM($F3259:M3259)</f>
        <v>-14000</v>
      </c>
      <c r="Z3259">
        <f>SUM($F3259:N3259)</f>
        <v>-14000</v>
      </c>
      <c r="AA3259">
        <f>SUM($F3259:O3259)</f>
        <v>-14000</v>
      </c>
      <c r="AB3259">
        <f>SUM($F3259:P3259)</f>
        <v>-16000</v>
      </c>
      <c r="AC3259">
        <f>SUM($F3259:Q3259)</f>
        <v>-16000</v>
      </c>
      <c r="AD3259">
        <f>SUM($F3259:R3259)</f>
        <v>-16000</v>
      </c>
    </row>
    <row r="3260" spans="1:30" x14ac:dyDescent="0.35">
      <c r="A3260" t="s">
        <v>175</v>
      </c>
      <c r="B3260" s="328" t="str">
        <f>VLOOKUP(A3260,'Web Based Remittances'!$A$2:$C$70,3,0)</f>
        <v>447l172j</v>
      </c>
      <c r="C3260" t="s">
        <v>43</v>
      </c>
      <c r="D3260" t="s">
        <v>44</v>
      </c>
      <c r="E3260">
        <v>4190420</v>
      </c>
      <c r="S3260">
        <f t="shared" si="50"/>
        <v>0</v>
      </c>
      <c r="T3260">
        <f>SUM($F3260:H3260)</f>
        <v>0</v>
      </c>
      <c r="U3260">
        <f>SUM($F3260:I3260)</f>
        <v>0</v>
      </c>
      <c r="V3260">
        <f>SUM($F3260:J3260)</f>
        <v>0</v>
      </c>
      <c r="W3260">
        <f>SUM($F3260:K3260)</f>
        <v>0</v>
      </c>
      <c r="X3260">
        <f>SUM($F3260:L3260)</f>
        <v>0</v>
      </c>
      <c r="Y3260">
        <f>SUM($F3260:M3260)</f>
        <v>0</v>
      </c>
      <c r="Z3260">
        <f>SUM($F3260:N3260)</f>
        <v>0</v>
      </c>
      <c r="AA3260">
        <f>SUM($F3260:O3260)</f>
        <v>0</v>
      </c>
      <c r="AB3260">
        <f>SUM($F3260:P3260)</f>
        <v>0</v>
      </c>
      <c r="AC3260">
        <f>SUM($F3260:Q3260)</f>
        <v>0</v>
      </c>
      <c r="AD3260">
        <f>SUM($F3260:R3260)</f>
        <v>0</v>
      </c>
    </row>
    <row r="3261" spans="1:30" x14ac:dyDescent="0.35">
      <c r="A3261" t="s">
        <v>175</v>
      </c>
      <c r="B3261" s="328" t="str">
        <f>VLOOKUP(A3261,'Web Based Remittances'!$A$2:$C$70,3,0)</f>
        <v>447l172j</v>
      </c>
      <c r="C3261" t="s">
        <v>45</v>
      </c>
      <c r="D3261" t="s">
        <v>46</v>
      </c>
      <c r="E3261">
        <v>4190200</v>
      </c>
      <c r="S3261">
        <f t="shared" si="50"/>
        <v>0</v>
      </c>
      <c r="T3261">
        <f>SUM($F3261:H3261)</f>
        <v>0</v>
      </c>
      <c r="U3261">
        <f>SUM($F3261:I3261)</f>
        <v>0</v>
      </c>
      <c r="V3261">
        <f>SUM($F3261:J3261)</f>
        <v>0</v>
      </c>
      <c r="W3261">
        <f>SUM($F3261:K3261)</f>
        <v>0</v>
      </c>
      <c r="X3261">
        <f>SUM($F3261:L3261)</f>
        <v>0</v>
      </c>
      <c r="Y3261">
        <f>SUM($F3261:M3261)</f>
        <v>0</v>
      </c>
      <c r="Z3261">
        <f>SUM($F3261:N3261)</f>
        <v>0</v>
      </c>
      <c r="AA3261">
        <f>SUM($F3261:O3261)</f>
        <v>0</v>
      </c>
      <c r="AB3261">
        <f>SUM($F3261:P3261)</f>
        <v>0</v>
      </c>
      <c r="AC3261">
        <f>SUM($F3261:Q3261)</f>
        <v>0</v>
      </c>
      <c r="AD3261">
        <f>SUM($F3261:R3261)</f>
        <v>0</v>
      </c>
    </row>
    <row r="3262" spans="1:30" x14ac:dyDescent="0.35">
      <c r="A3262" t="s">
        <v>175</v>
      </c>
      <c r="B3262" s="328" t="str">
        <f>VLOOKUP(A3262,'Web Based Remittances'!$A$2:$C$70,3,0)</f>
        <v>447l172j</v>
      </c>
      <c r="C3262" t="s">
        <v>47</v>
      </c>
      <c r="D3262" t="s">
        <v>48</v>
      </c>
      <c r="E3262">
        <v>4190386</v>
      </c>
      <c r="S3262">
        <f t="shared" si="50"/>
        <v>0</v>
      </c>
      <c r="T3262">
        <f>SUM($F3262:H3262)</f>
        <v>0</v>
      </c>
      <c r="U3262">
        <f>SUM($F3262:I3262)</f>
        <v>0</v>
      </c>
      <c r="V3262">
        <f>SUM($F3262:J3262)</f>
        <v>0</v>
      </c>
      <c r="W3262">
        <f>SUM($F3262:K3262)</f>
        <v>0</v>
      </c>
      <c r="X3262">
        <f>SUM($F3262:L3262)</f>
        <v>0</v>
      </c>
      <c r="Y3262">
        <f>SUM($F3262:M3262)</f>
        <v>0</v>
      </c>
      <c r="Z3262">
        <f>SUM($F3262:N3262)</f>
        <v>0</v>
      </c>
      <c r="AA3262">
        <f>SUM($F3262:O3262)</f>
        <v>0</v>
      </c>
      <c r="AB3262">
        <f>SUM($F3262:P3262)</f>
        <v>0</v>
      </c>
      <c r="AC3262">
        <f>SUM($F3262:Q3262)</f>
        <v>0</v>
      </c>
      <c r="AD3262">
        <f>SUM($F3262:R3262)</f>
        <v>0</v>
      </c>
    </row>
    <row r="3263" spans="1:30" x14ac:dyDescent="0.35">
      <c r="A3263" t="s">
        <v>175</v>
      </c>
      <c r="B3263" s="328" t="str">
        <f>VLOOKUP(A3263,'Web Based Remittances'!$A$2:$C$70,3,0)</f>
        <v>447l172j</v>
      </c>
      <c r="C3263" t="s">
        <v>49</v>
      </c>
      <c r="D3263" t="s">
        <v>50</v>
      </c>
      <c r="E3263">
        <v>4190387</v>
      </c>
      <c r="S3263">
        <f t="shared" si="50"/>
        <v>0</v>
      </c>
      <c r="T3263">
        <f>SUM($F3263:H3263)</f>
        <v>0</v>
      </c>
      <c r="U3263">
        <f>SUM($F3263:I3263)</f>
        <v>0</v>
      </c>
      <c r="V3263">
        <f>SUM($F3263:J3263)</f>
        <v>0</v>
      </c>
      <c r="W3263">
        <f>SUM($F3263:K3263)</f>
        <v>0</v>
      </c>
      <c r="X3263">
        <f>SUM($F3263:L3263)</f>
        <v>0</v>
      </c>
      <c r="Y3263">
        <f>SUM($F3263:M3263)</f>
        <v>0</v>
      </c>
      <c r="Z3263">
        <f>SUM($F3263:N3263)</f>
        <v>0</v>
      </c>
      <c r="AA3263">
        <f>SUM($F3263:O3263)</f>
        <v>0</v>
      </c>
      <c r="AB3263">
        <f>SUM($F3263:P3263)</f>
        <v>0</v>
      </c>
      <c r="AC3263">
        <f>SUM($F3263:Q3263)</f>
        <v>0</v>
      </c>
      <c r="AD3263">
        <f>SUM($F3263:R3263)</f>
        <v>0</v>
      </c>
    </row>
    <row r="3264" spans="1:30" x14ac:dyDescent="0.35">
      <c r="A3264" t="s">
        <v>175</v>
      </c>
      <c r="B3264" s="328" t="str">
        <f>VLOOKUP(A3264,'Web Based Remittances'!$A$2:$C$70,3,0)</f>
        <v>447l172j</v>
      </c>
      <c r="C3264" t="s">
        <v>51</v>
      </c>
      <c r="D3264" t="s">
        <v>52</v>
      </c>
      <c r="E3264">
        <v>4190388</v>
      </c>
      <c r="F3264">
        <v>-26552</v>
      </c>
      <c r="G3264">
        <v>-4495</v>
      </c>
      <c r="H3264">
        <v>-8572</v>
      </c>
      <c r="J3264">
        <v>-4495</v>
      </c>
      <c r="M3264">
        <v>-4495</v>
      </c>
      <c r="P3264">
        <v>-4495</v>
      </c>
      <c r="S3264">
        <f t="shared" si="50"/>
        <v>-4495</v>
      </c>
      <c r="T3264">
        <f>SUM($F3264:H3264)</f>
        <v>-39619</v>
      </c>
      <c r="U3264">
        <f>SUM($F3264:I3264)</f>
        <v>-39619</v>
      </c>
      <c r="V3264">
        <f>SUM($F3264:J3264)</f>
        <v>-44114</v>
      </c>
      <c r="W3264">
        <f>SUM($F3264:K3264)</f>
        <v>-44114</v>
      </c>
      <c r="X3264">
        <f>SUM($F3264:L3264)</f>
        <v>-44114</v>
      </c>
      <c r="Y3264">
        <f>SUM($F3264:M3264)</f>
        <v>-48609</v>
      </c>
      <c r="Z3264">
        <f>SUM($F3264:N3264)</f>
        <v>-48609</v>
      </c>
      <c r="AA3264">
        <f>SUM($F3264:O3264)</f>
        <v>-48609</v>
      </c>
      <c r="AB3264">
        <f>SUM($F3264:P3264)</f>
        <v>-53104</v>
      </c>
      <c r="AC3264">
        <f>SUM($F3264:Q3264)</f>
        <v>-53104</v>
      </c>
      <c r="AD3264">
        <f>SUM($F3264:R3264)</f>
        <v>-53104</v>
      </c>
    </row>
    <row r="3265" spans="1:30" x14ac:dyDescent="0.35">
      <c r="A3265" t="s">
        <v>175</v>
      </c>
      <c r="B3265" s="328" t="str">
        <f>VLOOKUP(A3265,'Web Based Remittances'!$A$2:$C$70,3,0)</f>
        <v>447l172j</v>
      </c>
      <c r="C3265" t="s">
        <v>53</v>
      </c>
      <c r="D3265" t="s">
        <v>54</v>
      </c>
      <c r="E3265">
        <v>4190380</v>
      </c>
      <c r="F3265">
        <v>-19055</v>
      </c>
      <c r="H3265">
        <v>-7908</v>
      </c>
      <c r="N3265">
        <v>-11147</v>
      </c>
      <c r="S3265">
        <f t="shared" si="50"/>
        <v>0</v>
      </c>
      <c r="T3265">
        <f>SUM($F3265:H3265)</f>
        <v>-26963</v>
      </c>
      <c r="U3265">
        <f>SUM($F3265:I3265)</f>
        <v>-26963</v>
      </c>
      <c r="V3265">
        <f>SUM($F3265:J3265)</f>
        <v>-26963</v>
      </c>
      <c r="W3265">
        <f>SUM($F3265:K3265)</f>
        <v>-26963</v>
      </c>
      <c r="X3265">
        <f>SUM($F3265:L3265)</f>
        <v>-26963</v>
      </c>
      <c r="Y3265">
        <f>SUM($F3265:M3265)</f>
        <v>-26963</v>
      </c>
      <c r="Z3265">
        <f>SUM($F3265:N3265)</f>
        <v>-38110</v>
      </c>
      <c r="AA3265">
        <f>SUM($F3265:O3265)</f>
        <v>-38110</v>
      </c>
      <c r="AB3265">
        <f>SUM($F3265:P3265)</f>
        <v>-38110</v>
      </c>
      <c r="AC3265">
        <f>SUM($F3265:Q3265)</f>
        <v>-38110</v>
      </c>
      <c r="AD3265">
        <f>SUM($F3265:R3265)</f>
        <v>-38110</v>
      </c>
    </row>
    <row r="3266" spans="1:30" x14ac:dyDescent="0.35">
      <c r="A3266" t="s">
        <v>175</v>
      </c>
      <c r="B3266" s="328" t="str">
        <f>VLOOKUP(A3266,'Web Based Remittances'!$A$2:$C$70,3,0)</f>
        <v>447l172j</v>
      </c>
      <c r="C3266" t="s">
        <v>156</v>
      </c>
      <c r="D3266" t="s">
        <v>157</v>
      </c>
      <c r="E3266">
        <v>4190205</v>
      </c>
      <c r="S3266">
        <f t="shared" si="50"/>
        <v>0</v>
      </c>
      <c r="T3266">
        <f>SUM($F3266:H3266)</f>
        <v>0</v>
      </c>
      <c r="U3266">
        <f>SUM($F3266:I3266)</f>
        <v>0</v>
      </c>
      <c r="V3266">
        <f>SUM($F3266:J3266)</f>
        <v>0</v>
      </c>
      <c r="W3266">
        <f>SUM($F3266:K3266)</f>
        <v>0</v>
      </c>
      <c r="X3266">
        <f>SUM($F3266:L3266)</f>
        <v>0</v>
      </c>
      <c r="Y3266">
        <f>SUM($F3266:M3266)</f>
        <v>0</v>
      </c>
      <c r="Z3266">
        <f>SUM($F3266:N3266)</f>
        <v>0</v>
      </c>
      <c r="AA3266">
        <f>SUM($F3266:O3266)</f>
        <v>0</v>
      </c>
      <c r="AB3266">
        <f>SUM($F3266:P3266)</f>
        <v>0</v>
      </c>
      <c r="AC3266">
        <f>SUM($F3266:Q3266)</f>
        <v>0</v>
      </c>
      <c r="AD3266">
        <f>SUM($F3266:R3266)</f>
        <v>0</v>
      </c>
    </row>
    <row r="3267" spans="1:30" x14ac:dyDescent="0.35">
      <c r="A3267" t="s">
        <v>175</v>
      </c>
      <c r="B3267" s="328" t="str">
        <f>VLOOKUP(A3267,'Web Based Remittances'!$A$2:$C$70,3,0)</f>
        <v>447l172j</v>
      </c>
      <c r="C3267" t="s">
        <v>55</v>
      </c>
      <c r="D3267" t="s">
        <v>56</v>
      </c>
      <c r="E3267">
        <v>4190210</v>
      </c>
      <c r="S3267">
        <f t="shared" si="50"/>
        <v>0</v>
      </c>
      <c r="T3267">
        <f>SUM($F3267:H3267)</f>
        <v>0</v>
      </c>
      <c r="U3267">
        <f>SUM($F3267:I3267)</f>
        <v>0</v>
      </c>
      <c r="V3267">
        <f>SUM($F3267:J3267)</f>
        <v>0</v>
      </c>
      <c r="W3267">
        <f>SUM($F3267:K3267)</f>
        <v>0</v>
      </c>
      <c r="X3267">
        <f>SUM($F3267:L3267)</f>
        <v>0</v>
      </c>
      <c r="Y3267">
        <f>SUM($F3267:M3267)</f>
        <v>0</v>
      </c>
      <c r="Z3267">
        <f>SUM($F3267:N3267)</f>
        <v>0</v>
      </c>
      <c r="AA3267">
        <f>SUM($F3267:O3267)</f>
        <v>0</v>
      </c>
      <c r="AB3267">
        <f>SUM($F3267:P3267)</f>
        <v>0</v>
      </c>
      <c r="AC3267">
        <f>SUM($F3267:Q3267)</f>
        <v>0</v>
      </c>
      <c r="AD3267">
        <f>SUM($F3267:R3267)</f>
        <v>0</v>
      </c>
    </row>
    <row r="3268" spans="1:30" x14ac:dyDescent="0.35">
      <c r="A3268" t="s">
        <v>175</v>
      </c>
      <c r="B3268" s="328" t="str">
        <f>VLOOKUP(A3268,'Web Based Remittances'!$A$2:$C$70,3,0)</f>
        <v>447l172j</v>
      </c>
      <c r="C3268" t="s">
        <v>57</v>
      </c>
      <c r="D3268" t="s">
        <v>58</v>
      </c>
      <c r="E3268">
        <v>6110000</v>
      </c>
      <c r="F3268">
        <v>872000</v>
      </c>
      <c r="G3268">
        <v>67000</v>
      </c>
      <c r="H3268">
        <v>67000</v>
      </c>
      <c r="I3268">
        <v>67000</v>
      </c>
      <c r="J3268">
        <v>67000</v>
      </c>
      <c r="K3268">
        <v>67000</v>
      </c>
      <c r="L3268">
        <v>76700</v>
      </c>
      <c r="M3268">
        <v>76800</v>
      </c>
      <c r="N3268">
        <v>76700</v>
      </c>
      <c r="O3268">
        <v>76700</v>
      </c>
      <c r="P3268">
        <v>76700</v>
      </c>
      <c r="Q3268">
        <v>76700</v>
      </c>
      <c r="R3268">
        <v>76700</v>
      </c>
      <c r="S3268">
        <f t="shared" ref="S3268:S3331" si="51">G3268</f>
        <v>67000</v>
      </c>
      <c r="T3268">
        <f>SUM($F3268:H3268)</f>
        <v>1006000</v>
      </c>
      <c r="U3268">
        <f>SUM($F3268:I3268)</f>
        <v>1073000</v>
      </c>
      <c r="V3268">
        <f>SUM($F3268:J3268)</f>
        <v>1140000</v>
      </c>
      <c r="W3268">
        <f>SUM($F3268:K3268)</f>
        <v>1207000</v>
      </c>
      <c r="X3268">
        <f>SUM($F3268:L3268)</f>
        <v>1283700</v>
      </c>
      <c r="Y3268">
        <f>SUM($F3268:M3268)</f>
        <v>1360500</v>
      </c>
      <c r="Z3268">
        <f>SUM($F3268:N3268)</f>
        <v>1437200</v>
      </c>
      <c r="AA3268">
        <f>SUM($F3268:O3268)</f>
        <v>1513900</v>
      </c>
      <c r="AB3268">
        <f>SUM($F3268:P3268)</f>
        <v>1590600</v>
      </c>
      <c r="AC3268">
        <f>SUM($F3268:Q3268)</f>
        <v>1667300</v>
      </c>
      <c r="AD3268">
        <f>SUM($F3268:R3268)</f>
        <v>1744000</v>
      </c>
    </row>
    <row r="3269" spans="1:30" x14ac:dyDescent="0.35">
      <c r="A3269" t="s">
        <v>175</v>
      </c>
      <c r="B3269" s="328" t="str">
        <f>VLOOKUP(A3269,'Web Based Remittances'!$A$2:$C$70,3,0)</f>
        <v>447l172j</v>
      </c>
      <c r="C3269" t="s">
        <v>59</v>
      </c>
      <c r="D3269" t="s">
        <v>60</v>
      </c>
      <c r="E3269">
        <v>6110020</v>
      </c>
      <c r="F3269">
        <v>6000</v>
      </c>
      <c r="I3269">
        <v>2000</v>
      </c>
      <c r="N3269">
        <v>2000</v>
      </c>
      <c r="Q3269">
        <v>2000</v>
      </c>
      <c r="S3269">
        <f t="shared" si="51"/>
        <v>0</v>
      </c>
      <c r="T3269">
        <f>SUM($F3269:H3269)</f>
        <v>6000</v>
      </c>
      <c r="U3269">
        <f>SUM($F3269:I3269)</f>
        <v>8000</v>
      </c>
      <c r="V3269">
        <f>SUM($F3269:J3269)</f>
        <v>8000</v>
      </c>
      <c r="W3269">
        <f>SUM($F3269:K3269)</f>
        <v>8000</v>
      </c>
      <c r="X3269">
        <f>SUM($F3269:L3269)</f>
        <v>8000</v>
      </c>
      <c r="Y3269">
        <f>SUM($F3269:M3269)</f>
        <v>8000</v>
      </c>
      <c r="Z3269">
        <f>SUM($F3269:N3269)</f>
        <v>10000</v>
      </c>
      <c r="AA3269">
        <f>SUM($F3269:O3269)</f>
        <v>10000</v>
      </c>
      <c r="AB3269">
        <f>SUM($F3269:P3269)</f>
        <v>10000</v>
      </c>
      <c r="AC3269">
        <f>SUM($F3269:Q3269)</f>
        <v>12000</v>
      </c>
      <c r="AD3269">
        <f>SUM($F3269:R3269)</f>
        <v>12000</v>
      </c>
    </row>
    <row r="3270" spans="1:30" x14ac:dyDescent="0.35">
      <c r="A3270" t="s">
        <v>175</v>
      </c>
      <c r="B3270" s="328" t="str">
        <f>VLOOKUP(A3270,'Web Based Remittances'!$A$2:$C$70,3,0)</f>
        <v>447l172j</v>
      </c>
      <c r="C3270" t="s">
        <v>61</v>
      </c>
      <c r="D3270" t="s">
        <v>62</v>
      </c>
      <c r="E3270">
        <v>6110600</v>
      </c>
      <c r="F3270">
        <v>374000</v>
      </c>
      <c r="G3270">
        <v>31000</v>
      </c>
      <c r="H3270">
        <v>31000</v>
      </c>
      <c r="I3270">
        <v>31000</v>
      </c>
      <c r="J3270">
        <v>31000</v>
      </c>
      <c r="K3270">
        <v>30600</v>
      </c>
      <c r="L3270">
        <v>31000</v>
      </c>
      <c r="M3270">
        <v>31400</v>
      </c>
      <c r="N3270">
        <v>31400</v>
      </c>
      <c r="O3270">
        <v>31400</v>
      </c>
      <c r="P3270">
        <v>31400</v>
      </c>
      <c r="Q3270">
        <v>31400</v>
      </c>
      <c r="R3270">
        <v>31400</v>
      </c>
      <c r="S3270">
        <f t="shared" si="51"/>
        <v>31000</v>
      </c>
      <c r="T3270">
        <f>SUM($F3270:H3270)</f>
        <v>436000</v>
      </c>
      <c r="U3270">
        <f>SUM($F3270:I3270)</f>
        <v>467000</v>
      </c>
      <c r="V3270">
        <f>SUM($F3270:J3270)</f>
        <v>498000</v>
      </c>
      <c r="W3270">
        <f>SUM($F3270:K3270)</f>
        <v>528600</v>
      </c>
      <c r="X3270">
        <f>SUM($F3270:L3270)</f>
        <v>559600</v>
      </c>
      <c r="Y3270">
        <f>SUM($F3270:M3270)</f>
        <v>591000</v>
      </c>
      <c r="Z3270">
        <f>SUM($F3270:N3270)</f>
        <v>622400</v>
      </c>
      <c r="AA3270">
        <f>SUM($F3270:O3270)</f>
        <v>653800</v>
      </c>
      <c r="AB3270">
        <f>SUM($F3270:P3270)</f>
        <v>685200</v>
      </c>
      <c r="AC3270">
        <f>SUM($F3270:Q3270)</f>
        <v>716600</v>
      </c>
      <c r="AD3270">
        <f>SUM($F3270:R3270)</f>
        <v>748000</v>
      </c>
    </row>
    <row r="3271" spans="1:30" x14ac:dyDescent="0.35">
      <c r="A3271" t="s">
        <v>175</v>
      </c>
      <c r="B3271" s="328" t="str">
        <f>VLOOKUP(A3271,'Web Based Remittances'!$A$2:$C$70,3,0)</f>
        <v>447l172j</v>
      </c>
      <c r="C3271" t="s">
        <v>63</v>
      </c>
      <c r="D3271" t="s">
        <v>64</v>
      </c>
      <c r="E3271">
        <v>6110720</v>
      </c>
      <c r="F3271">
        <v>105000</v>
      </c>
      <c r="G3271">
        <v>8500</v>
      </c>
      <c r="H3271">
        <v>8600</v>
      </c>
      <c r="I3271">
        <v>8500</v>
      </c>
      <c r="J3271">
        <v>8600</v>
      </c>
      <c r="K3271">
        <v>8500</v>
      </c>
      <c r="L3271">
        <v>8500</v>
      </c>
      <c r="M3271">
        <v>8700</v>
      </c>
      <c r="N3271">
        <v>8600</v>
      </c>
      <c r="O3271">
        <v>8500</v>
      </c>
      <c r="P3271">
        <v>8700</v>
      </c>
      <c r="Q3271">
        <v>9700</v>
      </c>
      <c r="R3271">
        <v>9600</v>
      </c>
      <c r="S3271">
        <f t="shared" si="51"/>
        <v>8500</v>
      </c>
      <c r="T3271">
        <f>SUM($F3271:H3271)</f>
        <v>122100</v>
      </c>
      <c r="U3271">
        <f>SUM($F3271:I3271)</f>
        <v>130600</v>
      </c>
      <c r="V3271">
        <f>SUM($F3271:J3271)</f>
        <v>139200</v>
      </c>
      <c r="W3271">
        <f>SUM($F3271:K3271)</f>
        <v>147700</v>
      </c>
      <c r="X3271">
        <f>SUM($F3271:L3271)</f>
        <v>156200</v>
      </c>
      <c r="Y3271">
        <f>SUM($F3271:M3271)</f>
        <v>164900</v>
      </c>
      <c r="Z3271">
        <f>SUM($F3271:N3271)</f>
        <v>173500</v>
      </c>
      <c r="AA3271">
        <f>SUM($F3271:O3271)</f>
        <v>182000</v>
      </c>
      <c r="AB3271">
        <f>SUM($F3271:P3271)</f>
        <v>190700</v>
      </c>
      <c r="AC3271">
        <f>SUM($F3271:Q3271)</f>
        <v>200400</v>
      </c>
      <c r="AD3271">
        <f>SUM($F3271:R3271)</f>
        <v>210000</v>
      </c>
    </row>
    <row r="3272" spans="1:30" x14ac:dyDescent="0.35">
      <c r="A3272" t="s">
        <v>175</v>
      </c>
      <c r="B3272" s="328" t="str">
        <f>VLOOKUP(A3272,'Web Based Remittances'!$A$2:$C$70,3,0)</f>
        <v>447l172j</v>
      </c>
      <c r="C3272" t="s">
        <v>65</v>
      </c>
      <c r="D3272" t="s">
        <v>66</v>
      </c>
      <c r="E3272">
        <v>6110860</v>
      </c>
      <c r="F3272">
        <v>134500</v>
      </c>
      <c r="G3272">
        <v>11250</v>
      </c>
      <c r="H3272">
        <v>11250</v>
      </c>
      <c r="I3272">
        <v>11250</v>
      </c>
      <c r="J3272">
        <v>11250</v>
      </c>
      <c r="K3272">
        <v>11250</v>
      </c>
      <c r="L3272">
        <v>11350</v>
      </c>
      <c r="M3272">
        <v>11150</v>
      </c>
      <c r="N3272">
        <v>11150</v>
      </c>
      <c r="O3272">
        <v>11150</v>
      </c>
      <c r="P3272">
        <v>11150</v>
      </c>
      <c r="Q3272">
        <v>11150</v>
      </c>
      <c r="R3272">
        <v>11150</v>
      </c>
      <c r="S3272">
        <f t="shared" si="51"/>
        <v>11250</v>
      </c>
      <c r="T3272">
        <f>SUM($F3272:H3272)</f>
        <v>157000</v>
      </c>
      <c r="U3272">
        <f>SUM($F3272:I3272)</f>
        <v>168250</v>
      </c>
      <c r="V3272">
        <f>SUM($F3272:J3272)</f>
        <v>179500</v>
      </c>
      <c r="W3272">
        <f>SUM($F3272:K3272)</f>
        <v>190750</v>
      </c>
      <c r="X3272">
        <f>SUM($F3272:L3272)</f>
        <v>202100</v>
      </c>
      <c r="Y3272">
        <f>SUM($F3272:M3272)</f>
        <v>213250</v>
      </c>
      <c r="Z3272">
        <f>SUM($F3272:N3272)</f>
        <v>224400</v>
      </c>
      <c r="AA3272">
        <f>SUM($F3272:O3272)</f>
        <v>235550</v>
      </c>
      <c r="AB3272">
        <f>SUM($F3272:P3272)</f>
        <v>246700</v>
      </c>
      <c r="AC3272">
        <f>SUM($F3272:Q3272)</f>
        <v>257850</v>
      </c>
      <c r="AD3272">
        <f>SUM($F3272:R3272)</f>
        <v>269000</v>
      </c>
    </row>
    <row r="3273" spans="1:30" x14ac:dyDescent="0.35">
      <c r="A3273" t="s">
        <v>175</v>
      </c>
      <c r="B3273" s="328" t="str">
        <f>VLOOKUP(A3273,'Web Based Remittances'!$A$2:$C$70,3,0)</f>
        <v>447l172j</v>
      </c>
      <c r="C3273" t="s">
        <v>67</v>
      </c>
      <c r="D3273" t="s">
        <v>68</v>
      </c>
      <c r="E3273">
        <v>6110800</v>
      </c>
      <c r="F3273">
        <v>74000</v>
      </c>
      <c r="G3273">
        <v>6050</v>
      </c>
      <c r="H3273">
        <v>6050</v>
      </c>
      <c r="I3273">
        <v>6100</v>
      </c>
      <c r="J3273">
        <v>6100</v>
      </c>
      <c r="K3273">
        <v>6100</v>
      </c>
      <c r="L3273">
        <v>6100</v>
      </c>
      <c r="M3273">
        <v>6250</v>
      </c>
      <c r="N3273">
        <v>6250</v>
      </c>
      <c r="O3273">
        <v>6250</v>
      </c>
      <c r="P3273">
        <v>6250</v>
      </c>
      <c r="Q3273">
        <v>6250</v>
      </c>
      <c r="R3273">
        <v>6250</v>
      </c>
      <c r="S3273">
        <f t="shared" si="51"/>
        <v>6050</v>
      </c>
      <c r="T3273">
        <f>SUM($F3273:H3273)</f>
        <v>86100</v>
      </c>
      <c r="U3273">
        <f>SUM($F3273:I3273)</f>
        <v>92200</v>
      </c>
      <c r="V3273">
        <f>SUM($F3273:J3273)</f>
        <v>98300</v>
      </c>
      <c r="W3273">
        <f>SUM($F3273:K3273)</f>
        <v>104400</v>
      </c>
      <c r="X3273">
        <f>SUM($F3273:L3273)</f>
        <v>110500</v>
      </c>
      <c r="Y3273">
        <f>SUM($F3273:M3273)</f>
        <v>116750</v>
      </c>
      <c r="Z3273">
        <f>SUM($F3273:N3273)</f>
        <v>123000</v>
      </c>
      <c r="AA3273">
        <f>SUM($F3273:O3273)</f>
        <v>129250</v>
      </c>
      <c r="AB3273">
        <f>SUM($F3273:P3273)</f>
        <v>135500</v>
      </c>
      <c r="AC3273">
        <f>SUM($F3273:Q3273)</f>
        <v>141750</v>
      </c>
      <c r="AD3273">
        <f>SUM($F3273:R3273)</f>
        <v>148000</v>
      </c>
    </row>
    <row r="3274" spans="1:30" x14ac:dyDescent="0.35">
      <c r="A3274" t="s">
        <v>175</v>
      </c>
      <c r="B3274" s="328" t="str">
        <f>VLOOKUP(A3274,'Web Based Remittances'!$A$2:$C$70,3,0)</f>
        <v>447l172j</v>
      </c>
      <c r="C3274" t="s">
        <v>69</v>
      </c>
      <c r="D3274" t="s">
        <v>70</v>
      </c>
      <c r="E3274">
        <v>6110640</v>
      </c>
      <c r="F3274">
        <v>42250</v>
      </c>
      <c r="G3274">
        <v>3500</v>
      </c>
      <c r="H3274">
        <v>3500</v>
      </c>
      <c r="I3274">
        <v>3500</v>
      </c>
      <c r="J3274">
        <v>3500</v>
      </c>
      <c r="K3274">
        <v>3500</v>
      </c>
      <c r="L3274">
        <v>3500</v>
      </c>
      <c r="M3274">
        <v>3500</v>
      </c>
      <c r="N3274">
        <v>3550</v>
      </c>
      <c r="O3274">
        <v>3550</v>
      </c>
      <c r="P3274">
        <v>3550</v>
      </c>
      <c r="Q3274">
        <v>3550</v>
      </c>
      <c r="R3274">
        <v>3550</v>
      </c>
      <c r="S3274">
        <f t="shared" si="51"/>
        <v>3500</v>
      </c>
      <c r="T3274">
        <f>SUM($F3274:H3274)</f>
        <v>49250</v>
      </c>
      <c r="U3274">
        <f>SUM($F3274:I3274)</f>
        <v>52750</v>
      </c>
      <c r="V3274">
        <f>SUM($F3274:J3274)</f>
        <v>56250</v>
      </c>
      <c r="W3274">
        <f>SUM($F3274:K3274)</f>
        <v>59750</v>
      </c>
      <c r="X3274">
        <f>SUM($F3274:L3274)</f>
        <v>63250</v>
      </c>
      <c r="Y3274">
        <f>SUM($F3274:M3274)</f>
        <v>66750</v>
      </c>
      <c r="Z3274">
        <f>SUM($F3274:N3274)</f>
        <v>70300</v>
      </c>
      <c r="AA3274">
        <f>SUM($F3274:O3274)</f>
        <v>73850</v>
      </c>
      <c r="AB3274">
        <f>SUM($F3274:P3274)</f>
        <v>77400</v>
      </c>
      <c r="AC3274">
        <f>SUM($F3274:Q3274)</f>
        <v>80950</v>
      </c>
      <c r="AD3274">
        <f>SUM($F3274:R3274)</f>
        <v>84500</v>
      </c>
    </row>
    <row r="3275" spans="1:30" x14ac:dyDescent="0.35">
      <c r="A3275" t="s">
        <v>175</v>
      </c>
      <c r="B3275" s="328" t="str">
        <f>VLOOKUP(A3275,'Web Based Remittances'!$A$2:$C$70,3,0)</f>
        <v>447l172j</v>
      </c>
      <c r="C3275" t="s">
        <v>71</v>
      </c>
      <c r="D3275" t="s">
        <v>72</v>
      </c>
      <c r="E3275">
        <v>6116300</v>
      </c>
      <c r="F3275">
        <v>1500</v>
      </c>
      <c r="H3275">
        <v>300</v>
      </c>
      <c r="J3275">
        <v>400</v>
      </c>
      <c r="L3275">
        <v>250</v>
      </c>
      <c r="M3275">
        <v>200</v>
      </c>
      <c r="N3275">
        <v>100</v>
      </c>
      <c r="O3275">
        <v>100</v>
      </c>
      <c r="P3275">
        <v>100</v>
      </c>
      <c r="R3275">
        <v>50</v>
      </c>
      <c r="S3275">
        <f t="shared" si="51"/>
        <v>0</v>
      </c>
      <c r="T3275">
        <f>SUM($F3275:H3275)</f>
        <v>1800</v>
      </c>
      <c r="U3275">
        <f>SUM($F3275:I3275)</f>
        <v>1800</v>
      </c>
      <c r="V3275">
        <f>SUM($F3275:J3275)</f>
        <v>2200</v>
      </c>
      <c r="W3275">
        <f>SUM($F3275:K3275)</f>
        <v>2200</v>
      </c>
      <c r="X3275">
        <f>SUM($F3275:L3275)</f>
        <v>2450</v>
      </c>
      <c r="Y3275">
        <f>SUM($F3275:M3275)</f>
        <v>2650</v>
      </c>
      <c r="Z3275">
        <f>SUM($F3275:N3275)</f>
        <v>2750</v>
      </c>
      <c r="AA3275">
        <f>SUM($F3275:O3275)</f>
        <v>2850</v>
      </c>
      <c r="AB3275">
        <f>SUM($F3275:P3275)</f>
        <v>2950</v>
      </c>
      <c r="AC3275">
        <f>SUM($F3275:Q3275)</f>
        <v>2950</v>
      </c>
      <c r="AD3275">
        <f>SUM($F3275:R3275)</f>
        <v>3000</v>
      </c>
    </row>
    <row r="3276" spans="1:30" x14ac:dyDescent="0.35">
      <c r="A3276" t="s">
        <v>175</v>
      </c>
      <c r="B3276" s="328" t="str">
        <f>VLOOKUP(A3276,'Web Based Remittances'!$A$2:$C$70,3,0)</f>
        <v>447l172j</v>
      </c>
      <c r="C3276" t="s">
        <v>73</v>
      </c>
      <c r="D3276" t="s">
        <v>74</v>
      </c>
      <c r="E3276">
        <v>6116200</v>
      </c>
      <c r="F3276">
        <v>13500</v>
      </c>
      <c r="H3276">
        <v>400</v>
      </c>
      <c r="J3276">
        <v>400</v>
      </c>
      <c r="L3276">
        <v>1500</v>
      </c>
      <c r="M3276">
        <v>800</v>
      </c>
      <c r="O3276">
        <v>7400</v>
      </c>
      <c r="P3276">
        <v>3000</v>
      </c>
      <c r="S3276">
        <f t="shared" si="51"/>
        <v>0</v>
      </c>
      <c r="T3276">
        <f>SUM($F3276:H3276)</f>
        <v>13900</v>
      </c>
      <c r="U3276">
        <f>SUM($F3276:I3276)</f>
        <v>13900</v>
      </c>
      <c r="V3276">
        <f>SUM($F3276:J3276)</f>
        <v>14300</v>
      </c>
      <c r="W3276">
        <f>SUM($F3276:K3276)</f>
        <v>14300</v>
      </c>
      <c r="X3276">
        <f>SUM($F3276:L3276)</f>
        <v>15800</v>
      </c>
      <c r="Y3276">
        <f>SUM($F3276:M3276)</f>
        <v>16600</v>
      </c>
      <c r="Z3276">
        <f>SUM($F3276:N3276)</f>
        <v>16600</v>
      </c>
      <c r="AA3276">
        <f>SUM($F3276:O3276)</f>
        <v>24000</v>
      </c>
      <c r="AB3276">
        <f>SUM($F3276:P3276)</f>
        <v>27000</v>
      </c>
      <c r="AC3276">
        <f>SUM($F3276:Q3276)</f>
        <v>27000</v>
      </c>
      <c r="AD3276">
        <f>SUM($F3276:R3276)</f>
        <v>27000</v>
      </c>
    </row>
    <row r="3277" spans="1:30" x14ac:dyDescent="0.35">
      <c r="A3277" t="s">
        <v>175</v>
      </c>
      <c r="B3277" s="328" t="str">
        <f>VLOOKUP(A3277,'Web Based Remittances'!$A$2:$C$70,3,0)</f>
        <v>447l172j</v>
      </c>
      <c r="C3277" t="s">
        <v>75</v>
      </c>
      <c r="D3277" t="s">
        <v>76</v>
      </c>
      <c r="E3277">
        <v>6116610</v>
      </c>
      <c r="S3277">
        <f t="shared" si="51"/>
        <v>0</v>
      </c>
      <c r="T3277">
        <f>SUM($F3277:H3277)</f>
        <v>0</v>
      </c>
      <c r="U3277">
        <f>SUM($F3277:I3277)</f>
        <v>0</v>
      </c>
      <c r="V3277">
        <f>SUM($F3277:J3277)</f>
        <v>0</v>
      </c>
      <c r="W3277">
        <f>SUM($F3277:K3277)</f>
        <v>0</v>
      </c>
      <c r="X3277">
        <f>SUM($F3277:L3277)</f>
        <v>0</v>
      </c>
      <c r="Y3277">
        <f>SUM($F3277:M3277)</f>
        <v>0</v>
      </c>
      <c r="Z3277">
        <f>SUM($F3277:N3277)</f>
        <v>0</v>
      </c>
      <c r="AA3277">
        <f>SUM($F3277:O3277)</f>
        <v>0</v>
      </c>
      <c r="AB3277">
        <f>SUM($F3277:P3277)</f>
        <v>0</v>
      </c>
      <c r="AC3277">
        <f>SUM($F3277:Q3277)</f>
        <v>0</v>
      </c>
      <c r="AD3277">
        <f>SUM($F3277:R3277)</f>
        <v>0</v>
      </c>
    </row>
    <row r="3278" spans="1:30" x14ac:dyDescent="0.35">
      <c r="A3278" t="s">
        <v>175</v>
      </c>
      <c r="B3278" s="328" t="str">
        <f>VLOOKUP(A3278,'Web Based Remittances'!$A$2:$C$70,3,0)</f>
        <v>447l172j</v>
      </c>
      <c r="C3278" t="s">
        <v>77</v>
      </c>
      <c r="D3278" t="s">
        <v>78</v>
      </c>
      <c r="E3278">
        <v>6116600</v>
      </c>
      <c r="S3278">
        <f t="shared" si="51"/>
        <v>0</v>
      </c>
      <c r="T3278">
        <f>SUM($F3278:H3278)</f>
        <v>0</v>
      </c>
      <c r="U3278">
        <f>SUM($F3278:I3278)</f>
        <v>0</v>
      </c>
      <c r="V3278">
        <f>SUM($F3278:J3278)</f>
        <v>0</v>
      </c>
      <c r="W3278">
        <f>SUM($F3278:K3278)</f>
        <v>0</v>
      </c>
      <c r="X3278">
        <f>SUM($F3278:L3278)</f>
        <v>0</v>
      </c>
      <c r="Y3278">
        <f>SUM($F3278:M3278)</f>
        <v>0</v>
      </c>
      <c r="Z3278">
        <f>SUM($F3278:N3278)</f>
        <v>0</v>
      </c>
      <c r="AA3278">
        <f>SUM($F3278:O3278)</f>
        <v>0</v>
      </c>
      <c r="AB3278">
        <f>SUM($F3278:P3278)</f>
        <v>0</v>
      </c>
      <c r="AC3278">
        <f>SUM($F3278:Q3278)</f>
        <v>0</v>
      </c>
      <c r="AD3278">
        <f>SUM($F3278:R3278)</f>
        <v>0</v>
      </c>
    </row>
    <row r="3279" spans="1:30" x14ac:dyDescent="0.35">
      <c r="A3279" t="s">
        <v>175</v>
      </c>
      <c r="B3279" s="328" t="str">
        <f>VLOOKUP(A3279,'Web Based Remittances'!$A$2:$C$70,3,0)</f>
        <v>447l172j</v>
      </c>
      <c r="C3279" t="s">
        <v>79</v>
      </c>
      <c r="D3279" t="s">
        <v>80</v>
      </c>
      <c r="E3279">
        <v>6121000</v>
      </c>
      <c r="F3279">
        <v>15000</v>
      </c>
      <c r="G3279">
        <v>1050</v>
      </c>
      <c r="H3279">
        <v>1120</v>
      </c>
      <c r="I3279">
        <v>750</v>
      </c>
      <c r="J3279">
        <v>1620</v>
      </c>
      <c r="K3279">
        <v>1520</v>
      </c>
      <c r="L3279">
        <v>1820</v>
      </c>
      <c r="M3279">
        <v>2220</v>
      </c>
      <c r="N3279">
        <v>620</v>
      </c>
      <c r="O3279">
        <v>1020</v>
      </c>
      <c r="P3279">
        <v>1620</v>
      </c>
      <c r="Q3279">
        <v>820</v>
      </c>
      <c r="R3279">
        <v>820</v>
      </c>
      <c r="S3279">
        <f t="shared" si="51"/>
        <v>1050</v>
      </c>
      <c r="T3279">
        <f>SUM($F3279:H3279)</f>
        <v>17170</v>
      </c>
      <c r="U3279">
        <f>SUM($F3279:I3279)</f>
        <v>17920</v>
      </c>
      <c r="V3279">
        <f>SUM($F3279:J3279)</f>
        <v>19540</v>
      </c>
      <c r="W3279">
        <f>SUM($F3279:K3279)</f>
        <v>21060</v>
      </c>
      <c r="X3279">
        <f>SUM($F3279:L3279)</f>
        <v>22880</v>
      </c>
      <c r="Y3279">
        <f>SUM($F3279:M3279)</f>
        <v>25100</v>
      </c>
      <c r="Z3279">
        <f>SUM($F3279:N3279)</f>
        <v>25720</v>
      </c>
      <c r="AA3279">
        <f>SUM($F3279:O3279)</f>
        <v>26740</v>
      </c>
      <c r="AB3279">
        <f>SUM($F3279:P3279)</f>
        <v>28360</v>
      </c>
      <c r="AC3279">
        <f>SUM($F3279:Q3279)</f>
        <v>29180</v>
      </c>
      <c r="AD3279">
        <f>SUM($F3279:R3279)</f>
        <v>30000</v>
      </c>
    </row>
    <row r="3280" spans="1:30" x14ac:dyDescent="0.35">
      <c r="A3280" t="s">
        <v>175</v>
      </c>
      <c r="B3280" s="328" t="str">
        <f>VLOOKUP(A3280,'Web Based Remittances'!$A$2:$C$70,3,0)</f>
        <v>447l172j</v>
      </c>
      <c r="C3280" t="s">
        <v>81</v>
      </c>
      <c r="D3280" t="s">
        <v>82</v>
      </c>
      <c r="E3280">
        <v>6122310</v>
      </c>
      <c r="F3280">
        <v>10000</v>
      </c>
      <c r="G3280">
        <v>1260</v>
      </c>
      <c r="H3280">
        <v>740</v>
      </c>
      <c r="I3280">
        <v>540</v>
      </c>
      <c r="J3280">
        <v>740</v>
      </c>
      <c r="K3280">
        <v>540</v>
      </c>
      <c r="L3280">
        <v>1140</v>
      </c>
      <c r="M3280">
        <v>540</v>
      </c>
      <c r="N3280">
        <v>1540</v>
      </c>
      <c r="O3280">
        <v>540</v>
      </c>
      <c r="P3280">
        <v>1340</v>
      </c>
      <c r="Q3280">
        <v>540</v>
      </c>
      <c r="R3280">
        <v>540</v>
      </c>
      <c r="S3280">
        <f t="shared" si="51"/>
        <v>1260</v>
      </c>
      <c r="T3280">
        <f>SUM($F3280:H3280)</f>
        <v>12000</v>
      </c>
      <c r="U3280">
        <f>SUM($F3280:I3280)</f>
        <v>12540</v>
      </c>
      <c r="V3280">
        <f>SUM($F3280:J3280)</f>
        <v>13280</v>
      </c>
      <c r="W3280">
        <f>SUM($F3280:K3280)</f>
        <v>13820</v>
      </c>
      <c r="X3280">
        <f>SUM($F3280:L3280)</f>
        <v>14960</v>
      </c>
      <c r="Y3280">
        <f>SUM($F3280:M3280)</f>
        <v>15500</v>
      </c>
      <c r="Z3280">
        <f>SUM($F3280:N3280)</f>
        <v>17040</v>
      </c>
      <c r="AA3280">
        <f>SUM($F3280:O3280)</f>
        <v>17580</v>
      </c>
      <c r="AB3280">
        <f>SUM($F3280:P3280)</f>
        <v>18920</v>
      </c>
      <c r="AC3280">
        <f>SUM($F3280:Q3280)</f>
        <v>19460</v>
      </c>
      <c r="AD3280">
        <f>SUM($F3280:R3280)</f>
        <v>20000</v>
      </c>
    </row>
    <row r="3281" spans="1:30" x14ac:dyDescent="0.35">
      <c r="A3281" t="s">
        <v>175</v>
      </c>
      <c r="B3281" s="328" t="str">
        <f>VLOOKUP(A3281,'Web Based Remittances'!$A$2:$C$70,3,0)</f>
        <v>447l172j</v>
      </c>
      <c r="C3281" t="s">
        <v>83</v>
      </c>
      <c r="D3281" t="s">
        <v>84</v>
      </c>
      <c r="E3281">
        <v>6122110</v>
      </c>
      <c r="F3281">
        <v>10000</v>
      </c>
      <c r="G3281">
        <v>1010</v>
      </c>
      <c r="H3281">
        <v>960</v>
      </c>
      <c r="I3281">
        <v>960</v>
      </c>
      <c r="J3281">
        <v>760</v>
      </c>
      <c r="K3281">
        <v>810</v>
      </c>
      <c r="L3281">
        <v>940</v>
      </c>
      <c r="M3281">
        <v>910</v>
      </c>
      <c r="N3281">
        <v>760</v>
      </c>
      <c r="O3281">
        <v>710</v>
      </c>
      <c r="P3281">
        <v>710</v>
      </c>
      <c r="Q3281">
        <v>760</v>
      </c>
      <c r="R3281">
        <v>710</v>
      </c>
      <c r="S3281">
        <f t="shared" si="51"/>
        <v>1010</v>
      </c>
      <c r="T3281">
        <f>SUM($F3281:H3281)</f>
        <v>11970</v>
      </c>
      <c r="U3281">
        <f>SUM($F3281:I3281)</f>
        <v>12930</v>
      </c>
      <c r="V3281">
        <f>SUM($F3281:J3281)</f>
        <v>13690</v>
      </c>
      <c r="W3281">
        <f>SUM($F3281:K3281)</f>
        <v>14500</v>
      </c>
      <c r="X3281">
        <f>SUM($F3281:L3281)</f>
        <v>15440</v>
      </c>
      <c r="Y3281">
        <f>SUM($F3281:M3281)</f>
        <v>16350</v>
      </c>
      <c r="Z3281">
        <f>SUM($F3281:N3281)</f>
        <v>17110</v>
      </c>
      <c r="AA3281">
        <f>SUM($F3281:O3281)</f>
        <v>17820</v>
      </c>
      <c r="AB3281">
        <f>SUM($F3281:P3281)</f>
        <v>18530</v>
      </c>
      <c r="AC3281">
        <f>SUM($F3281:Q3281)</f>
        <v>19290</v>
      </c>
      <c r="AD3281">
        <f>SUM($F3281:R3281)</f>
        <v>20000</v>
      </c>
    </row>
    <row r="3282" spans="1:30" x14ac:dyDescent="0.35">
      <c r="A3282" t="s">
        <v>175</v>
      </c>
      <c r="B3282" s="328" t="str">
        <f>VLOOKUP(A3282,'Web Based Remittances'!$A$2:$C$70,3,0)</f>
        <v>447l172j</v>
      </c>
      <c r="C3282" t="s">
        <v>85</v>
      </c>
      <c r="D3282" t="s">
        <v>86</v>
      </c>
      <c r="E3282">
        <v>6120800</v>
      </c>
      <c r="F3282">
        <v>4500</v>
      </c>
      <c r="G3282">
        <v>750</v>
      </c>
      <c r="I3282">
        <v>750</v>
      </c>
      <c r="K3282">
        <v>750</v>
      </c>
      <c r="M3282">
        <v>750</v>
      </c>
      <c r="O3282">
        <v>750</v>
      </c>
      <c r="Q3282">
        <v>750</v>
      </c>
      <c r="S3282">
        <f t="shared" si="51"/>
        <v>750</v>
      </c>
      <c r="T3282">
        <f>SUM($F3282:H3282)</f>
        <v>5250</v>
      </c>
      <c r="U3282">
        <f>SUM($F3282:I3282)</f>
        <v>6000</v>
      </c>
      <c r="V3282">
        <f>SUM($F3282:J3282)</f>
        <v>6000</v>
      </c>
      <c r="W3282">
        <f>SUM($F3282:K3282)</f>
        <v>6750</v>
      </c>
      <c r="X3282">
        <f>SUM($F3282:L3282)</f>
        <v>6750</v>
      </c>
      <c r="Y3282">
        <f>SUM($F3282:M3282)</f>
        <v>7500</v>
      </c>
      <c r="Z3282">
        <f>SUM($F3282:N3282)</f>
        <v>7500</v>
      </c>
      <c r="AA3282">
        <f>SUM($F3282:O3282)</f>
        <v>8250</v>
      </c>
      <c r="AB3282">
        <f>SUM($F3282:P3282)</f>
        <v>8250</v>
      </c>
      <c r="AC3282">
        <f>SUM($F3282:Q3282)</f>
        <v>9000</v>
      </c>
      <c r="AD3282">
        <f>SUM($F3282:R3282)</f>
        <v>9000</v>
      </c>
    </row>
    <row r="3283" spans="1:30" x14ac:dyDescent="0.35">
      <c r="A3283" t="s">
        <v>175</v>
      </c>
      <c r="B3283" s="328" t="str">
        <f>VLOOKUP(A3283,'Web Based Remittances'!$A$2:$C$70,3,0)</f>
        <v>447l172j</v>
      </c>
      <c r="C3283" t="s">
        <v>87</v>
      </c>
      <c r="D3283" t="s">
        <v>88</v>
      </c>
      <c r="E3283">
        <v>6120220</v>
      </c>
      <c r="F3283">
        <v>42000</v>
      </c>
      <c r="G3283">
        <v>4000</v>
      </c>
      <c r="H3283">
        <v>3000</v>
      </c>
      <c r="I3283">
        <v>3000</v>
      </c>
      <c r="J3283">
        <v>3000</v>
      </c>
      <c r="K3283">
        <v>2000</v>
      </c>
      <c r="L3283">
        <v>2000</v>
      </c>
      <c r="M3283">
        <v>4000</v>
      </c>
      <c r="N3283">
        <v>4000</v>
      </c>
      <c r="O3283">
        <v>5000</v>
      </c>
      <c r="P3283">
        <v>5000</v>
      </c>
      <c r="Q3283">
        <v>4000</v>
      </c>
      <c r="R3283">
        <v>3000</v>
      </c>
      <c r="S3283">
        <f t="shared" si="51"/>
        <v>4000</v>
      </c>
      <c r="T3283">
        <f>SUM($F3283:H3283)</f>
        <v>49000</v>
      </c>
      <c r="U3283">
        <f>SUM($F3283:I3283)</f>
        <v>52000</v>
      </c>
      <c r="V3283">
        <f>SUM($F3283:J3283)</f>
        <v>55000</v>
      </c>
      <c r="W3283">
        <f>SUM($F3283:K3283)</f>
        <v>57000</v>
      </c>
      <c r="X3283">
        <f>SUM($F3283:L3283)</f>
        <v>59000</v>
      </c>
      <c r="Y3283">
        <f>SUM($F3283:M3283)</f>
        <v>63000</v>
      </c>
      <c r="Z3283">
        <f>SUM($F3283:N3283)</f>
        <v>67000</v>
      </c>
      <c r="AA3283">
        <f>SUM($F3283:O3283)</f>
        <v>72000</v>
      </c>
      <c r="AB3283">
        <f>SUM($F3283:P3283)</f>
        <v>77000</v>
      </c>
      <c r="AC3283">
        <f>SUM($F3283:Q3283)</f>
        <v>81000</v>
      </c>
      <c r="AD3283">
        <f>SUM($F3283:R3283)</f>
        <v>84000</v>
      </c>
    </row>
    <row r="3284" spans="1:30" x14ac:dyDescent="0.35">
      <c r="A3284" t="s">
        <v>175</v>
      </c>
      <c r="B3284" s="328" t="str">
        <f>VLOOKUP(A3284,'Web Based Remittances'!$A$2:$C$70,3,0)</f>
        <v>447l172j</v>
      </c>
      <c r="C3284" t="s">
        <v>89</v>
      </c>
      <c r="D3284" t="s">
        <v>90</v>
      </c>
      <c r="E3284">
        <v>6120600</v>
      </c>
      <c r="F3284">
        <v>5990</v>
      </c>
      <c r="Q3284">
        <v>5990</v>
      </c>
      <c r="S3284">
        <f t="shared" si="51"/>
        <v>0</v>
      </c>
      <c r="T3284">
        <f>SUM($F3284:H3284)</f>
        <v>5990</v>
      </c>
      <c r="U3284">
        <f>SUM($F3284:I3284)</f>
        <v>5990</v>
      </c>
      <c r="V3284">
        <f>SUM($F3284:J3284)</f>
        <v>5990</v>
      </c>
      <c r="W3284">
        <f>SUM($F3284:K3284)</f>
        <v>5990</v>
      </c>
      <c r="X3284">
        <f>SUM($F3284:L3284)</f>
        <v>5990</v>
      </c>
      <c r="Y3284">
        <f>SUM($F3284:M3284)</f>
        <v>5990</v>
      </c>
      <c r="Z3284">
        <f>SUM($F3284:N3284)</f>
        <v>5990</v>
      </c>
      <c r="AA3284">
        <f>SUM($F3284:O3284)</f>
        <v>5990</v>
      </c>
      <c r="AB3284">
        <f>SUM($F3284:P3284)</f>
        <v>5990</v>
      </c>
      <c r="AC3284">
        <f>SUM($F3284:Q3284)</f>
        <v>11980</v>
      </c>
      <c r="AD3284">
        <f>SUM($F3284:R3284)</f>
        <v>11980</v>
      </c>
    </row>
    <row r="3285" spans="1:30" x14ac:dyDescent="0.35">
      <c r="A3285" t="s">
        <v>175</v>
      </c>
      <c r="B3285" s="328" t="str">
        <f>VLOOKUP(A3285,'Web Based Remittances'!$A$2:$C$70,3,0)</f>
        <v>447l172j</v>
      </c>
      <c r="C3285" t="s">
        <v>91</v>
      </c>
      <c r="D3285" t="s">
        <v>92</v>
      </c>
      <c r="E3285">
        <v>6120400</v>
      </c>
      <c r="F3285">
        <v>13000</v>
      </c>
      <c r="G3285">
        <v>1670</v>
      </c>
      <c r="H3285">
        <v>2080</v>
      </c>
      <c r="I3285">
        <v>1150</v>
      </c>
      <c r="J3285">
        <v>1000</v>
      </c>
      <c r="K3285">
        <v>800</v>
      </c>
      <c r="L3285">
        <v>1345</v>
      </c>
      <c r="M3285">
        <v>1395</v>
      </c>
      <c r="N3285">
        <v>635</v>
      </c>
      <c r="O3285">
        <v>675</v>
      </c>
      <c r="P3285">
        <v>920</v>
      </c>
      <c r="Q3285">
        <v>1065</v>
      </c>
      <c r="R3285">
        <v>265</v>
      </c>
      <c r="S3285">
        <f t="shared" si="51"/>
        <v>1670</v>
      </c>
      <c r="T3285">
        <f>SUM($F3285:H3285)</f>
        <v>16750</v>
      </c>
      <c r="U3285">
        <f>SUM($F3285:I3285)</f>
        <v>17900</v>
      </c>
      <c r="V3285">
        <f>SUM($F3285:J3285)</f>
        <v>18900</v>
      </c>
      <c r="W3285">
        <f>SUM($F3285:K3285)</f>
        <v>19700</v>
      </c>
      <c r="X3285">
        <f>SUM($F3285:L3285)</f>
        <v>21045</v>
      </c>
      <c r="Y3285">
        <f>SUM($F3285:M3285)</f>
        <v>22440</v>
      </c>
      <c r="Z3285">
        <f>SUM($F3285:N3285)</f>
        <v>23075</v>
      </c>
      <c r="AA3285">
        <f>SUM($F3285:O3285)</f>
        <v>23750</v>
      </c>
      <c r="AB3285">
        <f>SUM($F3285:P3285)</f>
        <v>24670</v>
      </c>
      <c r="AC3285">
        <f>SUM($F3285:Q3285)</f>
        <v>25735</v>
      </c>
      <c r="AD3285">
        <f>SUM($F3285:R3285)</f>
        <v>26000</v>
      </c>
    </row>
    <row r="3286" spans="1:30" x14ac:dyDescent="0.35">
      <c r="A3286" t="s">
        <v>175</v>
      </c>
      <c r="B3286" s="328" t="str">
        <f>VLOOKUP(A3286,'Web Based Remittances'!$A$2:$C$70,3,0)</f>
        <v>447l172j</v>
      </c>
      <c r="C3286" t="s">
        <v>93</v>
      </c>
      <c r="D3286" t="s">
        <v>94</v>
      </c>
      <c r="E3286">
        <v>6140130</v>
      </c>
      <c r="F3286">
        <v>45000</v>
      </c>
      <c r="G3286">
        <v>2500</v>
      </c>
      <c r="H3286">
        <v>5850</v>
      </c>
      <c r="I3286">
        <v>3350</v>
      </c>
      <c r="J3286">
        <v>3000</v>
      </c>
      <c r="K3286">
        <v>550</v>
      </c>
      <c r="L3286">
        <v>7400</v>
      </c>
      <c r="M3286">
        <v>6750</v>
      </c>
      <c r="N3286">
        <v>2400</v>
      </c>
      <c r="O3286">
        <v>4700</v>
      </c>
      <c r="P3286">
        <v>4000</v>
      </c>
      <c r="Q3286">
        <v>2000</v>
      </c>
      <c r="R3286">
        <v>2500</v>
      </c>
      <c r="S3286">
        <f t="shared" si="51"/>
        <v>2500</v>
      </c>
      <c r="T3286">
        <f>SUM($F3286:H3286)</f>
        <v>53350</v>
      </c>
      <c r="U3286">
        <f>SUM($F3286:I3286)</f>
        <v>56700</v>
      </c>
      <c r="V3286">
        <f>SUM($F3286:J3286)</f>
        <v>59700</v>
      </c>
      <c r="W3286">
        <f>SUM($F3286:K3286)</f>
        <v>60250</v>
      </c>
      <c r="X3286">
        <f>SUM($F3286:L3286)</f>
        <v>67650</v>
      </c>
      <c r="Y3286">
        <f>SUM($F3286:M3286)</f>
        <v>74400</v>
      </c>
      <c r="Z3286">
        <f>SUM($F3286:N3286)</f>
        <v>76800</v>
      </c>
      <c r="AA3286">
        <f>SUM($F3286:O3286)</f>
        <v>81500</v>
      </c>
      <c r="AB3286">
        <f>SUM($F3286:P3286)</f>
        <v>85500</v>
      </c>
      <c r="AC3286">
        <f>SUM($F3286:Q3286)</f>
        <v>87500</v>
      </c>
      <c r="AD3286">
        <f>SUM($F3286:R3286)</f>
        <v>90000</v>
      </c>
    </row>
    <row r="3287" spans="1:30" x14ac:dyDescent="0.35">
      <c r="A3287" t="s">
        <v>175</v>
      </c>
      <c r="B3287" s="328" t="str">
        <f>VLOOKUP(A3287,'Web Based Remittances'!$A$2:$C$70,3,0)</f>
        <v>447l172j</v>
      </c>
      <c r="C3287" t="s">
        <v>95</v>
      </c>
      <c r="D3287" t="s">
        <v>96</v>
      </c>
      <c r="E3287">
        <v>6142430</v>
      </c>
      <c r="F3287">
        <v>10000</v>
      </c>
      <c r="G3287">
        <v>2300</v>
      </c>
      <c r="H3287">
        <v>700</v>
      </c>
      <c r="I3287">
        <v>900</v>
      </c>
      <c r="J3287">
        <v>375</v>
      </c>
      <c r="K3287">
        <v>375</v>
      </c>
      <c r="L3287">
        <v>1410</v>
      </c>
      <c r="M3287">
        <v>300</v>
      </c>
      <c r="N3287">
        <v>1078</v>
      </c>
      <c r="O3287">
        <v>400</v>
      </c>
      <c r="P3287">
        <v>1040</v>
      </c>
      <c r="Q3287">
        <v>900</v>
      </c>
      <c r="R3287">
        <v>222</v>
      </c>
      <c r="S3287">
        <f t="shared" si="51"/>
        <v>2300</v>
      </c>
      <c r="T3287">
        <f>SUM($F3287:H3287)</f>
        <v>13000</v>
      </c>
      <c r="U3287">
        <f>SUM($F3287:I3287)</f>
        <v>13900</v>
      </c>
      <c r="V3287">
        <f>SUM($F3287:J3287)</f>
        <v>14275</v>
      </c>
      <c r="W3287">
        <f>SUM($F3287:K3287)</f>
        <v>14650</v>
      </c>
      <c r="X3287">
        <f>SUM($F3287:L3287)</f>
        <v>16060</v>
      </c>
      <c r="Y3287">
        <f>SUM($F3287:M3287)</f>
        <v>16360</v>
      </c>
      <c r="Z3287">
        <f>SUM($F3287:N3287)</f>
        <v>17438</v>
      </c>
      <c r="AA3287">
        <f>SUM($F3287:O3287)</f>
        <v>17838</v>
      </c>
      <c r="AB3287">
        <f>SUM($F3287:P3287)</f>
        <v>18878</v>
      </c>
      <c r="AC3287">
        <f>SUM($F3287:Q3287)</f>
        <v>19778</v>
      </c>
      <c r="AD3287">
        <f>SUM($F3287:R3287)</f>
        <v>20000</v>
      </c>
    </row>
    <row r="3288" spans="1:30" x14ac:dyDescent="0.35">
      <c r="A3288" t="s">
        <v>175</v>
      </c>
      <c r="B3288" s="328" t="str">
        <f>VLOOKUP(A3288,'Web Based Remittances'!$A$2:$C$70,3,0)</f>
        <v>447l172j</v>
      </c>
      <c r="C3288" t="s">
        <v>97</v>
      </c>
      <c r="D3288" t="s">
        <v>98</v>
      </c>
      <c r="E3288">
        <v>6146100</v>
      </c>
      <c r="S3288">
        <f t="shared" si="51"/>
        <v>0</v>
      </c>
      <c r="T3288">
        <f>SUM($F3288:H3288)</f>
        <v>0</v>
      </c>
      <c r="U3288">
        <f>SUM($F3288:I3288)</f>
        <v>0</v>
      </c>
      <c r="V3288">
        <f>SUM($F3288:J3288)</f>
        <v>0</v>
      </c>
      <c r="W3288">
        <f>SUM($F3288:K3288)</f>
        <v>0</v>
      </c>
      <c r="X3288">
        <f>SUM($F3288:L3288)</f>
        <v>0</v>
      </c>
      <c r="Y3288">
        <f>SUM($F3288:M3288)</f>
        <v>0</v>
      </c>
      <c r="Z3288">
        <f>SUM($F3288:N3288)</f>
        <v>0</v>
      </c>
      <c r="AA3288">
        <f>SUM($F3288:O3288)</f>
        <v>0</v>
      </c>
      <c r="AB3288">
        <f>SUM($F3288:P3288)</f>
        <v>0</v>
      </c>
      <c r="AC3288">
        <f>SUM($F3288:Q3288)</f>
        <v>0</v>
      </c>
      <c r="AD3288">
        <f>SUM($F3288:R3288)</f>
        <v>0</v>
      </c>
    </row>
    <row r="3289" spans="1:30" x14ac:dyDescent="0.35">
      <c r="A3289" t="s">
        <v>175</v>
      </c>
      <c r="B3289" s="328" t="str">
        <f>VLOOKUP(A3289,'Web Based Remittances'!$A$2:$C$70,3,0)</f>
        <v>447l172j</v>
      </c>
      <c r="C3289" t="s">
        <v>99</v>
      </c>
      <c r="D3289" t="s">
        <v>100</v>
      </c>
      <c r="E3289">
        <v>6140000</v>
      </c>
      <c r="F3289">
        <v>20000</v>
      </c>
      <c r="G3289">
        <v>7300</v>
      </c>
      <c r="H3289">
        <v>670</v>
      </c>
      <c r="I3289">
        <v>1200</v>
      </c>
      <c r="J3289">
        <v>1800</v>
      </c>
      <c r="K3289">
        <v>170</v>
      </c>
      <c r="L3289">
        <v>1120</v>
      </c>
      <c r="M3289">
        <v>1600</v>
      </c>
      <c r="N3289">
        <v>1000</v>
      </c>
      <c r="O3289">
        <v>1500</v>
      </c>
      <c r="P3289">
        <v>2300</v>
      </c>
      <c r="Q3289">
        <v>670</v>
      </c>
      <c r="R3289">
        <v>670</v>
      </c>
      <c r="S3289">
        <f t="shared" si="51"/>
        <v>7300</v>
      </c>
      <c r="T3289">
        <f>SUM($F3289:H3289)</f>
        <v>27970</v>
      </c>
      <c r="U3289">
        <f>SUM($F3289:I3289)</f>
        <v>29170</v>
      </c>
      <c r="V3289">
        <f>SUM($F3289:J3289)</f>
        <v>30970</v>
      </c>
      <c r="W3289">
        <f>SUM($F3289:K3289)</f>
        <v>31140</v>
      </c>
      <c r="X3289">
        <f>SUM($F3289:L3289)</f>
        <v>32260</v>
      </c>
      <c r="Y3289">
        <f>SUM($F3289:M3289)</f>
        <v>33860</v>
      </c>
      <c r="Z3289">
        <f>SUM($F3289:N3289)</f>
        <v>34860</v>
      </c>
      <c r="AA3289">
        <f>SUM($F3289:O3289)</f>
        <v>36360</v>
      </c>
      <c r="AB3289">
        <f>SUM($F3289:P3289)</f>
        <v>38660</v>
      </c>
      <c r="AC3289">
        <f>SUM($F3289:Q3289)</f>
        <v>39330</v>
      </c>
      <c r="AD3289">
        <f>SUM($F3289:R3289)</f>
        <v>40000</v>
      </c>
    </row>
    <row r="3290" spans="1:30" x14ac:dyDescent="0.35">
      <c r="A3290" t="s">
        <v>175</v>
      </c>
      <c r="B3290" s="328" t="str">
        <f>VLOOKUP(A3290,'Web Based Remittances'!$A$2:$C$70,3,0)</f>
        <v>447l172j</v>
      </c>
      <c r="C3290" t="s">
        <v>101</v>
      </c>
      <c r="D3290" t="s">
        <v>102</v>
      </c>
      <c r="E3290">
        <v>6121600</v>
      </c>
      <c r="F3290">
        <v>21250</v>
      </c>
      <c r="G3290">
        <v>20500</v>
      </c>
      <c r="I3290">
        <v>750</v>
      </c>
      <c r="S3290">
        <f t="shared" si="51"/>
        <v>20500</v>
      </c>
      <c r="T3290">
        <f>SUM($F3290:H3290)</f>
        <v>41750</v>
      </c>
      <c r="U3290">
        <f>SUM($F3290:I3290)</f>
        <v>42500</v>
      </c>
      <c r="V3290">
        <f>SUM($F3290:J3290)</f>
        <v>42500</v>
      </c>
      <c r="W3290">
        <f>SUM($F3290:K3290)</f>
        <v>42500</v>
      </c>
      <c r="X3290">
        <f>SUM($F3290:L3290)</f>
        <v>42500</v>
      </c>
      <c r="Y3290">
        <f>SUM($F3290:M3290)</f>
        <v>42500</v>
      </c>
      <c r="Z3290">
        <f>SUM($F3290:N3290)</f>
        <v>42500</v>
      </c>
      <c r="AA3290">
        <f>SUM($F3290:O3290)</f>
        <v>42500</v>
      </c>
      <c r="AB3290">
        <f>SUM($F3290:P3290)</f>
        <v>42500</v>
      </c>
      <c r="AC3290">
        <f>SUM($F3290:Q3290)</f>
        <v>42500</v>
      </c>
      <c r="AD3290">
        <f>SUM($F3290:R3290)</f>
        <v>42500</v>
      </c>
    </row>
    <row r="3291" spans="1:30" x14ac:dyDescent="0.35">
      <c r="A3291" t="s">
        <v>175</v>
      </c>
      <c r="B3291" s="328" t="str">
        <f>VLOOKUP(A3291,'Web Based Remittances'!$A$2:$C$70,3,0)</f>
        <v>447l172j</v>
      </c>
      <c r="C3291" t="s">
        <v>103</v>
      </c>
      <c r="D3291" t="s">
        <v>104</v>
      </c>
      <c r="E3291">
        <v>6151110</v>
      </c>
      <c r="F3291">
        <v>1000</v>
      </c>
      <c r="G3291">
        <v>250</v>
      </c>
      <c r="L3291">
        <v>350</v>
      </c>
      <c r="N3291">
        <v>200</v>
      </c>
      <c r="P3291">
        <v>200</v>
      </c>
      <c r="S3291">
        <f t="shared" si="51"/>
        <v>250</v>
      </c>
      <c r="T3291">
        <f>SUM($F3291:H3291)</f>
        <v>1250</v>
      </c>
      <c r="U3291">
        <f>SUM($F3291:I3291)</f>
        <v>1250</v>
      </c>
      <c r="V3291">
        <f>SUM($F3291:J3291)</f>
        <v>1250</v>
      </c>
      <c r="W3291">
        <f>SUM($F3291:K3291)</f>
        <v>1250</v>
      </c>
      <c r="X3291">
        <f>SUM($F3291:L3291)</f>
        <v>1600</v>
      </c>
      <c r="Y3291">
        <f>SUM($F3291:M3291)</f>
        <v>1600</v>
      </c>
      <c r="Z3291">
        <f>SUM($F3291:N3291)</f>
        <v>1800</v>
      </c>
      <c r="AA3291">
        <f>SUM($F3291:O3291)</f>
        <v>1800</v>
      </c>
      <c r="AB3291">
        <f>SUM($F3291:P3291)</f>
        <v>2000</v>
      </c>
      <c r="AC3291">
        <f>SUM($F3291:Q3291)</f>
        <v>2000</v>
      </c>
      <c r="AD3291">
        <f>SUM($F3291:R3291)</f>
        <v>2000</v>
      </c>
    </row>
    <row r="3292" spans="1:30" x14ac:dyDescent="0.35">
      <c r="A3292" t="s">
        <v>175</v>
      </c>
      <c r="B3292" s="328" t="str">
        <f>VLOOKUP(A3292,'Web Based Remittances'!$A$2:$C$70,3,0)</f>
        <v>447l172j</v>
      </c>
      <c r="C3292" t="s">
        <v>105</v>
      </c>
      <c r="D3292" t="s">
        <v>106</v>
      </c>
      <c r="E3292">
        <v>6140200</v>
      </c>
      <c r="F3292">
        <v>60000</v>
      </c>
      <c r="G3292">
        <v>4500</v>
      </c>
      <c r="H3292">
        <v>6000</v>
      </c>
      <c r="I3292">
        <v>6000</v>
      </c>
      <c r="J3292">
        <v>6000</v>
      </c>
      <c r="L3292">
        <v>5500</v>
      </c>
      <c r="M3292">
        <v>5000</v>
      </c>
      <c r="N3292">
        <v>6000</v>
      </c>
      <c r="O3292">
        <v>5000</v>
      </c>
      <c r="P3292">
        <v>6000</v>
      </c>
      <c r="Q3292">
        <v>5000</v>
      </c>
      <c r="R3292">
        <v>5000</v>
      </c>
      <c r="S3292">
        <f t="shared" si="51"/>
        <v>4500</v>
      </c>
      <c r="T3292">
        <f>SUM($F3292:H3292)</f>
        <v>70500</v>
      </c>
      <c r="U3292">
        <f>SUM($F3292:I3292)</f>
        <v>76500</v>
      </c>
      <c r="V3292">
        <f>SUM($F3292:J3292)</f>
        <v>82500</v>
      </c>
      <c r="W3292">
        <f>SUM($F3292:K3292)</f>
        <v>82500</v>
      </c>
      <c r="X3292">
        <f>SUM($F3292:L3292)</f>
        <v>88000</v>
      </c>
      <c r="Y3292">
        <f>SUM($F3292:M3292)</f>
        <v>93000</v>
      </c>
      <c r="Z3292">
        <f>SUM($F3292:N3292)</f>
        <v>99000</v>
      </c>
      <c r="AA3292">
        <f>SUM($F3292:O3292)</f>
        <v>104000</v>
      </c>
      <c r="AB3292">
        <f>SUM($F3292:P3292)</f>
        <v>110000</v>
      </c>
      <c r="AC3292">
        <f>SUM($F3292:Q3292)</f>
        <v>115000</v>
      </c>
      <c r="AD3292">
        <f>SUM($F3292:R3292)</f>
        <v>120000</v>
      </c>
    </row>
    <row r="3293" spans="1:30" x14ac:dyDescent="0.35">
      <c r="A3293" t="s">
        <v>175</v>
      </c>
      <c r="B3293" s="328" t="str">
        <f>VLOOKUP(A3293,'Web Based Remittances'!$A$2:$C$70,3,0)</f>
        <v>447l172j</v>
      </c>
      <c r="C3293" t="s">
        <v>107</v>
      </c>
      <c r="D3293" t="s">
        <v>108</v>
      </c>
      <c r="E3293">
        <v>6111000</v>
      </c>
      <c r="S3293">
        <f t="shared" si="51"/>
        <v>0</v>
      </c>
      <c r="T3293">
        <f>SUM($F3293:H3293)</f>
        <v>0</v>
      </c>
      <c r="U3293">
        <f>SUM($F3293:I3293)</f>
        <v>0</v>
      </c>
      <c r="V3293">
        <f>SUM($F3293:J3293)</f>
        <v>0</v>
      </c>
      <c r="W3293">
        <f>SUM($F3293:K3293)</f>
        <v>0</v>
      </c>
      <c r="X3293">
        <f>SUM($F3293:L3293)</f>
        <v>0</v>
      </c>
      <c r="Y3293">
        <f>SUM($F3293:M3293)</f>
        <v>0</v>
      </c>
      <c r="Z3293">
        <f>SUM($F3293:N3293)</f>
        <v>0</v>
      </c>
      <c r="AA3293">
        <f>SUM($F3293:O3293)</f>
        <v>0</v>
      </c>
      <c r="AB3293">
        <f>SUM($F3293:P3293)</f>
        <v>0</v>
      </c>
      <c r="AC3293">
        <f>SUM($F3293:Q3293)</f>
        <v>0</v>
      </c>
      <c r="AD3293">
        <f>SUM($F3293:R3293)</f>
        <v>0</v>
      </c>
    </row>
    <row r="3294" spans="1:30" x14ac:dyDescent="0.35">
      <c r="A3294" t="s">
        <v>175</v>
      </c>
      <c r="B3294" s="328" t="str">
        <f>VLOOKUP(A3294,'Web Based Remittances'!$A$2:$C$70,3,0)</f>
        <v>447l172j</v>
      </c>
      <c r="C3294" t="s">
        <v>109</v>
      </c>
      <c r="D3294" t="s">
        <v>110</v>
      </c>
      <c r="E3294">
        <v>6170100</v>
      </c>
      <c r="F3294">
        <v>5000</v>
      </c>
      <c r="H3294">
        <v>1400</v>
      </c>
      <c r="J3294">
        <v>950</v>
      </c>
      <c r="L3294">
        <v>1200</v>
      </c>
      <c r="N3294">
        <v>250</v>
      </c>
      <c r="P3294">
        <v>1200</v>
      </c>
      <c r="S3294">
        <f t="shared" si="51"/>
        <v>0</v>
      </c>
      <c r="T3294">
        <f>SUM($F3294:H3294)</f>
        <v>6400</v>
      </c>
      <c r="U3294">
        <f>SUM($F3294:I3294)</f>
        <v>6400</v>
      </c>
      <c r="V3294">
        <f>SUM($F3294:J3294)</f>
        <v>7350</v>
      </c>
      <c r="W3294">
        <f>SUM($F3294:K3294)</f>
        <v>7350</v>
      </c>
      <c r="X3294">
        <f>SUM($F3294:L3294)</f>
        <v>8550</v>
      </c>
      <c r="Y3294">
        <f>SUM($F3294:M3294)</f>
        <v>8550</v>
      </c>
      <c r="Z3294">
        <f>SUM($F3294:N3294)</f>
        <v>8800</v>
      </c>
      <c r="AA3294">
        <f>SUM($F3294:O3294)</f>
        <v>8800</v>
      </c>
      <c r="AB3294">
        <f>SUM($F3294:P3294)</f>
        <v>10000</v>
      </c>
      <c r="AC3294">
        <f>SUM($F3294:Q3294)</f>
        <v>10000</v>
      </c>
      <c r="AD3294">
        <f>SUM($F3294:R3294)</f>
        <v>10000</v>
      </c>
    </row>
    <row r="3295" spans="1:30" x14ac:dyDescent="0.35">
      <c r="A3295" t="s">
        <v>175</v>
      </c>
      <c r="B3295" s="328" t="str">
        <f>VLOOKUP(A3295,'Web Based Remittances'!$A$2:$C$70,3,0)</f>
        <v>447l172j</v>
      </c>
      <c r="C3295" t="s">
        <v>111</v>
      </c>
      <c r="D3295" t="s">
        <v>112</v>
      </c>
      <c r="E3295">
        <v>6170110</v>
      </c>
      <c r="F3295">
        <v>32000</v>
      </c>
      <c r="G3295">
        <v>8700</v>
      </c>
      <c r="H3295">
        <v>8000</v>
      </c>
      <c r="I3295">
        <v>1700</v>
      </c>
      <c r="J3295">
        <v>2000</v>
      </c>
      <c r="K3295">
        <v>1200</v>
      </c>
      <c r="L3295">
        <v>1200</v>
      </c>
      <c r="M3295">
        <v>2000</v>
      </c>
      <c r="N3295">
        <v>2000</v>
      </c>
      <c r="O3295">
        <v>1600</v>
      </c>
      <c r="P3295">
        <v>1200</v>
      </c>
      <c r="Q3295">
        <v>1200</v>
      </c>
      <c r="R3295">
        <v>1200</v>
      </c>
      <c r="S3295">
        <f t="shared" si="51"/>
        <v>8700</v>
      </c>
      <c r="T3295">
        <f>SUM($F3295:H3295)</f>
        <v>48700</v>
      </c>
      <c r="U3295">
        <f>SUM($F3295:I3295)</f>
        <v>50400</v>
      </c>
      <c r="V3295">
        <f>SUM($F3295:J3295)</f>
        <v>52400</v>
      </c>
      <c r="W3295">
        <f>SUM($F3295:K3295)</f>
        <v>53600</v>
      </c>
      <c r="X3295">
        <f>SUM($F3295:L3295)</f>
        <v>54800</v>
      </c>
      <c r="Y3295">
        <f>SUM($F3295:M3295)</f>
        <v>56800</v>
      </c>
      <c r="Z3295">
        <f>SUM($F3295:N3295)</f>
        <v>58800</v>
      </c>
      <c r="AA3295">
        <f>SUM($F3295:O3295)</f>
        <v>60400</v>
      </c>
      <c r="AB3295">
        <f>SUM($F3295:P3295)</f>
        <v>61600</v>
      </c>
      <c r="AC3295">
        <f>SUM($F3295:Q3295)</f>
        <v>62800</v>
      </c>
      <c r="AD3295">
        <f>SUM($F3295:R3295)</f>
        <v>64000</v>
      </c>
    </row>
    <row r="3296" spans="1:30" x14ac:dyDescent="0.35">
      <c r="A3296" t="s">
        <v>175</v>
      </c>
      <c r="B3296" s="328" t="str">
        <f>VLOOKUP(A3296,'Web Based Remittances'!$A$2:$C$70,3,0)</f>
        <v>447l172j</v>
      </c>
      <c r="C3296" t="s">
        <v>113</v>
      </c>
      <c r="D3296" t="s">
        <v>114</v>
      </c>
      <c r="E3296">
        <v>6181400</v>
      </c>
      <c r="S3296">
        <f t="shared" si="51"/>
        <v>0</v>
      </c>
      <c r="T3296">
        <f>SUM($F3296:H3296)</f>
        <v>0</v>
      </c>
      <c r="U3296">
        <f>SUM($F3296:I3296)</f>
        <v>0</v>
      </c>
      <c r="V3296">
        <f>SUM($F3296:J3296)</f>
        <v>0</v>
      </c>
      <c r="W3296">
        <f>SUM($F3296:K3296)</f>
        <v>0</v>
      </c>
      <c r="X3296">
        <f>SUM($F3296:L3296)</f>
        <v>0</v>
      </c>
      <c r="Y3296">
        <f>SUM($F3296:M3296)</f>
        <v>0</v>
      </c>
      <c r="Z3296">
        <f>SUM($F3296:N3296)</f>
        <v>0</v>
      </c>
      <c r="AA3296">
        <f>SUM($F3296:O3296)</f>
        <v>0</v>
      </c>
      <c r="AB3296">
        <f>SUM($F3296:P3296)</f>
        <v>0</v>
      </c>
      <c r="AC3296">
        <f>SUM($F3296:Q3296)</f>
        <v>0</v>
      </c>
      <c r="AD3296">
        <f>SUM($F3296:R3296)</f>
        <v>0</v>
      </c>
    </row>
    <row r="3297" spans="1:30" x14ac:dyDescent="0.35">
      <c r="A3297" t="s">
        <v>175</v>
      </c>
      <c r="B3297" s="328" t="str">
        <f>VLOOKUP(A3297,'Web Based Remittances'!$A$2:$C$70,3,0)</f>
        <v>447l172j</v>
      </c>
      <c r="C3297" t="s">
        <v>115</v>
      </c>
      <c r="D3297" t="s">
        <v>116</v>
      </c>
      <c r="E3297">
        <v>6181500</v>
      </c>
      <c r="F3297">
        <v>110000</v>
      </c>
      <c r="I3297">
        <v>10000</v>
      </c>
      <c r="K3297">
        <v>25000</v>
      </c>
      <c r="M3297">
        <v>75000</v>
      </c>
      <c r="S3297">
        <f t="shared" si="51"/>
        <v>0</v>
      </c>
      <c r="T3297">
        <f>SUM($F3297:H3297)</f>
        <v>110000</v>
      </c>
      <c r="U3297">
        <f>SUM($F3297:I3297)</f>
        <v>120000</v>
      </c>
      <c r="V3297">
        <f>SUM($F3297:J3297)</f>
        <v>120000</v>
      </c>
      <c r="W3297">
        <f>SUM($F3297:K3297)</f>
        <v>145000</v>
      </c>
      <c r="X3297">
        <f>SUM($F3297:L3297)</f>
        <v>145000</v>
      </c>
      <c r="Y3297">
        <f>SUM($F3297:M3297)</f>
        <v>220000</v>
      </c>
      <c r="Z3297">
        <f>SUM($F3297:N3297)</f>
        <v>220000</v>
      </c>
      <c r="AA3297">
        <f>SUM($F3297:O3297)</f>
        <v>220000</v>
      </c>
      <c r="AB3297">
        <f>SUM($F3297:P3297)</f>
        <v>220000</v>
      </c>
      <c r="AC3297">
        <f>SUM($F3297:Q3297)</f>
        <v>220000</v>
      </c>
      <c r="AD3297">
        <f>SUM($F3297:R3297)</f>
        <v>220000</v>
      </c>
    </row>
    <row r="3298" spans="1:30" x14ac:dyDescent="0.35">
      <c r="A3298" t="s">
        <v>175</v>
      </c>
      <c r="B3298" s="328" t="str">
        <f>VLOOKUP(A3298,'Web Based Remittances'!$A$2:$C$70,3,0)</f>
        <v>447l172j</v>
      </c>
      <c r="C3298" t="s">
        <v>117</v>
      </c>
      <c r="D3298" t="s">
        <v>118</v>
      </c>
      <c r="E3298">
        <v>6110610</v>
      </c>
      <c r="S3298">
        <f t="shared" si="51"/>
        <v>0</v>
      </c>
      <c r="T3298">
        <f>SUM($F3298:H3298)</f>
        <v>0</v>
      </c>
      <c r="U3298">
        <f>SUM($F3298:I3298)</f>
        <v>0</v>
      </c>
      <c r="V3298">
        <f>SUM($F3298:J3298)</f>
        <v>0</v>
      </c>
      <c r="W3298">
        <f>SUM($F3298:K3298)</f>
        <v>0</v>
      </c>
      <c r="X3298">
        <f>SUM($F3298:L3298)</f>
        <v>0</v>
      </c>
      <c r="Y3298">
        <f>SUM($F3298:M3298)</f>
        <v>0</v>
      </c>
      <c r="Z3298">
        <f>SUM($F3298:N3298)</f>
        <v>0</v>
      </c>
      <c r="AA3298">
        <f>SUM($F3298:O3298)</f>
        <v>0</v>
      </c>
      <c r="AB3298">
        <f>SUM($F3298:P3298)</f>
        <v>0</v>
      </c>
      <c r="AC3298">
        <f>SUM($F3298:Q3298)</f>
        <v>0</v>
      </c>
      <c r="AD3298">
        <f>SUM($F3298:R3298)</f>
        <v>0</v>
      </c>
    </row>
    <row r="3299" spans="1:30" x14ac:dyDescent="0.35">
      <c r="A3299" t="s">
        <v>175</v>
      </c>
      <c r="B3299" s="328" t="str">
        <f>VLOOKUP(A3299,'Web Based Remittances'!$A$2:$C$70,3,0)</f>
        <v>447l172j</v>
      </c>
      <c r="C3299" t="s">
        <v>119</v>
      </c>
      <c r="D3299" t="s">
        <v>120</v>
      </c>
      <c r="E3299">
        <v>6122340</v>
      </c>
      <c r="S3299">
        <f t="shared" si="51"/>
        <v>0</v>
      </c>
      <c r="T3299">
        <f>SUM($F3299:H3299)</f>
        <v>0</v>
      </c>
      <c r="U3299">
        <f>SUM($F3299:I3299)</f>
        <v>0</v>
      </c>
      <c r="V3299">
        <f>SUM($F3299:J3299)</f>
        <v>0</v>
      </c>
      <c r="W3299">
        <f>SUM($F3299:K3299)</f>
        <v>0</v>
      </c>
      <c r="X3299">
        <f>SUM($F3299:L3299)</f>
        <v>0</v>
      </c>
      <c r="Y3299">
        <f>SUM($F3299:M3299)</f>
        <v>0</v>
      </c>
      <c r="Z3299">
        <f>SUM($F3299:N3299)</f>
        <v>0</v>
      </c>
      <c r="AA3299">
        <f>SUM($F3299:O3299)</f>
        <v>0</v>
      </c>
      <c r="AB3299">
        <f>SUM($F3299:P3299)</f>
        <v>0</v>
      </c>
      <c r="AC3299">
        <f>SUM($F3299:Q3299)</f>
        <v>0</v>
      </c>
      <c r="AD3299">
        <f>SUM($F3299:R3299)</f>
        <v>0</v>
      </c>
    </row>
    <row r="3300" spans="1:30" x14ac:dyDescent="0.35">
      <c r="A3300" t="s">
        <v>175</v>
      </c>
      <c r="B3300" s="328" t="str">
        <f>VLOOKUP(A3300,'Web Based Remittances'!$A$2:$C$70,3,0)</f>
        <v>447l172j</v>
      </c>
      <c r="C3300" t="s">
        <v>121</v>
      </c>
      <c r="D3300" t="s">
        <v>122</v>
      </c>
      <c r="E3300">
        <v>4190170</v>
      </c>
      <c r="F3300">
        <v>-7375</v>
      </c>
      <c r="J3300">
        <v>-7375</v>
      </c>
      <c r="S3300">
        <f t="shared" si="51"/>
        <v>0</v>
      </c>
      <c r="T3300">
        <f>SUM($F3300:H3300)</f>
        <v>-7375</v>
      </c>
      <c r="U3300">
        <f>SUM($F3300:I3300)</f>
        <v>-7375</v>
      </c>
      <c r="V3300">
        <f>SUM($F3300:J3300)</f>
        <v>-14750</v>
      </c>
      <c r="W3300">
        <f>SUM($F3300:K3300)</f>
        <v>-14750</v>
      </c>
      <c r="X3300">
        <f>SUM($F3300:L3300)</f>
        <v>-14750</v>
      </c>
      <c r="Y3300">
        <f>SUM($F3300:M3300)</f>
        <v>-14750</v>
      </c>
      <c r="Z3300">
        <f>SUM($F3300:N3300)</f>
        <v>-14750</v>
      </c>
      <c r="AA3300">
        <f>SUM($F3300:O3300)</f>
        <v>-14750</v>
      </c>
      <c r="AB3300">
        <f>SUM($F3300:P3300)</f>
        <v>-14750</v>
      </c>
      <c r="AC3300">
        <f>SUM($F3300:Q3300)</f>
        <v>-14750</v>
      </c>
      <c r="AD3300">
        <f>SUM($F3300:R3300)</f>
        <v>-14750</v>
      </c>
    </row>
    <row r="3301" spans="1:30" x14ac:dyDescent="0.35">
      <c r="A3301" t="s">
        <v>175</v>
      </c>
      <c r="B3301" s="328" t="str">
        <f>VLOOKUP(A3301,'Web Based Remittances'!$A$2:$C$70,3,0)</f>
        <v>447l172j</v>
      </c>
      <c r="C3301" t="s">
        <v>123</v>
      </c>
      <c r="D3301" t="s">
        <v>124</v>
      </c>
      <c r="E3301">
        <v>4190430</v>
      </c>
      <c r="S3301">
        <f t="shared" si="51"/>
        <v>0</v>
      </c>
      <c r="T3301">
        <f>SUM($F3301:H3301)</f>
        <v>0</v>
      </c>
      <c r="U3301">
        <f>SUM($F3301:I3301)</f>
        <v>0</v>
      </c>
      <c r="V3301">
        <f>SUM($F3301:J3301)</f>
        <v>0</v>
      </c>
      <c r="W3301">
        <f>SUM($F3301:K3301)</f>
        <v>0</v>
      </c>
      <c r="X3301">
        <f>SUM($F3301:L3301)</f>
        <v>0</v>
      </c>
      <c r="Y3301">
        <f>SUM($F3301:M3301)</f>
        <v>0</v>
      </c>
      <c r="Z3301">
        <f>SUM($F3301:N3301)</f>
        <v>0</v>
      </c>
      <c r="AA3301">
        <f>SUM($F3301:O3301)</f>
        <v>0</v>
      </c>
      <c r="AB3301">
        <f>SUM($F3301:P3301)</f>
        <v>0</v>
      </c>
      <c r="AC3301">
        <f>SUM($F3301:Q3301)</f>
        <v>0</v>
      </c>
      <c r="AD3301">
        <f>SUM($F3301:R3301)</f>
        <v>0</v>
      </c>
    </row>
    <row r="3302" spans="1:30" x14ac:dyDescent="0.35">
      <c r="A3302" t="s">
        <v>175</v>
      </c>
      <c r="B3302" s="328" t="str">
        <f>VLOOKUP(A3302,'Web Based Remittances'!$A$2:$C$70,3,0)</f>
        <v>447l172j</v>
      </c>
      <c r="C3302" t="s">
        <v>125</v>
      </c>
      <c r="D3302" t="s">
        <v>126</v>
      </c>
      <c r="E3302">
        <v>6181510</v>
      </c>
      <c r="F3302">
        <v>-110000</v>
      </c>
      <c r="I3302">
        <v>-10000</v>
      </c>
      <c r="K3302">
        <v>-25000</v>
      </c>
      <c r="M3302">
        <v>-75000</v>
      </c>
      <c r="S3302">
        <f t="shared" si="51"/>
        <v>0</v>
      </c>
      <c r="T3302">
        <f>SUM($F3302:H3302)</f>
        <v>-110000</v>
      </c>
      <c r="U3302">
        <f>SUM($F3302:I3302)</f>
        <v>-120000</v>
      </c>
      <c r="V3302">
        <f>SUM($F3302:J3302)</f>
        <v>-120000</v>
      </c>
      <c r="W3302">
        <f>SUM($F3302:K3302)</f>
        <v>-145000</v>
      </c>
      <c r="X3302">
        <f>SUM($F3302:L3302)</f>
        <v>-145000</v>
      </c>
      <c r="Y3302">
        <f>SUM($F3302:M3302)</f>
        <v>-220000</v>
      </c>
      <c r="Z3302">
        <f>SUM($F3302:N3302)</f>
        <v>-220000</v>
      </c>
      <c r="AA3302">
        <f>SUM($F3302:O3302)</f>
        <v>-220000</v>
      </c>
      <c r="AB3302">
        <f>SUM($F3302:P3302)</f>
        <v>-220000</v>
      </c>
      <c r="AC3302">
        <f>SUM($F3302:Q3302)</f>
        <v>-220000</v>
      </c>
      <c r="AD3302">
        <f>SUM($F3302:R3302)</f>
        <v>-220000</v>
      </c>
    </row>
    <row r="3303" spans="1:30" x14ac:dyDescent="0.35">
      <c r="A3303" t="s">
        <v>175</v>
      </c>
      <c r="B3303" s="328" t="str">
        <f>VLOOKUP(A3303,'Web Based Remittances'!$A$2:$C$70,3,0)</f>
        <v>447l172j</v>
      </c>
      <c r="C3303" t="s">
        <v>146</v>
      </c>
      <c r="D3303" t="s">
        <v>147</v>
      </c>
      <c r="E3303">
        <v>6180210</v>
      </c>
      <c r="S3303">
        <f t="shared" si="51"/>
        <v>0</v>
      </c>
      <c r="T3303">
        <f>SUM($F3303:H3303)</f>
        <v>0</v>
      </c>
      <c r="U3303">
        <f>SUM($F3303:I3303)</f>
        <v>0</v>
      </c>
      <c r="V3303">
        <f>SUM($F3303:J3303)</f>
        <v>0</v>
      </c>
      <c r="W3303">
        <f>SUM($F3303:K3303)</f>
        <v>0</v>
      </c>
      <c r="X3303">
        <f>SUM($F3303:L3303)</f>
        <v>0</v>
      </c>
      <c r="Y3303">
        <f>SUM($F3303:M3303)</f>
        <v>0</v>
      </c>
      <c r="Z3303">
        <f>SUM($F3303:N3303)</f>
        <v>0</v>
      </c>
      <c r="AA3303">
        <f>SUM($F3303:O3303)</f>
        <v>0</v>
      </c>
      <c r="AB3303">
        <f>SUM($F3303:P3303)</f>
        <v>0</v>
      </c>
      <c r="AC3303">
        <f>SUM($F3303:Q3303)</f>
        <v>0</v>
      </c>
      <c r="AD3303">
        <f>SUM($F3303:R3303)</f>
        <v>0</v>
      </c>
    </row>
    <row r="3304" spans="1:30" x14ac:dyDescent="0.35">
      <c r="A3304" t="s">
        <v>175</v>
      </c>
      <c r="B3304" s="328" t="str">
        <f>VLOOKUP(A3304,'Web Based Remittances'!$A$2:$C$70,3,0)</f>
        <v>447l172j</v>
      </c>
      <c r="C3304" t="s">
        <v>127</v>
      </c>
      <c r="D3304" t="s">
        <v>128</v>
      </c>
      <c r="E3304">
        <v>6180200</v>
      </c>
      <c r="F3304">
        <v>133393</v>
      </c>
      <c r="I3304">
        <v>10000</v>
      </c>
      <c r="K3304">
        <v>25000</v>
      </c>
      <c r="L3304">
        <v>23393</v>
      </c>
      <c r="M3304">
        <v>75000</v>
      </c>
      <c r="S3304">
        <f t="shared" si="51"/>
        <v>0</v>
      </c>
      <c r="T3304">
        <f>SUM($F3304:H3304)</f>
        <v>133393</v>
      </c>
      <c r="U3304">
        <f>SUM($F3304:I3304)</f>
        <v>143393</v>
      </c>
      <c r="V3304">
        <f>SUM($F3304:J3304)</f>
        <v>143393</v>
      </c>
      <c r="W3304">
        <f>SUM($F3304:K3304)</f>
        <v>168393</v>
      </c>
      <c r="X3304">
        <f>SUM($F3304:L3304)</f>
        <v>191786</v>
      </c>
      <c r="Y3304">
        <f>SUM($F3304:M3304)</f>
        <v>266786</v>
      </c>
      <c r="Z3304">
        <f>SUM($F3304:N3304)</f>
        <v>266786</v>
      </c>
      <c r="AA3304">
        <f>SUM($F3304:O3304)</f>
        <v>266786</v>
      </c>
      <c r="AB3304">
        <f>SUM($F3304:P3304)</f>
        <v>266786</v>
      </c>
      <c r="AC3304">
        <f>SUM($F3304:Q3304)</f>
        <v>266786</v>
      </c>
      <c r="AD3304">
        <f>SUM($F3304:R3304)</f>
        <v>266786</v>
      </c>
    </row>
    <row r="3305" spans="1:30" x14ac:dyDescent="0.35">
      <c r="A3305" t="s">
        <v>175</v>
      </c>
      <c r="B3305" s="328" t="str">
        <f>VLOOKUP(A3305,'Web Based Remittances'!$A$2:$C$70,3,0)</f>
        <v>447l172j</v>
      </c>
      <c r="C3305" t="s">
        <v>130</v>
      </c>
      <c r="D3305" t="s">
        <v>131</v>
      </c>
      <c r="E3305">
        <v>6180230</v>
      </c>
      <c r="S3305">
        <f t="shared" si="51"/>
        <v>0</v>
      </c>
      <c r="T3305">
        <f>SUM($F3305:H3305)</f>
        <v>0</v>
      </c>
      <c r="U3305">
        <f>SUM($F3305:I3305)</f>
        <v>0</v>
      </c>
      <c r="V3305">
        <f>SUM($F3305:J3305)</f>
        <v>0</v>
      </c>
      <c r="W3305">
        <f>SUM($F3305:K3305)</f>
        <v>0</v>
      </c>
      <c r="X3305">
        <f>SUM($F3305:L3305)</f>
        <v>0</v>
      </c>
      <c r="Y3305">
        <f>SUM($F3305:M3305)</f>
        <v>0</v>
      </c>
      <c r="Z3305">
        <f>SUM($F3305:N3305)</f>
        <v>0</v>
      </c>
      <c r="AA3305">
        <f>SUM($F3305:O3305)</f>
        <v>0</v>
      </c>
      <c r="AB3305">
        <f>SUM($F3305:P3305)</f>
        <v>0</v>
      </c>
      <c r="AC3305">
        <f>SUM($F3305:Q3305)</f>
        <v>0</v>
      </c>
      <c r="AD3305">
        <f>SUM($F3305:R3305)</f>
        <v>0</v>
      </c>
    </row>
    <row r="3306" spans="1:30" x14ac:dyDescent="0.35">
      <c r="A3306" t="s">
        <v>175</v>
      </c>
      <c r="B3306" s="328" t="str">
        <f>VLOOKUP(A3306,'Web Based Remittances'!$A$2:$C$70,3,0)</f>
        <v>447l172j</v>
      </c>
      <c r="C3306" t="s">
        <v>135</v>
      </c>
      <c r="D3306" t="s">
        <v>136</v>
      </c>
      <c r="E3306">
        <v>6180260</v>
      </c>
      <c r="S3306">
        <f t="shared" si="51"/>
        <v>0</v>
      </c>
      <c r="T3306">
        <f>SUM($F3306:H3306)</f>
        <v>0</v>
      </c>
      <c r="U3306">
        <f>SUM($F3306:I3306)</f>
        <v>0</v>
      </c>
      <c r="V3306">
        <f>SUM($F3306:J3306)</f>
        <v>0</v>
      </c>
      <c r="W3306">
        <f>SUM($F3306:K3306)</f>
        <v>0</v>
      </c>
      <c r="X3306">
        <f>SUM($F3306:L3306)</f>
        <v>0</v>
      </c>
      <c r="Y3306">
        <f>SUM($F3306:M3306)</f>
        <v>0</v>
      </c>
      <c r="Z3306">
        <f>SUM($F3306:N3306)</f>
        <v>0</v>
      </c>
      <c r="AA3306">
        <f>SUM($F3306:O3306)</f>
        <v>0</v>
      </c>
      <c r="AB3306">
        <f>SUM($F3306:P3306)</f>
        <v>0</v>
      </c>
      <c r="AC3306">
        <f>SUM($F3306:Q3306)</f>
        <v>0</v>
      </c>
      <c r="AD3306">
        <f>SUM($F3306:R3306)</f>
        <v>0</v>
      </c>
    </row>
    <row r="3307" spans="1:30" x14ac:dyDescent="0.35">
      <c r="A3307" t="s">
        <v>176</v>
      </c>
      <c r="B3307" s="328" t="str">
        <f>VLOOKUP(A3307,'Web Based Remittances'!$A$2:$C$70,3,0)</f>
        <v>403o958c</v>
      </c>
      <c r="C3307" t="s">
        <v>19</v>
      </c>
      <c r="D3307" t="s">
        <v>20</v>
      </c>
      <c r="E3307">
        <v>4190105</v>
      </c>
      <c r="F3307">
        <v>-292995</v>
      </c>
      <c r="S3307">
        <f t="shared" si="51"/>
        <v>0</v>
      </c>
      <c r="T3307">
        <f>SUM($F3307:H3307)</f>
        <v>-292995</v>
      </c>
      <c r="U3307">
        <f>SUM($F3307:I3307)</f>
        <v>-292995</v>
      </c>
      <c r="V3307">
        <f>SUM($F3307:J3307)</f>
        <v>-292995</v>
      </c>
      <c r="W3307">
        <f>SUM($F3307:K3307)</f>
        <v>-292995</v>
      </c>
      <c r="X3307">
        <f>SUM($F3307:L3307)</f>
        <v>-292995</v>
      </c>
      <c r="Y3307">
        <f>SUM($F3307:M3307)</f>
        <v>-292995</v>
      </c>
      <c r="Z3307">
        <f>SUM($F3307:N3307)</f>
        <v>-292995</v>
      </c>
      <c r="AA3307">
        <f>SUM($F3307:O3307)</f>
        <v>-292995</v>
      </c>
      <c r="AB3307">
        <f>SUM($F3307:P3307)</f>
        <v>-292995</v>
      </c>
      <c r="AC3307">
        <f>SUM($F3307:Q3307)</f>
        <v>-292995</v>
      </c>
      <c r="AD3307">
        <f>SUM($F3307:R3307)</f>
        <v>-292995</v>
      </c>
    </row>
    <row r="3308" spans="1:30" x14ac:dyDescent="0.35">
      <c r="A3308" t="s">
        <v>176</v>
      </c>
      <c r="B3308" s="328" t="str">
        <f>VLOOKUP(A3308,'Web Based Remittances'!$A$2:$C$70,3,0)</f>
        <v>403o958c</v>
      </c>
      <c r="C3308" t="s">
        <v>21</v>
      </c>
      <c r="D3308" t="s">
        <v>22</v>
      </c>
      <c r="E3308">
        <v>4190110</v>
      </c>
      <c r="S3308">
        <f t="shared" si="51"/>
        <v>0</v>
      </c>
      <c r="T3308">
        <f>SUM($F3308:H3308)</f>
        <v>0</v>
      </c>
      <c r="U3308">
        <f>SUM($F3308:I3308)</f>
        <v>0</v>
      </c>
      <c r="V3308">
        <f>SUM($F3308:J3308)</f>
        <v>0</v>
      </c>
      <c r="W3308">
        <f>SUM($F3308:K3308)</f>
        <v>0</v>
      </c>
      <c r="X3308">
        <f>SUM($F3308:L3308)</f>
        <v>0</v>
      </c>
      <c r="Y3308">
        <f>SUM($F3308:M3308)</f>
        <v>0</v>
      </c>
      <c r="Z3308">
        <f>SUM($F3308:N3308)</f>
        <v>0</v>
      </c>
      <c r="AA3308">
        <f>SUM($F3308:O3308)</f>
        <v>0</v>
      </c>
      <c r="AB3308">
        <f>SUM($F3308:P3308)</f>
        <v>0</v>
      </c>
      <c r="AC3308">
        <f>SUM($F3308:Q3308)</f>
        <v>0</v>
      </c>
      <c r="AD3308">
        <f>SUM($F3308:R3308)</f>
        <v>0</v>
      </c>
    </row>
    <row r="3309" spans="1:30" x14ac:dyDescent="0.35">
      <c r="A3309" t="s">
        <v>176</v>
      </c>
      <c r="B3309" s="328" t="str">
        <f>VLOOKUP(A3309,'Web Based Remittances'!$A$2:$C$70,3,0)</f>
        <v>403o958c</v>
      </c>
      <c r="C3309" t="s">
        <v>23</v>
      </c>
      <c r="D3309" t="s">
        <v>24</v>
      </c>
      <c r="E3309">
        <v>4190120</v>
      </c>
      <c r="F3309">
        <v>-14208.38</v>
      </c>
      <c r="S3309">
        <f t="shared" si="51"/>
        <v>0</v>
      </c>
      <c r="T3309">
        <f>SUM($F3309:H3309)</f>
        <v>-14208.38</v>
      </c>
      <c r="U3309">
        <f>SUM($F3309:I3309)</f>
        <v>-14208.38</v>
      </c>
      <c r="V3309">
        <f>SUM($F3309:J3309)</f>
        <v>-14208.38</v>
      </c>
      <c r="W3309">
        <f>SUM($F3309:K3309)</f>
        <v>-14208.38</v>
      </c>
      <c r="X3309">
        <f>SUM($F3309:L3309)</f>
        <v>-14208.38</v>
      </c>
      <c r="Y3309">
        <f>SUM($F3309:M3309)</f>
        <v>-14208.38</v>
      </c>
      <c r="Z3309">
        <f>SUM($F3309:N3309)</f>
        <v>-14208.38</v>
      </c>
      <c r="AA3309">
        <f>SUM($F3309:O3309)</f>
        <v>-14208.38</v>
      </c>
      <c r="AB3309">
        <f>SUM($F3309:P3309)</f>
        <v>-14208.38</v>
      </c>
      <c r="AC3309">
        <f>SUM($F3309:Q3309)</f>
        <v>-14208.38</v>
      </c>
      <c r="AD3309">
        <f>SUM($F3309:R3309)</f>
        <v>-14208.38</v>
      </c>
    </row>
    <row r="3310" spans="1:30" x14ac:dyDescent="0.35">
      <c r="A3310" t="s">
        <v>176</v>
      </c>
      <c r="B3310" s="328" t="str">
        <f>VLOOKUP(A3310,'Web Based Remittances'!$A$2:$C$70,3,0)</f>
        <v>403o958c</v>
      </c>
      <c r="C3310" t="s">
        <v>25</v>
      </c>
      <c r="D3310" t="s">
        <v>26</v>
      </c>
      <c r="E3310">
        <v>4190140</v>
      </c>
      <c r="F3310">
        <v>-4122.5</v>
      </c>
      <c r="S3310">
        <f t="shared" si="51"/>
        <v>0</v>
      </c>
      <c r="T3310">
        <f>SUM($F3310:H3310)</f>
        <v>-4122.5</v>
      </c>
      <c r="U3310">
        <f>SUM($F3310:I3310)</f>
        <v>-4122.5</v>
      </c>
      <c r="V3310">
        <f>SUM($F3310:J3310)</f>
        <v>-4122.5</v>
      </c>
      <c r="W3310">
        <f>SUM($F3310:K3310)</f>
        <v>-4122.5</v>
      </c>
      <c r="X3310">
        <f>SUM($F3310:L3310)</f>
        <v>-4122.5</v>
      </c>
      <c r="Y3310">
        <f>SUM($F3310:M3310)</f>
        <v>-4122.5</v>
      </c>
      <c r="Z3310">
        <f>SUM($F3310:N3310)</f>
        <v>-4122.5</v>
      </c>
      <c r="AA3310">
        <f>SUM($F3310:O3310)</f>
        <v>-4122.5</v>
      </c>
      <c r="AB3310">
        <f>SUM($F3310:P3310)</f>
        <v>-4122.5</v>
      </c>
      <c r="AC3310">
        <f>SUM($F3310:Q3310)</f>
        <v>-4122.5</v>
      </c>
      <c r="AD3310">
        <f>SUM($F3310:R3310)</f>
        <v>-4122.5</v>
      </c>
    </row>
    <row r="3311" spans="1:30" x14ac:dyDescent="0.35">
      <c r="A3311" t="s">
        <v>176</v>
      </c>
      <c r="B3311" s="328" t="str">
        <f>VLOOKUP(A3311,'Web Based Remittances'!$A$2:$C$70,3,0)</f>
        <v>403o958c</v>
      </c>
      <c r="C3311" t="s">
        <v>27</v>
      </c>
      <c r="D3311" t="s">
        <v>28</v>
      </c>
      <c r="E3311">
        <v>4190160</v>
      </c>
      <c r="S3311">
        <f t="shared" si="51"/>
        <v>0</v>
      </c>
      <c r="T3311">
        <f>SUM($F3311:H3311)</f>
        <v>0</v>
      </c>
      <c r="U3311">
        <f>SUM($F3311:I3311)</f>
        <v>0</v>
      </c>
      <c r="V3311">
        <f>SUM($F3311:J3311)</f>
        <v>0</v>
      </c>
      <c r="W3311">
        <f>SUM($F3311:K3311)</f>
        <v>0</v>
      </c>
      <c r="X3311">
        <f>SUM($F3311:L3311)</f>
        <v>0</v>
      </c>
      <c r="Y3311">
        <f>SUM($F3311:M3311)</f>
        <v>0</v>
      </c>
      <c r="Z3311">
        <f>SUM($F3311:N3311)</f>
        <v>0</v>
      </c>
      <c r="AA3311">
        <f>SUM($F3311:O3311)</f>
        <v>0</v>
      </c>
      <c r="AB3311">
        <f>SUM($F3311:P3311)</f>
        <v>0</v>
      </c>
      <c r="AC3311">
        <f>SUM($F3311:Q3311)</f>
        <v>0</v>
      </c>
      <c r="AD3311">
        <f>SUM($F3311:R3311)</f>
        <v>0</v>
      </c>
    </row>
    <row r="3312" spans="1:30" x14ac:dyDescent="0.35">
      <c r="A3312" t="s">
        <v>176</v>
      </c>
      <c r="B3312" s="328" t="str">
        <f>VLOOKUP(A3312,'Web Based Remittances'!$A$2:$C$70,3,0)</f>
        <v>403o958c</v>
      </c>
      <c r="C3312" t="s">
        <v>29</v>
      </c>
      <c r="D3312" t="s">
        <v>30</v>
      </c>
      <c r="E3312">
        <v>4190390</v>
      </c>
      <c r="S3312">
        <f t="shared" si="51"/>
        <v>0</v>
      </c>
      <c r="T3312">
        <f>SUM($F3312:H3312)</f>
        <v>0</v>
      </c>
      <c r="U3312">
        <f>SUM($F3312:I3312)</f>
        <v>0</v>
      </c>
      <c r="V3312">
        <f>SUM($F3312:J3312)</f>
        <v>0</v>
      </c>
      <c r="W3312">
        <f>SUM($F3312:K3312)</f>
        <v>0</v>
      </c>
      <c r="X3312">
        <f>SUM($F3312:L3312)</f>
        <v>0</v>
      </c>
      <c r="Y3312">
        <f>SUM($F3312:M3312)</f>
        <v>0</v>
      </c>
      <c r="Z3312">
        <f>SUM($F3312:N3312)</f>
        <v>0</v>
      </c>
      <c r="AA3312">
        <f>SUM($F3312:O3312)</f>
        <v>0</v>
      </c>
      <c r="AB3312">
        <f>SUM($F3312:P3312)</f>
        <v>0</v>
      </c>
      <c r="AC3312">
        <f>SUM($F3312:Q3312)</f>
        <v>0</v>
      </c>
      <c r="AD3312">
        <f>SUM($F3312:R3312)</f>
        <v>0</v>
      </c>
    </row>
    <row r="3313" spans="1:30" x14ac:dyDescent="0.35">
      <c r="A3313" t="s">
        <v>176</v>
      </c>
      <c r="B3313" s="328" t="str">
        <f>VLOOKUP(A3313,'Web Based Remittances'!$A$2:$C$70,3,0)</f>
        <v>403o958c</v>
      </c>
      <c r="C3313" t="s">
        <v>31</v>
      </c>
      <c r="D3313" t="s">
        <v>32</v>
      </c>
      <c r="E3313">
        <v>4191900</v>
      </c>
      <c r="S3313">
        <f t="shared" si="51"/>
        <v>0</v>
      </c>
      <c r="T3313">
        <f>SUM($F3313:H3313)</f>
        <v>0</v>
      </c>
      <c r="U3313">
        <f>SUM($F3313:I3313)</f>
        <v>0</v>
      </c>
      <c r="V3313">
        <f>SUM($F3313:J3313)</f>
        <v>0</v>
      </c>
      <c r="W3313">
        <f>SUM($F3313:K3313)</f>
        <v>0</v>
      </c>
      <c r="X3313">
        <f>SUM($F3313:L3313)</f>
        <v>0</v>
      </c>
      <c r="Y3313">
        <f>SUM($F3313:M3313)</f>
        <v>0</v>
      </c>
      <c r="Z3313">
        <f>SUM($F3313:N3313)</f>
        <v>0</v>
      </c>
      <c r="AA3313">
        <f>SUM($F3313:O3313)</f>
        <v>0</v>
      </c>
      <c r="AB3313">
        <f>SUM($F3313:P3313)</f>
        <v>0</v>
      </c>
      <c r="AC3313">
        <f>SUM($F3313:Q3313)</f>
        <v>0</v>
      </c>
      <c r="AD3313">
        <f>SUM($F3313:R3313)</f>
        <v>0</v>
      </c>
    </row>
    <row r="3314" spans="1:30" x14ac:dyDescent="0.35">
      <c r="A3314" t="s">
        <v>176</v>
      </c>
      <c r="B3314" s="328" t="str">
        <f>VLOOKUP(A3314,'Web Based Remittances'!$A$2:$C$70,3,0)</f>
        <v>403o958c</v>
      </c>
      <c r="C3314" t="s">
        <v>33</v>
      </c>
      <c r="D3314" t="s">
        <v>34</v>
      </c>
      <c r="E3314">
        <v>4191100</v>
      </c>
      <c r="S3314">
        <f t="shared" si="51"/>
        <v>0</v>
      </c>
      <c r="T3314">
        <f>SUM($F3314:H3314)</f>
        <v>0</v>
      </c>
      <c r="U3314">
        <f>SUM($F3314:I3314)</f>
        <v>0</v>
      </c>
      <c r="V3314">
        <f>SUM($F3314:J3314)</f>
        <v>0</v>
      </c>
      <c r="W3314">
        <f>SUM($F3314:K3314)</f>
        <v>0</v>
      </c>
      <c r="X3314">
        <f>SUM($F3314:L3314)</f>
        <v>0</v>
      </c>
      <c r="Y3314">
        <f>SUM($F3314:M3314)</f>
        <v>0</v>
      </c>
      <c r="Z3314">
        <f>SUM($F3314:N3314)</f>
        <v>0</v>
      </c>
      <c r="AA3314">
        <f>SUM($F3314:O3314)</f>
        <v>0</v>
      </c>
      <c r="AB3314">
        <f>SUM($F3314:P3314)</f>
        <v>0</v>
      </c>
      <c r="AC3314">
        <f>SUM($F3314:Q3314)</f>
        <v>0</v>
      </c>
      <c r="AD3314">
        <f>SUM($F3314:R3314)</f>
        <v>0</v>
      </c>
    </row>
    <row r="3315" spans="1:30" x14ac:dyDescent="0.35">
      <c r="A3315" t="s">
        <v>176</v>
      </c>
      <c r="B3315" s="328" t="str">
        <f>VLOOKUP(A3315,'Web Based Remittances'!$A$2:$C$70,3,0)</f>
        <v>403o958c</v>
      </c>
      <c r="C3315" t="s">
        <v>35</v>
      </c>
      <c r="D3315" t="s">
        <v>36</v>
      </c>
      <c r="E3315">
        <v>4191110</v>
      </c>
      <c r="S3315">
        <f t="shared" si="51"/>
        <v>0</v>
      </c>
      <c r="T3315">
        <f>SUM($F3315:H3315)</f>
        <v>0</v>
      </c>
      <c r="U3315">
        <f>SUM($F3315:I3315)</f>
        <v>0</v>
      </c>
      <c r="V3315">
        <f>SUM($F3315:J3315)</f>
        <v>0</v>
      </c>
      <c r="W3315">
        <f>SUM($F3315:K3315)</f>
        <v>0</v>
      </c>
      <c r="X3315">
        <f>SUM($F3315:L3315)</f>
        <v>0</v>
      </c>
      <c r="Y3315">
        <f>SUM($F3315:M3315)</f>
        <v>0</v>
      </c>
      <c r="Z3315">
        <f>SUM($F3315:N3315)</f>
        <v>0</v>
      </c>
      <c r="AA3315">
        <f>SUM($F3315:O3315)</f>
        <v>0</v>
      </c>
      <c r="AB3315">
        <f>SUM($F3315:P3315)</f>
        <v>0</v>
      </c>
      <c r="AC3315">
        <f>SUM($F3315:Q3315)</f>
        <v>0</v>
      </c>
      <c r="AD3315">
        <f>SUM($F3315:R3315)</f>
        <v>0</v>
      </c>
    </row>
    <row r="3316" spans="1:30" x14ac:dyDescent="0.35">
      <c r="A3316" t="s">
        <v>176</v>
      </c>
      <c r="B3316" s="328" t="str">
        <f>VLOOKUP(A3316,'Web Based Remittances'!$A$2:$C$70,3,0)</f>
        <v>403o958c</v>
      </c>
      <c r="C3316" t="s">
        <v>37</v>
      </c>
      <c r="D3316" t="s">
        <v>38</v>
      </c>
      <c r="E3316">
        <v>4191600</v>
      </c>
      <c r="S3316">
        <f t="shared" si="51"/>
        <v>0</v>
      </c>
      <c r="T3316">
        <f>SUM($F3316:H3316)</f>
        <v>0</v>
      </c>
      <c r="U3316">
        <f>SUM($F3316:I3316)</f>
        <v>0</v>
      </c>
      <c r="V3316">
        <f>SUM($F3316:J3316)</f>
        <v>0</v>
      </c>
      <c r="W3316">
        <f>SUM($F3316:K3316)</f>
        <v>0</v>
      </c>
      <c r="X3316">
        <f>SUM($F3316:L3316)</f>
        <v>0</v>
      </c>
      <c r="Y3316">
        <f>SUM($F3316:M3316)</f>
        <v>0</v>
      </c>
      <c r="Z3316">
        <f>SUM($F3316:N3316)</f>
        <v>0</v>
      </c>
      <c r="AA3316">
        <f>SUM($F3316:O3316)</f>
        <v>0</v>
      </c>
      <c r="AB3316">
        <f>SUM($F3316:P3316)</f>
        <v>0</v>
      </c>
      <c r="AC3316">
        <f>SUM($F3316:Q3316)</f>
        <v>0</v>
      </c>
      <c r="AD3316">
        <f>SUM($F3316:R3316)</f>
        <v>0</v>
      </c>
    </row>
    <row r="3317" spans="1:30" x14ac:dyDescent="0.35">
      <c r="A3317" t="s">
        <v>176</v>
      </c>
      <c r="B3317" s="328" t="str">
        <f>VLOOKUP(A3317,'Web Based Remittances'!$A$2:$C$70,3,0)</f>
        <v>403o958c</v>
      </c>
      <c r="C3317" t="s">
        <v>39</v>
      </c>
      <c r="D3317" t="s">
        <v>40</v>
      </c>
      <c r="E3317">
        <v>4191610</v>
      </c>
      <c r="S3317">
        <f t="shared" si="51"/>
        <v>0</v>
      </c>
      <c r="T3317">
        <f>SUM($F3317:H3317)</f>
        <v>0</v>
      </c>
      <c r="U3317">
        <f>SUM($F3317:I3317)</f>
        <v>0</v>
      </c>
      <c r="V3317">
        <f>SUM($F3317:J3317)</f>
        <v>0</v>
      </c>
      <c r="W3317">
        <f>SUM($F3317:K3317)</f>
        <v>0</v>
      </c>
      <c r="X3317">
        <f>SUM($F3317:L3317)</f>
        <v>0</v>
      </c>
      <c r="Y3317">
        <f>SUM($F3317:M3317)</f>
        <v>0</v>
      </c>
      <c r="Z3317">
        <f>SUM($F3317:N3317)</f>
        <v>0</v>
      </c>
      <c r="AA3317">
        <f>SUM($F3317:O3317)</f>
        <v>0</v>
      </c>
      <c r="AB3317">
        <f>SUM($F3317:P3317)</f>
        <v>0</v>
      </c>
      <c r="AC3317">
        <f>SUM($F3317:Q3317)</f>
        <v>0</v>
      </c>
      <c r="AD3317">
        <f>SUM($F3317:R3317)</f>
        <v>0</v>
      </c>
    </row>
    <row r="3318" spans="1:30" x14ac:dyDescent="0.35">
      <c r="A3318" t="s">
        <v>176</v>
      </c>
      <c r="B3318" s="328" t="str">
        <f>VLOOKUP(A3318,'Web Based Remittances'!$A$2:$C$70,3,0)</f>
        <v>403o958c</v>
      </c>
      <c r="C3318" t="s">
        <v>41</v>
      </c>
      <c r="D3318" t="s">
        <v>42</v>
      </c>
      <c r="E3318">
        <v>4190410</v>
      </c>
      <c r="S3318">
        <f t="shared" si="51"/>
        <v>0</v>
      </c>
      <c r="T3318">
        <f>SUM($F3318:H3318)</f>
        <v>0</v>
      </c>
      <c r="U3318">
        <f>SUM($F3318:I3318)</f>
        <v>0</v>
      </c>
      <c r="V3318">
        <f>SUM($F3318:J3318)</f>
        <v>0</v>
      </c>
      <c r="W3318">
        <f>SUM($F3318:K3318)</f>
        <v>0</v>
      </c>
      <c r="X3318">
        <f>SUM($F3318:L3318)</f>
        <v>0</v>
      </c>
      <c r="Y3318">
        <f>SUM($F3318:M3318)</f>
        <v>0</v>
      </c>
      <c r="Z3318">
        <f>SUM($F3318:N3318)</f>
        <v>0</v>
      </c>
      <c r="AA3318">
        <f>SUM($F3318:O3318)</f>
        <v>0</v>
      </c>
      <c r="AB3318">
        <f>SUM($F3318:P3318)</f>
        <v>0</v>
      </c>
      <c r="AC3318">
        <f>SUM($F3318:Q3318)</f>
        <v>0</v>
      </c>
      <c r="AD3318">
        <f>SUM($F3318:R3318)</f>
        <v>0</v>
      </c>
    </row>
    <row r="3319" spans="1:30" x14ac:dyDescent="0.35">
      <c r="A3319" t="s">
        <v>176</v>
      </c>
      <c r="B3319" s="328" t="str">
        <f>VLOOKUP(A3319,'Web Based Remittances'!$A$2:$C$70,3,0)</f>
        <v>403o958c</v>
      </c>
      <c r="C3319" t="s">
        <v>43</v>
      </c>
      <c r="D3319" t="s">
        <v>44</v>
      </c>
      <c r="E3319">
        <v>4190420</v>
      </c>
      <c r="S3319">
        <f t="shared" si="51"/>
        <v>0</v>
      </c>
      <c r="T3319">
        <f>SUM($F3319:H3319)</f>
        <v>0</v>
      </c>
      <c r="U3319">
        <f>SUM($F3319:I3319)</f>
        <v>0</v>
      </c>
      <c r="V3319">
        <f>SUM($F3319:J3319)</f>
        <v>0</v>
      </c>
      <c r="W3319">
        <f>SUM($F3319:K3319)</f>
        <v>0</v>
      </c>
      <c r="X3319">
        <f>SUM($F3319:L3319)</f>
        <v>0</v>
      </c>
      <c r="Y3319">
        <f>SUM($F3319:M3319)</f>
        <v>0</v>
      </c>
      <c r="Z3319">
        <f>SUM($F3319:N3319)</f>
        <v>0</v>
      </c>
      <c r="AA3319">
        <f>SUM($F3319:O3319)</f>
        <v>0</v>
      </c>
      <c r="AB3319">
        <f>SUM($F3319:P3319)</f>
        <v>0</v>
      </c>
      <c r="AC3319">
        <f>SUM($F3319:Q3319)</f>
        <v>0</v>
      </c>
      <c r="AD3319">
        <f>SUM($F3319:R3319)</f>
        <v>0</v>
      </c>
    </row>
    <row r="3320" spans="1:30" x14ac:dyDescent="0.35">
      <c r="A3320" t="s">
        <v>176</v>
      </c>
      <c r="B3320" s="328" t="str">
        <f>VLOOKUP(A3320,'Web Based Remittances'!$A$2:$C$70,3,0)</f>
        <v>403o958c</v>
      </c>
      <c r="C3320" t="s">
        <v>45</v>
      </c>
      <c r="D3320" t="s">
        <v>46</v>
      </c>
      <c r="E3320">
        <v>4190200</v>
      </c>
      <c r="S3320">
        <f t="shared" si="51"/>
        <v>0</v>
      </c>
      <c r="T3320">
        <f>SUM($F3320:H3320)</f>
        <v>0</v>
      </c>
      <c r="U3320">
        <f>SUM($F3320:I3320)</f>
        <v>0</v>
      </c>
      <c r="V3320">
        <f>SUM($F3320:J3320)</f>
        <v>0</v>
      </c>
      <c r="W3320">
        <f>SUM($F3320:K3320)</f>
        <v>0</v>
      </c>
      <c r="X3320">
        <f>SUM($F3320:L3320)</f>
        <v>0</v>
      </c>
      <c r="Y3320">
        <f>SUM($F3320:M3320)</f>
        <v>0</v>
      </c>
      <c r="Z3320">
        <f>SUM($F3320:N3320)</f>
        <v>0</v>
      </c>
      <c r="AA3320">
        <f>SUM($F3320:O3320)</f>
        <v>0</v>
      </c>
      <c r="AB3320">
        <f>SUM($F3320:P3320)</f>
        <v>0</v>
      </c>
      <c r="AC3320">
        <f>SUM($F3320:Q3320)</f>
        <v>0</v>
      </c>
      <c r="AD3320">
        <f>SUM($F3320:R3320)</f>
        <v>0</v>
      </c>
    </row>
    <row r="3321" spans="1:30" x14ac:dyDescent="0.35">
      <c r="A3321" t="s">
        <v>176</v>
      </c>
      <c r="B3321" s="328" t="str">
        <f>VLOOKUP(A3321,'Web Based Remittances'!$A$2:$C$70,3,0)</f>
        <v>403o958c</v>
      </c>
      <c r="C3321" t="s">
        <v>47</v>
      </c>
      <c r="D3321" t="s">
        <v>48</v>
      </c>
      <c r="E3321">
        <v>4190386</v>
      </c>
      <c r="S3321">
        <f t="shared" si="51"/>
        <v>0</v>
      </c>
      <c r="T3321">
        <f>SUM($F3321:H3321)</f>
        <v>0</v>
      </c>
      <c r="U3321">
        <f>SUM($F3321:I3321)</f>
        <v>0</v>
      </c>
      <c r="V3321">
        <f>SUM($F3321:J3321)</f>
        <v>0</v>
      </c>
      <c r="W3321">
        <f>SUM($F3321:K3321)</f>
        <v>0</v>
      </c>
      <c r="X3321">
        <f>SUM($F3321:L3321)</f>
        <v>0</v>
      </c>
      <c r="Y3321">
        <f>SUM($F3321:M3321)</f>
        <v>0</v>
      </c>
      <c r="Z3321">
        <f>SUM($F3321:N3321)</f>
        <v>0</v>
      </c>
      <c r="AA3321">
        <f>SUM($F3321:O3321)</f>
        <v>0</v>
      </c>
      <c r="AB3321">
        <f>SUM($F3321:P3321)</f>
        <v>0</v>
      </c>
      <c r="AC3321">
        <f>SUM($F3321:Q3321)</f>
        <v>0</v>
      </c>
      <c r="AD3321">
        <f>SUM($F3321:R3321)</f>
        <v>0</v>
      </c>
    </row>
    <row r="3322" spans="1:30" x14ac:dyDescent="0.35">
      <c r="A3322" t="s">
        <v>176</v>
      </c>
      <c r="B3322" s="328" t="str">
        <f>VLOOKUP(A3322,'Web Based Remittances'!$A$2:$C$70,3,0)</f>
        <v>403o958c</v>
      </c>
      <c r="C3322" t="s">
        <v>49</v>
      </c>
      <c r="D3322" t="s">
        <v>50</v>
      </c>
      <c r="E3322">
        <v>4190387</v>
      </c>
      <c r="S3322">
        <f t="shared" si="51"/>
        <v>0</v>
      </c>
      <c r="T3322">
        <f>SUM($F3322:H3322)</f>
        <v>0</v>
      </c>
      <c r="U3322">
        <f>SUM($F3322:I3322)</f>
        <v>0</v>
      </c>
      <c r="V3322">
        <f>SUM($F3322:J3322)</f>
        <v>0</v>
      </c>
      <c r="W3322">
        <f>SUM($F3322:K3322)</f>
        <v>0</v>
      </c>
      <c r="X3322">
        <f>SUM($F3322:L3322)</f>
        <v>0</v>
      </c>
      <c r="Y3322">
        <f>SUM($F3322:M3322)</f>
        <v>0</v>
      </c>
      <c r="Z3322">
        <f>SUM($F3322:N3322)</f>
        <v>0</v>
      </c>
      <c r="AA3322">
        <f>SUM($F3322:O3322)</f>
        <v>0</v>
      </c>
      <c r="AB3322">
        <f>SUM($F3322:P3322)</f>
        <v>0</v>
      </c>
      <c r="AC3322">
        <f>SUM($F3322:Q3322)</f>
        <v>0</v>
      </c>
      <c r="AD3322">
        <f>SUM($F3322:R3322)</f>
        <v>0</v>
      </c>
    </row>
    <row r="3323" spans="1:30" x14ac:dyDescent="0.35">
      <c r="A3323" t="s">
        <v>176</v>
      </c>
      <c r="B3323" s="328" t="str">
        <f>VLOOKUP(A3323,'Web Based Remittances'!$A$2:$C$70,3,0)</f>
        <v>403o958c</v>
      </c>
      <c r="C3323" t="s">
        <v>51</v>
      </c>
      <c r="D3323" t="s">
        <v>52</v>
      </c>
      <c r="E3323">
        <v>4190388</v>
      </c>
      <c r="F3323">
        <v>-580</v>
      </c>
      <c r="S3323">
        <f t="shared" si="51"/>
        <v>0</v>
      </c>
      <c r="T3323">
        <f>SUM($F3323:H3323)</f>
        <v>-580</v>
      </c>
      <c r="U3323">
        <f>SUM($F3323:I3323)</f>
        <v>-580</v>
      </c>
      <c r="V3323">
        <f>SUM($F3323:J3323)</f>
        <v>-580</v>
      </c>
      <c r="W3323">
        <f>SUM($F3323:K3323)</f>
        <v>-580</v>
      </c>
      <c r="X3323">
        <f>SUM($F3323:L3323)</f>
        <v>-580</v>
      </c>
      <c r="Y3323">
        <f>SUM($F3323:M3323)</f>
        <v>-580</v>
      </c>
      <c r="Z3323">
        <f>SUM($F3323:N3323)</f>
        <v>-580</v>
      </c>
      <c r="AA3323">
        <f>SUM($F3323:O3323)</f>
        <v>-580</v>
      </c>
      <c r="AB3323">
        <f>SUM($F3323:P3323)</f>
        <v>-580</v>
      </c>
      <c r="AC3323">
        <f>SUM($F3323:Q3323)</f>
        <v>-580</v>
      </c>
      <c r="AD3323">
        <f>SUM($F3323:R3323)</f>
        <v>-580</v>
      </c>
    </row>
    <row r="3324" spans="1:30" x14ac:dyDescent="0.35">
      <c r="A3324" t="s">
        <v>176</v>
      </c>
      <c r="B3324" s="328" t="str">
        <f>VLOOKUP(A3324,'Web Based Remittances'!$A$2:$C$70,3,0)</f>
        <v>403o958c</v>
      </c>
      <c r="C3324" t="s">
        <v>53</v>
      </c>
      <c r="D3324" t="s">
        <v>54</v>
      </c>
      <c r="E3324">
        <v>4190380</v>
      </c>
      <c r="F3324">
        <v>-25218.7</v>
      </c>
      <c r="S3324">
        <f t="shared" si="51"/>
        <v>0</v>
      </c>
      <c r="T3324">
        <f>SUM($F3324:H3324)</f>
        <v>-25218.7</v>
      </c>
      <c r="U3324">
        <f>SUM($F3324:I3324)</f>
        <v>-25218.7</v>
      </c>
      <c r="V3324">
        <f>SUM($F3324:J3324)</f>
        <v>-25218.7</v>
      </c>
      <c r="W3324">
        <f>SUM($F3324:K3324)</f>
        <v>-25218.7</v>
      </c>
      <c r="X3324">
        <f>SUM($F3324:L3324)</f>
        <v>-25218.7</v>
      </c>
      <c r="Y3324">
        <f>SUM($F3324:M3324)</f>
        <v>-25218.7</v>
      </c>
      <c r="Z3324">
        <f>SUM($F3324:N3324)</f>
        <v>-25218.7</v>
      </c>
      <c r="AA3324">
        <f>SUM($F3324:O3324)</f>
        <v>-25218.7</v>
      </c>
      <c r="AB3324">
        <f>SUM($F3324:P3324)</f>
        <v>-25218.7</v>
      </c>
      <c r="AC3324">
        <f>SUM($F3324:Q3324)</f>
        <v>-25218.7</v>
      </c>
      <c r="AD3324">
        <f>SUM($F3324:R3324)</f>
        <v>-25218.7</v>
      </c>
    </row>
    <row r="3325" spans="1:30" x14ac:dyDescent="0.35">
      <c r="A3325" t="s">
        <v>176</v>
      </c>
      <c r="B3325" s="328" t="str">
        <f>VLOOKUP(A3325,'Web Based Remittances'!$A$2:$C$70,3,0)</f>
        <v>403o958c</v>
      </c>
      <c r="C3325" t="s">
        <v>156</v>
      </c>
      <c r="D3325" t="s">
        <v>157</v>
      </c>
      <c r="E3325">
        <v>4190205</v>
      </c>
      <c r="S3325">
        <f t="shared" si="51"/>
        <v>0</v>
      </c>
      <c r="T3325">
        <f>SUM($F3325:H3325)</f>
        <v>0</v>
      </c>
      <c r="U3325">
        <f>SUM($F3325:I3325)</f>
        <v>0</v>
      </c>
      <c r="V3325">
        <f>SUM($F3325:J3325)</f>
        <v>0</v>
      </c>
      <c r="W3325">
        <f>SUM($F3325:K3325)</f>
        <v>0</v>
      </c>
      <c r="X3325">
        <f>SUM($F3325:L3325)</f>
        <v>0</v>
      </c>
      <c r="Y3325">
        <f>SUM($F3325:M3325)</f>
        <v>0</v>
      </c>
      <c r="Z3325">
        <f>SUM($F3325:N3325)</f>
        <v>0</v>
      </c>
      <c r="AA3325">
        <f>SUM($F3325:O3325)</f>
        <v>0</v>
      </c>
      <c r="AB3325">
        <f>SUM($F3325:P3325)</f>
        <v>0</v>
      </c>
      <c r="AC3325">
        <f>SUM($F3325:Q3325)</f>
        <v>0</v>
      </c>
      <c r="AD3325">
        <f>SUM($F3325:R3325)</f>
        <v>0</v>
      </c>
    </row>
    <row r="3326" spans="1:30" x14ac:dyDescent="0.35">
      <c r="A3326" t="s">
        <v>176</v>
      </c>
      <c r="B3326" s="328" t="str">
        <f>VLOOKUP(A3326,'Web Based Remittances'!$A$2:$C$70,3,0)</f>
        <v>403o958c</v>
      </c>
      <c r="C3326" t="s">
        <v>55</v>
      </c>
      <c r="D3326" t="s">
        <v>56</v>
      </c>
      <c r="E3326">
        <v>4190210</v>
      </c>
      <c r="S3326">
        <f t="shared" si="51"/>
        <v>0</v>
      </c>
      <c r="T3326">
        <f>SUM($F3326:H3326)</f>
        <v>0</v>
      </c>
      <c r="U3326">
        <f>SUM($F3326:I3326)</f>
        <v>0</v>
      </c>
      <c r="V3326">
        <f>SUM($F3326:J3326)</f>
        <v>0</v>
      </c>
      <c r="W3326">
        <f>SUM($F3326:K3326)</f>
        <v>0</v>
      </c>
      <c r="X3326">
        <f>SUM($F3326:L3326)</f>
        <v>0</v>
      </c>
      <c r="Y3326">
        <f>SUM($F3326:M3326)</f>
        <v>0</v>
      </c>
      <c r="Z3326">
        <f>SUM($F3326:N3326)</f>
        <v>0</v>
      </c>
      <c r="AA3326">
        <f>SUM($F3326:O3326)</f>
        <v>0</v>
      </c>
      <c r="AB3326">
        <f>SUM($F3326:P3326)</f>
        <v>0</v>
      </c>
      <c r="AC3326">
        <f>SUM($F3326:Q3326)</f>
        <v>0</v>
      </c>
      <c r="AD3326">
        <f>SUM($F3326:R3326)</f>
        <v>0</v>
      </c>
    </row>
    <row r="3327" spans="1:30" x14ac:dyDescent="0.35">
      <c r="A3327" t="s">
        <v>176</v>
      </c>
      <c r="B3327" s="328" t="str">
        <f>VLOOKUP(A3327,'Web Based Remittances'!$A$2:$C$70,3,0)</f>
        <v>403o958c</v>
      </c>
      <c r="C3327" t="s">
        <v>57</v>
      </c>
      <c r="D3327" t="s">
        <v>58</v>
      </c>
      <c r="E3327">
        <v>6110000</v>
      </c>
      <c r="F3327">
        <v>155579.59520000001</v>
      </c>
      <c r="S3327">
        <f t="shared" si="51"/>
        <v>0</v>
      </c>
      <c r="T3327">
        <f>SUM($F3327:H3327)</f>
        <v>155579.59520000001</v>
      </c>
      <c r="U3327">
        <f>SUM($F3327:I3327)</f>
        <v>155579.59520000001</v>
      </c>
      <c r="V3327">
        <f>SUM($F3327:J3327)</f>
        <v>155579.59520000001</v>
      </c>
      <c r="W3327">
        <f>SUM($F3327:K3327)</f>
        <v>155579.59520000001</v>
      </c>
      <c r="X3327">
        <f>SUM($F3327:L3327)</f>
        <v>155579.59520000001</v>
      </c>
      <c r="Y3327">
        <f>SUM($F3327:M3327)</f>
        <v>155579.59520000001</v>
      </c>
      <c r="Z3327">
        <f>SUM($F3327:N3327)</f>
        <v>155579.59520000001</v>
      </c>
      <c r="AA3327">
        <f>SUM($F3327:O3327)</f>
        <v>155579.59520000001</v>
      </c>
      <c r="AB3327">
        <f>SUM($F3327:P3327)</f>
        <v>155579.59520000001</v>
      </c>
      <c r="AC3327">
        <f>SUM($F3327:Q3327)</f>
        <v>155579.59520000001</v>
      </c>
      <c r="AD3327">
        <f>SUM($F3327:R3327)</f>
        <v>155579.59520000001</v>
      </c>
    </row>
    <row r="3328" spans="1:30" x14ac:dyDescent="0.35">
      <c r="A3328" t="s">
        <v>176</v>
      </c>
      <c r="B3328" s="328" t="str">
        <f>VLOOKUP(A3328,'Web Based Remittances'!$A$2:$C$70,3,0)</f>
        <v>403o958c</v>
      </c>
      <c r="C3328" t="s">
        <v>59</v>
      </c>
      <c r="D3328" t="s">
        <v>60</v>
      </c>
      <c r="E3328">
        <v>6110020</v>
      </c>
      <c r="F3328">
        <v>500</v>
      </c>
      <c r="S3328">
        <f t="shared" si="51"/>
        <v>0</v>
      </c>
      <c r="T3328">
        <f>SUM($F3328:H3328)</f>
        <v>500</v>
      </c>
      <c r="U3328">
        <f>SUM($F3328:I3328)</f>
        <v>500</v>
      </c>
      <c r="V3328">
        <f>SUM($F3328:J3328)</f>
        <v>500</v>
      </c>
      <c r="W3328">
        <f>SUM($F3328:K3328)</f>
        <v>500</v>
      </c>
      <c r="X3328">
        <f>SUM($F3328:L3328)</f>
        <v>500</v>
      </c>
      <c r="Y3328">
        <f>SUM($F3328:M3328)</f>
        <v>500</v>
      </c>
      <c r="Z3328">
        <f>SUM($F3328:N3328)</f>
        <v>500</v>
      </c>
      <c r="AA3328">
        <f>SUM($F3328:O3328)</f>
        <v>500</v>
      </c>
      <c r="AB3328">
        <f>SUM($F3328:P3328)</f>
        <v>500</v>
      </c>
      <c r="AC3328">
        <f>SUM($F3328:Q3328)</f>
        <v>500</v>
      </c>
      <c r="AD3328">
        <f>SUM($F3328:R3328)</f>
        <v>500</v>
      </c>
    </row>
    <row r="3329" spans="1:30" x14ac:dyDescent="0.35">
      <c r="A3329" t="s">
        <v>176</v>
      </c>
      <c r="B3329" s="328" t="str">
        <f>VLOOKUP(A3329,'Web Based Remittances'!$A$2:$C$70,3,0)</f>
        <v>403o958c</v>
      </c>
      <c r="C3329" t="s">
        <v>61</v>
      </c>
      <c r="D3329" t="s">
        <v>62</v>
      </c>
      <c r="E3329">
        <v>6110600</v>
      </c>
      <c r="F3329">
        <v>65167.460800000001</v>
      </c>
      <c r="S3329">
        <f t="shared" si="51"/>
        <v>0</v>
      </c>
      <c r="T3329">
        <f>SUM($F3329:H3329)</f>
        <v>65167.460800000001</v>
      </c>
      <c r="U3329">
        <f>SUM($F3329:I3329)</f>
        <v>65167.460800000001</v>
      </c>
      <c r="V3329">
        <f>SUM($F3329:J3329)</f>
        <v>65167.460800000001</v>
      </c>
      <c r="W3329">
        <f>SUM($F3329:K3329)</f>
        <v>65167.460800000001</v>
      </c>
      <c r="X3329">
        <f>SUM($F3329:L3329)</f>
        <v>65167.460800000001</v>
      </c>
      <c r="Y3329">
        <f>SUM($F3329:M3329)</f>
        <v>65167.460800000001</v>
      </c>
      <c r="Z3329">
        <f>SUM($F3329:N3329)</f>
        <v>65167.460800000001</v>
      </c>
      <c r="AA3329">
        <f>SUM($F3329:O3329)</f>
        <v>65167.460800000001</v>
      </c>
      <c r="AB3329">
        <f>SUM($F3329:P3329)</f>
        <v>65167.460800000001</v>
      </c>
      <c r="AC3329">
        <f>SUM($F3329:Q3329)</f>
        <v>65167.460800000001</v>
      </c>
      <c r="AD3329">
        <f>SUM($F3329:R3329)</f>
        <v>65167.460800000001</v>
      </c>
    </row>
    <row r="3330" spans="1:30" x14ac:dyDescent="0.35">
      <c r="A3330" t="s">
        <v>176</v>
      </c>
      <c r="B3330" s="328" t="str">
        <f>VLOOKUP(A3330,'Web Based Remittances'!$A$2:$C$70,3,0)</f>
        <v>403o958c</v>
      </c>
      <c r="C3330" t="s">
        <v>63</v>
      </c>
      <c r="D3330" t="s">
        <v>64</v>
      </c>
      <c r="E3330">
        <v>6110720</v>
      </c>
      <c r="F3330">
        <v>4800</v>
      </c>
      <c r="S3330">
        <f t="shared" si="51"/>
        <v>0</v>
      </c>
      <c r="T3330">
        <f>SUM($F3330:H3330)</f>
        <v>4800</v>
      </c>
      <c r="U3330">
        <f>SUM($F3330:I3330)</f>
        <v>4800</v>
      </c>
      <c r="V3330">
        <f>SUM($F3330:J3330)</f>
        <v>4800</v>
      </c>
      <c r="W3330">
        <f>SUM($F3330:K3330)</f>
        <v>4800</v>
      </c>
      <c r="X3330">
        <f>SUM($F3330:L3330)</f>
        <v>4800</v>
      </c>
      <c r="Y3330">
        <f>SUM($F3330:M3330)</f>
        <v>4800</v>
      </c>
      <c r="Z3330">
        <f>SUM($F3330:N3330)</f>
        <v>4800</v>
      </c>
      <c r="AA3330">
        <f>SUM($F3330:O3330)</f>
        <v>4800</v>
      </c>
      <c r="AB3330">
        <f>SUM($F3330:P3330)</f>
        <v>4800</v>
      </c>
      <c r="AC3330">
        <f>SUM($F3330:Q3330)</f>
        <v>4800</v>
      </c>
      <c r="AD3330">
        <f>SUM($F3330:R3330)</f>
        <v>4800</v>
      </c>
    </row>
    <row r="3331" spans="1:30" x14ac:dyDescent="0.35">
      <c r="A3331" t="s">
        <v>176</v>
      </c>
      <c r="B3331" s="328" t="str">
        <f>VLOOKUP(A3331,'Web Based Remittances'!$A$2:$C$70,3,0)</f>
        <v>403o958c</v>
      </c>
      <c r="C3331" t="s">
        <v>65</v>
      </c>
      <c r="D3331" t="s">
        <v>66</v>
      </c>
      <c r="E3331">
        <v>6110860</v>
      </c>
      <c r="F3331">
        <v>29236.103999999999</v>
      </c>
      <c r="S3331">
        <f t="shared" si="51"/>
        <v>0</v>
      </c>
      <c r="T3331">
        <f>SUM($F3331:H3331)</f>
        <v>29236.103999999999</v>
      </c>
      <c r="U3331">
        <f>SUM($F3331:I3331)</f>
        <v>29236.103999999999</v>
      </c>
      <c r="V3331">
        <f>SUM($F3331:J3331)</f>
        <v>29236.103999999999</v>
      </c>
      <c r="W3331">
        <f>SUM($F3331:K3331)</f>
        <v>29236.103999999999</v>
      </c>
      <c r="X3331">
        <f>SUM($F3331:L3331)</f>
        <v>29236.103999999999</v>
      </c>
      <c r="Y3331">
        <f>SUM($F3331:M3331)</f>
        <v>29236.103999999999</v>
      </c>
      <c r="Z3331">
        <f>SUM($F3331:N3331)</f>
        <v>29236.103999999999</v>
      </c>
      <c r="AA3331">
        <f>SUM($F3331:O3331)</f>
        <v>29236.103999999999</v>
      </c>
      <c r="AB3331">
        <f>SUM($F3331:P3331)</f>
        <v>29236.103999999999</v>
      </c>
      <c r="AC3331">
        <f>SUM($F3331:Q3331)</f>
        <v>29236.103999999999</v>
      </c>
      <c r="AD3331">
        <f>SUM($F3331:R3331)</f>
        <v>29236.103999999999</v>
      </c>
    </row>
    <row r="3332" spans="1:30" x14ac:dyDescent="0.35">
      <c r="A3332" t="s">
        <v>176</v>
      </c>
      <c r="B3332" s="328" t="str">
        <f>VLOOKUP(A3332,'Web Based Remittances'!$A$2:$C$70,3,0)</f>
        <v>403o958c</v>
      </c>
      <c r="C3332" t="s">
        <v>67</v>
      </c>
      <c r="D3332" t="s">
        <v>68</v>
      </c>
      <c r="E3332">
        <v>6110800</v>
      </c>
      <c r="F3332">
        <v>0</v>
      </c>
      <c r="S3332">
        <f t="shared" ref="S3332:S3395" si="52">G3332</f>
        <v>0</v>
      </c>
      <c r="T3332">
        <f>SUM($F3332:H3332)</f>
        <v>0</v>
      </c>
      <c r="U3332">
        <f>SUM($F3332:I3332)</f>
        <v>0</v>
      </c>
      <c r="V3332">
        <f>SUM($F3332:J3332)</f>
        <v>0</v>
      </c>
      <c r="W3332">
        <f>SUM($F3332:K3332)</f>
        <v>0</v>
      </c>
      <c r="X3332">
        <f>SUM($F3332:L3332)</f>
        <v>0</v>
      </c>
      <c r="Y3332">
        <f>SUM($F3332:M3332)</f>
        <v>0</v>
      </c>
      <c r="Z3332">
        <f>SUM($F3332:N3332)</f>
        <v>0</v>
      </c>
      <c r="AA3332">
        <f>SUM($F3332:O3332)</f>
        <v>0</v>
      </c>
      <c r="AB3332">
        <f>SUM($F3332:P3332)</f>
        <v>0</v>
      </c>
      <c r="AC3332">
        <f>SUM($F3332:Q3332)</f>
        <v>0</v>
      </c>
      <c r="AD3332">
        <f>SUM($F3332:R3332)</f>
        <v>0</v>
      </c>
    </row>
    <row r="3333" spans="1:30" x14ac:dyDescent="0.35">
      <c r="A3333" t="s">
        <v>176</v>
      </c>
      <c r="B3333" s="328" t="str">
        <f>VLOOKUP(A3333,'Web Based Remittances'!$A$2:$C$70,3,0)</f>
        <v>403o958c</v>
      </c>
      <c r="C3333" t="s">
        <v>69</v>
      </c>
      <c r="D3333" t="s">
        <v>70</v>
      </c>
      <c r="E3333">
        <v>6110640</v>
      </c>
      <c r="F3333">
        <v>4621</v>
      </c>
      <c r="S3333">
        <f t="shared" si="52"/>
        <v>0</v>
      </c>
      <c r="T3333">
        <f>SUM($F3333:H3333)</f>
        <v>4621</v>
      </c>
      <c r="U3333">
        <f>SUM($F3333:I3333)</f>
        <v>4621</v>
      </c>
      <c r="V3333">
        <f>SUM($F3333:J3333)</f>
        <v>4621</v>
      </c>
      <c r="W3333">
        <f>SUM($F3333:K3333)</f>
        <v>4621</v>
      </c>
      <c r="X3333">
        <f>SUM($F3333:L3333)</f>
        <v>4621</v>
      </c>
      <c r="Y3333">
        <f>SUM($F3333:M3333)</f>
        <v>4621</v>
      </c>
      <c r="Z3333">
        <f>SUM($F3333:N3333)</f>
        <v>4621</v>
      </c>
      <c r="AA3333">
        <f>SUM($F3333:O3333)</f>
        <v>4621</v>
      </c>
      <c r="AB3333">
        <f>SUM($F3333:P3333)</f>
        <v>4621</v>
      </c>
      <c r="AC3333">
        <f>SUM($F3333:Q3333)</f>
        <v>4621</v>
      </c>
      <c r="AD3333">
        <f>SUM($F3333:R3333)</f>
        <v>4621</v>
      </c>
    </row>
    <row r="3334" spans="1:30" x14ac:dyDescent="0.35">
      <c r="A3334" t="s">
        <v>176</v>
      </c>
      <c r="B3334" s="328" t="str">
        <f>VLOOKUP(A3334,'Web Based Remittances'!$A$2:$C$70,3,0)</f>
        <v>403o958c</v>
      </c>
      <c r="C3334" t="s">
        <v>71</v>
      </c>
      <c r="D3334" t="s">
        <v>72</v>
      </c>
      <c r="E3334">
        <v>6116300</v>
      </c>
      <c r="F3334">
        <v>1279</v>
      </c>
      <c r="S3334">
        <f t="shared" si="52"/>
        <v>0</v>
      </c>
      <c r="T3334">
        <f>SUM($F3334:H3334)</f>
        <v>1279</v>
      </c>
      <c r="U3334">
        <f>SUM($F3334:I3334)</f>
        <v>1279</v>
      </c>
      <c r="V3334">
        <f>SUM($F3334:J3334)</f>
        <v>1279</v>
      </c>
      <c r="W3334">
        <f>SUM($F3334:K3334)</f>
        <v>1279</v>
      </c>
      <c r="X3334">
        <f>SUM($F3334:L3334)</f>
        <v>1279</v>
      </c>
      <c r="Y3334">
        <f>SUM($F3334:M3334)</f>
        <v>1279</v>
      </c>
      <c r="Z3334">
        <f>SUM($F3334:N3334)</f>
        <v>1279</v>
      </c>
      <c r="AA3334">
        <f>SUM($F3334:O3334)</f>
        <v>1279</v>
      </c>
      <c r="AB3334">
        <f>SUM($F3334:P3334)</f>
        <v>1279</v>
      </c>
      <c r="AC3334">
        <f>SUM($F3334:Q3334)</f>
        <v>1279</v>
      </c>
      <c r="AD3334">
        <f>SUM($F3334:R3334)</f>
        <v>1279</v>
      </c>
    </row>
    <row r="3335" spans="1:30" x14ac:dyDescent="0.35">
      <c r="A3335" t="s">
        <v>176</v>
      </c>
      <c r="B3335" s="328" t="str">
        <f>VLOOKUP(A3335,'Web Based Remittances'!$A$2:$C$70,3,0)</f>
        <v>403o958c</v>
      </c>
      <c r="C3335" t="s">
        <v>73</v>
      </c>
      <c r="D3335" t="s">
        <v>74</v>
      </c>
      <c r="E3335">
        <v>6116200</v>
      </c>
      <c r="F3335">
        <v>3588</v>
      </c>
      <c r="S3335">
        <f t="shared" si="52"/>
        <v>0</v>
      </c>
      <c r="T3335">
        <f>SUM($F3335:H3335)</f>
        <v>3588</v>
      </c>
      <c r="U3335">
        <f>SUM($F3335:I3335)</f>
        <v>3588</v>
      </c>
      <c r="V3335">
        <f>SUM($F3335:J3335)</f>
        <v>3588</v>
      </c>
      <c r="W3335">
        <f>SUM($F3335:K3335)</f>
        <v>3588</v>
      </c>
      <c r="X3335">
        <f>SUM($F3335:L3335)</f>
        <v>3588</v>
      </c>
      <c r="Y3335">
        <f>SUM($F3335:M3335)</f>
        <v>3588</v>
      </c>
      <c r="Z3335">
        <f>SUM($F3335:N3335)</f>
        <v>3588</v>
      </c>
      <c r="AA3335">
        <f>SUM($F3335:O3335)</f>
        <v>3588</v>
      </c>
      <c r="AB3335">
        <f>SUM($F3335:P3335)</f>
        <v>3588</v>
      </c>
      <c r="AC3335">
        <f>SUM($F3335:Q3335)</f>
        <v>3588</v>
      </c>
      <c r="AD3335">
        <f>SUM($F3335:R3335)</f>
        <v>3588</v>
      </c>
    </row>
    <row r="3336" spans="1:30" x14ac:dyDescent="0.35">
      <c r="A3336" t="s">
        <v>176</v>
      </c>
      <c r="B3336" s="328" t="str">
        <f>VLOOKUP(A3336,'Web Based Remittances'!$A$2:$C$70,3,0)</f>
        <v>403o958c</v>
      </c>
      <c r="C3336" t="s">
        <v>75</v>
      </c>
      <c r="D3336" t="s">
        <v>76</v>
      </c>
      <c r="E3336">
        <v>6116610</v>
      </c>
      <c r="F3336">
        <v>0</v>
      </c>
      <c r="S3336">
        <f t="shared" si="52"/>
        <v>0</v>
      </c>
      <c r="T3336">
        <f>SUM($F3336:H3336)</f>
        <v>0</v>
      </c>
      <c r="U3336">
        <f>SUM($F3336:I3336)</f>
        <v>0</v>
      </c>
      <c r="V3336">
        <f>SUM($F3336:J3336)</f>
        <v>0</v>
      </c>
      <c r="W3336">
        <f>SUM($F3336:K3336)</f>
        <v>0</v>
      </c>
      <c r="X3336">
        <f>SUM($F3336:L3336)</f>
        <v>0</v>
      </c>
      <c r="Y3336">
        <f>SUM($F3336:M3336)</f>
        <v>0</v>
      </c>
      <c r="Z3336">
        <f>SUM($F3336:N3336)</f>
        <v>0</v>
      </c>
      <c r="AA3336">
        <f>SUM($F3336:O3336)</f>
        <v>0</v>
      </c>
      <c r="AB3336">
        <f>SUM($F3336:P3336)</f>
        <v>0</v>
      </c>
      <c r="AC3336">
        <f>SUM($F3336:Q3336)</f>
        <v>0</v>
      </c>
      <c r="AD3336">
        <f>SUM($F3336:R3336)</f>
        <v>0</v>
      </c>
    </row>
    <row r="3337" spans="1:30" x14ac:dyDescent="0.35">
      <c r="A3337" t="s">
        <v>176</v>
      </c>
      <c r="B3337" s="328" t="str">
        <f>VLOOKUP(A3337,'Web Based Remittances'!$A$2:$C$70,3,0)</f>
        <v>403o958c</v>
      </c>
      <c r="C3337" t="s">
        <v>77</v>
      </c>
      <c r="D3337" t="s">
        <v>78</v>
      </c>
      <c r="E3337">
        <v>6116600</v>
      </c>
      <c r="F3337">
        <v>0</v>
      </c>
      <c r="S3337">
        <f t="shared" si="52"/>
        <v>0</v>
      </c>
      <c r="T3337">
        <f>SUM($F3337:H3337)</f>
        <v>0</v>
      </c>
      <c r="U3337">
        <f>SUM($F3337:I3337)</f>
        <v>0</v>
      </c>
      <c r="V3337">
        <f>SUM($F3337:J3337)</f>
        <v>0</v>
      </c>
      <c r="W3337">
        <f>SUM($F3337:K3337)</f>
        <v>0</v>
      </c>
      <c r="X3337">
        <f>SUM($F3337:L3337)</f>
        <v>0</v>
      </c>
      <c r="Y3337">
        <f>SUM($F3337:M3337)</f>
        <v>0</v>
      </c>
      <c r="Z3337">
        <f>SUM($F3337:N3337)</f>
        <v>0</v>
      </c>
      <c r="AA3337">
        <f>SUM($F3337:O3337)</f>
        <v>0</v>
      </c>
      <c r="AB3337">
        <f>SUM($F3337:P3337)</f>
        <v>0</v>
      </c>
      <c r="AC3337">
        <f>SUM($F3337:Q3337)</f>
        <v>0</v>
      </c>
      <c r="AD3337">
        <f>SUM($F3337:R3337)</f>
        <v>0</v>
      </c>
    </row>
    <row r="3338" spans="1:30" x14ac:dyDescent="0.35">
      <c r="A3338" t="s">
        <v>176</v>
      </c>
      <c r="B3338" s="328" t="str">
        <f>VLOOKUP(A3338,'Web Based Remittances'!$A$2:$C$70,3,0)</f>
        <v>403o958c</v>
      </c>
      <c r="C3338" t="s">
        <v>79</v>
      </c>
      <c r="D3338" t="s">
        <v>80</v>
      </c>
      <c r="E3338">
        <v>6121000</v>
      </c>
      <c r="F3338">
        <v>4500</v>
      </c>
      <c r="S3338">
        <f t="shared" si="52"/>
        <v>0</v>
      </c>
      <c r="T3338">
        <f>SUM($F3338:H3338)</f>
        <v>4500</v>
      </c>
      <c r="U3338">
        <f>SUM($F3338:I3338)</f>
        <v>4500</v>
      </c>
      <c r="V3338">
        <f>SUM($F3338:J3338)</f>
        <v>4500</v>
      </c>
      <c r="W3338">
        <f>SUM($F3338:K3338)</f>
        <v>4500</v>
      </c>
      <c r="X3338">
        <f>SUM($F3338:L3338)</f>
        <v>4500</v>
      </c>
      <c r="Y3338">
        <f>SUM($F3338:M3338)</f>
        <v>4500</v>
      </c>
      <c r="Z3338">
        <f>SUM($F3338:N3338)</f>
        <v>4500</v>
      </c>
      <c r="AA3338">
        <f>SUM($F3338:O3338)</f>
        <v>4500</v>
      </c>
      <c r="AB3338">
        <f>SUM($F3338:P3338)</f>
        <v>4500</v>
      </c>
      <c r="AC3338">
        <f>SUM($F3338:Q3338)</f>
        <v>4500</v>
      </c>
      <c r="AD3338">
        <f>SUM($F3338:R3338)</f>
        <v>4500</v>
      </c>
    </row>
    <row r="3339" spans="1:30" x14ac:dyDescent="0.35">
      <c r="A3339" t="s">
        <v>176</v>
      </c>
      <c r="B3339" s="328" t="str">
        <f>VLOOKUP(A3339,'Web Based Remittances'!$A$2:$C$70,3,0)</f>
        <v>403o958c</v>
      </c>
      <c r="C3339" t="s">
        <v>81</v>
      </c>
      <c r="D3339" t="s">
        <v>82</v>
      </c>
      <c r="E3339">
        <v>6122310</v>
      </c>
      <c r="F3339">
        <v>3000</v>
      </c>
      <c r="S3339">
        <f t="shared" si="52"/>
        <v>0</v>
      </c>
      <c r="T3339">
        <f>SUM($F3339:H3339)</f>
        <v>3000</v>
      </c>
      <c r="U3339">
        <f>SUM($F3339:I3339)</f>
        <v>3000</v>
      </c>
      <c r="V3339">
        <f>SUM($F3339:J3339)</f>
        <v>3000</v>
      </c>
      <c r="W3339">
        <f>SUM($F3339:K3339)</f>
        <v>3000</v>
      </c>
      <c r="X3339">
        <f>SUM($F3339:L3339)</f>
        <v>3000</v>
      </c>
      <c r="Y3339">
        <f>SUM($F3339:M3339)</f>
        <v>3000</v>
      </c>
      <c r="Z3339">
        <f>SUM($F3339:N3339)</f>
        <v>3000</v>
      </c>
      <c r="AA3339">
        <f>SUM($F3339:O3339)</f>
        <v>3000</v>
      </c>
      <c r="AB3339">
        <f>SUM($F3339:P3339)</f>
        <v>3000</v>
      </c>
      <c r="AC3339">
        <f>SUM($F3339:Q3339)</f>
        <v>3000</v>
      </c>
      <c r="AD3339">
        <f>SUM($F3339:R3339)</f>
        <v>3000</v>
      </c>
    </row>
    <row r="3340" spans="1:30" x14ac:dyDescent="0.35">
      <c r="A3340" t="s">
        <v>176</v>
      </c>
      <c r="B3340" s="328" t="str">
        <f>VLOOKUP(A3340,'Web Based Remittances'!$A$2:$C$70,3,0)</f>
        <v>403o958c</v>
      </c>
      <c r="C3340" t="s">
        <v>83</v>
      </c>
      <c r="D3340" t="s">
        <v>84</v>
      </c>
      <c r="E3340">
        <v>6122110</v>
      </c>
      <c r="F3340">
        <v>598.5</v>
      </c>
      <c r="S3340">
        <f t="shared" si="52"/>
        <v>0</v>
      </c>
      <c r="T3340">
        <f>SUM($F3340:H3340)</f>
        <v>598.5</v>
      </c>
      <c r="U3340">
        <f>SUM($F3340:I3340)</f>
        <v>598.5</v>
      </c>
      <c r="V3340">
        <f>SUM($F3340:J3340)</f>
        <v>598.5</v>
      </c>
      <c r="W3340">
        <f>SUM($F3340:K3340)</f>
        <v>598.5</v>
      </c>
      <c r="X3340">
        <f>SUM($F3340:L3340)</f>
        <v>598.5</v>
      </c>
      <c r="Y3340">
        <f>SUM($F3340:M3340)</f>
        <v>598.5</v>
      </c>
      <c r="Z3340">
        <f>SUM($F3340:N3340)</f>
        <v>598.5</v>
      </c>
      <c r="AA3340">
        <f>SUM($F3340:O3340)</f>
        <v>598.5</v>
      </c>
      <c r="AB3340">
        <f>SUM($F3340:P3340)</f>
        <v>598.5</v>
      </c>
      <c r="AC3340">
        <f>SUM($F3340:Q3340)</f>
        <v>598.5</v>
      </c>
      <c r="AD3340">
        <f>SUM($F3340:R3340)</f>
        <v>598.5</v>
      </c>
    </row>
    <row r="3341" spans="1:30" x14ac:dyDescent="0.35">
      <c r="A3341" t="s">
        <v>176</v>
      </c>
      <c r="B3341" s="328" t="str">
        <f>VLOOKUP(A3341,'Web Based Remittances'!$A$2:$C$70,3,0)</f>
        <v>403o958c</v>
      </c>
      <c r="C3341" t="s">
        <v>85</v>
      </c>
      <c r="D3341" t="s">
        <v>86</v>
      </c>
      <c r="E3341">
        <v>6120800</v>
      </c>
      <c r="F3341">
        <v>633.5</v>
      </c>
      <c r="S3341">
        <f t="shared" si="52"/>
        <v>0</v>
      </c>
      <c r="T3341">
        <f>SUM($F3341:H3341)</f>
        <v>633.5</v>
      </c>
      <c r="U3341">
        <f>SUM($F3341:I3341)</f>
        <v>633.5</v>
      </c>
      <c r="V3341">
        <f>SUM($F3341:J3341)</f>
        <v>633.5</v>
      </c>
      <c r="W3341">
        <f>SUM($F3341:K3341)</f>
        <v>633.5</v>
      </c>
      <c r="X3341">
        <f>SUM($F3341:L3341)</f>
        <v>633.5</v>
      </c>
      <c r="Y3341">
        <f>SUM($F3341:M3341)</f>
        <v>633.5</v>
      </c>
      <c r="Z3341">
        <f>SUM($F3341:N3341)</f>
        <v>633.5</v>
      </c>
      <c r="AA3341">
        <f>SUM($F3341:O3341)</f>
        <v>633.5</v>
      </c>
      <c r="AB3341">
        <f>SUM($F3341:P3341)</f>
        <v>633.5</v>
      </c>
      <c r="AC3341">
        <f>SUM($F3341:Q3341)</f>
        <v>633.5</v>
      </c>
      <c r="AD3341">
        <f>SUM($F3341:R3341)</f>
        <v>633.5</v>
      </c>
    </row>
    <row r="3342" spans="1:30" x14ac:dyDescent="0.35">
      <c r="A3342" t="s">
        <v>176</v>
      </c>
      <c r="B3342" s="328" t="str">
        <f>VLOOKUP(A3342,'Web Based Remittances'!$A$2:$C$70,3,0)</f>
        <v>403o958c</v>
      </c>
      <c r="C3342" t="s">
        <v>87</v>
      </c>
      <c r="D3342" t="s">
        <v>88</v>
      </c>
      <c r="E3342">
        <v>6120220</v>
      </c>
      <c r="F3342">
        <v>7507.05</v>
      </c>
      <c r="S3342">
        <f t="shared" si="52"/>
        <v>0</v>
      </c>
      <c r="T3342">
        <f>SUM($F3342:H3342)</f>
        <v>7507.05</v>
      </c>
      <c r="U3342">
        <f>SUM($F3342:I3342)</f>
        <v>7507.05</v>
      </c>
      <c r="V3342">
        <f>SUM($F3342:J3342)</f>
        <v>7507.05</v>
      </c>
      <c r="W3342">
        <f>SUM($F3342:K3342)</f>
        <v>7507.05</v>
      </c>
      <c r="X3342">
        <f>SUM($F3342:L3342)</f>
        <v>7507.05</v>
      </c>
      <c r="Y3342">
        <f>SUM($F3342:M3342)</f>
        <v>7507.05</v>
      </c>
      <c r="Z3342">
        <f>SUM($F3342:N3342)</f>
        <v>7507.05</v>
      </c>
      <c r="AA3342">
        <f>SUM($F3342:O3342)</f>
        <v>7507.05</v>
      </c>
      <c r="AB3342">
        <f>SUM($F3342:P3342)</f>
        <v>7507.05</v>
      </c>
      <c r="AC3342">
        <f>SUM($F3342:Q3342)</f>
        <v>7507.05</v>
      </c>
      <c r="AD3342">
        <f>SUM($F3342:R3342)</f>
        <v>7507.05</v>
      </c>
    </row>
    <row r="3343" spans="1:30" x14ac:dyDescent="0.35">
      <c r="A3343" t="s">
        <v>176</v>
      </c>
      <c r="B3343" s="328" t="str">
        <f>VLOOKUP(A3343,'Web Based Remittances'!$A$2:$C$70,3,0)</f>
        <v>403o958c</v>
      </c>
      <c r="C3343" t="s">
        <v>89</v>
      </c>
      <c r="D3343" t="s">
        <v>90</v>
      </c>
      <c r="E3343">
        <v>6120600</v>
      </c>
      <c r="F3343">
        <v>0</v>
      </c>
      <c r="S3343">
        <f t="shared" si="52"/>
        <v>0</v>
      </c>
      <c r="T3343">
        <f>SUM($F3343:H3343)</f>
        <v>0</v>
      </c>
      <c r="U3343">
        <f>SUM($F3343:I3343)</f>
        <v>0</v>
      </c>
      <c r="V3343">
        <f>SUM($F3343:J3343)</f>
        <v>0</v>
      </c>
      <c r="W3343">
        <f>SUM($F3343:K3343)</f>
        <v>0</v>
      </c>
      <c r="X3343">
        <f>SUM($F3343:L3343)</f>
        <v>0</v>
      </c>
      <c r="Y3343">
        <f>SUM($F3343:M3343)</f>
        <v>0</v>
      </c>
      <c r="Z3343">
        <f>SUM($F3343:N3343)</f>
        <v>0</v>
      </c>
      <c r="AA3343">
        <f>SUM($F3343:O3343)</f>
        <v>0</v>
      </c>
      <c r="AB3343">
        <f>SUM($F3343:P3343)</f>
        <v>0</v>
      </c>
      <c r="AC3343">
        <f>SUM($F3343:Q3343)</f>
        <v>0</v>
      </c>
      <c r="AD3343">
        <f>SUM($F3343:R3343)</f>
        <v>0</v>
      </c>
    </row>
    <row r="3344" spans="1:30" x14ac:dyDescent="0.35">
      <c r="A3344" t="s">
        <v>176</v>
      </c>
      <c r="B3344" s="328" t="str">
        <f>VLOOKUP(A3344,'Web Based Remittances'!$A$2:$C$70,3,0)</f>
        <v>403o958c</v>
      </c>
      <c r="C3344" t="s">
        <v>91</v>
      </c>
      <c r="D3344" t="s">
        <v>92</v>
      </c>
      <c r="E3344">
        <v>6120400</v>
      </c>
      <c r="F3344">
        <v>6335.07</v>
      </c>
      <c r="S3344">
        <f t="shared" si="52"/>
        <v>0</v>
      </c>
      <c r="T3344">
        <f>SUM($F3344:H3344)</f>
        <v>6335.07</v>
      </c>
      <c r="U3344">
        <f>SUM($F3344:I3344)</f>
        <v>6335.07</v>
      </c>
      <c r="V3344">
        <f>SUM($F3344:J3344)</f>
        <v>6335.07</v>
      </c>
      <c r="W3344">
        <f>SUM($F3344:K3344)</f>
        <v>6335.07</v>
      </c>
      <c r="X3344">
        <f>SUM($F3344:L3344)</f>
        <v>6335.07</v>
      </c>
      <c r="Y3344">
        <f>SUM($F3344:M3344)</f>
        <v>6335.07</v>
      </c>
      <c r="Z3344">
        <f>SUM($F3344:N3344)</f>
        <v>6335.07</v>
      </c>
      <c r="AA3344">
        <f>SUM($F3344:O3344)</f>
        <v>6335.07</v>
      </c>
      <c r="AB3344">
        <f>SUM($F3344:P3344)</f>
        <v>6335.07</v>
      </c>
      <c r="AC3344">
        <f>SUM($F3344:Q3344)</f>
        <v>6335.07</v>
      </c>
      <c r="AD3344">
        <f>SUM($F3344:R3344)</f>
        <v>6335.07</v>
      </c>
    </row>
    <row r="3345" spans="1:30" x14ac:dyDescent="0.35">
      <c r="A3345" t="s">
        <v>176</v>
      </c>
      <c r="B3345" s="328" t="str">
        <f>VLOOKUP(A3345,'Web Based Remittances'!$A$2:$C$70,3,0)</f>
        <v>403o958c</v>
      </c>
      <c r="C3345" t="s">
        <v>93</v>
      </c>
      <c r="D3345" t="s">
        <v>94</v>
      </c>
      <c r="E3345">
        <v>6140130</v>
      </c>
      <c r="F3345">
        <v>11383.33</v>
      </c>
      <c r="S3345">
        <f t="shared" si="52"/>
        <v>0</v>
      </c>
      <c r="T3345">
        <f>SUM($F3345:H3345)</f>
        <v>11383.33</v>
      </c>
      <c r="U3345">
        <f>SUM($F3345:I3345)</f>
        <v>11383.33</v>
      </c>
      <c r="V3345">
        <f>SUM($F3345:J3345)</f>
        <v>11383.33</v>
      </c>
      <c r="W3345">
        <f>SUM($F3345:K3345)</f>
        <v>11383.33</v>
      </c>
      <c r="X3345">
        <f>SUM($F3345:L3345)</f>
        <v>11383.33</v>
      </c>
      <c r="Y3345">
        <f>SUM($F3345:M3345)</f>
        <v>11383.33</v>
      </c>
      <c r="Z3345">
        <f>SUM($F3345:N3345)</f>
        <v>11383.33</v>
      </c>
      <c r="AA3345">
        <f>SUM($F3345:O3345)</f>
        <v>11383.33</v>
      </c>
      <c r="AB3345">
        <f>SUM($F3345:P3345)</f>
        <v>11383.33</v>
      </c>
      <c r="AC3345">
        <f>SUM($F3345:Q3345)</f>
        <v>11383.33</v>
      </c>
      <c r="AD3345">
        <f>SUM($F3345:R3345)</f>
        <v>11383.33</v>
      </c>
    </row>
    <row r="3346" spans="1:30" x14ac:dyDescent="0.35">
      <c r="A3346" t="s">
        <v>176</v>
      </c>
      <c r="B3346" s="328" t="str">
        <f>VLOOKUP(A3346,'Web Based Remittances'!$A$2:$C$70,3,0)</f>
        <v>403o958c</v>
      </c>
      <c r="C3346" t="s">
        <v>95</v>
      </c>
      <c r="D3346" t="s">
        <v>96</v>
      </c>
      <c r="E3346">
        <v>6142430</v>
      </c>
      <c r="F3346">
        <v>500</v>
      </c>
      <c r="S3346">
        <f t="shared" si="52"/>
        <v>0</v>
      </c>
      <c r="T3346">
        <f>SUM($F3346:H3346)</f>
        <v>500</v>
      </c>
      <c r="U3346">
        <f>SUM($F3346:I3346)</f>
        <v>500</v>
      </c>
      <c r="V3346">
        <f>SUM($F3346:J3346)</f>
        <v>500</v>
      </c>
      <c r="W3346">
        <f>SUM($F3346:K3346)</f>
        <v>500</v>
      </c>
      <c r="X3346">
        <f>SUM($F3346:L3346)</f>
        <v>500</v>
      </c>
      <c r="Y3346">
        <f>SUM($F3346:M3346)</f>
        <v>500</v>
      </c>
      <c r="Z3346">
        <f>SUM($F3346:N3346)</f>
        <v>500</v>
      </c>
      <c r="AA3346">
        <f>SUM($F3346:O3346)</f>
        <v>500</v>
      </c>
      <c r="AB3346">
        <f>SUM($F3346:P3346)</f>
        <v>500</v>
      </c>
      <c r="AC3346">
        <f>SUM($F3346:Q3346)</f>
        <v>500</v>
      </c>
      <c r="AD3346">
        <f>SUM($F3346:R3346)</f>
        <v>500</v>
      </c>
    </row>
    <row r="3347" spans="1:30" x14ac:dyDescent="0.35">
      <c r="A3347" t="s">
        <v>176</v>
      </c>
      <c r="B3347" s="328" t="str">
        <f>VLOOKUP(A3347,'Web Based Remittances'!$A$2:$C$70,3,0)</f>
        <v>403o958c</v>
      </c>
      <c r="C3347" t="s">
        <v>97</v>
      </c>
      <c r="D3347" t="s">
        <v>98</v>
      </c>
      <c r="E3347">
        <v>6146100</v>
      </c>
      <c r="F3347">
        <v>0</v>
      </c>
      <c r="S3347">
        <f t="shared" si="52"/>
        <v>0</v>
      </c>
      <c r="T3347">
        <f>SUM($F3347:H3347)</f>
        <v>0</v>
      </c>
      <c r="U3347">
        <f>SUM($F3347:I3347)</f>
        <v>0</v>
      </c>
      <c r="V3347">
        <f>SUM($F3347:J3347)</f>
        <v>0</v>
      </c>
      <c r="W3347">
        <f>SUM($F3347:K3347)</f>
        <v>0</v>
      </c>
      <c r="X3347">
        <f>SUM($F3347:L3347)</f>
        <v>0</v>
      </c>
      <c r="Y3347">
        <f>SUM($F3347:M3347)</f>
        <v>0</v>
      </c>
      <c r="Z3347">
        <f>SUM($F3347:N3347)</f>
        <v>0</v>
      </c>
      <c r="AA3347">
        <f>SUM($F3347:O3347)</f>
        <v>0</v>
      </c>
      <c r="AB3347">
        <f>SUM($F3347:P3347)</f>
        <v>0</v>
      </c>
      <c r="AC3347">
        <f>SUM($F3347:Q3347)</f>
        <v>0</v>
      </c>
      <c r="AD3347">
        <f>SUM($F3347:R3347)</f>
        <v>0</v>
      </c>
    </row>
    <row r="3348" spans="1:30" x14ac:dyDescent="0.35">
      <c r="A3348" t="s">
        <v>176</v>
      </c>
      <c r="B3348" s="328" t="str">
        <f>VLOOKUP(A3348,'Web Based Remittances'!$A$2:$C$70,3,0)</f>
        <v>403o958c</v>
      </c>
      <c r="C3348" t="s">
        <v>99</v>
      </c>
      <c r="D3348" t="s">
        <v>100</v>
      </c>
      <c r="E3348">
        <v>6140000</v>
      </c>
      <c r="F3348">
        <v>4059.42</v>
      </c>
      <c r="S3348">
        <f t="shared" si="52"/>
        <v>0</v>
      </c>
      <c r="T3348">
        <f>SUM($F3348:H3348)</f>
        <v>4059.42</v>
      </c>
      <c r="U3348">
        <f>SUM($F3348:I3348)</f>
        <v>4059.42</v>
      </c>
      <c r="V3348">
        <f>SUM($F3348:J3348)</f>
        <v>4059.42</v>
      </c>
      <c r="W3348">
        <f>SUM($F3348:K3348)</f>
        <v>4059.42</v>
      </c>
      <c r="X3348">
        <f>SUM($F3348:L3348)</f>
        <v>4059.42</v>
      </c>
      <c r="Y3348">
        <f>SUM($F3348:M3348)</f>
        <v>4059.42</v>
      </c>
      <c r="Z3348">
        <f>SUM($F3348:N3348)</f>
        <v>4059.42</v>
      </c>
      <c r="AA3348">
        <f>SUM($F3348:O3348)</f>
        <v>4059.42</v>
      </c>
      <c r="AB3348">
        <f>SUM($F3348:P3348)</f>
        <v>4059.42</v>
      </c>
      <c r="AC3348">
        <f>SUM($F3348:Q3348)</f>
        <v>4059.42</v>
      </c>
      <c r="AD3348">
        <f>SUM($F3348:R3348)</f>
        <v>4059.42</v>
      </c>
    </row>
    <row r="3349" spans="1:30" x14ac:dyDescent="0.35">
      <c r="A3349" t="s">
        <v>176</v>
      </c>
      <c r="B3349" s="328" t="str">
        <f>VLOOKUP(A3349,'Web Based Remittances'!$A$2:$C$70,3,0)</f>
        <v>403o958c</v>
      </c>
      <c r="C3349" t="s">
        <v>101</v>
      </c>
      <c r="D3349" t="s">
        <v>102</v>
      </c>
      <c r="E3349">
        <v>6121600</v>
      </c>
      <c r="F3349">
        <v>468</v>
      </c>
      <c r="S3349">
        <f t="shared" si="52"/>
        <v>0</v>
      </c>
      <c r="T3349">
        <f>SUM($F3349:H3349)</f>
        <v>468</v>
      </c>
      <c r="U3349">
        <f>SUM($F3349:I3349)</f>
        <v>468</v>
      </c>
      <c r="V3349">
        <f>SUM($F3349:J3349)</f>
        <v>468</v>
      </c>
      <c r="W3349">
        <f>SUM($F3349:K3349)</f>
        <v>468</v>
      </c>
      <c r="X3349">
        <f>SUM($F3349:L3349)</f>
        <v>468</v>
      </c>
      <c r="Y3349">
        <f>SUM($F3349:M3349)</f>
        <v>468</v>
      </c>
      <c r="Z3349">
        <f>SUM($F3349:N3349)</f>
        <v>468</v>
      </c>
      <c r="AA3349">
        <f>SUM($F3349:O3349)</f>
        <v>468</v>
      </c>
      <c r="AB3349">
        <f>SUM($F3349:P3349)</f>
        <v>468</v>
      </c>
      <c r="AC3349">
        <f>SUM($F3349:Q3349)</f>
        <v>468</v>
      </c>
      <c r="AD3349">
        <f>SUM($F3349:R3349)</f>
        <v>468</v>
      </c>
    </row>
    <row r="3350" spans="1:30" x14ac:dyDescent="0.35">
      <c r="A3350" t="s">
        <v>176</v>
      </c>
      <c r="B3350" s="328" t="str">
        <f>VLOOKUP(A3350,'Web Based Remittances'!$A$2:$C$70,3,0)</f>
        <v>403o958c</v>
      </c>
      <c r="C3350" t="s">
        <v>103</v>
      </c>
      <c r="D3350" t="s">
        <v>104</v>
      </c>
      <c r="E3350">
        <v>6151110</v>
      </c>
      <c r="F3350">
        <v>0</v>
      </c>
      <c r="S3350">
        <f t="shared" si="52"/>
        <v>0</v>
      </c>
      <c r="T3350">
        <f>SUM($F3350:H3350)</f>
        <v>0</v>
      </c>
      <c r="U3350">
        <f>SUM($F3350:I3350)</f>
        <v>0</v>
      </c>
      <c r="V3350">
        <f>SUM($F3350:J3350)</f>
        <v>0</v>
      </c>
      <c r="W3350">
        <f>SUM($F3350:K3350)</f>
        <v>0</v>
      </c>
      <c r="X3350">
        <f>SUM($F3350:L3350)</f>
        <v>0</v>
      </c>
      <c r="Y3350">
        <f>SUM($F3350:M3350)</f>
        <v>0</v>
      </c>
      <c r="Z3350">
        <f>SUM($F3350:N3350)</f>
        <v>0</v>
      </c>
      <c r="AA3350">
        <f>SUM($F3350:O3350)</f>
        <v>0</v>
      </c>
      <c r="AB3350">
        <f>SUM($F3350:P3350)</f>
        <v>0</v>
      </c>
      <c r="AC3350">
        <f>SUM($F3350:Q3350)</f>
        <v>0</v>
      </c>
      <c r="AD3350">
        <f>SUM($F3350:R3350)</f>
        <v>0</v>
      </c>
    </row>
    <row r="3351" spans="1:30" x14ac:dyDescent="0.35">
      <c r="A3351" t="s">
        <v>176</v>
      </c>
      <c r="B3351" s="328" t="str">
        <f>VLOOKUP(A3351,'Web Based Remittances'!$A$2:$C$70,3,0)</f>
        <v>403o958c</v>
      </c>
      <c r="C3351" t="s">
        <v>105</v>
      </c>
      <c r="D3351" t="s">
        <v>106</v>
      </c>
      <c r="E3351">
        <v>6140200</v>
      </c>
      <c r="F3351">
        <v>12675</v>
      </c>
      <c r="S3351">
        <f t="shared" si="52"/>
        <v>0</v>
      </c>
      <c r="T3351">
        <f>SUM($F3351:H3351)</f>
        <v>12675</v>
      </c>
      <c r="U3351">
        <f>SUM($F3351:I3351)</f>
        <v>12675</v>
      </c>
      <c r="V3351">
        <f>SUM($F3351:J3351)</f>
        <v>12675</v>
      </c>
      <c r="W3351">
        <f>SUM($F3351:K3351)</f>
        <v>12675</v>
      </c>
      <c r="X3351">
        <f>SUM($F3351:L3351)</f>
        <v>12675</v>
      </c>
      <c r="Y3351">
        <f>SUM($F3351:M3351)</f>
        <v>12675</v>
      </c>
      <c r="Z3351">
        <f>SUM($F3351:N3351)</f>
        <v>12675</v>
      </c>
      <c r="AA3351">
        <f>SUM($F3351:O3351)</f>
        <v>12675</v>
      </c>
      <c r="AB3351">
        <f>SUM($F3351:P3351)</f>
        <v>12675</v>
      </c>
      <c r="AC3351">
        <f>SUM($F3351:Q3351)</f>
        <v>12675</v>
      </c>
      <c r="AD3351">
        <f>SUM($F3351:R3351)</f>
        <v>12675</v>
      </c>
    </row>
    <row r="3352" spans="1:30" x14ac:dyDescent="0.35">
      <c r="A3352" t="s">
        <v>176</v>
      </c>
      <c r="B3352" s="328" t="str">
        <f>VLOOKUP(A3352,'Web Based Remittances'!$A$2:$C$70,3,0)</f>
        <v>403o958c</v>
      </c>
      <c r="C3352" t="s">
        <v>107</v>
      </c>
      <c r="D3352" t="s">
        <v>108</v>
      </c>
      <c r="E3352">
        <v>6111000</v>
      </c>
      <c r="F3352">
        <v>0</v>
      </c>
      <c r="S3352">
        <f t="shared" si="52"/>
        <v>0</v>
      </c>
      <c r="T3352">
        <f>SUM($F3352:H3352)</f>
        <v>0</v>
      </c>
      <c r="U3352">
        <f>SUM($F3352:I3352)</f>
        <v>0</v>
      </c>
      <c r="V3352">
        <f>SUM($F3352:J3352)</f>
        <v>0</v>
      </c>
      <c r="W3352">
        <f>SUM($F3352:K3352)</f>
        <v>0</v>
      </c>
      <c r="X3352">
        <f>SUM($F3352:L3352)</f>
        <v>0</v>
      </c>
      <c r="Y3352">
        <f>SUM($F3352:M3352)</f>
        <v>0</v>
      </c>
      <c r="Z3352">
        <f>SUM($F3352:N3352)</f>
        <v>0</v>
      </c>
      <c r="AA3352">
        <f>SUM($F3352:O3352)</f>
        <v>0</v>
      </c>
      <c r="AB3352">
        <f>SUM($F3352:P3352)</f>
        <v>0</v>
      </c>
      <c r="AC3352">
        <f>SUM($F3352:Q3352)</f>
        <v>0</v>
      </c>
      <c r="AD3352">
        <f>SUM($F3352:R3352)</f>
        <v>0</v>
      </c>
    </row>
    <row r="3353" spans="1:30" x14ac:dyDescent="0.35">
      <c r="A3353" t="s">
        <v>176</v>
      </c>
      <c r="B3353" s="328" t="str">
        <f>VLOOKUP(A3353,'Web Based Remittances'!$A$2:$C$70,3,0)</f>
        <v>403o958c</v>
      </c>
      <c r="C3353" t="s">
        <v>109</v>
      </c>
      <c r="D3353" t="s">
        <v>110</v>
      </c>
      <c r="E3353">
        <v>6170100</v>
      </c>
      <c r="F3353">
        <v>3358.2466666666664</v>
      </c>
      <c r="S3353">
        <f t="shared" si="52"/>
        <v>0</v>
      </c>
      <c r="T3353">
        <f>SUM($F3353:H3353)</f>
        <v>3358.2466666666664</v>
      </c>
      <c r="U3353">
        <f>SUM($F3353:I3353)</f>
        <v>3358.2466666666664</v>
      </c>
      <c r="V3353">
        <f>SUM($F3353:J3353)</f>
        <v>3358.2466666666664</v>
      </c>
      <c r="W3353">
        <f>SUM($F3353:K3353)</f>
        <v>3358.2466666666664</v>
      </c>
      <c r="X3353">
        <f>SUM($F3353:L3353)</f>
        <v>3358.2466666666664</v>
      </c>
      <c r="Y3353">
        <f>SUM($F3353:M3353)</f>
        <v>3358.2466666666664</v>
      </c>
      <c r="Z3353">
        <f>SUM($F3353:N3353)</f>
        <v>3358.2466666666664</v>
      </c>
      <c r="AA3353">
        <f>SUM($F3353:O3353)</f>
        <v>3358.2466666666664</v>
      </c>
      <c r="AB3353">
        <f>SUM($F3353:P3353)</f>
        <v>3358.2466666666664</v>
      </c>
      <c r="AC3353">
        <f>SUM($F3353:Q3353)</f>
        <v>3358.2466666666664</v>
      </c>
      <c r="AD3353">
        <f>SUM($F3353:R3353)</f>
        <v>3358.2466666666664</v>
      </c>
    </row>
    <row r="3354" spans="1:30" x14ac:dyDescent="0.35">
      <c r="A3354" t="s">
        <v>176</v>
      </c>
      <c r="B3354" s="328" t="str">
        <f>VLOOKUP(A3354,'Web Based Remittances'!$A$2:$C$70,3,0)</f>
        <v>403o958c</v>
      </c>
      <c r="C3354" t="s">
        <v>111</v>
      </c>
      <c r="D3354" t="s">
        <v>112</v>
      </c>
      <c r="E3354">
        <v>6170110</v>
      </c>
      <c r="F3354">
        <v>16514.513333333329</v>
      </c>
      <c r="S3354">
        <f t="shared" si="52"/>
        <v>0</v>
      </c>
      <c r="T3354">
        <f>SUM($F3354:H3354)</f>
        <v>16514.513333333329</v>
      </c>
      <c r="U3354">
        <f>SUM($F3354:I3354)</f>
        <v>16514.513333333329</v>
      </c>
      <c r="V3354">
        <f>SUM($F3354:J3354)</f>
        <v>16514.513333333329</v>
      </c>
      <c r="W3354">
        <f>SUM($F3354:K3354)</f>
        <v>16514.513333333329</v>
      </c>
      <c r="X3354">
        <f>SUM($F3354:L3354)</f>
        <v>16514.513333333329</v>
      </c>
      <c r="Y3354">
        <f>SUM($F3354:M3354)</f>
        <v>16514.513333333329</v>
      </c>
      <c r="Z3354">
        <f>SUM($F3354:N3354)</f>
        <v>16514.513333333329</v>
      </c>
      <c r="AA3354">
        <f>SUM($F3354:O3354)</f>
        <v>16514.513333333329</v>
      </c>
      <c r="AB3354">
        <f>SUM($F3354:P3354)</f>
        <v>16514.513333333329</v>
      </c>
      <c r="AC3354">
        <f>SUM($F3354:Q3354)</f>
        <v>16514.513333333329</v>
      </c>
      <c r="AD3354">
        <f>SUM($F3354:R3354)</f>
        <v>16514.513333333329</v>
      </c>
    </row>
    <row r="3355" spans="1:30" x14ac:dyDescent="0.35">
      <c r="A3355" t="s">
        <v>176</v>
      </c>
      <c r="B3355" s="328" t="str">
        <f>VLOOKUP(A3355,'Web Based Remittances'!$A$2:$C$70,3,0)</f>
        <v>403o958c</v>
      </c>
      <c r="C3355" t="s">
        <v>113</v>
      </c>
      <c r="D3355" t="s">
        <v>114</v>
      </c>
      <c r="E3355">
        <v>6181400</v>
      </c>
      <c r="S3355">
        <f t="shared" si="52"/>
        <v>0</v>
      </c>
      <c r="T3355">
        <f>SUM($F3355:H3355)</f>
        <v>0</v>
      </c>
      <c r="U3355">
        <f>SUM($F3355:I3355)</f>
        <v>0</v>
      </c>
      <c r="V3355">
        <f>SUM($F3355:J3355)</f>
        <v>0</v>
      </c>
      <c r="W3355">
        <f>SUM($F3355:K3355)</f>
        <v>0</v>
      </c>
      <c r="X3355">
        <f>SUM($F3355:L3355)</f>
        <v>0</v>
      </c>
      <c r="Y3355">
        <f>SUM($F3355:M3355)</f>
        <v>0</v>
      </c>
      <c r="Z3355">
        <f>SUM($F3355:N3355)</f>
        <v>0</v>
      </c>
      <c r="AA3355">
        <f>SUM($F3355:O3355)</f>
        <v>0</v>
      </c>
      <c r="AB3355">
        <f>SUM($F3355:P3355)</f>
        <v>0</v>
      </c>
      <c r="AC3355">
        <f>SUM($F3355:Q3355)</f>
        <v>0</v>
      </c>
      <c r="AD3355">
        <f>SUM($F3355:R3355)</f>
        <v>0</v>
      </c>
    </row>
    <row r="3356" spans="1:30" x14ac:dyDescent="0.35">
      <c r="A3356" t="s">
        <v>176</v>
      </c>
      <c r="B3356" s="328" t="str">
        <f>VLOOKUP(A3356,'Web Based Remittances'!$A$2:$C$70,3,0)</f>
        <v>403o958c</v>
      </c>
      <c r="C3356" t="s">
        <v>115</v>
      </c>
      <c r="D3356" t="s">
        <v>116</v>
      </c>
      <c r="E3356">
        <v>6181500</v>
      </c>
      <c r="S3356">
        <f t="shared" si="52"/>
        <v>0</v>
      </c>
      <c r="T3356">
        <f>SUM($F3356:H3356)</f>
        <v>0</v>
      </c>
      <c r="U3356">
        <f>SUM($F3356:I3356)</f>
        <v>0</v>
      </c>
      <c r="V3356">
        <f>SUM($F3356:J3356)</f>
        <v>0</v>
      </c>
      <c r="W3356">
        <f>SUM($F3356:K3356)</f>
        <v>0</v>
      </c>
      <c r="X3356">
        <f>SUM($F3356:L3356)</f>
        <v>0</v>
      </c>
      <c r="Y3356">
        <f>SUM($F3356:M3356)</f>
        <v>0</v>
      </c>
      <c r="Z3356">
        <f>SUM($F3356:N3356)</f>
        <v>0</v>
      </c>
      <c r="AA3356">
        <f>SUM($F3356:O3356)</f>
        <v>0</v>
      </c>
      <c r="AB3356">
        <f>SUM($F3356:P3356)</f>
        <v>0</v>
      </c>
      <c r="AC3356">
        <f>SUM($F3356:Q3356)</f>
        <v>0</v>
      </c>
      <c r="AD3356">
        <f>SUM($F3356:R3356)</f>
        <v>0</v>
      </c>
    </row>
    <row r="3357" spans="1:30" x14ac:dyDescent="0.35">
      <c r="A3357" t="s">
        <v>176</v>
      </c>
      <c r="B3357" s="328" t="str">
        <f>VLOOKUP(A3357,'Web Based Remittances'!$A$2:$C$70,3,0)</f>
        <v>403o958c</v>
      </c>
      <c r="C3357" t="s">
        <v>117</v>
      </c>
      <c r="D3357" t="s">
        <v>118</v>
      </c>
      <c r="E3357">
        <v>6110610</v>
      </c>
      <c r="S3357">
        <f t="shared" si="52"/>
        <v>0</v>
      </c>
      <c r="T3357">
        <f>SUM($F3357:H3357)</f>
        <v>0</v>
      </c>
      <c r="U3357">
        <f>SUM($F3357:I3357)</f>
        <v>0</v>
      </c>
      <c r="V3357">
        <f>SUM($F3357:J3357)</f>
        <v>0</v>
      </c>
      <c r="W3357">
        <f>SUM($F3357:K3357)</f>
        <v>0</v>
      </c>
      <c r="X3357">
        <f>SUM($F3357:L3357)</f>
        <v>0</v>
      </c>
      <c r="Y3357">
        <f>SUM($F3357:M3357)</f>
        <v>0</v>
      </c>
      <c r="Z3357">
        <f>SUM($F3357:N3357)</f>
        <v>0</v>
      </c>
      <c r="AA3357">
        <f>SUM($F3357:O3357)</f>
        <v>0</v>
      </c>
      <c r="AB3357">
        <f>SUM($F3357:P3357)</f>
        <v>0</v>
      </c>
      <c r="AC3357">
        <f>SUM($F3357:Q3357)</f>
        <v>0</v>
      </c>
      <c r="AD3357">
        <f>SUM($F3357:R3357)</f>
        <v>0</v>
      </c>
    </row>
    <row r="3358" spans="1:30" x14ac:dyDescent="0.35">
      <c r="A3358" t="s">
        <v>176</v>
      </c>
      <c r="B3358" s="328" t="str">
        <f>VLOOKUP(A3358,'Web Based Remittances'!$A$2:$C$70,3,0)</f>
        <v>403o958c</v>
      </c>
      <c r="C3358" t="s">
        <v>119</v>
      </c>
      <c r="D3358" t="s">
        <v>120</v>
      </c>
      <c r="E3358">
        <v>6122340</v>
      </c>
      <c r="S3358">
        <f t="shared" si="52"/>
        <v>0</v>
      </c>
      <c r="T3358">
        <f>SUM($F3358:H3358)</f>
        <v>0</v>
      </c>
      <c r="U3358">
        <f>SUM($F3358:I3358)</f>
        <v>0</v>
      </c>
      <c r="V3358">
        <f>SUM($F3358:J3358)</f>
        <v>0</v>
      </c>
      <c r="W3358">
        <f>SUM($F3358:K3358)</f>
        <v>0</v>
      </c>
      <c r="X3358">
        <f>SUM($F3358:L3358)</f>
        <v>0</v>
      </c>
      <c r="Y3358">
        <f>SUM($F3358:M3358)</f>
        <v>0</v>
      </c>
      <c r="Z3358">
        <f>SUM($F3358:N3358)</f>
        <v>0</v>
      </c>
      <c r="AA3358">
        <f>SUM($F3358:O3358)</f>
        <v>0</v>
      </c>
      <c r="AB3358">
        <f>SUM($F3358:P3358)</f>
        <v>0</v>
      </c>
      <c r="AC3358">
        <f>SUM($F3358:Q3358)</f>
        <v>0</v>
      </c>
      <c r="AD3358">
        <f>SUM($F3358:R3358)</f>
        <v>0</v>
      </c>
    </row>
    <row r="3359" spans="1:30" x14ac:dyDescent="0.35">
      <c r="A3359" t="s">
        <v>176</v>
      </c>
      <c r="B3359" s="328" t="str">
        <f>VLOOKUP(A3359,'Web Based Remittances'!$A$2:$C$70,3,0)</f>
        <v>403o958c</v>
      </c>
      <c r="C3359" t="s">
        <v>121</v>
      </c>
      <c r="D3359" t="s">
        <v>122</v>
      </c>
      <c r="E3359">
        <v>4190170</v>
      </c>
      <c r="F3359">
        <v>-4326</v>
      </c>
      <c r="S3359">
        <f t="shared" si="52"/>
        <v>0</v>
      </c>
      <c r="T3359">
        <f>SUM($F3359:H3359)</f>
        <v>-4326</v>
      </c>
      <c r="U3359">
        <f>SUM($F3359:I3359)</f>
        <v>-4326</v>
      </c>
      <c r="V3359">
        <f>SUM($F3359:J3359)</f>
        <v>-4326</v>
      </c>
      <c r="W3359">
        <f>SUM($F3359:K3359)</f>
        <v>-4326</v>
      </c>
      <c r="X3359">
        <f>SUM($F3359:L3359)</f>
        <v>-4326</v>
      </c>
      <c r="Y3359">
        <f>SUM($F3359:M3359)</f>
        <v>-4326</v>
      </c>
      <c r="Z3359">
        <f>SUM($F3359:N3359)</f>
        <v>-4326</v>
      </c>
      <c r="AA3359">
        <f>SUM($F3359:O3359)</f>
        <v>-4326</v>
      </c>
      <c r="AB3359">
        <f>SUM($F3359:P3359)</f>
        <v>-4326</v>
      </c>
      <c r="AC3359">
        <f>SUM($F3359:Q3359)</f>
        <v>-4326</v>
      </c>
      <c r="AD3359">
        <f>SUM($F3359:R3359)</f>
        <v>-4326</v>
      </c>
    </row>
    <row r="3360" spans="1:30" x14ac:dyDescent="0.35">
      <c r="A3360" t="s">
        <v>176</v>
      </c>
      <c r="B3360" s="328" t="str">
        <f>VLOOKUP(A3360,'Web Based Remittances'!$A$2:$C$70,3,0)</f>
        <v>403o958c</v>
      </c>
      <c r="C3360" t="s">
        <v>123</v>
      </c>
      <c r="D3360" t="s">
        <v>124</v>
      </c>
      <c r="E3360">
        <v>4190430</v>
      </c>
      <c r="S3360">
        <f t="shared" si="52"/>
        <v>0</v>
      </c>
      <c r="T3360">
        <f>SUM($F3360:H3360)</f>
        <v>0</v>
      </c>
      <c r="U3360">
        <f>SUM($F3360:I3360)</f>
        <v>0</v>
      </c>
      <c r="V3360">
        <f>SUM($F3360:J3360)</f>
        <v>0</v>
      </c>
      <c r="W3360">
        <f>SUM($F3360:K3360)</f>
        <v>0</v>
      </c>
      <c r="X3360">
        <f>SUM($F3360:L3360)</f>
        <v>0</v>
      </c>
      <c r="Y3360">
        <f>SUM($F3360:M3360)</f>
        <v>0</v>
      </c>
      <c r="Z3360">
        <f>SUM($F3360:N3360)</f>
        <v>0</v>
      </c>
      <c r="AA3360">
        <f>SUM($F3360:O3360)</f>
        <v>0</v>
      </c>
      <c r="AB3360">
        <f>SUM($F3360:P3360)</f>
        <v>0</v>
      </c>
      <c r="AC3360">
        <f>SUM($F3360:Q3360)</f>
        <v>0</v>
      </c>
      <c r="AD3360">
        <f>SUM($F3360:R3360)</f>
        <v>0</v>
      </c>
    </row>
    <row r="3361" spans="1:30" x14ac:dyDescent="0.35">
      <c r="A3361" t="s">
        <v>176</v>
      </c>
      <c r="B3361" s="328" t="str">
        <f>VLOOKUP(A3361,'Web Based Remittances'!$A$2:$C$70,3,0)</f>
        <v>403o958c</v>
      </c>
      <c r="C3361" t="s">
        <v>125</v>
      </c>
      <c r="D3361" t="s">
        <v>126</v>
      </c>
      <c r="E3361">
        <v>6181510</v>
      </c>
      <c r="S3361">
        <f t="shared" si="52"/>
        <v>0</v>
      </c>
      <c r="T3361">
        <f>SUM($F3361:H3361)</f>
        <v>0</v>
      </c>
      <c r="U3361">
        <f>SUM($F3361:I3361)</f>
        <v>0</v>
      </c>
      <c r="V3361">
        <f>SUM($F3361:J3361)</f>
        <v>0</v>
      </c>
      <c r="W3361">
        <f>SUM($F3361:K3361)</f>
        <v>0</v>
      </c>
      <c r="X3361">
        <f>SUM($F3361:L3361)</f>
        <v>0</v>
      </c>
      <c r="Y3361">
        <f>SUM($F3361:M3361)</f>
        <v>0</v>
      </c>
      <c r="Z3361">
        <f>SUM($F3361:N3361)</f>
        <v>0</v>
      </c>
      <c r="AA3361">
        <f>SUM($F3361:O3361)</f>
        <v>0</v>
      </c>
      <c r="AB3361">
        <f>SUM($F3361:P3361)</f>
        <v>0</v>
      </c>
      <c r="AC3361">
        <f>SUM($F3361:Q3361)</f>
        <v>0</v>
      </c>
      <c r="AD3361">
        <f>SUM($F3361:R3361)</f>
        <v>0</v>
      </c>
    </row>
    <row r="3362" spans="1:30" x14ac:dyDescent="0.35">
      <c r="A3362" t="s">
        <v>176</v>
      </c>
      <c r="B3362" s="328" t="str">
        <f>VLOOKUP(A3362,'Web Based Remittances'!$A$2:$C$70,3,0)</f>
        <v>403o958c</v>
      </c>
      <c r="C3362" t="s">
        <v>146</v>
      </c>
      <c r="D3362" t="s">
        <v>147</v>
      </c>
      <c r="E3362">
        <v>6180210</v>
      </c>
      <c r="S3362">
        <f t="shared" si="52"/>
        <v>0</v>
      </c>
      <c r="T3362">
        <f>SUM($F3362:H3362)</f>
        <v>0</v>
      </c>
      <c r="U3362">
        <f>SUM($F3362:I3362)</f>
        <v>0</v>
      </c>
      <c r="V3362">
        <f>SUM($F3362:J3362)</f>
        <v>0</v>
      </c>
      <c r="W3362">
        <f>SUM($F3362:K3362)</f>
        <v>0</v>
      </c>
      <c r="X3362">
        <f>SUM($F3362:L3362)</f>
        <v>0</v>
      </c>
      <c r="Y3362">
        <f>SUM($F3362:M3362)</f>
        <v>0</v>
      </c>
      <c r="Z3362">
        <f>SUM($F3362:N3362)</f>
        <v>0</v>
      </c>
      <c r="AA3362">
        <f>SUM($F3362:O3362)</f>
        <v>0</v>
      </c>
      <c r="AB3362">
        <f>SUM($F3362:P3362)</f>
        <v>0</v>
      </c>
      <c r="AC3362">
        <f>SUM($F3362:Q3362)</f>
        <v>0</v>
      </c>
      <c r="AD3362">
        <f>SUM($F3362:R3362)</f>
        <v>0</v>
      </c>
    </row>
    <row r="3363" spans="1:30" x14ac:dyDescent="0.35">
      <c r="A3363" t="s">
        <v>176</v>
      </c>
      <c r="B3363" s="328" t="str">
        <f>VLOOKUP(A3363,'Web Based Remittances'!$A$2:$C$70,3,0)</f>
        <v>403o958c</v>
      </c>
      <c r="C3363" t="s">
        <v>127</v>
      </c>
      <c r="D3363" t="s">
        <v>128</v>
      </c>
      <c r="E3363">
        <v>6180200</v>
      </c>
      <c r="F3363">
        <v>10000</v>
      </c>
      <c r="S3363">
        <f t="shared" si="52"/>
        <v>0</v>
      </c>
      <c r="T3363">
        <f>SUM($F3363:H3363)</f>
        <v>10000</v>
      </c>
      <c r="U3363">
        <f>SUM($F3363:I3363)</f>
        <v>10000</v>
      </c>
      <c r="V3363">
        <f>SUM($F3363:J3363)</f>
        <v>10000</v>
      </c>
      <c r="W3363">
        <f>SUM($F3363:K3363)</f>
        <v>10000</v>
      </c>
      <c r="X3363">
        <f>SUM($F3363:L3363)</f>
        <v>10000</v>
      </c>
      <c r="Y3363">
        <f>SUM($F3363:M3363)</f>
        <v>10000</v>
      </c>
      <c r="Z3363">
        <f>SUM($F3363:N3363)</f>
        <v>10000</v>
      </c>
      <c r="AA3363">
        <f>SUM($F3363:O3363)</f>
        <v>10000</v>
      </c>
      <c r="AB3363">
        <f>SUM($F3363:P3363)</f>
        <v>10000</v>
      </c>
      <c r="AC3363">
        <f>SUM($F3363:Q3363)</f>
        <v>10000</v>
      </c>
      <c r="AD3363">
        <f>SUM($F3363:R3363)</f>
        <v>10000</v>
      </c>
    </row>
    <row r="3364" spans="1:30" x14ac:dyDescent="0.35">
      <c r="A3364" t="s">
        <v>176</v>
      </c>
      <c r="B3364" s="328" t="str">
        <f>VLOOKUP(A3364,'Web Based Remittances'!$A$2:$C$70,3,0)</f>
        <v>403o958c</v>
      </c>
      <c r="C3364" t="s">
        <v>130</v>
      </c>
      <c r="D3364" t="s">
        <v>131</v>
      </c>
      <c r="E3364">
        <v>6180230</v>
      </c>
      <c r="S3364">
        <f t="shared" si="52"/>
        <v>0</v>
      </c>
      <c r="T3364">
        <f>SUM($F3364:H3364)</f>
        <v>0</v>
      </c>
      <c r="U3364">
        <f>SUM($F3364:I3364)</f>
        <v>0</v>
      </c>
      <c r="V3364">
        <f>SUM($F3364:J3364)</f>
        <v>0</v>
      </c>
      <c r="W3364">
        <f>SUM($F3364:K3364)</f>
        <v>0</v>
      </c>
      <c r="X3364">
        <f>SUM($F3364:L3364)</f>
        <v>0</v>
      </c>
      <c r="Y3364">
        <f>SUM($F3364:M3364)</f>
        <v>0</v>
      </c>
      <c r="Z3364">
        <f>SUM($F3364:N3364)</f>
        <v>0</v>
      </c>
      <c r="AA3364">
        <f>SUM($F3364:O3364)</f>
        <v>0</v>
      </c>
      <c r="AB3364">
        <f>SUM($F3364:P3364)</f>
        <v>0</v>
      </c>
      <c r="AC3364">
        <f>SUM($F3364:Q3364)</f>
        <v>0</v>
      </c>
      <c r="AD3364">
        <f>SUM($F3364:R3364)</f>
        <v>0</v>
      </c>
    </row>
    <row r="3365" spans="1:30" x14ac:dyDescent="0.35">
      <c r="A3365" t="s">
        <v>176</v>
      </c>
      <c r="B3365" s="328" t="str">
        <f>VLOOKUP(A3365,'Web Based Remittances'!$A$2:$C$70,3,0)</f>
        <v>403o958c</v>
      </c>
      <c r="C3365" t="s">
        <v>135</v>
      </c>
      <c r="D3365" t="s">
        <v>136</v>
      </c>
      <c r="E3365">
        <v>6180260</v>
      </c>
      <c r="F3365">
        <v>100</v>
      </c>
      <c r="S3365">
        <f t="shared" si="52"/>
        <v>0</v>
      </c>
      <c r="T3365">
        <f>SUM($F3365:H3365)</f>
        <v>100</v>
      </c>
      <c r="U3365">
        <f>SUM($F3365:I3365)</f>
        <v>100</v>
      </c>
      <c r="V3365">
        <f>SUM($F3365:J3365)</f>
        <v>100</v>
      </c>
      <c r="W3365">
        <f>SUM($F3365:K3365)</f>
        <v>100</v>
      </c>
      <c r="X3365">
        <f>SUM($F3365:L3365)</f>
        <v>100</v>
      </c>
      <c r="Y3365">
        <f>SUM($F3365:M3365)</f>
        <v>100</v>
      </c>
      <c r="Z3365">
        <f>SUM($F3365:N3365)</f>
        <v>100</v>
      </c>
      <c r="AA3365">
        <f>SUM($F3365:O3365)</f>
        <v>100</v>
      </c>
      <c r="AB3365">
        <f>SUM($F3365:P3365)</f>
        <v>100</v>
      </c>
      <c r="AC3365">
        <f>SUM($F3365:Q3365)</f>
        <v>100</v>
      </c>
      <c r="AD3365">
        <f>SUM($F3365:R3365)</f>
        <v>100</v>
      </c>
    </row>
    <row r="3366" spans="1:30" x14ac:dyDescent="0.35">
      <c r="A3366" t="s">
        <v>177</v>
      </c>
      <c r="B3366" s="328" t="str">
        <f>VLOOKUP(A3366,'Web Based Remittances'!$A$2:$C$70,3,0)</f>
        <v>93p960h</v>
      </c>
      <c r="C3366" t="s">
        <v>19</v>
      </c>
      <c r="D3366" t="s">
        <v>20</v>
      </c>
      <c r="E3366">
        <v>4190105</v>
      </c>
      <c r="F3366">
        <v>-1711582</v>
      </c>
      <c r="G3366">
        <v>-251295.78</v>
      </c>
      <c r="H3366">
        <v>-132751.47</v>
      </c>
      <c r="I3366">
        <v>-132753.47</v>
      </c>
      <c r="J3366">
        <v>-132753.47</v>
      </c>
      <c r="K3366">
        <v>-132753.47</v>
      </c>
      <c r="L3366">
        <v>-132753.47</v>
      </c>
      <c r="M3366">
        <v>-132753.47</v>
      </c>
      <c r="N3366">
        <v>-132753.47</v>
      </c>
      <c r="O3366">
        <v>-132753.47</v>
      </c>
      <c r="P3366">
        <v>-132753.47</v>
      </c>
      <c r="Q3366">
        <v>-132753.47</v>
      </c>
      <c r="R3366">
        <v>-132753.51999999999</v>
      </c>
      <c r="S3366">
        <f t="shared" si="52"/>
        <v>-251295.78</v>
      </c>
      <c r="T3366">
        <f>SUM($F3366:H3366)</f>
        <v>-2095629.25</v>
      </c>
      <c r="U3366">
        <f>SUM($F3366:I3366)</f>
        <v>-2228382.7200000002</v>
      </c>
      <c r="V3366">
        <f>SUM($F3366:J3366)</f>
        <v>-2361136.1900000004</v>
      </c>
      <c r="W3366">
        <f>SUM($F3366:K3366)</f>
        <v>-2493889.6600000006</v>
      </c>
      <c r="X3366">
        <f>SUM($F3366:L3366)</f>
        <v>-2626643.1300000008</v>
      </c>
      <c r="Y3366">
        <f>SUM($F3366:M3366)</f>
        <v>-2759396.600000001</v>
      </c>
      <c r="Z3366">
        <f>SUM($F3366:N3366)</f>
        <v>-2892150.0700000012</v>
      </c>
      <c r="AA3366">
        <f>SUM($F3366:O3366)</f>
        <v>-3024903.5400000014</v>
      </c>
      <c r="AB3366">
        <f>SUM($F3366:P3366)</f>
        <v>-3157657.0100000016</v>
      </c>
      <c r="AC3366">
        <f>SUM($F3366:Q3366)</f>
        <v>-3290410.4800000018</v>
      </c>
      <c r="AD3366">
        <f>SUM($F3366:R3366)</f>
        <v>-3423164.0000000019</v>
      </c>
    </row>
    <row r="3367" spans="1:30" x14ac:dyDescent="0.35">
      <c r="A3367" t="s">
        <v>177</v>
      </c>
      <c r="B3367" s="328" t="str">
        <f>VLOOKUP(A3367,'Web Based Remittances'!$A$2:$C$70,3,0)</f>
        <v>93p960h</v>
      </c>
      <c r="C3367" t="s">
        <v>21</v>
      </c>
      <c r="D3367" t="s">
        <v>22</v>
      </c>
      <c r="E3367">
        <v>4190110</v>
      </c>
      <c r="S3367">
        <f t="shared" si="52"/>
        <v>0</v>
      </c>
      <c r="T3367">
        <f>SUM($F3367:H3367)</f>
        <v>0</v>
      </c>
      <c r="U3367">
        <f>SUM($F3367:I3367)</f>
        <v>0</v>
      </c>
      <c r="V3367">
        <f>SUM($F3367:J3367)</f>
        <v>0</v>
      </c>
      <c r="W3367">
        <f>SUM($F3367:K3367)</f>
        <v>0</v>
      </c>
      <c r="X3367">
        <f>SUM($F3367:L3367)</f>
        <v>0</v>
      </c>
      <c r="Y3367">
        <f>SUM($F3367:M3367)</f>
        <v>0</v>
      </c>
      <c r="Z3367">
        <f>SUM($F3367:N3367)</f>
        <v>0</v>
      </c>
      <c r="AA3367">
        <f>SUM($F3367:O3367)</f>
        <v>0</v>
      </c>
      <c r="AB3367">
        <f>SUM($F3367:P3367)</f>
        <v>0</v>
      </c>
      <c r="AC3367">
        <f>SUM($F3367:Q3367)</f>
        <v>0</v>
      </c>
      <c r="AD3367">
        <f>SUM($F3367:R3367)</f>
        <v>0</v>
      </c>
    </row>
    <row r="3368" spans="1:30" x14ac:dyDescent="0.35">
      <c r="A3368" t="s">
        <v>177</v>
      </c>
      <c r="B3368" s="328" t="str">
        <f>VLOOKUP(A3368,'Web Based Remittances'!$A$2:$C$70,3,0)</f>
        <v>93p960h</v>
      </c>
      <c r="C3368" t="s">
        <v>23</v>
      </c>
      <c r="D3368" t="s">
        <v>24</v>
      </c>
      <c r="E3368">
        <v>4190120</v>
      </c>
      <c r="F3368">
        <v>-36296.39</v>
      </c>
      <c r="G3368">
        <v>-3600.54</v>
      </c>
      <c r="H3368">
        <v>-3600.54</v>
      </c>
      <c r="I3368">
        <v>-3600.54</v>
      </c>
      <c r="J3368">
        <v>-3600.54</v>
      </c>
      <c r="K3368">
        <v>-3600.53</v>
      </c>
      <c r="L3368">
        <v>-2613.4</v>
      </c>
      <c r="M3368">
        <v>-2613.4</v>
      </c>
      <c r="N3368">
        <v>-2613.4</v>
      </c>
      <c r="O3368">
        <v>-2613.4</v>
      </c>
      <c r="P3368">
        <v>-2613.4</v>
      </c>
      <c r="Q3368">
        <v>-2613.4</v>
      </c>
      <c r="R3368">
        <v>-2613.3000000000002</v>
      </c>
      <c r="S3368">
        <f t="shared" si="52"/>
        <v>-3600.54</v>
      </c>
      <c r="T3368">
        <f>SUM($F3368:H3368)</f>
        <v>-43497.47</v>
      </c>
      <c r="U3368">
        <f>SUM($F3368:I3368)</f>
        <v>-47098.01</v>
      </c>
      <c r="V3368">
        <f>SUM($F3368:J3368)</f>
        <v>-50698.55</v>
      </c>
      <c r="W3368">
        <f>SUM($F3368:K3368)</f>
        <v>-54299.08</v>
      </c>
      <c r="X3368">
        <f>SUM($F3368:L3368)</f>
        <v>-56912.480000000003</v>
      </c>
      <c r="Y3368">
        <f>SUM($F3368:M3368)</f>
        <v>-59525.880000000005</v>
      </c>
      <c r="Z3368">
        <f>SUM($F3368:N3368)</f>
        <v>-62139.280000000006</v>
      </c>
      <c r="AA3368">
        <f>SUM($F3368:O3368)</f>
        <v>-64752.680000000008</v>
      </c>
      <c r="AB3368">
        <f>SUM($F3368:P3368)</f>
        <v>-67366.080000000002</v>
      </c>
      <c r="AC3368">
        <f>SUM($F3368:Q3368)</f>
        <v>-69979.48</v>
      </c>
      <c r="AD3368">
        <f>SUM($F3368:R3368)</f>
        <v>-72592.78</v>
      </c>
    </row>
    <row r="3369" spans="1:30" x14ac:dyDescent="0.35">
      <c r="A3369" t="s">
        <v>177</v>
      </c>
      <c r="B3369" s="328" t="str">
        <f>VLOOKUP(A3369,'Web Based Remittances'!$A$2:$C$70,3,0)</f>
        <v>93p960h</v>
      </c>
      <c r="C3369" t="s">
        <v>25</v>
      </c>
      <c r="D3369" t="s">
        <v>26</v>
      </c>
      <c r="E3369">
        <v>4190140</v>
      </c>
      <c r="F3369">
        <v>-120765</v>
      </c>
      <c r="I3369">
        <v>-30931</v>
      </c>
      <c r="L3369">
        <v>-29944.66</v>
      </c>
      <c r="O3369">
        <v>-29944.67</v>
      </c>
      <c r="R3369">
        <v>-29944.67</v>
      </c>
      <c r="S3369">
        <f t="shared" si="52"/>
        <v>0</v>
      </c>
      <c r="T3369">
        <f>SUM($F3369:H3369)</f>
        <v>-120765</v>
      </c>
      <c r="U3369">
        <f>SUM($F3369:I3369)</f>
        <v>-151696</v>
      </c>
      <c r="V3369">
        <f>SUM($F3369:J3369)</f>
        <v>-151696</v>
      </c>
      <c r="W3369">
        <f>SUM($F3369:K3369)</f>
        <v>-151696</v>
      </c>
      <c r="X3369">
        <f>SUM($F3369:L3369)</f>
        <v>-181640.66</v>
      </c>
      <c r="Y3369">
        <f>SUM($F3369:M3369)</f>
        <v>-181640.66</v>
      </c>
      <c r="Z3369">
        <f>SUM($F3369:N3369)</f>
        <v>-181640.66</v>
      </c>
      <c r="AA3369">
        <f>SUM($F3369:O3369)</f>
        <v>-211585.33000000002</v>
      </c>
      <c r="AB3369">
        <f>SUM($F3369:P3369)</f>
        <v>-211585.33000000002</v>
      </c>
      <c r="AC3369">
        <f>SUM($F3369:Q3369)</f>
        <v>-211585.33000000002</v>
      </c>
      <c r="AD3369">
        <f>SUM($F3369:R3369)</f>
        <v>-241530</v>
      </c>
    </row>
    <row r="3370" spans="1:30" x14ac:dyDescent="0.35">
      <c r="A3370" t="s">
        <v>177</v>
      </c>
      <c r="B3370" s="328" t="str">
        <f>VLOOKUP(A3370,'Web Based Remittances'!$A$2:$C$70,3,0)</f>
        <v>93p960h</v>
      </c>
      <c r="C3370" t="s">
        <v>27</v>
      </c>
      <c r="D3370" t="s">
        <v>28</v>
      </c>
      <c r="E3370">
        <v>4190160</v>
      </c>
      <c r="S3370">
        <f t="shared" si="52"/>
        <v>0</v>
      </c>
      <c r="T3370">
        <f>SUM($F3370:H3370)</f>
        <v>0</v>
      </c>
      <c r="U3370">
        <f>SUM($F3370:I3370)</f>
        <v>0</v>
      </c>
      <c r="V3370">
        <f>SUM($F3370:J3370)</f>
        <v>0</v>
      </c>
      <c r="W3370">
        <f>SUM($F3370:K3370)</f>
        <v>0</v>
      </c>
      <c r="X3370">
        <f>SUM($F3370:L3370)</f>
        <v>0</v>
      </c>
      <c r="Y3370">
        <f>SUM($F3370:M3370)</f>
        <v>0</v>
      </c>
      <c r="Z3370">
        <f>SUM($F3370:N3370)</f>
        <v>0</v>
      </c>
      <c r="AA3370">
        <f>SUM($F3370:O3370)</f>
        <v>0</v>
      </c>
      <c r="AB3370">
        <f>SUM($F3370:P3370)</f>
        <v>0</v>
      </c>
      <c r="AC3370">
        <f>SUM($F3370:Q3370)</f>
        <v>0</v>
      </c>
      <c r="AD3370">
        <f>SUM($F3370:R3370)</f>
        <v>0</v>
      </c>
    </row>
    <row r="3371" spans="1:30" x14ac:dyDescent="0.35">
      <c r="A3371" t="s">
        <v>177</v>
      </c>
      <c r="B3371" s="328" t="str">
        <f>VLOOKUP(A3371,'Web Based Remittances'!$A$2:$C$70,3,0)</f>
        <v>93p960h</v>
      </c>
      <c r="C3371" t="s">
        <v>29</v>
      </c>
      <c r="D3371" t="s">
        <v>30</v>
      </c>
      <c r="E3371">
        <v>4190390</v>
      </c>
      <c r="F3371">
        <v>-101098.67</v>
      </c>
      <c r="G3371">
        <v>-8424.8891666666659</v>
      </c>
      <c r="H3371">
        <v>-8424.8891666666659</v>
      </c>
      <c r="I3371">
        <v>-8424.8891666666659</v>
      </c>
      <c r="J3371">
        <v>-8424.8891666666659</v>
      </c>
      <c r="K3371">
        <v>-8424.8891666666659</v>
      </c>
      <c r="L3371">
        <v>-8424.8891666666659</v>
      </c>
      <c r="M3371">
        <v>-8424.8891666666659</v>
      </c>
      <c r="N3371">
        <v>-8424.8891666666659</v>
      </c>
      <c r="O3371">
        <v>-8424.8891666666659</v>
      </c>
      <c r="P3371">
        <v>-8424.8891666666659</v>
      </c>
      <c r="Q3371">
        <v>-8424.8891666666659</v>
      </c>
      <c r="R3371">
        <v>-8424.8891666666659</v>
      </c>
      <c r="S3371">
        <f t="shared" si="52"/>
        <v>-8424.8891666666659</v>
      </c>
      <c r="T3371">
        <f>SUM($F3371:H3371)</f>
        <v>-117948.44833333332</v>
      </c>
      <c r="U3371">
        <f>SUM($F3371:I3371)</f>
        <v>-126373.33749999998</v>
      </c>
      <c r="V3371">
        <f>SUM($F3371:J3371)</f>
        <v>-134798.22666666665</v>
      </c>
      <c r="W3371">
        <f>SUM($F3371:K3371)</f>
        <v>-143223.11583333332</v>
      </c>
      <c r="X3371">
        <f>SUM($F3371:L3371)</f>
        <v>-151648.00499999998</v>
      </c>
      <c r="Y3371">
        <f>SUM($F3371:M3371)</f>
        <v>-160072.89416666664</v>
      </c>
      <c r="Z3371">
        <f>SUM($F3371:N3371)</f>
        <v>-168497.7833333333</v>
      </c>
      <c r="AA3371">
        <f>SUM($F3371:O3371)</f>
        <v>-176922.67249999996</v>
      </c>
      <c r="AB3371">
        <f>SUM($F3371:P3371)</f>
        <v>-185347.56166666662</v>
      </c>
      <c r="AC3371">
        <f>SUM($F3371:Q3371)</f>
        <v>-193772.45083333328</v>
      </c>
      <c r="AD3371">
        <f>SUM($F3371:R3371)</f>
        <v>-202197.33999999994</v>
      </c>
    </row>
    <row r="3372" spans="1:30" x14ac:dyDescent="0.35">
      <c r="A3372" t="s">
        <v>177</v>
      </c>
      <c r="B3372" s="328" t="str">
        <f>VLOOKUP(A3372,'Web Based Remittances'!$A$2:$C$70,3,0)</f>
        <v>93p960h</v>
      </c>
      <c r="C3372" t="s">
        <v>31</v>
      </c>
      <c r="D3372" t="s">
        <v>32</v>
      </c>
      <c r="E3372">
        <v>4191900</v>
      </c>
      <c r="F3372">
        <v>-29170</v>
      </c>
      <c r="G3372">
        <v>-2430.8333333333335</v>
      </c>
      <c r="H3372">
        <v>-2430.8333333333335</v>
      </c>
      <c r="I3372">
        <v>-2430.8333333333335</v>
      </c>
      <c r="J3372">
        <v>-2430.8333333333335</v>
      </c>
      <c r="K3372">
        <v>-2430.8333333333335</v>
      </c>
      <c r="L3372">
        <v>-2430.8333333333335</v>
      </c>
      <c r="M3372">
        <v>-2430.8333333333335</v>
      </c>
      <c r="N3372">
        <v>-2430.8333333333335</v>
      </c>
      <c r="O3372">
        <v>-2430.8333333333335</v>
      </c>
      <c r="P3372">
        <v>-2430.8333333333335</v>
      </c>
      <c r="Q3372">
        <v>-2430.8333333333335</v>
      </c>
      <c r="R3372">
        <v>-2430.8333333333335</v>
      </c>
      <c r="S3372">
        <f t="shared" si="52"/>
        <v>-2430.8333333333335</v>
      </c>
      <c r="T3372">
        <f>SUM($F3372:H3372)</f>
        <v>-34031.666666666664</v>
      </c>
      <c r="U3372">
        <f>SUM($F3372:I3372)</f>
        <v>-36462.5</v>
      </c>
      <c r="V3372">
        <f>SUM($F3372:J3372)</f>
        <v>-38893.333333333336</v>
      </c>
      <c r="W3372">
        <f>SUM($F3372:K3372)</f>
        <v>-41324.166666666672</v>
      </c>
      <c r="X3372">
        <f>SUM($F3372:L3372)</f>
        <v>-43755.000000000007</v>
      </c>
      <c r="Y3372">
        <f>SUM($F3372:M3372)</f>
        <v>-46185.833333333343</v>
      </c>
      <c r="Z3372">
        <f>SUM($F3372:N3372)</f>
        <v>-48616.666666666679</v>
      </c>
      <c r="AA3372">
        <f>SUM($F3372:O3372)</f>
        <v>-51047.500000000015</v>
      </c>
      <c r="AB3372">
        <f>SUM($F3372:P3372)</f>
        <v>-53478.33333333335</v>
      </c>
      <c r="AC3372">
        <f>SUM($F3372:Q3372)</f>
        <v>-55909.166666666686</v>
      </c>
      <c r="AD3372">
        <f>SUM($F3372:R3372)</f>
        <v>-58340.000000000022</v>
      </c>
    </row>
    <row r="3373" spans="1:30" x14ac:dyDescent="0.35">
      <c r="A3373" t="s">
        <v>177</v>
      </c>
      <c r="B3373" s="328" t="str">
        <f>VLOOKUP(A3373,'Web Based Remittances'!$A$2:$C$70,3,0)</f>
        <v>93p960h</v>
      </c>
      <c r="C3373" t="s">
        <v>33</v>
      </c>
      <c r="D3373" t="s">
        <v>34</v>
      </c>
      <c r="E3373">
        <v>4191100</v>
      </c>
      <c r="F3373">
        <v>-8642.68</v>
      </c>
      <c r="G3373">
        <v>-785.69818181818187</v>
      </c>
      <c r="H3373">
        <v>-785.69818181818187</v>
      </c>
      <c r="I3373">
        <v>-785.69818181818187</v>
      </c>
      <c r="J3373">
        <v>-785.69818181818187</v>
      </c>
      <c r="L3373">
        <v>-785.69818181818187</v>
      </c>
      <c r="M3373">
        <v>-785.69818181818187</v>
      </c>
      <c r="N3373">
        <v>-785.69818181818187</v>
      </c>
      <c r="O3373">
        <v>-785.69818181818187</v>
      </c>
      <c r="P3373">
        <v>-785.69818181818187</v>
      </c>
      <c r="Q3373">
        <v>-785.69818181818187</v>
      </c>
      <c r="R3373">
        <v>-785.69818181818187</v>
      </c>
      <c r="S3373">
        <f t="shared" si="52"/>
        <v>-785.69818181818187</v>
      </c>
      <c r="T3373">
        <f>SUM($F3373:H3373)</f>
        <v>-10214.076363636363</v>
      </c>
      <c r="U3373">
        <f>SUM($F3373:I3373)</f>
        <v>-10999.774545454544</v>
      </c>
      <c r="V3373">
        <f>SUM($F3373:J3373)</f>
        <v>-11785.472727272725</v>
      </c>
      <c r="W3373">
        <f>SUM($F3373:K3373)</f>
        <v>-11785.472727272725</v>
      </c>
      <c r="X3373">
        <f>SUM($F3373:L3373)</f>
        <v>-12571.170909090906</v>
      </c>
      <c r="Y3373">
        <f>SUM($F3373:M3373)</f>
        <v>-13356.869090909087</v>
      </c>
      <c r="Z3373">
        <f>SUM($F3373:N3373)</f>
        <v>-14142.567272727269</v>
      </c>
      <c r="AA3373">
        <f>SUM($F3373:O3373)</f>
        <v>-14928.26545454545</v>
      </c>
      <c r="AB3373">
        <f>SUM($F3373:P3373)</f>
        <v>-15713.963636363631</v>
      </c>
      <c r="AC3373">
        <f>SUM($F3373:Q3373)</f>
        <v>-16499.661818181812</v>
      </c>
      <c r="AD3373">
        <f>SUM($F3373:R3373)</f>
        <v>-17285.359999999993</v>
      </c>
    </row>
    <row r="3374" spans="1:30" x14ac:dyDescent="0.35">
      <c r="A3374" t="s">
        <v>177</v>
      </c>
      <c r="B3374" s="328" t="str">
        <f>VLOOKUP(A3374,'Web Based Remittances'!$A$2:$C$70,3,0)</f>
        <v>93p960h</v>
      </c>
      <c r="C3374" t="s">
        <v>35</v>
      </c>
      <c r="D3374" t="s">
        <v>36</v>
      </c>
      <c r="E3374">
        <v>4191110</v>
      </c>
      <c r="F3374">
        <v>-15008.91</v>
      </c>
      <c r="G3374">
        <v>-1364.4463636363637</v>
      </c>
      <c r="H3374">
        <v>-1364.4463636363637</v>
      </c>
      <c r="I3374">
        <v>-1364.4463636363637</v>
      </c>
      <c r="J3374">
        <v>-1364.4463636363637</v>
      </c>
      <c r="L3374">
        <v>-1364.4463636363637</v>
      </c>
      <c r="M3374">
        <v>-1364.4463636363637</v>
      </c>
      <c r="N3374">
        <v>-1364.4463636363637</v>
      </c>
      <c r="O3374">
        <v>-1364.4463636363637</v>
      </c>
      <c r="P3374">
        <v>-1364.4463636363637</v>
      </c>
      <c r="Q3374">
        <v>-1364.4463636363637</v>
      </c>
      <c r="R3374">
        <v>-1364.4463636363637</v>
      </c>
      <c r="S3374">
        <f t="shared" si="52"/>
        <v>-1364.4463636363637</v>
      </c>
      <c r="T3374">
        <f>SUM($F3374:H3374)</f>
        <v>-17737.802727272727</v>
      </c>
      <c r="U3374">
        <f>SUM($F3374:I3374)</f>
        <v>-19102.249090909092</v>
      </c>
      <c r="V3374">
        <f>SUM($F3374:J3374)</f>
        <v>-20466.695454545457</v>
      </c>
      <c r="W3374">
        <f>SUM($F3374:K3374)</f>
        <v>-20466.695454545457</v>
      </c>
      <c r="X3374">
        <f>SUM($F3374:L3374)</f>
        <v>-21831.141818181823</v>
      </c>
      <c r="Y3374">
        <f>SUM($F3374:M3374)</f>
        <v>-23195.588181818188</v>
      </c>
      <c r="Z3374">
        <f>SUM($F3374:N3374)</f>
        <v>-24560.034545454553</v>
      </c>
      <c r="AA3374">
        <f>SUM($F3374:O3374)</f>
        <v>-25924.480909090918</v>
      </c>
      <c r="AB3374">
        <f>SUM($F3374:P3374)</f>
        <v>-27288.927272727284</v>
      </c>
      <c r="AC3374">
        <f>SUM($F3374:Q3374)</f>
        <v>-28653.373636363649</v>
      </c>
      <c r="AD3374">
        <f>SUM($F3374:R3374)</f>
        <v>-30017.820000000014</v>
      </c>
    </row>
    <row r="3375" spans="1:30" x14ac:dyDescent="0.35">
      <c r="A3375" t="s">
        <v>177</v>
      </c>
      <c r="B3375" s="328" t="str">
        <f>VLOOKUP(A3375,'Web Based Remittances'!$A$2:$C$70,3,0)</f>
        <v>93p960h</v>
      </c>
      <c r="C3375" t="s">
        <v>37</v>
      </c>
      <c r="D3375" t="s">
        <v>38</v>
      </c>
      <c r="E3375">
        <v>4191600</v>
      </c>
      <c r="S3375">
        <f t="shared" si="52"/>
        <v>0</v>
      </c>
      <c r="T3375">
        <f>SUM($F3375:H3375)</f>
        <v>0</v>
      </c>
      <c r="U3375">
        <f>SUM($F3375:I3375)</f>
        <v>0</v>
      </c>
      <c r="V3375">
        <f>SUM($F3375:J3375)</f>
        <v>0</v>
      </c>
      <c r="W3375">
        <f>SUM($F3375:K3375)</f>
        <v>0</v>
      </c>
      <c r="X3375">
        <f>SUM($F3375:L3375)</f>
        <v>0</v>
      </c>
      <c r="Y3375">
        <f>SUM($F3375:M3375)</f>
        <v>0</v>
      </c>
      <c r="Z3375">
        <f>SUM($F3375:N3375)</f>
        <v>0</v>
      </c>
      <c r="AA3375">
        <f>SUM($F3375:O3375)</f>
        <v>0</v>
      </c>
      <c r="AB3375">
        <f>SUM($F3375:P3375)</f>
        <v>0</v>
      </c>
      <c r="AC3375">
        <f>SUM($F3375:Q3375)</f>
        <v>0</v>
      </c>
      <c r="AD3375">
        <f>SUM($F3375:R3375)</f>
        <v>0</v>
      </c>
    </row>
    <row r="3376" spans="1:30" x14ac:dyDescent="0.35">
      <c r="A3376" t="s">
        <v>177</v>
      </c>
      <c r="B3376" s="328" t="str">
        <f>VLOOKUP(A3376,'Web Based Remittances'!$A$2:$C$70,3,0)</f>
        <v>93p960h</v>
      </c>
      <c r="C3376" t="s">
        <v>39</v>
      </c>
      <c r="D3376" t="s">
        <v>40</v>
      </c>
      <c r="E3376">
        <v>4191610</v>
      </c>
      <c r="S3376">
        <f t="shared" si="52"/>
        <v>0</v>
      </c>
      <c r="T3376">
        <f>SUM($F3376:H3376)</f>
        <v>0</v>
      </c>
      <c r="U3376">
        <f>SUM($F3376:I3376)</f>
        <v>0</v>
      </c>
      <c r="V3376">
        <f>SUM($F3376:J3376)</f>
        <v>0</v>
      </c>
      <c r="W3376">
        <f>SUM($F3376:K3376)</f>
        <v>0</v>
      </c>
      <c r="X3376">
        <f>SUM($F3376:L3376)</f>
        <v>0</v>
      </c>
      <c r="Y3376">
        <f>SUM($F3376:M3376)</f>
        <v>0</v>
      </c>
      <c r="Z3376">
        <f>SUM($F3376:N3376)</f>
        <v>0</v>
      </c>
      <c r="AA3376">
        <f>SUM($F3376:O3376)</f>
        <v>0</v>
      </c>
      <c r="AB3376">
        <f>SUM($F3376:P3376)</f>
        <v>0</v>
      </c>
      <c r="AC3376">
        <f>SUM($F3376:Q3376)</f>
        <v>0</v>
      </c>
      <c r="AD3376">
        <f>SUM($F3376:R3376)</f>
        <v>0</v>
      </c>
    </row>
    <row r="3377" spans="1:30" x14ac:dyDescent="0.35">
      <c r="A3377" t="s">
        <v>177</v>
      </c>
      <c r="B3377" s="328" t="str">
        <f>VLOOKUP(A3377,'Web Based Remittances'!$A$2:$C$70,3,0)</f>
        <v>93p960h</v>
      </c>
      <c r="C3377" t="s">
        <v>41</v>
      </c>
      <c r="D3377" t="s">
        <v>42</v>
      </c>
      <c r="E3377">
        <v>4190410</v>
      </c>
      <c r="F3377">
        <v>-17100.759999999998</v>
      </c>
      <c r="G3377">
        <v>-1554.6145454545454</v>
      </c>
      <c r="H3377">
        <v>-1554.6145454545454</v>
      </c>
      <c r="I3377">
        <v>-1554.6145454545454</v>
      </c>
      <c r="J3377">
        <v>-1554.6145454545454</v>
      </c>
      <c r="L3377">
        <v>-1554.6145454545454</v>
      </c>
      <c r="M3377">
        <v>-1554.6145454545454</v>
      </c>
      <c r="N3377">
        <v>-1554.6145454545454</v>
      </c>
      <c r="O3377">
        <v>-1554.6145454545454</v>
      </c>
      <c r="P3377">
        <v>-1554.6145454545454</v>
      </c>
      <c r="Q3377">
        <v>-1554.6145454545454</v>
      </c>
      <c r="R3377">
        <v>-1554.6145454545454</v>
      </c>
      <c r="S3377">
        <f t="shared" si="52"/>
        <v>-1554.6145454545454</v>
      </c>
      <c r="T3377">
        <f>SUM($F3377:H3377)</f>
        <v>-20209.989090909086</v>
      </c>
      <c r="U3377">
        <f>SUM($F3377:I3377)</f>
        <v>-21764.60363636363</v>
      </c>
      <c r="V3377">
        <f>SUM($F3377:J3377)</f>
        <v>-23319.218181818174</v>
      </c>
      <c r="W3377">
        <f>SUM($F3377:K3377)</f>
        <v>-23319.218181818174</v>
      </c>
      <c r="X3377">
        <f>SUM($F3377:L3377)</f>
        <v>-24873.832727272718</v>
      </c>
      <c r="Y3377">
        <f>SUM($F3377:M3377)</f>
        <v>-26428.447272727262</v>
      </c>
      <c r="Z3377">
        <f>SUM($F3377:N3377)</f>
        <v>-27983.061818181806</v>
      </c>
      <c r="AA3377">
        <f>SUM($F3377:O3377)</f>
        <v>-29537.67636363635</v>
      </c>
      <c r="AB3377">
        <f>SUM($F3377:P3377)</f>
        <v>-31092.290909090894</v>
      </c>
      <c r="AC3377">
        <f>SUM($F3377:Q3377)</f>
        <v>-32646.905454545438</v>
      </c>
      <c r="AD3377">
        <f>SUM($F3377:R3377)</f>
        <v>-34201.519999999982</v>
      </c>
    </row>
    <row r="3378" spans="1:30" x14ac:dyDescent="0.35">
      <c r="A3378" t="s">
        <v>177</v>
      </c>
      <c r="B3378" s="328" t="str">
        <f>VLOOKUP(A3378,'Web Based Remittances'!$A$2:$C$70,3,0)</f>
        <v>93p960h</v>
      </c>
      <c r="C3378" t="s">
        <v>43</v>
      </c>
      <c r="D3378" t="s">
        <v>44</v>
      </c>
      <c r="E3378">
        <v>4190420</v>
      </c>
      <c r="F3378">
        <v>-6787.18</v>
      </c>
      <c r="G3378">
        <v>-617.01636363636362</v>
      </c>
      <c r="H3378">
        <v>-617.01636363636362</v>
      </c>
      <c r="I3378">
        <v>-617.01636363636362</v>
      </c>
      <c r="J3378">
        <v>-617.01636363636362</v>
      </c>
      <c r="L3378">
        <v>-617.01636363636362</v>
      </c>
      <c r="M3378">
        <v>-617.01636363636362</v>
      </c>
      <c r="N3378">
        <v>-617.01636363636362</v>
      </c>
      <c r="O3378">
        <v>-617.01636363636362</v>
      </c>
      <c r="P3378">
        <v>-617.01636363636362</v>
      </c>
      <c r="Q3378">
        <v>-617.01636363636362</v>
      </c>
      <c r="R3378">
        <v>-617.01636363636362</v>
      </c>
      <c r="S3378">
        <f t="shared" si="52"/>
        <v>-617.01636363636362</v>
      </c>
      <c r="T3378">
        <f>SUM($F3378:H3378)</f>
        <v>-8021.2127272727266</v>
      </c>
      <c r="U3378">
        <f>SUM($F3378:I3378)</f>
        <v>-8638.2290909090898</v>
      </c>
      <c r="V3378">
        <f>SUM($F3378:J3378)</f>
        <v>-9255.245454545453</v>
      </c>
      <c r="W3378">
        <f>SUM($F3378:K3378)</f>
        <v>-9255.245454545453</v>
      </c>
      <c r="X3378">
        <f>SUM($F3378:L3378)</f>
        <v>-9872.2618181818161</v>
      </c>
      <c r="Y3378">
        <f>SUM($F3378:M3378)</f>
        <v>-10489.278181818179</v>
      </c>
      <c r="Z3378">
        <f>SUM($F3378:N3378)</f>
        <v>-11106.294545454542</v>
      </c>
      <c r="AA3378">
        <f>SUM($F3378:O3378)</f>
        <v>-11723.310909090906</v>
      </c>
      <c r="AB3378">
        <f>SUM($F3378:P3378)</f>
        <v>-12340.327272727269</v>
      </c>
      <c r="AC3378">
        <f>SUM($F3378:Q3378)</f>
        <v>-12957.343636363632</v>
      </c>
      <c r="AD3378">
        <f>SUM($F3378:R3378)</f>
        <v>-13574.359999999995</v>
      </c>
    </row>
    <row r="3379" spans="1:30" x14ac:dyDescent="0.35">
      <c r="A3379" t="s">
        <v>177</v>
      </c>
      <c r="B3379" s="328" t="str">
        <f>VLOOKUP(A3379,'Web Based Remittances'!$A$2:$C$70,3,0)</f>
        <v>93p960h</v>
      </c>
      <c r="C3379" t="s">
        <v>45</v>
      </c>
      <c r="D3379" t="s">
        <v>46</v>
      </c>
      <c r="E3379">
        <v>4190200</v>
      </c>
      <c r="F3379">
        <v>-24652.43</v>
      </c>
      <c r="G3379">
        <v>-2241.13</v>
      </c>
      <c r="H3379">
        <v>-2241.13</v>
      </c>
      <c r="I3379">
        <v>-2241.13</v>
      </c>
      <c r="J3379">
        <v>-2241.13</v>
      </c>
      <c r="L3379">
        <v>-2241.13</v>
      </c>
      <c r="M3379">
        <v>-2241.13</v>
      </c>
      <c r="N3379">
        <v>-2241.13</v>
      </c>
      <c r="O3379">
        <v>-2241.13</v>
      </c>
      <c r="P3379">
        <v>-2241.13</v>
      </c>
      <c r="Q3379">
        <v>-2241.13</v>
      </c>
      <c r="R3379">
        <v>-2241.13</v>
      </c>
      <c r="S3379">
        <f t="shared" si="52"/>
        <v>-2241.13</v>
      </c>
      <c r="T3379">
        <f>SUM($F3379:H3379)</f>
        <v>-29134.690000000002</v>
      </c>
      <c r="U3379">
        <f>SUM($F3379:I3379)</f>
        <v>-31375.820000000003</v>
      </c>
      <c r="V3379">
        <f>SUM($F3379:J3379)</f>
        <v>-33616.950000000004</v>
      </c>
      <c r="W3379">
        <f>SUM($F3379:K3379)</f>
        <v>-33616.950000000004</v>
      </c>
      <c r="X3379">
        <f>SUM($F3379:L3379)</f>
        <v>-35858.080000000002</v>
      </c>
      <c r="Y3379">
        <f>SUM($F3379:M3379)</f>
        <v>-38099.21</v>
      </c>
      <c r="Z3379">
        <f>SUM($F3379:N3379)</f>
        <v>-40340.339999999997</v>
      </c>
      <c r="AA3379">
        <f>SUM($F3379:O3379)</f>
        <v>-42581.469999999994</v>
      </c>
      <c r="AB3379">
        <f>SUM($F3379:P3379)</f>
        <v>-44822.599999999991</v>
      </c>
      <c r="AC3379">
        <f>SUM($F3379:Q3379)</f>
        <v>-47063.729999999989</v>
      </c>
      <c r="AD3379">
        <f>SUM($F3379:R3379)</f>
        <v>-49304.859999999986</v>
      </c>
    </row>
    <row r="3380" spans="1:30" x14ac:dyDescent="0.35">
      <c r="A3380" t="s">
        <v>177</v>
      </c>
      <c r="B3380" s="328" t="str">
        <f>VLOOKUP(A3380,'Web Based Remittances'!$A$2:$C$70,3,0)</f>
        <v>93p960h</v>
      </c>
      <c r="C3380" t="s">
        <v>47</v>
      </c>
      <c r="D3380" t="s">
        <v>48</v>
      </c>
      <c r="E3380">
        <v>4190386</v>
      </c>
      <c r="S3380">
        <f t="shared" si="52"/>
        <v>0</v>
      </c>
      <c r="T3380">
        <f>SUM($F3380:H3380)</f>
        <v>0</v>
      </c>
      <c r="U3380">
        <f>SUM($F3380:I3380)</f>
        <v>0</v>
      </c>
      <c r="V3380">
        <f>SUM($F3380:J3380)</f>
        <v>0</v>
      </c>
      <c r="W3380">
        <f>SUM($F3380:K3380)</f>
        <v>0</v>
      </c>
      <c r="X3380">
        <f>SUM($F3380:L3380)</f>
        <v>0</v>
      </c>
      <c r="Y3380">
        <f>SUM($F3380:M3380)</f>
        <v>0</v>
      </c>
      <c r="Z3380">
        <f>SUM($F3380:N3380)</f>
        <v>0</v>
      </c>
      <c r="AA3380">
        <f>SUM($F3380:O3380)</f>
        <v>0</v>
      </c>
      <c r="AB3380">
        <f>SUM($F3380:P3380)</f>
        <v>0</v>
      </c>
      <c r="AC3380">
        <f>SUM($F3380:Q3380)</f>
        <v>0</v>
      </c>
      <c r="AD3380">
        <f>SUM($F3380:R3380)</f>
        <v>0</v>
      </c>
    </row>
    <row r="3381" spans="1:30" x14ac:dyDescent="0.35">
      <c r="A3381" t="s">
        <v>177</v>
      </c>
      <c r="B3381" s="328" t="str">
        <f>VLOOKUP(A3381,'Web Based Remittances'!$A$2:$C$70,3,0)</f>
        <v>93p960h</v>
      </c>
      <c r="C3381" t="s">
        <v>49</v>
      </c>
      <c r="D3381" t="s">
        <v>50</v>
      </c>
      <c r="E3381">
        <v>4190387</v>
      </c>
      <c r="S3381">
        <f t="shared" si="52"/>
        <v>0</v>
      </c>
      <c r="T3381">
        <f>SUM($F3381:H3381)</f>
        <v>0</v>
      </c>
      <c r="U3381">
        <f>SUM($F3381:I3381)</f>
        <v>0</v>
      </c>
      <c r="V3381">
        <f>SUM($F3381:J3381)</f>
        <v>0</v>
      </c>
      <c r="W3381">
        <f>SUM($F3381:K3381)</f>
        <v>0</v>
      </c>
      <c r="X3381">
        <f>SUM($F3381:L3381)</f>
        <v>0</v>
      </c>
      <c r="Y3381">
        <f>SUM($F3381:M3381)</f>
        <v>0</v>
      </c>
      <c r="Z3381">
        <f>SUM($F3381:N3381)</f>
        <v>0</v>
      </c>
      <c r="AA3381">
        <f>SUM($F3381:O3381)</f>
        <v>0</v>
      </c>
      <c r="AB3381">
        <f>SUM($F3381:P3381)</f>
        <v>0</v>
      </c>
      <c r="AC3381">
        <f>SUM($F3381:Q3381)</f>
        <v>0</v>
      </c>
      <c r="AD3381">
        <f>SUM($F3381:R3381)</f>
        <v>0</v>
      </c>
    </row>
    <row r="3382" spans="1:30" x14ac:dyDescent="0.35">
      <c r="A3382" t="s">
        <v>177</v>
      </c>
      <c r="B3382" s="328" t="str">
        <f>VLOOKUP(A3382,'Web Based Remittances'!$A$2:$C$70,3,0)</f>
        <v>93p960h</v>
      </c>
      <c r="C3382" t="s">
        <v>51</v>
      </c>
      <c r="D3382" t="s">
        <v>52</v>
      </c>
      <c r="E3382">
        <v>4190388</v>
      </c>
      <c r="F3382">
        <v>-13412.5</v>
      </c>
      <c r="G3382">
        <v>-2972.5</v>
      </c>
      <c r="L3382">
        <v>-3480</v>
      </c>
      <c r="O3382">
        <v>-3480</v>
      </c>
      <c r="R3382">
        <v>-3480</v>
      </c>
      <c r="S3382">
        <f t="shared" si="52"/>
        <v>-2972.5</v>
      </c>
      <c r="T3382">
        <f>SUM($F3382:H3382)</f>
        <v>-16385</v>
      </c>
      <c r="U3382">
        <f>SUM($F3382:I3382)</f>
        <v>-16385</v>
      </c>
      <c r="V3382">
        <f>SUM($F3382:J3382)</f>
        <v>-16385</v>
      </c>
      <c r="W3382">
        <f>SUM($F3382:K3382)</f>
        <v>-16385</v>
      </c>
      <c r="X3382">
        <f>SUM($F3382:L3382)</f>
        <v>-19865</v>
      </c>
      <c r="Y3382">
        <f>SUM($F3382:M3382)</f>
        <v>-19865</v>
      </c>
      <c r="Z3382">
        <f>SUM($F3382:N3382)</f>
        <v>-19865</v>
      </c>
      <c r="AA3382">
        <f>SUM($F3382:O3382)</f>
        <v>-23345</v>
      </c>
      <c r="AB3382">
        <f>SUM($F3382:P3382)</f>
        <v>-23345</v>
      </c>
      <c r="AC3382">
        <f>SUM($F3382:Q3382)</f>
        <v>-23345</v>
      </c>
      <c r="AD3382">
        <f>SUM($F3382:R3382)</f>
        <v>-26825</v>
      </c>
    </row>
    <row r="3383" spans="1:30" x14ac:dyDescent="0.35">
      <c r="A3383" t="s">
        <v>177</v>
      </c>
      <c r="B3383" s="328" t="str">
        <f>VLOOKUP(A3383,'Web Based Remittances'!$A$2:$C$70,3,0)</f>
        <v>93p960h</v>
      </c>
      <c r="C3383" t="s">
        <v>53</v>
      </c>
      <c r="D3383" t="s">
        <v>54</v>
      </c>
      <c r="E3383">
        <v>4190380</v>
      </c>
      <c r="F3383">
        <v>-62672</v>
      </c>
      <c r="H3383">
        <v>-26113.33</v>
      </c>
      <c r="N3383">
        <v>-36558.67</v>
      </c>
      <c r="S3383">
        <f t="shared" si="52"/>
        <v>0</v>
      </c>
      <c r="T3383">
        <f>SUM($F3383:H3383)</f>
        <v>-88785.33</v>
      </c>
      <c r="U3383">
        <f>SUM($F3383:I3383)</f>
        <v>-88785.33</v>
      </c>
      <c r="V3383">
        <f>SUM($F3383:J3383)</f>
        <v>-88785.33</v>
      </c>
      <c r="W3383">
        <f>SUM($F3383:K3383)</f>
        <v>-88785.33</v>
      </c>
      <c r="X3383">
        <f>SUM($F3383:L3383)</f>
        <v>-88785.33</v>
      </c>
      <c r="Y3383">
        <f>SUM($F3383:M3383)</f>
        <v>-88785.33</v>
      </c>
      <c r="Z3383">
        <f>SUM($F3383:N3383)</f>
        <v>-125344</v>
      </c>
      <c r="AA3383">
        <f>SUM($F3383:O3383)</f>
        <v>-125344</v>
      </c>
      <c r="AB3383">
        <f>SUM($F3383:P3383)</f>
        <v>-125344</v>
      </c>
      <c r="AC3383">
        <f>SUM($F3383:Q3383)</f>
        <v>-125344</v>
      </c>
      <c r="AD3383">
        <f>SUM($F3383:R3383)</f>
        <v>-125344</v>
      </c>
    </row>
    <row r="3384" spans="1:30" x14ac:dyDescent="0.35">
      <c r="A3384" t="s">
        <v>177</v>
      </c>
      <c r="B3384" s="328" t="str">
        <f>VLOOKUP(A3384,'Web Based Remittances'!$A$2:$C$70,3,0)</f>
        <v>93p960h</v>
      </c>
      <c r="C3384" t="s">
        <v>156</v>
      </c>
      <c r="D3384" t="s">
        <v>157</v>
      </c>
      <c r="E3384">
        <v>4190205</v>
      </c>
      <c r="S3384">
        <f t="shared" si="52"/>
        <v>0</v>
      </c>
      <c r="T3384">
        <f>SUM($F3384:H3384)</f>
        <v>0</v>
      </c>
      <c r="U3384">
        <f>SUM($F3384:I3384)</f>
        <v>0</v>
      </c>
      <c r="V3384">
        <f>SUM($F3384:J3384)</f>
        <v>0</v>
      </c>
      <c r="W3384">
        <f>SUM($F3384:K3384)</f>
        <v>0</v>
      </c>
      <c r="X3384">
        <f>SUM($F3384:L3384)</f>
        <v>0</v>
      </c>
      <c r="Y3384">
        <f>SUM($F3384:M3384)</f>
        <v>0</v>
      </c>
      <c r="Z3384">
        <f>SUM($F3384:N3384)</f>
        <v>0</v>
      </c>
      <c r="AA3384">
        <f>SUM($F3384:O3384)</f>
        <v>0</v>
      </c>
      <c r="AB3384">
        <f>SUM($F3384:P3384)</f>
        <v>0</v>
      </c>
      <c r="AC3384">
        <f>SUM($F3384:Q3384)</f>
        <v>0</v>
      </c>
      <c r="AD3384">
        <f>SUM($F3384:R3384)</f>
        <v>0</v>
      </c>
    </row>
    <row r="3385" spans="1:30" x14ac:dyDescent="0.35">
      <c r="A3385" t="s">
        <v>177</v>
      </c>
      <c r="B3385" s="328" t="str">
        <f>VLOOKUP(A3385,'Web Based Remittances'!$A$2:$C$70,3,0)</f>
        <v>93p960h</v>
      </c>
      <c r="C3385" t="s">
        <v>55</v>
      </c>
      <c r="D3385" t="s">
        <v>56</v>
      </c>
      <c r="E3385">
        <v>4190210</v>
      </c>
      <c r="S3385">
        <f t="shared" si="52"/>
        <v>0</v>
      </c>
      <c r="T3385">
        <f>SUM($F3385:H3385)</f>
        <v>0</v>
      </c>
      <c r="U3385">
        <f>SUM($F3385:I3385)</f>
        <v>0</v>
      </c>
      <c r="V3385">
        <f>SUM($F3385:J3385)</f>
        <v>0</v>
      </c>
      <c r="W3385">
        <f>SUM($F3385:K3385)</f>
        <v>0</v>
      </c>
      <c r="X3385">
        <f>SUM($F3385:L3385)</f>
        <v>0</v>
      </c>
      <c r="Y3385">
        <f>SUM($F3385:M3385)</f>
        <v>0</v>
      </c>
      <c r="Z3385">
        <f>SUM($F3385:N3385)</f>
        <v>0</v>
      </c>
      <c r="AA3385">
        <f>SUM($F3385:O3385)</f>
        <v>0</v>
      </c>
      <c r="AB3385">
        <f>SUM($F3385:P3385)</f>
        <v>0</v>
      </c>
      <c r="AC3385">
        <f>SUM($F3385:Q3385)</f>
        <v>0</v>
      </c>
      <c r="AD3385">
        <f>SUM($F3385:R3385)</f>
        <v>0</v>
      </c>
    </row>
    <row r="3386" spans="1:30" x14ac:dyDescent="0.35">
      <c r="A3386" t="s">
        <v>177</v>
      </c>
      <c r="B3386" s="328" t="str">
        <f>VLOOKUP(A3386,'Web Based Remittances'!$A$2:$C$70,3,0)</f>
        <v>93p960h</v>
      </c>
      <c r="C3386" t="s">
        <v>57</v>
      </c>
      <c r="D3386" t="s">
        <v>58</v>
      </c>
      <c r="E3386">
        <v>6110000</v>
      </c>
      <c r="F3386">
        <v>1065937</v>
      </c>
      <c r="G3386">
        <v>83244</v>
      </c>
      <c r="H3386">
        <v>86439</v>
      </c>
      <c r="I3386">
        <v>86439</v>
      </c>
      <c r="J3386">
        <v>86439</v>
      </c>
      <c r="K3386">
        <v>86439</v>
      </c>
      <c r="L3386">
        <v>90991</v>
      </c>
      <c r="M3386">
        <v>90991</v>
      </c>
      <c r="N3386">
        <v>90991</v>
      </c>
      <c r="O3386">
        <v>90991</v>
      </c>
      <c r="P3386">
        <v>90991</v>
      </c>
      <c r="Q3386">
        <v>90991</v>
      </c>
      <c r="R3386">
        <v>90991</v>
      </c>
      <c r="S3386">
        <f t="shared" si="52"/>
        <v>83244</v>
      </c>
      <c r="T3386">
        <f>SUM($F3386:H3386)</f>
        <v>1235620</v>
      </c>
      <c r="U3386">
        <f>SUM($F3386:I3386)</f>
        <v>1322059</v>
      </c>
      <c r="V3386">
        <f>SUM($F3386:J3386)</f>
        <v>1408498</v>
      </c>
      <c r="W3386">
        <f>SUM($F3386:K3386)</f>
        <v>1494937</v>
      </c>
      <c r="X3386">
        <f>SUM($F3386:L3386)</f>
        <v>1585928</v>
      </c>
      <c r="Y3386">
        <f>SUM($F3386:M3386)</f>
        <v>1676919</v>
      </c>
      <c r="Z3386">
        <f>SUM($F3386:N3386)</f>
        <v>1767910</v>
      </c>
      <c r="AA3386">
        <f>SUM($F3386:O3386)</f>
        <v>1858901</v>
      </c>
      <c r="AB3386">
        <f>SUM($F3386:P3386)</f>
        <v>1949892</v>
      </c>
      <c r="AC3386">
        <f>SUM($F3386:Q3386)</f>
        <v>2040883</v>
      </c>
      <c r="AD3386">
        <f>SUM($F3386:R3386)</f>
        <v>2131874</v>
      </c>
    </row>
    <row r="3387" spans="1:30" x14ac:dyDescent="0.35">
      <c r="A3387" t="s">
        <v>177</v>
      </c>
      <c r="B3387" s="328" t="str">
        <f>VLOOKUP(A3387,'Web Based Remittances'!$A$2:$C$70,3,0)</f>
        <v>93p960h</v>
      </c>
      <c r="C3387" t="s">
        <v>59</v>
      </c>
      <c r="D3387" t="s">
        <v>60</v>
      </c>
      <c r="E3387">
        <v>6110020</v>
      </c>
      <c r="S3387">
        <f t="shared" si="52"/>
        <v>0</v>
      </c>
      <c r="T3387">
        <f>SUM($F3387:H3387)</f>
        <v>0</v>
      </c>
      <c r="U3387">
        <f>SUM($F3387:I3387)</f>
        <v>0</v>
      </c>
      <c r="V3387">
        <f>SUM($F3387:J3387)</f>
        <v>0</v>
      </c>
      <c r="W3387">
        <f>SUM($F3387:K3387)</f>
        <v>0</v>
      </c>
      <c r="X3387">
        <f>SUM($F3387:L3387)</f>
        <v>0</v>
      </c>
      <c r="Y3387">
        <f>SUM($F3387:M3387)</f>
        <v>0</v>
      </c>
      <c r="Z3387">
        <f>SUM($F3387:N3387)</f>
        <v>0</v>
      </c>
      <c r="AA3387">
        <f>SUM($F3387:O3387)</f>
        <v>0</v>
      </c>
      <c r="AB3387">
        <f>SUM($F3387:P3387)</f>
        <v>0</v>
      </c>
      <c r="AC3387">
        <f>SUM($F3387:Q3387)</f>
        <v>0</v>
      </c>
      <c r="AD3387">
        <f>SUM($F3387:R3387)</f>
        <v>0</v>
      </c>
    </row>
    <row r="3388" spans="1:30" x14ac:dyDescent="0.35">
      <c r="A3388" t="s">
        <v>177</v>
      </c>
      <c r="B3388" s="328" t="str">
        <f>VLOOKUP(A3388,'Web Based Remittances'!$A$2:$C$70,3,0)</f>
        <v>93p960h</v>
      </c>
      <c r="C3388" t="s">
        <v>61</v>
      </c>
      <c r="D3388" t="s">
        <v>62</v>
      </c>
      <c r="E3388">
        <v>6110600</v>
      </c>
      <c r="F3388">
        <v>380006</v>
      </c>
      <c r="G3388">
        <v>30679</v>
      </c>
      <c r="H3388">
        <v>31265</v>
      </c>
      <c r="I3388">
        <v>31265</v>
      </c>
      <c r="J3388">
        <v>31265</v>
      </c>
      <c r="K3388">
        <v>31265</v>
      </c>
      <c r="L3388">
        <v>31265</v>
      </c>
      <c r="M3388">
        <v>32167</v>
      </c>
      <c r="N3388">
        <v>32167</v>
      </c>
      <c r="O3388">
        <v>32167</v>
      </c>
      <c r="P3388">
        <v>32167</v>
      </c>
      <c r="Q3388">
        <v>32167</v>
      </c>
      <c r="R3388">
        <v>32167</v>
      </c>
      <c r="S3388">
        <f t="shared" si="52"/>
        <v>30679</v>
      </c>
      <c r="T3388">
        <f>SUM($F3388:H3388)</f>
        <v>441950</v>
      </c>
      <c r="U3388">
        <f>SUM($F3388:I3388)</f>
        <v>473215</v>
      </c>
      <c r="V3388">
        <f>SUM($F3388:J3388)</f>
        <v>504480</v>
      </c>
      <c r="W3388">
        <f>SUM($F3388:K3388)</f>
        <v>535745</v>
      </c>
      <c r="X3388">
        <f>SUM($F3388:L3388)</f>
        <v>567010</v>
      </c>
      <c r="Y3388">
        <f>SUM($F3388:M3388)</f>
        <v>599177</v>
      </c>
      <c r="Z3388">
        <f>SUM($F3388:N3388)</f>
        <v>631344</v>
      </c>
      <c r="AA3388">
        <f>SUM($F3388:O3388)</f>
        <v>663511</v>
      </c>
      <c r="AB3388">
        <f>SUM($F3388:P3388)</f>
        <v>695678</v>
      </c>
      <c r="AC3388">
        <f>SUM($F3388:Q3388)</f>
        <v>727845</v>
      </c>
      <c r="AD3388">
        <f>SUM($F3388:R3388)</f>
        <v>760012</v>
      </c>
    </row>
    <row r="3389" spans="1:30" x14ac:dyDescent="0.35">
      <c r="A3389" t="s">
        <v>177</v>
      </c>
      <c r="B3389" s="328" t="str">
        <f>VLOOKUP(A3389,'Web Based Remittances'!$A$2:$C$70,3,0)</f>
        <v>93p960h</v>
      </c>
      <c r="C3389" t="s">
        <v>63</v>
      </c>
      <c r="D3389" t="s">
        <v>64</v>
      </c>
      <c r="E3389">
        <v>6110720</v>
      </c>
      <c r="S3389">
        <f t="shared" si="52"/>
        <v>0</v>
      </c>
      <c r="T3389">
        <f>SUM($F3389:H3389)</f>
        <v>0</v>
      </c>
      <c r="U3389">
        <f>SUM($F3389:I3389)</f>
        <v>0</v>
      </c>
      <c r="V3389">
        <f>SUM($F3389:J3389)</f>
        <v>0</v>
      </c>
      <c r="W3389">
        <f>SUM($F3389:K3389)</f>
        <v>0</v>
      </c>
      <c r="X3389">
        <f>SUM($F3389:L3389)</f>
        <v>0</v>
      </c>
      <c r="Y3389">
        <f>SUM($F3389:M3389)</f>
        <v>0</v>
      </c>
      <c r="Z3389">
        <f>SUM($F3389:N3389)</f>
        <v>0</v>
      </c>
      <c r="AA3389">
        <f>SUM($F3389:O3389)</f>
        <v>0</v>
      </c>
      <c r="AB3389">
        <f>SUM($F3389:P3389)</f>
        <v>0</v>
      </c>
      <c r="AC3389">
        <f>SUM($F3389:Q3389)</f>
        <v>0</v>
      </c>
      <c r="AD3389">
        <f>SUM($F3389:R3389)</f>
        <v>0</v>
      </c>
    </row>
    <row r="3390" spans="1:30" x14ac:dyDescent="0.35">
      <c r="A3390" t="s">
        <v>177</v>
      </c>
      <c r="B3390" s="328" t="str">
        <f>VLOOKUP(A3390,'Web Based Remittances'!$A$2:$C$70,3,0)</f>
        <v>93p960h</v>
      </c>
      <c r="C3390" t="s">
        <v>65</v>
      </c>
      <c r="D3390" t="s">
        <v>66</v>
      </c>
      <c r="E3390">
        <v>6110860</v>
      </c>
      <c r="F3390">
        <v>116865</v>
      </c>
      <c r="G3390">
        <v>9022</v>
      </c>
      <c r="H3390">
        <v>9655</v>
      </c>
      <c r="I3390">
        <v>9655</v>
      </c>
      <c r="J3390">
        <v>9655</v>
      </c>
      <c r="K3390">
        <v>9655</v>
      </c>
      <c r="L3390">
        <v>9655</v>
      </c>
      <c r="M3390">
        <v>9928</v>
      </c>
      <c r="N3390">
        <v>9928</v>
      </c>
      <c r="O3390">
        <v>9928</v>
      </c>
      <c r="P3390">
        <v>9928</v>
      </c>
      <c r="Q3390">
        <v>9928</v>
      </c>
      <c r="R3390">
        <v>9928</v>
      </c>
      <c r="S3390">
        <f t="shared" si="52"/>
        <v>9022</v>
      </c>
      <c r="T3390">
        <f>SUM($F3390:H3390)</f>
        <v>135542</v>
      </c>
      <c r="U3390">
        <f>SUM($F3390:I3390)</f>
        <v>145197</v>
      </c>
      <c r="V3390">
        <f>SUM($F3390:J3390)</f>
        <v>154852</v>
      </c>
      <c r="W3390">
        <f>SUM($F3390:K3390)</f>
        <v>164507</v>
      </c>
      <c r="X3390">
        <f>SUM($F3390:L3390)</f>
        <v>174162</v>
      </c>
      <c r="Y3390">
        <f>SUM($F3390:M3390)</f>
        <v>184090</v>
      </c>
      <c r="Z3390">
        <f>SUM($F3390:N3390)</f>
        <v>194018</v>
      </c>
      <c r="AA3390">
        <f>SUM($F3390:O3390)</f>
        <v>203946</v>
      </c>
      <c r="AB3390">
        <f>SUM($F3390:P3390)</f>
        <v>213874</v>
      </c>
      <c r="AC3390">
        <f>SUM($F3390:Q3390)</f>
        <v>223802</v>
      </c>
      <c r="AD3390">
        <f>SUM($F3390:R3390)</f>
        <v>233730</v>
      </c>
    </row>
    <row r="3391" spans="1:30" x14ac:dyDescent="0.35">
      <c r="A3391" t="s">
        <v>177</v>
      </c>
      <c r="B3391" s="328" t="str">
        <f>VLOOKUP(A3391,'Web Based Remittances'!$A$2:$C$70,3,0)</f>
        <v>93p960h</v>
      </c>
      <c r="C3391" t="s">
        <v>67</v>
      </c>
      <c r="D3391" t="s">
        <v>68</v>
      </c>
      <c r="E3391">
        <v>6110800</v>
      </c>
      <c r="S3391">
        <f t="shared" si="52"/>
        <v>0</v>
      </c>
      <c r="T3391">
        <f>SUM($F3391:H3391)</f>
        <v>0</v>
      </c>
      <c r="U3391">
        <f>SUM($F3391:I3391)</f>
        <v>0</v>
      </c>
      <c r="V3391">
        <f>SUM($F3391:J3391)</f>
        <v>0</v>
      </c>
      <c r="W3391">
        <f>SUM($F3391:K3391)</f>
        <v>0</v>
      </c>
      <c r="X3391">
        <f>SUM($F3391:L3391)</f>
        <v>0</v>
      </c>
      <c r="Y3391">
        <f>SUM($F3391:M3391)</f>
        <v>0</v>
      </c>
      <c r="Z3391">
        <f>SUM($F3391:N3391)</f>
        <v>0</v>
      </c>
      <c r="AA3391">
        <f>SUM($F3391:O3391)</f>
        <v>0</v>
      </c>
      <c r="AB3391">
        <f>SUM($F3391:P3391)</f>
        <v>0</v>
      </c>
      <c r="AC3391">
        <f>SUM($F3391:Q3391)</f>
        <v>0</v>
      </c>
      <c r="AD3391">
        <f>SUM($F3391:R3391)</f>
        <v>0</v>
      </c>
    </row>
    <row r="3392" spans="1:30" x14ac:dyDescent="0.35">
      <c r="A3392" t="s">
        <v>177</v>
      </c>
      <c r="B3392" s="328" t="str">
        <f>VLOOKUP(A3392,'Web Based Remittances'!$A$2:$C$70,3,0)</f>
        <v>93p960h</v>
      </c>
      <c r="C3392" t="s">
        <v>69</v>
      </c>
      <c r="D3392" t="s">
        <v>70</v>
      </c>
      <c r="E3392">
        <v>6110640</v>
      </c>
      <c r="F3392">
        <v>40614</v>
      </c>
      <c r="G3392">
        <v>3368</v>
      </c>
      <c r="H3392">
        <v>3368</v>
      </c>
      <c r="I3392">
        <v>3368</v>
      </c>
      <c r="J3392">
        <v>3368</v>
      </c>
      <c r="K3392">
        <v>3368</v>
      </c>
      <c r="L3392">
        <v>3368</v>
      </c>
      <c r="M3392">
        <v>3401</v>
      </c>
      <c r="N3392">
        <v>3401</v>
      </c>
      <c r="O3392">
        <v>3401</v>
      </c>
      <c r="P3392">
        <v>3401</v>
      </c>
      <c r="Q3392">
        <v>3401</v>
      </c>
      <c r="R3392">
        <v>3401</v>
      </c>
      <c r="S3392">
        <f t="shared" si="52"/>
        <v>3368</v>
      </c>
      <c r="T3392">
        <f>SUM($F3392:H3392)</f>
        <v>47350</v>
      </c>
      <c r="U3392">
        <f>SUM($F3392:I3392)</f>
        <v>50718</v>
      </c>
      <c r="V3392">
        <f>SUM($F3392:J3392)</f>
        <v>54086</v>
      </c>
      <c r="W3392">
        <f>SUM($F3392:K3392)</f>
        <v>57454</v>
      </c>
      <c r="X3392">
        <f>SUM($F3392:L3392)</f>
        <v>60822</v>
      </c>
      <c r="Y3392">
        <f>SUM($F3392:M3392)</f>
        <v>64223</v>
      </c>
      <c r="Z3392">
        <f>SUM($F3392:N3392)</f>
        <v>67624</v>
      </c>
      <c r="AA3392">
        <f>SUM($F3392:O3392)</f>
        <v>71025</v>
      </c>
      <c r="AB3392">
        <f>SUM($F3392:P3392)</f>
        <v>74426</v>
      </c>
      <c r="AC3392">
        <f>SUM($F3392:Q3392)</f>
        <v>77827</v>
      </c>
      <c r="AD3392">
        <f>SUM($F3392:R3392)</f>
        <v>81228</v>
      </c>
    </row>
    <row r="3393" spans="1:30" x14ac:dyDescent="0.35">
      <c r="A3393" t="s">
        <v>177</v>
      </c>
      <c r="B3393" s="328" t="str">
        <f>VLOOKUP(A3393,'Web Based Remittances'!$A$2:$C$70,3,0)</f>
        <v>93p960h</v>
      </c>
      <c r="C3393" t="s">
        <v>71</v>
      </c>
      <c r="D3393" t="s">
        <v>72</v>
      </c>
      <c r="E3393">
        <v>6116300</v>
      </c>
      <c r="F3393">
        <v>10000</v>
      </c>
      <c r="G3393">
        <v>909</v>
      </c>
      <c r="H3393">
        <v>909</v>
      </c>
      <c r="I3393">
        <v>909</v>
      </c>
      <c r="J3393">
        <v>909</v>
      </c>
      <c r="L3393">
        <v>909</v>
      </c>
      <c r="M3393">
        <v>909</v>
      </c>
      <c r="N3393">
        <v>909</v>
      </c>
      <c r="O3393">
        <v>909</v>
      </c>
      <c r="P3393">
        <v>909</v>
      </c>
      <c r="Q3393">
        <v>909</v>
      </c>
      <c r="R3393">
        <v>910</v>
      </c>
      <c r="S3393">
        <f t="shared" si="52"/>
        <v>909</v>
      </c>
      <c r="T3393">
        <f>SUM($F3393:H3393)</f>
        <v>11818</v>
      </c>
      <c r="U3393">
        <f>SUM($F3393:I3393)</f>
        <v>12727</v>
      </c>
      <c r="V3393">
        <f>SUM($F3393:J3393)</f>
        <v>13636</v>
      </c>
      <c r="W3393">
        <f>SUM($F3393:K3393)</f>
        <v>13636</v>
      </c>
      <c r="X3393">
        <f>SUM($F3393:L3393)</f>
        <v>14545</v>
      </c>
      <c r="Y3393">
        <f>SUM($F3393:M3393)</f>
        <v>15454</v>
      </c>
      <c r="Z3393">
        <f>SUM($F3393:N3393)</f>
        <v>16363</v>
      </c>
      <c r="AA3393">
        <f>SUM($F3393:O3393)</f>
        <v>17272</v>
      </c>
      <c r="AB3393">
        <f>SUM($F3393:P3393)</f>
        <v>18181</v>
      </c>
      <c r="AC3393">
        <f>SUM($F3393:Q3393)</f>
        <v>19090</v>
      </c>
      <c r="AD3393">
        <f>SUM($F3393:R3393)</f>
        <v>20000</v>
      </c>
    </row>
    <row r="3394" spans="1:30" x14ac:dyDescent="0.35">
      <c r="A3394" t="s">
        <v>177</v>
      </c>
      <c r="B3394" s="328" t="str">
        <f>VLOOKUP(A3394,'Web Based Remittances'!$A$2:$C$70,3,0)</f>
        <v>93p960h</v>
      </c>
      <c r="C3394" t="s">
        <v>73</v>
      </c>
      <c r="D3394" t="s">
        <v>74</v>
      </c>
      <c r="E3394">
        <v>6116200</v>
      </c>
      <c r="F3394">
        <v>9000</v>
      </c>
      <c r="G3394">
        <v>818.18</v>
      </c>
      <c r="H3394">
        <v>818.18</v>
      </c>
      <c r="I3394">
        <v>818.18</v>
      </c>
      <c r="J3394">
        <v>818.18</v>
      </c>
      <c r="L3394">
        <v>818.18</v>
      </c>
      <c r="M3394">
        <v>818.18</v>
      </c>
      <c r="N3394">
        <v>818.18</v>
      </c>
      <c r="O3394">
        <v>818.18</v>
      </c>
      <c r="P3394">
        <v>818.18</v>
      </c>
      <c r="Q3394">
        <v>818.18</v>
      </c>
      <c r="R3394">
        <v>818.2</v>
      </c>
      <c r="S3394">
        <f t="shared" si="52"/>
        <v>818.18</v>
      </c>
      <c r="T3394">
        <f>SUM($F3394:H3394)</f>
        <v>10636.36</v>
      </c>
      <c r="U3394">
        <f>SUM($F3394:I3394)</f>
        <v>11454.54</v>
      </c>
      <c r="V3394">
        <f>SUM($F3394:J3394)</f>
        <v>12272.720000000001</v>
      </c>
      <c r="W3394">
        <f>SUM($F3394:K3394)</f>
        <v>12272.720000000001</v>
      </c>
      <c r="X3394">
        <f>SUM($F3394:L3394)</f>
        <v>13090.900000000001</v>
      </c>
      <c r="Y3394">
        <f>SUM($F3394:M3394)</f>
        <v>13909.080000000002</v>
      </c>
      <c r="Z3394">
        <f>SUM($F3394:N3394)</f>
        <v>14727.260000000002</v>
      </c>
      <c r="AA3394">
        <f>SUM($F3394:O3394)</f>
        <v>15545.440000000002</v>
      </c>
      <c r="AB3394">
        <f>SUM($F3394:P3394)</f>
        <v>16363.620000000003</v>
      </c>
      <c r="AC3394">
        <f>SUM($F3394:Q3394)</f>
        <v>17181.800000000003</v>
      </c>
      <c r="AD3394">
        <f>SUM($F3394:R3394)</f>
        <v>18000.000000000004</v>
      </c>
    </row>
    <row r="3395" spans="1:30" x14ac:dyDescent="0.35">
      <c r="A3395" t="s">
        <v>177</v>
      </c>
      <c r="B3395" s="328" t="str">
        <f>VLOOKUP(A3395,'Web Based Remittances'!$A$2:$C$70,3,0)</f>
        <v>93p960h</v>
      </c>
      <c r="C3395" t="s">
        <v>75</v>
      </c>
      <c r="D3395" t="s">
        <v>76</v>
      </c>
      <c r="E3395">
        <v>6116610</v>
      </c>
      <c r="S3395">
        <f t="shared" si="52"/>
        <v>0</v>
      </c>
      <c r="T3395">
        <f>SUM($F3395:H3395)</f>
        <v>0</v>
      </c>
      <c r="U3395">
        <f>SUM($F3395:I3395)</f>
        <v>0</v>
      </c>
      <c r="V3395">
        <f>SUM($F3395:J3395)</f>
        <v>0</v>
      </c>
      <c r="W3395">
        <f>SUM($F3395:K3395)</f>
        <v>0</v>
      </c>
      <c r="X3395">
        <f>SUM($F3395:L3395)</f>
        <v>0</v>
      </c>
      <c r="Y3395">
        <f>SUM($F3395:M3395)</f>
        <v>0</v>
      </c>
      <c r="Z3395">
        <f>SUM($F3395:N3395)</f>
        <v>0</v>
      </c>
      <c r="AA3395">
        <f>SUM($F3395:O3395)</f>
        <v>0</v>
      </c>
      <c r="AB3395">
        <f>SUM($F3395:P3395)</f>
        <v>0</v>
      </c>
      <c r="AC3395">
        <f>SUM($F3395:Q3395)</f>
        <v>0</v>
      </c>
      <c r="AD3395">
        <f>SUM($F3395:R3395)</f>
        <v>0</v>
      </c>
    </row>
    <row r="3396" spans="1:30" x14ac:dyDescent="0.35">
      <c r="A3396" t="s">
        <v>177</v>
      </c>
      <c r="B3396" s="328" t="str">
        <f>VLOOKUP(A3396,'Web Based Remittances'!$A$2:$C$70,3,0)</f>
        <v>93p960h</v>
      </c>
      <c r="C3396" t="s">
        <v>77</v>
      </c>
      <c r="D3396" t="s">
        <v>78</v>
      </c>
      <c r="E3396">
        <v>6116600</v>
      </c>
      <c r="F3396">
        <v>566.05999999999995</v>
      </c>
      <c r="G3396">
        <v>566.05999999999995</v>
      </c>
      <c r="S3396">
        <f t="shared" ref="S3396:S3459" si="53">G3396</f>
        <v>566.05999999999995</v>
      </c>
      <c r="T3396">
        <f>SUM($F3396:H3396)</f>
        <v>1132.1199999999999</v>
      </c>
      <c r="U3396">
        <f>SUM($F3396:I3396)</f>
        <v>1132.1199999999999</v>
      </c>
      <c r="V3396">
        <f>SUM($F3396:J3396)</f>
        <v>1132.1199999999999</v>
      </c>
      <c r="W3396">
        <f>SUM($F3396:K3396)</f>
        <v>1132.1199999999999</v>
      </c>
      <c r="X3396">
        <f>SUM($F3396:L3396)</f>
        <v>1132.1199999999999</v>
      </c>
      <c r="Y3396">
        <f>SUM($F3396:M3396)</f>
        <v>1132.1199999999999</v>
      </c>
      <c r="Z3396">
        <f>SUM($F3396:N3396)</f>
        <v>1132.1199999999999</v>
      </c>
      <c r="AA3396">
        <f>SUM($F3396:O3396)</f>
        <v>1132.1199999999999</v>
      </c>
      <c r="AB3396">
        <f>SUM($F3396:P3396)</f>
        <v>1132.1199999999999</v>
      </c>
      <c r="AC3396">
        <f>SUM($F3396:Q3396)</f>
        <v>1132.1199999999999</v>
      </c>
      <c r="AD3396">
        <f>SUM($F3396:R3396)</f>
        <v>1132.1199999999999</v>
      </c>
    </row>
    <row r="3397" spans="1:30" x14ac:dyDescent="0.35">
      <c r="A3397" t="s">
        <v>177</v>
      </c>
      <c r="B3397" s="328" t="str">
        <f>VLOOKUP(A3397,'Web Based Remittances'!$A$2:$C$70,3,0)</f>
        <v>93p960h</v>
      </c>
      <c r="C3397" t="s">
        <v>79</v>
      </c>
      <c r="D3397" t="s">
        <v>80</v>
      </c>
      <c r="E3397">
        <v>6121000</v>
      </c>
      <c r="F3397">
        <v>21000</v>
      </c>
      <c r="G3397">
        <v>1909.090909090909</v>
      </c>
      <c r="H3397">
        <v>1909.090909090909</v>
      </c>
      <c r="I3397">
        <v>1909.090909090909</v>
      </c>
      <c r="J3397">
        <v>1909.090909090909</v>
      </c>
      <c r="L3397">
        <v>1909.090909090909</v>
      </c>
      <c r="M3397">
        <v>1909.090909090909</v>
      </c>
      <c r="N3397">
        <v>1909.090909090909</v>
      </c>
      <c r="O3397">
        <v>1909.090909090909</v>
      </c>
      <c r="P3397">
        <v>1909.090909090909</v>
      </c>
      <c r="Q3397">
        <v>1909.090909090909</v>
      </c>
      <c r="R3397">
        <v>1909.090909090909</v>
      </c>
      <c r="S3397">
        <f t="shared" si="53"/>
        <v>1909.090909090909</v>
      </c>
      <c r="T3397">
        <f>SUM($F3397:H3397)</f>
        <v>24818.181818181816</v>
      </c>
      <c r="U3397">
        <f>SUM($F3397:I3397)</f>
        <v>26727.272727272724</v>
      </c>
      <c r="V3397">
        <f>SUM($F3397:J3397)</f>
        <v>28636.363636363632</v>
      </c>
      <c r="W3397">
        <f>SUM($F3397:K3397)</f>
        <v>28636.363636363632</v>
      </c>
      <c r="X3397">
        <f>SUM($F3397:L3397)</f>
        <v>30545.45454545454</v>
      </c>
      <c r="Y3397">
        <f>SUM($F3397:M3397)</f>
        <v>32454.545454545449</v>
      </c>
      <c r="Z3397">
        <f>SUM($F3397:N3397)</f>
        <v>34363.63636363636</v>
      </c>
      <c r="AA3397">
        <f>SUM($F3397:O3397)</f>
        <v>36272.727272727272</v>
      </c>
      <c r="AB3397">
        <f>SUM($F3397:P3397)</f>
        <v>38181.818181818184</v>
      </c>
      <c r="AC3397">
        <f>SUM($F3397:Q3397)</f>
        <v>40090.909090909096</v>
      </c>
      <c r="AD3397">
        <f>SUM($F3397:R3397)</f>
        <v>42000.000000000007</v>
      </c>
    </row>
    <row r="3398" spans="1:30" x14ac:dyDescent="0.35">
      <c r="A3398" t="s">
        <v>177</v>
      </c>
      <c r="B3398" s="328" t="str">
        <f>VLOOKUP(A3398,'Web Based Remittances'!$A$2:$C$70,3,0)</f>
        <v>93p960h</v>
      </c>
      <c r="C3398" t="s">
        <v>81</v>
      </c>
      <c r="D3398" t="s">
        <v>82</v>
      </c>
      <c r="E3398">
        <v>6122310</v>
      </c>
      <c r="F3398">
        <v>7875</v>
      </c>
      <c r="G3398">
        <v>656.25</v>
      </c>
      <c r="H3398">
        <v>656.25</v>
      </c>
      <c r="I3398">
        <v>656.25</v>
      </c>
      <c r="J3398">
        <v>656.25</v>
      </c>
      <c r="K3398">
        <v>656.25</v>
      </c>
      <c r="L3398">
        <v>656.25</v>
      </c>
      <c r="M3398">
        <v>656.25</v>
      </c>
      <c r="N3398">
        <v>656.25</v>
      </c>
      <c r="O3398">
        <v>656.25</v>
      </c>
      <c r="P3398">
        <v>656.25</v>
      </c>
      <c r="Q3398">
        <v>656.25</v>
      </c>
      <c r="R3398">
        <v>656.25</v>
      </c>
      <c r="S3398">
        <f t="shared" si="53"/>
        <v>656.25</v>
      </c>
      <c r="T3398">
        <f>SUM($F3398:H3398)</f>
        <v>9187.5</v>
      </c>
      <c r="U3398">
        <f>SUM($F3398:I3398)</f>
        <v>9843.75</v>
      </c>
      <c r="V3398">
        <f>SUM($F3398:J3398)</f>
        <v>10500</v>
      </c>
      <c r="W3398">
        <f>SUM($F3398:K3398)</f>
        <v>11156.25</v>
      </c>
      <c r="X3398">
        <f>SUM($F3398:L3398)</f>
        <v>11812.5</v>
      </c>
      <c r="Y3398">
        <f>SUM($F3398:M3398)</f>
        <v>12468.75</v>
      </c>
      <c r="Z3398">
        <f>SUM($F3398:N3398)</f>
        <v>13125</v>
      </c>
      <c r="AA3398">
        <f>SUM($F3398:O3398)</f>
        <v>13781.25</v>
      </c>
      <c r="AB3398">
        <f>SUM($F3398:P3398)</f>
        <v>14437.5</v>
      </c>
      <c r="AC3398">
        <f>SUM($F3398:Q3398)</f>
        <v>15093.75</v>
      </c>
      <c r="AD3398">
        <f>SUM($F3398:R3398)</f>
        <v>15750</v>
      </c>
    </row>
    <row r="3399" spans="1:30" x14ac:dyDescent="0.35">
      <c r="A3399" t="s">
        <v>177</v>
      </c>
      <c r="B3399" s="328" t="str">
        <f>VLOOKUP(A3399,'Web Based Remittances'!$A$2:$C$70,3,0)</f>
        <v>93p960h</v>
      </c>
      <c r="C3399" t="s">
        <v>83</v>
      </c>
      <c r="D3399" t="s">
        <v>84</v>
      </c>
      <c r="E3399">
        <v>6122110</v>
      </c>
      <c r="F3399">
        <v>12500</v>
      </c>
      <c r="G3399">
        <v>1136.3636363636363</v>
      </c>
      <c r="H3399">
        <v>1136.3636363636363</v>
      </c>
      <c r="I3399">
        <v>1136.3636363636363</v>
      </c>
      <c r="J3399">
        <v>1136.3636363636363</v>
      </c>
      <c r="L3399">
        <v>1136.3636363636363</v>
      </c>
      <c r="M3399">
        <v>1136.3636363636363</v>
      </c>
      <c r="N3399">
        <v>1136.3636363636363</v>
      </c>
      <c r="O3399">
        <v>1136.3636363636363</v>
      </c>
      <c r="P3399">
        <v>1136.3636363636363</v>
      </c>
      <c r="Q3399">
        <v>1136.3636363636363</v>
      </c>
      <c r="R3399">
        <v>1136.3636363636363</v>
      </c>
      <c r="S3399">
        <f t="shared" si="53"/>
        <v>1136.3636363636363</v>
      </c>
      <c r="T3399">
        <f>SUM($F3399:H3399)</f>
        <v>14772.727272727272</v>
      </c>
      <c r="U3399">
        <f>SUM($F3399:I3399)</f>
        <v>15909.090909090908</v>
      </c>
      <c r="V3399">
        <f>SUM($F3399:J3399)</f>
        <v>17045.454545454544</v>
      </c>
      <c r="W3399">
        <f>SUM($F3399:K3399)</f>
        <v>17045.454545454544</v>
      </c>
      <c r="X3399">
        <f>SUM($F3399:L3399)</f>
        <v>18181.81818181818</v>
      </c>
      <c r="Y3399">
        <f>SUM($F3399:M3399)</f>
        <v>19318.181818181816</v>
      </c>
      <c r="Z3399">
        <f>SUM($F3399:N3399)</f>
        <v>20454.545454545452</v>
      </c>
      <c r="AA3399">
        <f>SUM($F3399:O3399)</f>
        <v>21590.909090909088</v>
      </c>
      <c r="AB3399">
        <f>SUM($F3399:P3399)</f>
        <v>22727.272727272724</v>
      </c>
      <c r="AC3399">
        <f>SUM($F3399:Q3399)</f>
        <v>23863.63636363636</v>
      </c>
      <c r="AD3399">
        <f>SUM($F3399:R3399)</f>
        <v>24999.999999999996</v>
      </c>
    </row>
    <row r="3400" spans="1:30" x14ac:dyDescent="0.35">
      <c r="A3400" t="s">
        <v>177</v>
      </c>
      <c r="B3400" s="328" t="str">
        <f>VLOOKUP(A3400,'Web Based Remittances'!$A$2:$C$70,3,0)</f>
        <v>93p960h</v>
      </c>
      <c r="C3400" t="s">
        <v>85</v>
      </c>
      <c r="D3400" t="s">
        <v>86</v>
      </c>
      <c r="E3400">
        <v>6120800</v>
      </c>
      <c r="F3400">
        <v>8000</v>
      </c>
      <c r="H3400">
        <v>1000</v>
      </c>
      <c r="K3400">
        <v>4000</v>
      </c>
      <c r="N3400">
        <v>1500</v>
      </c>
      <c r="Q3400">
        <v>1500</v>
      </c>
      <c r="S3400">
        <f t="shared" si="53"/>
        <v>0</v>
      </c>
      <c r="T3400">
        <f>SUM($F3400:H3400)</f>
        <v>9000</v>
      </c>
      <c r="U3400">
        <f>SUM($F3400:I3400)</f>
        <v>9000</v>
      </c>
      <c r="V3400">
        <f>SUM($F3400:J3400)</f>
        <v>9000</v>
      </c>
      <c r="W3400">
        <f>SUM($F3400:K3400)</f>
        <v>13000</v>
      </c>
      <c r="X3400">
        <f>SUM($F3400:L3400)</f>
        <v>13000</v>
      </c>
      <c r="Y3400">
        <f>SUM($F3400:M3400)</f>
        <v>13000</v>
      </c>
      <c r="Z3400">
        <f>SUM($F3400:N3400)</f>
        <v>14500</v>
      </c>
      <c r="AA3400">
        <f>SUM($F3400:O3400)</f>
        <v>14500</v>
      </c>
      <c r="AB3400">
        <f>SUM($F3400:P3400)</f>
        <v>14500</v>
      </c>
      <c r="AC3400">
        <f>SUM($F3400:Q3400)</f>
        <v>16000</v>
      </c>
      <c r="AD3400">
        <f>SUM($F3400:R3400)</f>
        <v>16000</v>
      </c>
    </row>
    <row r="3401" spans="1:30" x14ac:dyDescent="0.35">
      <c r="A3401" t="s">
        <v>177</v>
      </c>
      <c r="B3401" s="328" t="str">
        <f>VLOOKUP(A3401,'Web Based Remittances'!$A$2:$C$70,3,0)</f>
        <v>93p960h</v>
      </c>
      <c r="C3401" t="s">
        <v>87</v>
      </c>
      <c r="D3401" t="s">
        <v>88</v>
      </c>
      <c r="E3401">
        <v>6120220</v>
      </c>
      <c r="F3401">
        <v>75000</v>
      </c>
      <c r="G3401">
        <v>4000</v>
      </c>
      <c r="H3401">
        <v>4000</v>
      </c>
      <c r="I3401">
        <v>2000</v>
      </c>
      <c r="J3401">
        <v>2000</v>
      </c>
      <c r="K3401">
        <v>1000</v>
      </c>
      <c r="L3401">
        <v>4000</v>
      </c>
      <c r="M3401">
        <v>6000</v>
      </c>
      <c r="N3401">
        <v>8000</v>
      </c>
      <c r="O3401">
        <v>12000</v>
      </c>
      <c r="P3401">
        <v>12000</v>
      </c>
      <c r="Q3401">
        <v>12000</v>
      </c>
      <c r="R3401">
        <v>8000</v>
      </c>
      <c r="S3401">
        <f t="shared" si="53"/>
        <v>4000</v>
      </c>
      <c r="T3401">
        <f>SUM($F3401:H3401)</f>
        <v>83000</v>
      </c>
      <c r="U3401">
        <f>SUM($F3401:I3401)</f>
        <v>85000</v>
      </c>
      <c r="V3401">
        <f>SUM($F3401:J3401)</f>
        <v>87000</v>
      </c>
      <c r="W3401">
        <f>SUM($F3401:K3401)</f>
        <v>88000</v>
      </c>
      <c r="X3401">
        <f>SUM($F3401:L3401)</f>
        <v>92000</v>
      </c>
      <c r="Y3401">
        <f>SUM($F3401:M3401)</f>
        <v>98000</v>
      </c>
      <c r="Z3401">
        <f>SUM($F3401:N3401)</f>
        <v>106000</v>
      </c>
      <c r="AA3401">
        <f>SUM($F3401:O3401)</f>
        <v>118000</v>
      </c>
      <c r="AB3401">
        <f>SUM($F3401:P3401)</f>
        <v>130000</v>
      </c>
      <c r="AC3401">
        <f>SUM($F3401:Q3401)</f>
        <v>142000</v>
      </c>
      <c r="AD3401">
        <f>SUM($F3401:R3401)</f>
        <v>150000</v>
      </c>
    </row>
    <row r="3402" spans="1:30" x14ac:dyDescent="0.35">
      <c r="A3402" t="s">
        <v>177</v>
      </c>
      <c r="B3402" s="328" t="str">
        <f>VLOOKUP(A3402,'Web Based Remittances'!$A$2:$C$70,3,0)</f>
        <v>93p960h</v>
      </c>
      <c r="C3402" t="s">
        <v>89</v>
      </c>
      <c r="D3402" t="s">
        <v>90</v>
      </c>
      <c r="E3402">
        <v>6120600</v>
      </c>
      <c r="F3402">
        <v>45568</v>
      </c>
      <c r="G3402">
        <v>45568</v>
      </c>
      <c r="S3402">
        <f t="shared" si="53"/>
        <v>45568</v>
      </c>
      <c r="T3402">
        <f>SUM($F3402:H3402)</f>
        <v>91136</v>
      </c>
      <c r="U3402">
        <f>SUM($F3402:I3402)</f>
        <v>91136</v>
      </c>
      <c r="V3402">
        <f>SUM($F3402:J3402)</f>
        <v>91136</v>
      </c>
      <c r="W3402">
        <f>SUM($F3402:K3402)</f>
        <v>91136</v>
      </c>
      <c r="X3402">
        <f>SUM($F3402:L3402)</f>
        <v>91136</v>
      </c>
      <c r="Y3402">
        <f>SUM($F3402:M3402)</f>
        <v>91136</v>
      </c>
      <c r="Z3402">
        <f>SUM($F3402:N3402)</f>
        <v>91136</v>
      </c>
      <c r="AA3402">
        <f>SUM($F3402:O3402)</f>
        <v>91136</v>
      </c>
      <c r="AB3402">
        <f>SUM($F3402:P3402)</f>
        <v>91136</v>
      </c>
      <c r="AC3402">
        <f>SUM($F3402:Q3402)</f>
        <v>91136</v>
      </c>
      <c r="AD3402">
        <f>SUM($F3402:R3402)</f>
        <v>91136</v>
      </c>
    </row>
    <row r="3403" spans="1:30" x14ac:dyDescent="0.35">
      <c r="A3403" t="s">
        <v>177</v>
      </c>
      <c r="B3403" s="328" t="str">
        <f>VLOOKUP(A3403,'Web Based Remittances'!$A$2:$C$70,3,0)</f>
        <v>93p960h</v>
      </c>
      <c r="C3403" t="s">
        <v>91</v>
      </c>
      <c r="D3403" t="s">
        <v>92</v>
      </c>
      <c r="E3403">
        <v>6120400</v>
      </c>
      <c r="F3403">
        <v>8400</v>
      </c>
      <c r="G3403">
        <v>700</v>
      </c>
      <c r="H3403">
        <v>700</v>
      </c>
      <c r="I3403">
        <v>700</v>
      </c>
      <c r="J3403">
        <v>700</v>
      </c>
      <c r="K3403">
        <v>700</v>
      </c>
      <c r="L3403">
        <v>700</v>
      </c>
      <c r="M3403">
        <v>700</v>
      </c>
      <c r="N3403">
        <v>700</v>
      </c>
      <c r="O3403">
        <v>700</v>
      </c>
      <c r="P3403">
        <v>700</v>
      </c>
      <c r="Q3403">
        <v>700</v>
      </c>
      <c r="R3403">
        <v>700</v>
      </c>
      <c r="S3403">
        <f t="shared" si="53"/>
        <v>700</v>
      </c>
      <c r="T3403">
        <f>SUM($F3403:H3403)</f>
        <v>9800</v>
      </c>
      <c r="U3403">
        <f>SUM($F3403:I3403)</f>
        <v>10500</v>
      </c>
      <c r="V3403">
        <f>SUM($F3403:J3403)</f>
        <v>11200</v>
      </c>
      <c r="W3403">
        <f>SUM($F3403:K3403)</f>
        <v>11900</v>
      </c>
      <c r="X3403">
        <f>SUM($F3403:L3403)</f>
        <v>12600</v>
      </c>
      <c r="Y3403">
        <f>SUM($F3403:M3403)</f>
        <v>13300</v>
      </c>
      <c r="Z3403">
        <f>SUM($F3403:N3403)</f>
        <v>14000</v>
      </c>
      <c r="AA3403">
        <f>SUM($F3403:O3403)</f>
        <v>14700</v>
      </c>
      <c r="AB3403">
        <f>SUM($F3403:P3403)</f>
        <v>15400</v>
      </c>
      <c r="AC3403">
        <f>SUM($F3403:Q3403)</f>
        <v>16100</v>
      </c>
      <c r="AD3403">
        <f>SUM($F3403:R3403)</f>
        <v>16800</v>
      </c>
    </row>
    <row r="3404" spans="1:30" x14ac:dyDescent="0.35">
      <c r="A3404" t="s">
        <v>177</v>
      </c>
      <c r="B3404" s="328" t="str">
        <f>VLOOKUP(A3404,'Web Based Remittances'!$A$2:$C$70,3,0)</f>
        <v>93p960h</v>
      </c>
      <c r="C3404" t="s">
        <v>93</v>
      </c>
      <c r="D3404" t="s">
        <v>94</v>
      </c>
      <c r="E3404">
        <v>6140130</v>
      </c>
      <c r="F3404">
        <v>65000</v>
      </c>
      <c r="G3404">
        <v>5909.090909090909</v>
      </c>
      <c r="H3404">
        <v>5909.090909090909</v>
      </c>
      <c r="I3404">
        <v>5909.090909090909</v>
      </c>
      <c r="J3404">
        <v>5909.090909090909</v>
      </c>
      <c r="L3404">
        <v>5909.090909090909</v>
      </c>
      <c r="M3404">
        <v>5909.090909090909</v>
      </c>
      <c r="N3404">
        <v>5909.090909090909</v>
      </c>
      <c r="O3404">
        <v>5909.090909090909</v>
      </c>
      <c r="P3404">
        <v>5909.090909090909</v>
      </c>
      <c r="Q3404">
        <v>5909.090909090909</v>
      </c>
      <c r="R3404">
        <v>5909.090909090909</v>
      </c>
      <c r="S3404">
        <f t="shared" si="53"/>
        <v>5909.090909090909</v>
      </c>
      <c r="T3404">
        <f>SUM($F3404:H3404)</f>
        <v>76818.181818181823</v>
      </c>
      <c r="U3404">
        <f>SUM($F3404:I3404)</f>
        <v>82727.272727272735</v>
      </c>
      <c r="V3404">
        <f>SUM($F3404:J3404)</f>
        <v>88636.363636363647</v>
      </c>
      <c r="W3404">
        <f>SUM($F3404:K3404)</f>
        <v>88636.363636363647</v>
      </c>
      <c r="X3404">
        <f>SUM($F3404:L3404)</f>
        <v>94545.454545454559</v>
      </c>
      <c r="Y3404">
        <f>SUM($F3404:M3404)</f>
        <v>100454.54545454547</v>
      </c>
      <c r="Z3404">
        <f>SUM($F3404:N3404)</f>
        <v>106363.63636363638</v>
      </c>
      <c r="AA3404">
        <f>SUM($F3404:O3404)</f>
        <v>112272.72727272729</v>
      </c>
      <c r="AB3404">
        <f>SUM($F3404:P3404)</f>
        <v>118181.81818181821</v>
      </c>
      <c r="AC3404">
        <f>SUM($F3404:Q3404)</f>
        <v>124090.90909090912</v>
      </c>
      <c r="AD3404">
        <f>SUM($F3404:R3404)</f>
        <v>130000.00000000003</v>
      </c>
    </row>
    <row r="3405" spans="1:30" x14ac:dyDescent="0.35">
      <c r="A3405" t="s">
        <v>177</v>
      </c>
      <c r="B3405" s="328" t="str">
        <f>VLOOKUP(A3405,'Web Based Remittances'!$A$2:$C$70,3,0)</f>
        <v>93p960h</v>
      </c>
      <c r="C3405" t="s">
        <v>95</v>
      </c>
      <c r="D3405" t="s">
        <v>96</v>
      </c>
      <c r="E3405">
        <v>6142430</v>
      </c>
      <c r="F3405">
        <v>18900</v>
      </c>
      <c r="G3405">
        <v>1718.1818181818182</v>
      </c>
      <c r="H3405">
        <v>1718.1818181818182</v>
      </c>
      <c r="I3405">
        <v>1718.1818181818182</v>
      </c>
      <c r="J3405">
        <v>1718.1818181818182</v>
      </c>
      <c r="L3405">
        <v>1718.1818181818182</v>
      </c>
      <c r="M3405">
        <v>1718.1818181818182</v>
      </c>
      <c r="N3405">
        <v>1718.1818181818182</v>
      </c>
      <c r="O3405">
        <v>1718.1818181818182</v>
      </c>
      <c r="P3405">
        <v>1718.1818181818182</v>
      </c>
      <c r="Q3405">
        <v>1718.1818181818182</v>
      </c>
      <c r="R3405">
        <v>1718.1818181818182</v>
      </c>
      <c r="S3405">
        <f t="shared" si="53"/>
        <v>1718.1818181818182</v>
      </c>
      <c r="T3405">
        <f>SUM($F3405:H3405)</f>
        <v>22336.36363636364</v>
      </c>
      <c r="U3405">
        <f>SUM($F3405:I3405)</f>
        <v>24054.54545454546</v>
      </c>
      <c r="V3405">
        <f>SUM($F3405:J3405)</f>
        <v>25772.727272727279</v>
      </c>
      <c r="W3405">
        <f>SUM($F3405:K3405)</f>
        <v>25772.727272727279</v>
      </c>
      <c r="X3405">
        <f>SUM($F3405:L3405)</f>
        <v>27490.909090909099</v>
      </c>
      <c r="Y3405">
        <f>SUM($F3405:M3405)</f>
        <v>29209.090909090919</v>
      </c>
      <c r="Z3405">
        <f>SUM($F3405:N3405)</f>
        <v>30927.272727272739</v>
      </c>
      <c r="AA3405">
        <f>SUM($F3405:O3405)</f>
        <v>32645.454545454559</v>
      </c>
      <c r="AB3405">
        <f>SUM($F3405:P3405)</f>
        <v>34363.636363636375</v>
      </c>
      <c r="AC3405">
        <f>SUM($F3405:Q3405)</f>
        <v>36081.818181818191</v>
      </c>
      <c r="AD3405">
        <f>SUM($F3405:R3405)</f>
        <v>37800.000000000007</v>
      </c>
    </row>
    <row r="3406" spans="1:30" x14ac:dyDescent="0.35">
      <c r="A3406" t="s">
        <v>177</v>
      </c>
      <c r="B3406" s="328" t="str">
        <f>VLOOKUP(A3406,'Web Based Remittances'!$A$2:$C$70,3,0)</f>
        <v>93p960h</v>
      </c>
      <c r="C3406" t="s">
        <v>97</v>
      </c>
      <c r="D3406" t="s">
        <v>98</v>
      </c>
      <c r="E3406">
        <v>6146100</v>
      </c>
      <c r="S3406">
        <f t="shared" si="53"/>
        <v>0</v>
      </c>
      <c r="T3406">
        <f>SUM($F3406:H3406)</f>
        <v>0</v>
      </c>
      <c r="U3406">
        <f>SUM($F3406:I3406)</f>
        <v>0</v>
      </c>
      <c r="V3406">
        <f>SUM($F3406:J3406)</f>
        <v>0</v>
      </c>
      <c r="W3406">
        <f>SUM($F3406:K3406)</f>
        <v>0</v>
      </c>
      <c r="X3406">
        <f>SUM($F3406:L3406)</f>
        <v>0</v>
      </c>
      <c r="Y3406">
        <f>SUM($F3406:M3406)</f>
        <v>0</v>
      </c>
      <c r="Z3406">
        <f>SUM($F3406:N3406)</f>
        <v>0</v>
      </c>
      <c r="AA3406">
        <f>SUM($F3406:O3406)</f>
        <v>0</v>
      </c>
      <c r="AB3406">
        <f>SUM($F3406:P3406)</f>
        <v>0</v>
      </c>
      <c r="AC3406">
        <f>SUM($F3406:Q3406)</f>
        <v>0</v>
      </c>
      <c r="AD3406">
        <f>SUM($F3406:R3406)</f>
        <v>0</v>
      </c>
    </row>
    <row r="3407" spans="1:30" x14ac:dyDescent="0.35">
      <c r="A3407" t="s">
        <v>177</v>
      </c>
      <c r="B3407" s="328" t="str">
        <f>VLOOKUP(A3407,'Web Based Remittances'!$A$2:$C$70,3,0)</f>
        <v>93p960h</v>
      </c>
      <c r="C3407" t="s">
        <v>99</v>
      </c>
      <c r="D3407" t="s">
        <v>100</v>
      </c>
      <c r="E3407">
        <v>6140000</v>
      </c>
      <c r="F3407">
        <v>25000</v>
      </c>
      <c r="G3407">
        <v>2272.7272727272725</v>
      </c>
      <c r="H3407">
        <v>2272.7272727272725</v>
      </c>
      <c r="I3407">
        <v>2272.7272727272725</v>
      </c>
      <c r="J3407">
        <v>2272.7272727272725</v>
      </c>
      <c r="L3407">
        <v>2272.7272727272725</v>
      </c>
      <c r="M3407">
        <v>2272.7272727272725</v>
      </c>
      <c r="N3407">
        <v>2272.7272727272725</v>
      </c>
      <c r="O3407">
        <v>2272.7272727272725</v>
      </c>
      <c r="P3407">
        <v>2272.7272727272725</v>
      </c>
      <c r="Q3407">
        <v>2272.7272727272725</v>
      </c>
      <c r="R3407">
        <v>2272.7272727272725</v>
      </c>
      <c r="S3407">
        <f t="shared" si="53"/>
        <v>2272.7272727272725</v>
      </c>
      <c r="T3407">
        <f>SUM($F3407:H3407)</f>
        <v>29545.454545454544</v>
      </c>
      <c r="U3407">
        <f>SUM($F3407:I3407)</f>
        <v>31818.181818181816</v>
      </c>
      <c r="V3407">
        <f>SUM($F3407:J3407)</f>
        <v>34090.909090909088</v>
      </c>
      <c r="W3407">
        <f>SUM($F3407:K3407)</f>
        <v>34090.909090909088</v>
      </c>
      <c r="X3407">
        <f>SUM($F3407:L3407)</f>
        <v>36363.63636363636</v>
      </c>
      <c r="Y3407">
        <f>SUM($F3407:M3407)</f>
        <v>38636.363636363632</v>
      </c>
      <c r="Z3407">
        <f>SUM($F3407:N3407)</f>
        <v>40909.090909090904</v>
      </c>
      <c r="AA3407">
        <f>SUM($F3407:O3407)</f>
        <v>43181.818181818177</v>
      </c>
      <c r="AB3407">
        <f>SUM($F3407:P3407)</f>
        <v>45454.545454545449</v>
      </c>
      <c r="AC3407">
        <f>SUM($F3407:Q3407)</f>
        <v>47727.272727272721</v>
      </c>
      <c r="AD3407">
        <f>SUM($F3407:R3407)</f>
        <v>49999.999999999993</v>
      </c>
    </row>
    <row r="3408" spans="1:30" x14ac:dyDescent="0.35">
      <c r="A3408" t="s">
        <v>177</v>
      </c>
      <c r="B3408" s="328" t="str">
        <f>VLOOKUP(A3408,'Web Based Remittances'!$A$2:$C$70,3,0)</f>
        <v>93p960h</v>
      </c>
      <c r="C3408" t="s">
        <v>101</v>
      </c>
      <c r="D3408" t="s">
        <v>102</v>
      </c>
      <c r="E3408">
        <v>6121600</v>
      </c>
      <c r="F3408">
        <v>6380</v>
      </c>
      <c r="G3408">
        <v>6030</v>
      </c>
      <c r="R3408">
        <v>350</v>
      </c>
      <c r="S3408">
        <f t="shared" si="53"/>
        <v>6030</v>
      </c>
      <c r="T3408">
        <f>SUM($F3408:H3408)</f>
        <v>12410</v>
      </c>
      <c r="U3408">
        <f>SUM($F3408:I3408)</f>
        <v>12410</v>
      </c>
      <c r="V3408">
        <f>SUM($F3408:J3408)</f>
        <v>12410</v>
      </c>
      <c r="W3408">
        <f>SUM($F3408:K3408)</f>
        <v>12410</v>
      </c>
      <c r="X3408">
        <f>SUM($F3408:L3408)</f>
        <v>12410</v>
      </c>
      <c r="Y3408">
        <f>SUM($F3408:M3408)</f>
        <v>12410</v>
      </c>
      <c r="Z3408">
        <f>SUM($F3408:N3408)</f>
        <v>12410</v>
      </c>
      <c r="AA3408">
        <f>SUM($F3408:O3408)</f>
        <v>12410</v>
      </c>
      <c r="AB3408">
        <f>SUM($F3408:P3408)</f>
        <v>12410</v>
      </c>
      <c r="AC3408">
        <f>SUM($F3408:Q3408)</f>
        <v>12410</v>
      </c>
      <c r="AD3408">
        <f>SUM($F3408:R3408)</f>
        <v>12760</v>
      </c>
    </row>
    <row r="3409" spans="1:30" x14ac:dyDescent="0.35">
      <c r="A3409" t="s">
        <v>177</v>
      </c>
      <c r="B3409" s="328" t="str">
        <f>VLOOKUP(A3409,'Web Based Remittances'!$A$2:$C$70,3,0)</f>
        <v>93p960h</v>
      </c>
      <c r="C3409" t="s">
        <v>103</v>
      </c>
      <c r="D3409" t="s">
        <v>104</v>
      </c>
      <c r="E3409">
        <v>6151110</v>
      </c>
      <c r="S3409">
        <f t="shared" si="53"/>
        <v>0</v>
      </c>
      <c r="T3409">
        <f>SUM($F3409:H3409)</f>
        <v>0</v>
      </c>
      <c r="U3409">
        <f>SUM($F3409:I3409)</f>
        <v>0</v>
      </c>
      <c r="V3409">
        <f>SUM($F3409:J3409)</f>
        <v>0</v>
      </c>
      <c r="W3409">
        <f>SUM($F3409:K3409)</f>
        <v>0</v>
      </c>
      <c r="X3409">
        <f>SUM($F3409:L3409)</f>
        <v>0</v>
      </c>
      <c r="Y3409">
        <f>SUM($F3409:M3409)</f>
        <v>0</v>
      </c>
      <c r="Z3409">
        <f>SUM($F3409:N3409)</f>
        <v>0</v>
      </c>
      <c r="AA3409">
        <f>SUM($F3409:O3409)</f>
        <v>0</v>
      </c>
      <c r="AB3409">
        <f>SUM($F3409:P3409)</f>
        <v>0</v>
      </c>
      <c r="AC3409">
        <f>SUM($F3409:Q3409)</f>
        <v>0</v>
      </c>
      <c r="AD3409">
        <f>SUM($F3409:R3409)</f>
        <v>0</v>
      </c>
    </row>
    <row r="3410" spans="1:30" x14ac:dyDescent="0.35">
      <c r="A3410" t="s">
        <v>177</v>
      </c>
      <c r="B3410" s="328" t="str">
        <f>VLOOKUP(A3410,'Web Based Remittances'!$A$2:$C$70,3,0)</f>
        <v>93p960h</v>
      </c>
      <c r="C3410" t="s">
        <v>105</v>
      </c>
      <c r="D3410" t="s">
        <v>106</v>
      </c>
      <c r="E3410">
        <v>6140200</v>
      </c>
      <c r="F3410">
        <v>100770</v>
      </c>
      <c r="G3410">
        <v>9160.9090909090901</v>
      </c>
      <c r="H3410">
        <v>9160.9090909090901</v>
      </c>
      <c r="I3410">
        <v>9160.9090909090901</v>
      </c>
      <c r="J3410">
        <v>9160.9090909090901</v>
      </c>
      <c r="L3410">
        <v>9160.9090909090901</v>
      </c>
      <c r="M3410">
        <v>9160.9090909090901</v>
      </c>
      <c r="N3410">
        <v>9160.9090909090901</v>
      </c>
      <c r="O3410">
        <v>9160.9090909090901</v>
      </c>
      <c r="P3410">
        <v>9160.9090909090901</v>
      </c>
      <c r="Q3410">
        <v>9160.9090909090901</v>
      </c>
      <c r="R3410">
        <v>9160.9090909090901</v>
      </c>
      <c r="S3410">
        <f t="shared" si="53"/>
        <v>9160.9090909090901</v>
      </c>
      <c r="T3410">
        <f>SUM($F3410:H3410)</f>
        <v>119091.81818181818</v>
      </c>
      <c r="U3410">
        <f>SUM($F3410:I3410)</f>
        <v>128252.72727272726</v>
      </c>
      <c r="V3410">
        <f>SUM($F3410:J3410)</f>
        <v>137413.63636363635</v>
      </c>
      <c r="W3410">
        <f>SUM($F3410:K3410)</f>
        <v>137413.63636363635</v>
      </c>
      <c r="X3410">
        <f>SUM($F3410:L3410)</f>
        <v>146574.54545454544</v>
      </c>
      <c r="Y3410">
        <f>SUM($F3410:M3410)</f>
        <v>155735.45454545453</v>
      </c>
      <c r="Z3410">
        <f>SUM($F3410:N3410)</f>
        <v>164896.36363636362</v>
      </c>
      <c r="AA3410">
        <f>SUM($F3410:O3410)</f>
        <v>174057.27272727271</v>
      </c>
      <c r="AB3410">
        <f>SUM($F3410:P3410)</f>
        <v>183218.18181818179</v>
      </c>
      <c r="AC3410">
        <f>SUM($F3410:Q3410)</f>
        <v>192379.09090909088</v>
      </c>
      <c r="AD3410">
        <f>SUM($F3410:R3410)</f>
        <v>201539.99999999997</v>
      </c>
    </row>
    <row r="3411" spans="1:30" x14ac:dyDescent="0.35">
      <c r="A3411" t="s">
        <v>177</v>
      </c>
      <c r="B3411" s="328" t="str">
        <f>VLOOKUP(A3411,'Web Based Remittances'!$A$2:$C$70,3,0)</f>
        <v>93p960h</v>
      </c>
      <c r="C3411" t="s">
        <v>107</v>
      </c>
      <c r="D3411" t="s">
        <v>108</v>
      </c>
      <c r="E3411">
        <v>6111000</v>
      </c>
      <c r="F3411">
        <v>6000</v>
      </c>
      <c r="G3411">
        <v>400</v>
      </c>
      <c r="H3411">
        <v>600</v>
      </c>
      <c r="I3411">
        <v>600</v>
      </c>
      <c r="J3411">
        <v>600</v>
      </c>
      <c r="L3411">
        <v>400</v>
      </c>
      <c r="M3411">
        <v>400</v>
      </c>
      <c r="N3411">
        <v>600</v>
      </c>
      <c r="O3411">
        <v>600</v>
      </c>
      <c r="P3411">
        <v>600</v>
      </c>
      <c r="Q3411">
        <v>600</v>
      </c>
      <c r="R3411">
        <v>600</v>
      </c>
      <c r="S3411">
        <f t="shared" si="53"/>
        <v>400</v>
      </c>
      <c r="T3411">
        <f>SUM($F3411:H3411)</f>
        <v>7000</v>
      </c>
      <c r="U3411">
        <f>SUM($F3411:I3411)</f>
        <v>7600</v>
      </c>
      <c r="V3411">
        <f>SUM($F3411:J3411)</f>
        <v>8200</v>
      </c>
      <c r="W3411">
        <f>SUM($F3411:K3411)</f>
        <v>8200</v>
      </c>
      <c r="X3411">
        <f>SUM($F3411:L3411)</f>
        <v>8600</v>
      </c>
      <c r="Y3411">
        <f>SUM($F3411:M3411)</f>
        <v>9000</v>
      </c>
      <c r="Z3411">
        <f>SUM($F3411:N3411)</f>
        <v>9600</v>
      </c>
      <c r="AA3411">
        <f>SUM($F3411:O3411)</f>
        <v>10200</v>
      </c>
      <c r="AB3411">
        <f>SUM($F3411:P3411)</f>
        <v>10800</v>
      </c>
      <c r="AC3411">
        <f>SUM($F3411:Q3411)</f>
        <v>11400</v>
      </c>
      <c r="AD3411">
        <f>SUM($F3411:R3411)</f>
        <v>12000</v>
      </c>
    </row>
    <row r="3412" spans="1:30" x14ac:dyDescent="0.35">
      <c r="A3412" t="s">
        <v>177</v>
      </c>
      <c r="B3412" s="328" t="str">
        <f>VLOOKUP(A3412,'Web Based Remittances'!$A$2:$C$70,3,0)</f>
        <v>93p960h</v>
      </c>
      <c r="C3412" t="s">
        <v>109</v>
      </c>
      <c r="D3412" t="s">
        <v>110</v>
      </c>
      <c r="E3412">
        <v>6170100</v>
      </c>
      <c r="F3412">
        <v>22862.5</v>
      </c>
      <c r="G3412">
        <v>859.09</v>
      </c>
      <c r="H3412">
        <v>859.09</v>
      </c>
      <c r="I3412">
        <v>859.09</v>
      </c>
      <c r="J3412">
        <v>859.09</v>
      </c>
      <c r="L3412">
        <v>859.09</v>
      </c>
      <c r="M3412">
        <v>859.09</v>
      </c>
      <c r="N3412">
        <v>859.09</v>
      </c>
      <c r="O3412">
        <v>859.09</v>
      </c>
      <c r="P3412">
        <v>859.09</v>
      </c>
      <c r="Q3412">
        <v>859.09</v>
      </c>
      <c r="R3412">
        <v>14271.6</v>
      </c>
      <c r="S3412">
        <f t="shared" si="53"/>
        <v>859.09</v>
      </c>
      <c r="T3412">
        <f>SUM($F3412:H3412)</f>
        <v>24580.68</v>
      </c>
      <c r="U3412">
        <f>SUM($F3412:I3412)</f>
        <v>25439.77</v>
      </c>
      <c r="V3412">
        <f>SUM($F3412:J3412)</f>
        <v>26298.86</v>
      </c>
      <c r="W3412">
        <f>SUM($F3412:K3412)</f>
        <v>26298.86</v>
      </c>
      <c r="X3412">
        <f>SUM($F3412:L3412)</f>
        <v>27157.95</v>
      </c>
      <c r="Y3412">
        <f>SUM($F3412:M3412)</f>
        <v>28017.040000000001</v>
      </c>
      <c r="Z3412">
        <f>SUM($F3412:N3412)</f>
        <v>28876.13</v>
      </c>
      <c r="AA3412">
        <f>SUM($F3412:O3412)</f>
        <v>29735.22</v>
      </c>
      <c r="AB3412">
        <f>SUM($F3412:P3412)</f>
        <v>30594.31</v>
      </c>
      <c r="AC3412">
        <f>SUM($F3412:Q3412)</f>
        <v>31453.4</v>
      </c>
      <c r="AD3412">
        <f>SUM($F3412:R3412)</f>
        <v>45725</v>
      </c>
    </row>
    <row r="3413" spans="1:30" x14ac:dyDescent="0.35">
      <c r="A3413" t="s">
        <v>177</v>
      </c>
      <c r="B3413" s="328" t="str">
        <f>VLOOKUP(A3413,'Web Based Remittances'!$A$2:$C$70,3,0)</f>
        <v>93p960h</v>
      </c>
      <c r="C3413" t="s">
        <v>111</v>
      </c>
      <c r="D3413" t="s">
        <v>112</v>
      </c>
      <c r="E3413">
        <v>6170110</v>
      </c>
      <c r="F3413">
        <v>100701</v>
      </c>
      <c r="G3413">
        <v>8391.75</v>
      </c>
      <c r="H3413">
        <v>8391.75</v>
      </c>
      <c r="I3413">
        <v>8391.75</v>
      </c>
      <c r="J3413">
        <v>8391.75</v>
      </c>
      <c r="K3413">
        <v>8391.75</v>
      </c>
      <c r="L3413">
        <v>8391.75</v>
      </c>
      <c r="M3413">
        <v>8391.75</v>
      </c>
      <c r="N3413">
        <v>8391.75</v>
      </c>
      <c r="O3413">
        <v>8391.75</v>
      </c>
      <c r="P3413">
        <v>8391.75</v>
      </c>
      <c r="Q3413">
        <v>8391.75</v>
      </c>
      <c r="R3413">
        <v>8391.75</v>
      </c>
      <c r="S3413">
        <f t="shared" si="53"/>
        <v>8391.75</v>
      </c>
      <c r="T3413">
        <f>SUM($F3413:H3413)</f>
        <v>117484.5</v>
      </c>
      <c r="U3413">
        <f>SUM($F3413:I3413)</f>
        <v>125876.25</v>
      </c>
      <c r="V3413">
        <f>SUM($F3413:J3413)</f>
        <v>134268</v>
      </c>
      <c r="W3413">
        <f>SUM($F3413:K3413)</f>
        <v>142659.75</v>
      </c>
      <c r="X3413">
        <f>SUM($F3413:L3413)</f>
        <v>151051.5</v>
      </c>
      <c r="Y3413">
        <f>SUM($F3413:M3413)</f>
        <v>159443.25</v>
      </c>
      <c r="Z3413">
        <f>SUM($F3413:N3413)</f>
        <v>167835</v>
      </c>
      <c r="AA3413">
        <f>SUM($F3413:O3413)</f>
        <v>176226.75</v>
      </c>
      <c r="AB3413">
        <f>SUM($F3413:P3413)</f>
        <v>184618.5</v>
      </c>
      <c r="AC3413">
        <f>SUM($F3413:Q3413)</f>
        <v>193010.25</v>
      </c>
      <c r="AD3413">
        <f>SUM($F3413:R3413)</f>
        <v>201402</v>
      </c>
    </row>
    <row r="3414" spans="1:30" x14ac:dyDescent="0.35">
      <c r="A3414" t="s">
        <v>177</v>
      </c>
      <c r="B3414" s="328" t="str">
        <f>VLOOKUP(A3414,'Web Based Remittances'!$A$2:$C$70,3,0)</f>
        <v>93p960h</v>
      </c>
      <c r="C3414" t="s">
        <v>113</v>
      </c>
      <c r="D3414" t="s">
        <v>114</v>
      </c>
      <c r="E3414">
        <v>6181400</v>
      </c>
      <c r="S3414">
        <f t="shared" si="53"/>
        <v>0</v>
      </c>
      <c r="T3414">
        <f>SUM($F3414:H3414)</f>
        <v>0</v>
      </c>
      <c r="U3414">
        <f>SUM($F3414:I3414)</f>
        <v>0</v>
      </c>
      <c r="V3414">
        <f>SUM($F3414:J3414)</f>
        <v>0</v>
      </c>
      <c r="W3414">
        <f>SUM($F3414:K3414)</f>
        <v>0</v>
      </c>
      <c r="X3414">
        <f>SUM($F3414:L3414)</f>
        <v>0</v>
      </c>
      <c r="Y3414">
        <f>SUM($F3414:M3414)</f>
        <v>0</v>
      </c>
      <c r="Z3414">
        <f>SUM($F3414:N3414)</f>
        <v>0</v>
      </c>
      <c r="AA3414">
        <f>SUM($F3414:O3414)</f>
        <v>0</v>
      </c>
      <c r="AB3414">
        <f>SUM($F3414:P3414)</f>
        <v>0</v>
      </c>
      <c r="AC3414">
        <f>SUM($F3414:Q3414)</f>
        <v>0</v>
      </c>
      <c r="AD3414">
        <f>SUM($F3414:R3414)</f>
        <v>0</v>
      </c>
    </row>
    <row r="3415" spans="1:30" x14ac:dyDescent="0.35">
      <c r="A3415" t="s">
        <v>177</v>
      </c>
      <c r="B3415" s="328" t="str">
        <f>VLOOKUP(A3415,'Web Based Remittances'!$A$2:$C$70,3,0)</f>
        <v>93p960h</v>
      </c>
      <c r="C3415" t="s">
        <v>115</v>
      </c>
      <c r="D3415" t="s">
        <v>116</v>
      </c>
      <c r="E3415">
        <v>6181500</v>
      </c>
      <c r="S3415">
        <f t="shared" si="53"/>
        <v>0</v>
      </c>
      <c r="T3415">
        <f>SUM($F3415:H3415)</f>
        <v>0</v>
      </c>
      <c r="U3415">
        <f>SUM($F3415:I3415)</f>
        <v>0</v>
      </c>
      <c r="V3415">
        <f>SUM($F3415:J3415)</f>
        <v>0</v>
      </c>
      <c r="W3415">
        <f>SUM($F3415:K3415)</f>
        <v>0</v>
      </c>
      <c r="X3415">
        <f>SUM($F3415:L3415)</f>
        <v>0</v>
      </c>
      <c r="Y3415">
        <f>SUM($F3415:M3415)</f>
        <v>0</v>
      </c>
      <c r="Z3415">
        <f>SUM($F3415:N3415)</f>
        <v>0</v>
      </c>
      <c r="AA3415">
        <f>SUM($F3415:O3415)</f>
        <v>0</v>
      </c>
      <c r="AB3415">
        <f>SUM($F3415:P3415)</f>
        <v>0</v>
      </c>
      <c r="AC3415">
        <f>SUM($F3415:Q3415)</f>
        <v>0</v>
      </c>
      <c r="AD3415">
        <f>SUM($F3415:R3415)</f>
        <v>0</v>
      </c>
    </row>
    <row r="3416" spans="1:30" x14ac:dyDescent="0.35">
      <c r="A3416" t="s">
        <v>177</v>
      </c>
      <c r="B3416" s="328" t="str">
        <f>VLOOKUP(A3416,'Web Based Remittances'!$A$2:$C$70,3,0)</f>
        <v>93p960h</v>
      </c>
      <c r="C3416" t="s">
        <v>117</v>
      </c>
      <c r="D3416" t="s">
        <v>118</v>
      </c>
      <c r="E3416">
        <v>6110610</v>
      </c>
      <c r="S3416">
        <f t="shared" si="53"/>
        <v>0</v>
      </c>
      <c r="T3416">
        <f>SUM($F3416:H3416)</f>
        <v>0</v>
      </c>
      <c r="U3416">
        <f>SUM($F3416:I3416)</f>
        <v>0</v>
      </c>
      <c r="V3416">
        <f>SUM($F3416:J3416)</f>
        <v>0</v>
      </c>
      <c r="W3416">
        <f>SUM($F3416:K3416)</f>
        <v>0</v>
      </c>
      <c r="X3416">
        <f>SUM($F3416:L3416)</f>
        <v>0</v>
      </c>
      <c r="Y3416">
        <f>SUM($F3416:M3416)</f>
        <v>0</v>
      </c>
      <c r="Z3416">
        <f>SUM($F3416:N3416)</f>
        <v>0</v>
      </c>
      <c r="AA3416">
        <f>SUM($F3416:O3416)</f>
        <v>0</v>
      </c>
      <c r="AB3416">
        <f>SUM($F3416:P3416)</f>
        <v>0</v>
      </c>
      <c r="AC3416">
        <f>SUM($F3416:Q3416)</f>
        <v>0</v>
      </c>
      <c r="AD3416">
        <f>SUM($F3416:R3416)</f>
        <v>0</v>
      </c>
    </row>
    <row r="3417" spans="1:30" x14ac:dyDescent="0.35">
      <c r="A3417" t="s">
        <v>177</v>
      </c>
      <c r="B3417" s="328" t="str">
        <f>VLOOKUP(A3417,'Web Based Remittances'!$A$2:$C$70,3,0)</f>
        <v>93p960h</v>
      </c>
      <c r="C3417" t="s">
        <v>119</v>
      </c>
      <c r="D3417" t="s">
        <v>120</v>
      </c>
      <c r="E3417">
        <v>6122340</v>
      </c>
      <c r="S3417">
        <f t="shared" si="53"/>
        <v>0</v>
      </c>
      <c r="T3417">
        <f>SUM($F3417:H3417)</f>
        <v>0</v>
      </c>
      <c r="U3417">
        <f>SUM($F3417:I3417)</f>
        <v>0</v>
      </c>
      <c r="V3417">
        <f>SUM($F3417:J3417)</f>
        <v>0</v>
      </c>
      <c r="W3417">
        <f>SUM($F3417:K3417)</f>
        <v>0</v>
      </c>
      <c r="X3417">
        <f>SUM($F3417:L3417)</f>
        <v>0</v>
      </c>
      <c r="Y3417">
        <f>SUM($F3417:M3417)</f>
        <v>0</v>
      </c>
      <c r="Z3417">
        <f>SUM($F3417:N3417)</f>
        <v>0</v>
      </c>
      <c r="AA3417">
        <f>SUM($F3417:O3417)</f>
        <v>0</v>
      </c>
      <c r="AB3417">
        <f>SUM($F3417:P3417)</f>
        <v>0</v>
      </c>
      <c r="AC3417">
        <f>SUM($F3417:Q3417)</f>
        <v>0</v>
      </c>
      <c r="AD3417">
        <f>SUM($F3417:R3417)</f>
        <v>0</v>
      </c>
    </row>
    <row r="3418" spans="1:30" x14ac:dyDescent="0.35">
      <c r="A3418" t="s">
        <v>177</v>
      </c>
      <c r="B3418" s="328" t="str">
        <f>VLOOKUP(A3418,'Web Based Remittances'!$A$2:$C$70,3,0)</f>
        <v>93p960h</v>
      </c>
      <c r="C3418" t="s">
        <v>121</v>
      </c>
      <c r="D3418" t="s">
        <v>122</v>
      </c>
      <c r="E3418">
        <v>4190170</v>
      </c>
      <c r="F3418">
        <v>-7723.75</v>
      </c>
      <c r="J3418">
        <v>-7723.75</v>
      </c>
      <c r="S3418">
        <f t="shared" si="53"/>
        <v>0</v>
      </c>
      <c r="T3418">
        <f>SUM($F3418:H3418)</f>
        <v>-7723.75</v>
      </c>
      <c r="U3418">
        <f>SUM($F3418:I3418)</f>
        <v>-7723.75</v>
      </c>
      <c r="V3418">
        <f>SUM($F3418:J3418)</f>
        <v>-15447.5</v>
      </c>
      <c r="W3418">
        <f>SUM($F3418:K3418)</f>
        <v>-15447.5</v>
      </c>
      <c r="X3418">
        <f>SUM($F3418:L3418)</f>
        <v>-15447.5</v>
      </c>
      <c r="Y3418">
        <f>SUM($F3418:M3418)</f>
        <v>-15447.5</v>
      </c>
      <c r="Z3418">
        <f>SUM($F3418:N3418)</f>
        <v>-15447.5</v>
      </c>
      <c r="AA3418">
        <f>SUM($F3418:O3418)</f>
        <v>-15447.5</v>
      </c>
      <c r="AB3418">
        <f>SUM($F3418:P3418)</f>
        <v>-15447.5</v>
      </c>
      <c r="AC3418">
        <f>SUM($F3418:Q3418)</f>
        <v>-15447.5</v>
      </c>
      <c r="AD3418">
        <f>SUM($F3418:R3418)</f>
        <v>-15447.5</v>
      </c>
    </row>
    <row r="3419" spans="1:30" x14ac:dyDescent="0.35">
      <c r="A3419" t="s">
        <v>177</v>
      </c>
      <c r="B3419" s="328" t="str">
        <f>VLOOKUP(A3419,'Web Based Remittances'!$A$2:$C$70,3,0)</f>
        <v>93p960h</v>
      </c>
      <c r="C3419" t="s">
        <v>123</v>
      </c>
      <c r="D3419" t="s">
        <v>124</v>
      </c>
      <c r="E3419">
        <v>4190430</v>
      </c>
      <c r="S3419">
        <f t="shared" si="53"/>
        <v>0</v>
      </c>
      <c r="T3419">
        <f>SUM($F3419:H3419)</f>
        <v>0</v>
      </c>
      <c r="U3419">
        <f>SUM($F3419:I3419)</f>
        <v>0</v>
      </c>
      <c r="V3419">
        <f>SUM($F3419:J3419)</f>
        <v>0</v>
      </c>
      <c r="W3419">
        <f>SUM($F3419:K3419)</f>
        <v>0</v>
      </c>
      <c r="X3419">
        <f>SUM($F3419:L3419)</f>
        <v>0</v>
      </c>
      <c r="Y3419">
        <f>SUM($F3419:M3419)</f>
        <v>0</v>
      </c>
      <c r="Z3419">
        <f>SUM($F3419:N3419)</f>
        <v>0</v>
      </c>
      <c r="AA3419">
        <f>SUM($F3419:O3419)</f>
        <v>0</v>
      </c>
      <c r="AB3419">
        <f>SUM($F3419:P3419)</f>
        <v>0</v>
      </c>
      <c r="AC3419">
        <f>SUM($F3419:Q3419)</f>
        <v>0</v>
      </c>
      <c r="AD3419">
        <f>SUM($F3419:R3419)</f>
        <v>0</v>
      </c>
    </row>
    <row r="3420" spans="1:30" x14ac:dyDescent="0.35">
      <c r="A3420" t="s">
        <v>177</v>
      </c>
      <c r="B3420" s="328" t="str">
        <f>VLOOKUP(A3420,'Web Based Remittances'!$A$2:$C$70,3,0)</f>
        <v>93p960h</v>
      </c>
      <c r="C3420" t="s">
        <v>125</v>
      </c>
      <c r="D3420" t="s">
        <v>126</v>
      </c>
      <c r="E3420">
        <v>6181510</v>
      </c>
      <c r="S3420">
        <f t="shared" si="53"/>
        <v>0</v>
      </c>
      <c r="T3420">
        <f>SUM($F3420:H3420)</f>
        <v>0</v>
      </c>
      <c r="U3420">
        <f>SUM($F3420:I3420)</f>
        <v>0</v>
      </c>
      <c r="V3420">
        <f>SUM($F3420:J3420)</f>
        <v>0</v>
      </c>
      <c r="W3420">
        <f>SUM($F3420:K3420)</f>
        <v>0</v>
      </c>
      <c r="X3420">
        <f>SUM($F3420:L3420)</f>
        <v>0</v>
      </c>
      <c r="Y3420">
        <f>SUM($F3420:M3420)</f>
        <v>0</v>
      </c>
      <c r="Z3420">
        <f>SUM($F3420:N3420)</f>
        <v>0</v>
      </c>
      <c r="AA3420">
        <f>SUM($F3420:O3420)</f>
        <v>0</v>
      </c>
      <c r="AB3420">
        <f>SUM($F3420:P3420)</f>
        <v>0</v>
      </c>
      <c r="AC3420">
        <f>SUM($F3420:Q3420)</f>
        <v>0</v>
      </c>
      <c r="AD3420">
        <f>SUM($F3420:R3420)</f>
        <v>0</v>
      </c>
    </row>
    <row r="3421" spans="1:30" x14ac:dyDescent="0.35">
      <c r="A3421" t="s">
        <v>177</v>
      </c>
      <c r="B3421" s="328" t="str">
        <f>VLOOKUP(A3421,'Web Based Remittances'!$A$2:$C$70,3,0)</f>
        <v>93p960h</v>
      </c>
      <c r="C3421" t="s">
        <v>146</v>
      </c>
      <c r="D3421" t="s">
        <v>147</v>
      </c>
      <c r="E3421">
        <v>6180210</v>
      </c>
      <c r="S3421">
        <f t="shared" si="53"/>
        <v>0</v>
      </c>
      <c r="T3421">
        <f>SUM($F3421:H3421)</f>
        <v>0</v>
      </c>
      <c r="U3421">
        <f>SUM($F3421:I3421)</f>
        <v>0</v>
      </c>
      <c r="V3421">
        <f>SUM($F3421:J3421)</f>
        <v>0</v>
      </c>
      <c r="W3421">
        <f>SUM($F3421:K3421)</f>
        <v>0</v>
      </c>
      <c r="X3421">
        <f>SUM($F3421:L3421)</f>
        <v>0</v>
      </c>
      <c r="Y3421">
        <f>SUM($F3421:M3421)</f>
        <v>0</v>
      </c>
      <c r="Z3421">
        <f>SUM($F3421:N3421)</f>
        <v>0</v>
      </c>
      <c r="AA3421">
        <f>SUM($F3421:O3421)</f>
        <v>0</v>
      </c>
      <c r="AB3421">
        <f>SUM($F3421:P3421)</f>
        <v>0</v>
      </c>
      <c r="AC3421">
        <f>SUM($F3421:Q3421)</f>
        <v>0</v>
      </c>
      <c r="AD3421">
        <f>SUM($F3421:R3421)</f>
        <v>0</v>
      </c>
    </row>
    <row r="3422" spans="1:30" x14ac:dyDescent="0.35">
      <c r="A3422" t="s">
        <v>177</v>
      </c>
      <c r="B3422" s="328" t="str">
        <f>VLOOKUP(A3422,'Web Based Remittances'!$A$2:$C$70,3,0)</f>
        <v>93p960h</v>
      </c>
      <c r="C3422" t="s">
        <v>127</v>
      </c>
      <c r="D3422" t="s">
        <v>128</v>
      </c>
      <c r="E3422">
        <v>6180200</v>
      </c>
      <c r="F3422">
        <v>3000</v>
      </c>
      <c r="J3422">
        <v>1500</v>
      </c>
      <c r="L3422">
        <v>1500</v>
      </c>
      <c r="S3422">
        <f t="shared" si="53"/>
        <v>0</v>
      </c>
      <c r="T3422">
        <f>SUM($F3422:H3422)</f>
        <v>3000</v>
      </c>
      <c r="U3422">
        <f>SUM($F3422:I3422)</f>
        <v>3000</v>
      </c>
      <c r="V3422">
        <f>SUM($F3422:J3422)</f>
        <v>4500</v>
      </c>
      <c r="W3422">
        <f>SUM($F3422:K3422)</f>
        <v>4500</v>
      </c>
      <c r="X3422">
        <f>SUM($F3422:L3422)</f>
        <v>6000</v>
      </c>
      <c r="Y3422">
        <f>SUM($F3422:M3422)</f>
        <v>6000</v>
      </c>
      <c r="Z3422">
        <f>SUM($F3422:N3422)</f>
        <v>6000</v>
      </c>
      <c r="AA3422">
        <f>SUM($F3422:O3422)</f>
        <v>6000</v>
      </c>
      <c r="AB3422">
        <f>SUM($F3422:P3422)</f>
        <v>6000</v>
      </c>
      <c r="AC3422">
        <f>SUM($F3422:Q3422)</f>
        <v>6000</v>
      </c>
      <c r="AD3422">
        <f>SUM($F3422:R3422)</f>
        <v>6000</v>
      </c>
    </row>
    <row r="3423" spans="1:30" x14ac:dyDescent="0.35">
      <c r="A3423" t="s">
        <v>177</v>
      </c>
      <c r="B3423" s="328" t="str">
        <f>VLOOKUP(A3423,'Web Based Remittances'!$A$2:$C$70,3,0)</f>
        <v>93p960h</v>
      </c>
      <c r="C3423" t="s">
        <v>130</v>
      </c>
      <c r="D3423" t="s">
        <v>131</v>
      </c>
      <c r="E3423">
        <v>6180230</v>
      </c>
      <c r="F3423">
        <v>5000</v>
      </c>
      <c r="J3423">
        <v>5000</v>
      </c>
      <c r="S3423">
        <f t="shared" si="53"/>
        <v>0</v>
      </c>
      <c r="T3423">
        <f>SUM($F3423:H3423)</f>
        <v>5000</v>
      </c>
      <c r="U3423">
        <f>SUM($F3423:I3423)</f>
        <v>5000</v>
      </c>
      <c r="V3423">
        <f>SUM($F3423:J3423)</f>
        <v>10000</v>
      </c>
      <c r="W3423">
        <f>SUM($F3423:K3423)</f>
        <v>10000</v>
      </c>
      <c r="X3423">
        <f>SUM($F3423:L3423)</f>
        <v>10000</v>
      </c>
      <c r="Y3423">
        <f>SUM($F3423:M3423)</f>
        <v>10000</v>
      </c>
      <c r="Z3423">
        <f>SUM($F3423:N3423)</f>
        <v>10000</v>
      </c>
      <c r="AA3423">
        <f>SUM($F3423:O3423)</f>
        <v>10000</v>
      </c>
      <c r="AB3423">
        <f>SUM($F3423:P3423)</f>
        <v>10000</v>
      </c>
      <c r="AC3423">
        <f>SUM($F3423:Q3423)</f>
        <v>10000</v>
      </c>
      <c r="AD3423">
        <f>SUM($F3423:R3423)</f>
        <v>10000</v>
      </c>
    </row>
    <row r="3424" spans="1:30" x14ac:dyDescent="0.35">
      <c r="A3424" t="s">
        <v>177</v>
      </c>
      <c r="B3424" s="328" t="str">
        <f>VLOOKUP(A3424,'Web Based Remittances'!$A$2:$C$70,3,0)</f>
        <v>93p960h</v>
      </c>
      <c r="C3424" t="s">
        <v>135</v>
      </c>
      <c r="D3424" t="s">
        <v>136</v>
      </c>
      <c r="E3424">
        <v>6180260</v>
      </c>
      <c r="F3424">
        <v>11000</v>
      </c>
      <c r="H3424">
        <v>6000</v>
      </c>
      <c r="J3424">
        <v>5000</v>
      </c>
      <c r="S3424">
        <f t="shared" si="53"/>
        <v>0</v>
      </c>
      <c r="T3424">
        <f>SUM($F3424:H3424)</f>
        <v>17000</v>
      </c>
      <c r="U3424">
        <f>SUM($F3424:I3424)</f>
        <v>17000</v>
      </c>
      <c r="V3424">
        <f>SUM($F3424:J3424)</f>
        <v>22000</v>
      </c>
      <c r="W3424">
        <f>SUM($F3424:K3424)</f>
        <v>22000</v>
      </c>
      <c r="X3424">
        <f>SUM($F3424:L3424)</f>
        <v>22000</v>
      </c>
      <c r="Y3424">
        <f>SUM($F3424:M3424)</f>
        <v>22000</v>
      </c>
      <c r="Z3424">
        <f>SUM($F3424:N3424)</f>
        <v>22000</v>
      </c>
      <c r="AA3424">
        <f>SUM($F3424:O3424)</f>
        <v>22000</v>
      </c>
      <c r="AB3424">
        <f>SUM($F3424:P3424)</f>
        <v>22000</v>
      </c>
      <c r="AC3424">
        <f>SUM($F3424:Q3424)</f>
        <v>22000</v>
      </c>
      <c r="AD3424">
        <f>SUM($F3424:R3424)</f>
        <v>22000</v>
      </c>
    </row>
    <row r="3425" spans="1:30" x14ac:dyDescent="0.35">
      <c r="A3425" t="s">
        <v>200</v>
      </c>
      <c r="B3425" s="328" t="str">
        <f>VLOOKUP(A3425,'Web Based Remittances'!$A$2:$C$70,3,0)</f>
        <v>75e560f</v>
      </c>
      <c r="C3425" t="s">
        <v>19</v>
      </c>
      <c r="D3425" t="s">
        <v>20</v>
      </c>
      <c r="E3425">
        <v>4190105</v>
      </c>
      <c r="F3425">
        <v>-2276151</v>
      </c>
      <c r="G3425">
        <v>-426442</v>
      </c>
      <c r="H3425">
        <v>-284708</v>
      </c>
      <c r="I3425">
        <v>-148333</v>
      </c>
      <c r="J3425">
        <v>-148333</v>
      </c>
      <c r="K3425">
        <v>-148333</v>
      </c>
      <c r="L3425">
        <v>-160000</v>
      </c>
      <c r="M3425">
        <v>-160000</v>
      </c>
      <c r="N3425">
        <v>-160000</v>
      </c>
      <c r="O3425">
        <v>-160000</v>
      </c>
      <c r="P3425">
        <v>-160000</v>
      </c>
      <c r="Q3425">
        <v>-160000</v>
      </c>
      <c r="R3425">
        <v>-160002</v>
      </c>
      <c r="S3425">
        <f t="shared" si="53"/>
        <v>-426442</v>
      </c>
      <c r="T3425">
        <f>SUM($F3425:H3425)</f>
        <v>-2987301</v>
      </c>
      <c r="U3425">
        <f>SUM($F3425:I3425)</f>
        <v>-3135634</v>
      </c>
      <c r="V3425">
        <f>SUM($F3425:J3425)</f>
        <v>-3283967</v>
      </c>
      <c r="W3425">
        <f>SUM($F3425:K3425)</f>
        <v>-3432300</v>
      </c>
      <c r="X3425">
        <f>SUM($F3425:L3425)</f>
        <v>-3592300</v>
      </c>
      <c r="Y3425">
        <f>SUM($F3425:M3425)</f>
        <v>-3752300</v>
      </c>
      <c r="Z3425">
        <f>SUM($F3425:N3425)</f>
        <v>-3912300</v>
      </c>
      <c r="AA3425">
        <f>SUM($F3425:O3425)</f>
        <v>-4072300</v>
      </c>
      <c r="AB3425">
        <f>SUM($F3425:P3425)</f>
        <v>-4232300</v>
      </c>
      <c r="AC3425">
        <f>SUM($F3425:Q3425)</f>
        <v>-4392300</v>
      </c>
      <c r="AD3425">
        <f>SUM($F3425:R3425)</f>
        <v>-4552302</v>
      </c>
    </row>
    <row r="3426" spans="1:30" x14ac:dyDescent="0.35">
      <c r="A3426" t="s">
        <v>200</v>
      </c>
      <c r="B3426" s="328" t="str">
        <f>VLOOKUP(A3426,'Web Based Remittances'!$A$2:$C$70,3,0)</f>
        <v>75e560f</v>
      </c>
      <c r="C3426" t="s">
        <v>21</v>
      </c>
      <c r="D3426" t="s">
        <v>22</v>
      </c>
      <c r="E3426">
        <v>4190110</v>
      </c>
      <c r="F3426">
        <v>-242605</v>
      </c>
      <c r="G3426">
        <v>-20805</v>
      </c>
      <c r="H3426">
        <v>-20000</v>
      </c>
      <c r="I3426">
        <v>-20000</v>
      </c>
      <c r="J3426">
        <v>-20000</v>
      </c>
      <c r="K3426">
        <v>-21800</v>
      </c>
      <c r="L3426">
        <v>-22400</v>
      </c>
      <c r="M3426">
        <v>-17600</v>
      </c>
      <c r="N3426">
        <v>-20000</v>
      </c>
      <c r="O3426">
        <v>-20000</v>
      </c>
      <c r="P3426">
        <v>-20000</v>
      </c>
      <c r="Q3426">
        <v>-20000</v>
      </c>
      <c r="R3426">
        <v>-20000</v>
      </c>
      <c r="S3426">
        <f t="shared" si="53"/>
        <v>-20805</v>
      </c>
      <c r="T3426">
        <f>SUM($F3426:H3426)</f>
        <v>-283410</v>
      </c>
      <c r="U3426">
        <f>SUM($F3426:I3426)</f>
        <v>-303410</v>
      </c>
      <c r="V3426">
        <f>SUM($F3426:J3426)</f>
        <v>-323410</v>
      </c>
      <c r="W3426">
        <f>SUM($F3426:K3426)</f>
        <v>-345210</v>
      </c>
      <c r="X3426">
        <f>SUM($F3426:L3426)</f>
        <v>-367610</v>
      </c>
      <c r="Y3426">
        <f>SUM($F3426:M3426)</f>
        <v>-385210</v>
      </c>
      <c r="Z3426">
        <f>SUM($F3426:N3426)</f>
        <v>-405210</v>
      </c>
      <c r="AA3426">
        <f>SUM($F3426:O3426)</f>
        <v>-425210</v>
      </c>
      <c r="AB3426">
        <f>SUM($F3426:P3426)</f>
        <v>-445210</v>
      </c>
      <c r="AC3426">
        <f>SUM($F3426:Q3426)</f>
        <v>-465210</v>
      </c>
      <c r="AD3426">
        <f>SUM($F3426:R3426)</f>
        <v>-485210</v>
      </c>
    </row>
    <row r="3427" spans="1:30" x14ac:dyDescent="0.35">
      <c r="A3427" t="s">
        <v>200</v>
      </c>
      <c r="B3427" s="328" t="str">
        <f>VLOOKUP(A3427,'Web Based Remittances'!$A$2:$C$70,3,0)</f>
        <v>75e560f</v>
      </c>
      <c r="C3427" t="s">
        <v>23</v>
      </c>
      <c r="D3427" t="s">
        <v>24</v>
      </c>
      <c r="E3427">
        <v>4190120</v>
      </c>
      <c r="F3427">
        <v>-5546820</v>
      </c>
      <c r="G3427">
        <v>-412769</v>
      </c>
      <c r="H3427">
        <v>-412765</v>
      </c>
      <c r="I3427">
        <v>-412765</v>
      </c>
      <c r="J3427">
        <v>-438799</v>
      </c>
      <c r="K3427">
        <v>-412765</v>
      </c>
      <c r="L3427">
        <v>-486413</v>
      </c>
      <c r="M3427">
        <v>-486413</v>
      </c>
      <c r="N3427">
        <v>-512447</v>
      </c>
      <c r="O3427">
        <v>-486413</v>
      </c>
      <c r="P3427">
        <v>-486413</v>
      </c>
      <c r="Q3427">
        <v>-512447</v>
      </c>
      <c r="R3427">
        <v>-486411</v>
      </c>
      <c r="S3427">
        <f t="shared" si="53"/>
        <v>-412769</v>
      </c>
      <c r="T3427">
        <f>SUM($F3427:H3427)</f>
        <v>-6372354</v>
      </c>
      <c r="U3427">
        <f>SUM($F3427:I3427)</f>
        <v>-6785119</v>
      </c>
      <c r="V3427">
        <f>SUM($F3427:J3427)</f>
        <v>-7223918</v>
      </c>
      <c r="W3427">
        <f>SUM($F3427:K3427)</f>
        <v>-7636683</v>
      </c>
      <c r="X3427">
        <f>SUM($F3427:L3427)</f>
        <v>-8123096</v>
      </c>
      <c r="Y3427">
        <f>SUM($F3427:M3427)</f>
        <v>-8609509</v>
      </c>
      <c r="Z3427">
        <f>SUM($F3427:N3427)</f>
        <v>-9121956</v>
      </c>
      <c r="AA3427">
        <f>SUM($F3427:O3427)</f>
        <v>-9608369</v>
      </c>
      <c r="AB3427">
        <f>SUM($F3427:P3427)</f>
        <v>-10094782</v>
      </c>
      <c r="AC3427">
        <f>SUM($F3427:Q3427)</f>
        <v>-10607229</v>
      </c>
      <c r="AD3427">
        <f>SUM($F3427:R3427)</f>
        <v>-11093640</v>
      </c>
    </row>
    <row r="3428" spans="1:30" x14ac:dyDescent="0.35">
      <c r="A3428" t="s">
        <v>200</v>
      </c>
      <c r="B3428" s="328" t="str">
        <f>VLOOKUP(A3428,'Web Based Remittances'!$A$2:$C$70,3,0)</f>
        <v>75e560f</v>
      </c>
      <c r="C3428" t="s">
        <v>25</v>
      </c>
      <c r="D3428" t="s">
        <v>26</v>
      </c>
      <c r="E3428">
        <v>4190140</v>
      </c>
      <c r="F3428">
        <v>-82590</v>
      </c>
      <c r="G3428">
        <v>-400</v>
      </c>
      <c r="H3428">
        <v>400</v>
      </c>
      <c r="I3428">
        <v>-20648</v>
      </c>
      <c r="J3428">
        <v>0</v>
      </c>
      <c r="K3428">
        <v>0</v>
      </c>
      <c r="L3428">
        <v>-20648</v>
      </c>
      <c r="M3428">
        <v>0</v>
      </c>
      <c r="N3428">
        <v>0</v>
      </c>
      <c r="O3428">
        <v>0</v>
      </c>
      <c r="P3428">
        <v>-20648</v>
      </c>
      <c r="Q3428">
        <v>0</v>
      </c>
      <c r="R3428">
        <v>-20646</v>
      </c>
      <c r="S3428">
        <f t="shared" si="53"/>
        <v>-400</v>
      </c>
      <c r="T3428">
        <f>SUM($F3428:H3428)</f>
        <v>-82590</v>
      </c>
      <c r="U3428">
        <f>SUM($F3428:I3428)</f>
        <v>-103238</v>
      </c>
      <c r="V3428">
        <f>SUM($F3428:J3428)</f>
        <v>-103238</v>
      </c>
      <c r="W3428">
        <f>SUM($F3428:K3428)</f>
        <v>-103238</v>
      </c>
      <c r="X3428">
        <f>SUM($F3428:L3428)</f>
        <v>-123886</v>
      </c>
      <c r="Y3428">
        <f>SUM($F3428:M3428)</f>
        <v>-123886</v>
      </c>
      <c r="Z3428">
        <f>SUM($F3428:N3428)</f>
        <v>-123886</v>
      </c>
      <c r="AA3428">
        <f>SUM($F3428:O3428)</f>
        <v>-123886</v>
      </c>
      <c r="AB3428">
        <f>SUM($F3428:P3428)</f>
        <v>-144534</v>
      </c>
      <c r="AC3428">
        <f>SUM($F3428:Q3428)</f>
        <v>-144534</v>
      </c>
      <c r="AD3428">
        <f>SUM($F3428:R3428)</f>
        <v>-165180</v>
      </c>
    </row>
    <row r="3429" spans="1:30" x14ac:dyDescent="0.35">
      <c r="A3429" t="s">
        <v>200</v>
      </c>
      <c r="B3429" s="328" t="str">
        <f>VLOOKUP(A3429,'Web Based Remittances'!$A$2:$C$70,3,0)</f>
        <v>75e560f</v>
      </c>
      <c r="C3429" t="s">
        <v>27</v>
      </c>
      <c r="D3429" t="s">
        <v>28</v>
      </c>
      <c r="E3429">
        <v>4190160</v>
      </c>
      <c r="F3429">
        <v>0</v>
      </c>
      <c r="G3429">
        <v>0</v>
      </c>
      <c r="H3429">
        <v>0</v>
      </c>
      <c r="I3429">
        <v>0</v>
      </c>
      <c r="K3429">
        <v>0</v>
      </c>
      <c r="L3429">
        <v>0</v>
      </c>
      <c r="M3429">
        <v>0</v>
      </c>
      <c r="N3429">
        <v>0</v>
      </c>
      <c r="O3429">
        <v>0</v>
      </c>
      <c r="P3429">
        <v>0</v>
      </c>
      <c r="Q3429">
        <v>0</v>
      </c>
      <c r="R3429">
        <v>0</v>
      </c>
      <c r="S3429">
        <f t="shared" si="53"/>
        <v>0</v>
      </c>
      <c r="T3429">
        <f>SUM($F3429:H3429)</f>
        <v>0</v>
      </c>
      <c r="U3429">
        <f>SUM($F3429:I3429)</f>
        <v>0</v>
      </c>
      <c r="V3429">
        <f>SUM($F3429:J3429)</f>
        <v>0</v>
      </c>
      <c r="W3429">
        <f>SUM($F3429:K3429)</f>
        <v>0</v>
      </c>
      <c r="X3429">
        <f>SUM($F3429:L3429)</f>
        <v>0</v>
      </c>
      <c r="Y3429">
        <f>SUM($F3429:M3429)</f>
        <v>0</v>
      </c>
      <c r="Z3429">
        <f>SUM($F3429:N3429)</f>
        <v>0</v>
      </c>
      <c r="AA3429">
        <f>SUM($F3429:O3429)</f>
        <v>0</v>
      </c>
      <c r="AB3429">
        <f>SUM($F3429:P3429)</f>
        <v>0</v>
      </c>
      <c r="AC3429">
        <f>SUM($F3429:Q3429)</f>
        <v>0</v>
      </c>
      <c r="AD3429">
        <f>SUM($F3429:R3429)</f>
        <v>0</v>
      </c>
    </row>
    <row r="3430" spans="1:30" x14ac:dyDescent="0.35">
      <c r="A3430" t="s">
        <v>200</v>
      </c>
      <c r="B3430" s="328" t="str">
        <f>VLOOKUP(A3430,'Web Based Remittances'!$A$2:$C$70,3,0)</f>
        <v>75e560f</v>
      </c>
      <c r="C3430" t="s">
        <v>29</v>
      </c>
      <c r="D3430" t="s">
        <v>30</v>
      </c>
      <c r="E3430">
        <v>4190390</v>
      </c>
      <c r="F3430">
        <v>-2538</v>
      </c>
      <c r="G3430">
        <v>0</v>
      </c>
      <c r="H3430">
        <v>0</v>
      </c>
      <c r="I3430">
        <v>0</v>
      </c>
      <c r="J3430">
        <v>0</v>
      </c>
      <c r="K3430">
        <v>0</v>
      </c>
      <c r="L3430">
        <v>0</v>
      </c>
      <c r="M3430">
        <v>0</v>
      </c>
      <c r="N3430">
        <v>0</v>
      </c>
      <c r="O3430">
        <v>0</v>
      </c>
      <c r="P3430">
        <v>0</v>
      </c>
      <c r="Q3430">
        <v>0</v>
      </c>
      <c r="R3430">
        <v>-2538</v>
      </c>
      <c r="S3430">
        <f t="shared" si="53"/>
        <v>0</v>
      </c>
      <c r="T3430">
        <f>SUM($F3430:H3430)</f>
        <v>-2538</v>
      </c>
      <c r="U3430">
        <f>SUM($F3430:I3430)</f>
        <v>-2538</v>
      </c>
      <c r="V3430">
        <f>SUM($F3430:J3430)</f>
        <v>-2538</v>
      </c>
      <c r="W3430">
        <f>SUM($F3430:K3430)</f>
        <v>-2538</v>
      </c>
      <c r="X3430">
        <f>SUM($F3430:L3430)</f>
        <v>-2538</v>
      </c>
      <c r="Y3430">
        <f>SUM($F3430:M3430)</f>
        <v>-2538</v>
      </c>
      <c r="Z3430">
        <f>SUM($F3430:N3430)</f>
        <v>-2538</v>
      </c>
      <c r="AA3430">
        <f>SUM($F3430:O3430)</f>
        <v>-2538</v>
      </c>
      <c r="AB3430">
        <f>SUM($F3430:P3430)</f>
        <v>-2538</v>
      </c>
      <c r="AC3430">
        <f>SUM($F3430:Q3430)</f>
        <v>-2538</v>
      </c>
      <c r="AD3430">
        <f>SUM($F3430:R3430)</f>
        <v>-5076</v>
      </c>
    </row>
    <row r="3431" spans="1:30" x14ac:dyDescent="0.35">
      <c r="A3431" t="s">
        <v>200</v>
      </c>
      <c r="B3431" s="328" t="str">
        <f>VLOOKUP(A3431,'Web Based Remittances'!$A$2:$C$70,3,0)</f>
        <v>75e560f</v>
      </c>
      <c r="C3431" t="s">
        <v>31</v>
      </c>
      <c r="D3431" t="s">
        <v>32</v>
      </c>
      <c r="E3431">
        <v>4191900</v>
      </c>
      <c r="F3431">
        <v>0</v>
      </c>
      <c r="G3431">
        <v>0</v>
      </c>
      <c r="H3431">
        <v>0</v>
      </c>
      <c r="I3431">
        <v>0</v>
      </c>
      <c r="J3431">
        <v>0</v>
      </c>
      <c r="K3431">
        <v>0</v>
      </c>
      <c r="L3431">
        <v>0</v>
      </c>
      <c r="M3431">
        <v>0</v>
      </c>
      <c r="N3431">
        <v>0</v>
      </c>
      <c r="O3431">
        <v>0</v>
      </c>
      <c r="P3431">
        <v>0</v>
      </c>
      <c r="Q3431">
        <v>0</v>
      </c>
      <c r="R3431">
        <v>0</v>
      </c>
      <c r="S3431">
        <f t="shared" si="53"/>
        <v>0</v>
      </c>
      <c r="T3431">
        <f>SUM($F3431:H3431)</f>
        <v>0</v>
      </c>
      <c r="U3431">
        <f>SUM($F3431:I3431)</f>
        <v>0</v>
      </c>
      <c r="V3431">
        <f>SUM($F3431:J3431)</f>
        <v>0</v>
      </c>
      <c r="W3431">
        <f>SUM($F3431:K3431)</f>
        <v>0</v>
      </c>
      <c r="X3431">
        <f>SUM($F3431:L3431)</f>
        <v>0</v>
      </c>
      <c r="Y3431">
        <f>SUM($F3431:M3431)</f>
        <v>0</v>
      </c>
      <c r="Z3431">
        <f>SUM($F3431:N3431)</f>
        <v>0</v>
      </c>
      <c r="AA3431">
        <f>SUM($F3431:O3431)</f>
        <v>0</v>
      </c>
      <c r="AB3431">
        <f>SUM($F3431:P3431)</f>
        <v>0</v>
      </c>
      <c r="AC3431">
        <f>SUM($F3431:Q3431)</f>
        <v>0</v>
      </c>
      <c r="AD3431">
        <f>SUM($F3431:R3431)</f>
        <v>0</v>
      </c>
    </row>
    <row r="3432" spans="1:30" x14ac:dyDescent="0.35">
      <c r="A3432" t="s">
        <v>200</v>
      </c>
      <c r="B3432" s="328" t="str">
        <f>VLOOKUP(A3432,'Web Based Remittances'!$A$2:$C$70,3,0)</f>
        <v>75e560f</v>
      </c>
      <c r="C3432" t="s">
        <v>33</v>
      </c>
      <c r="D3432" t="s">
        <v>34</v>
      </c>
      <c r="E3432">
        <v>4191100</v>
      </c>
      <c r="F3432">
        <v>-11430</v>
      </c>
      <c r="G3432">
        <v>0</v>
      </c>
      <c r="H3432">
        <v>-1243</v>
      </c>
      <c r="I3432">
        <v>-100</v>
      </c>
      <c r="J3432">
        <v>-3103</v>
      </c>
      <c r="K3432">
        <v>-100</v>
      </c>
      <c r="L3432">
        <v>-100</v>
      </c>
      <c r="M3432">
        <v>-2743</v>
      </c>
      <c r="N3432">
        <v>-500</v>
      </c>
      <c r="O3432">
        <v>-500</v>
      </c>
      <c r="P3432">
        <v>-2741</v>
      </c>
      <c r="Q3432">
        <v>-100</v>
      </c>
      <c r="R3432">
        <v>-200</v>
      </c>
      <c r="S3432">
        <f t="shared" si="53"/>
        <v>0</v>
      </c>
      <c r="T3432">
        <f>SUM($F3432:H3432)</f>
        <v>-12673</v>
      </c>
      <c r="U3432">
        <f>SUM($F3432:I3432)</f>
        <v>-12773</v>
      </c>
      <c r="V3432">
        <f>SUM($F3432:J3432)</f>
        <v>-15876</v>
      </c>
      <c r="W3432">
        <f>SUM($F3432:K3432)</f>
        <v>-15976</v>
      </c>
      <c r="X3432">
        <f>SUM($F3432:L3432)</f>
        <v>-16076</v>
      </c>
      <c r="Y3432">
        <f>SUM($F3432:M3432)</f>
        <v>-18819</v>
      </c>
      <c r="Z3432">
        <f>SUM($F3432:N3432)</f>
        <v>-19319</v>
      </c>
      <c r="AA3432">
        <f>SUM($F3432:O3432)</f>
        <v>-19819</v>
      </c>
      <c r="AB3432">
        <f>SUM($F3432:P3432)</f>
        <v>-22560</v>
      </c>
      <c r="AC3432">
        <f>SUM($F3432:Q3432)</f>
        <v>-22660</v>
      </c>
      <c r="AD3432">
        <f>SUM($F3432:R3432)</f>
        <v>-22860</v>
      </c>
    </row>
    <row r="3433" spans="1:30" x14ac:dyDescent="0.35">
      <c r="A3433" t="s">
        <v>200</v>
      </c>
      <c r="B3433" s="328" t="str">
        <f>VLOOKUP(A3433,'Web Based Remittances'!$A$2:$C$70,3,0)</f>
        <v>75e560f</v>
      </c>
      <c r="C3433" t="s">
        <v>35</v>
      </c>
      <c r="D3433" t="s">
        <v>36</v>
      </c>
      <c r="E3433">
        <v>4191110</v>
      </c>
      <c r="F3433">
        <v>-14237</v>
      </c>
      <c r="G3433">
        <v>-1186</v>
      </c>
      <c r="H3433">
        <v>-1186</v>
      </c>
      <c r="I3433">
        <v>-1186</v>
      </c>
      <c r="J3433">
        <v>-1186</v>
      </c>
      <c r="K3433">
        <v>-1186</v>
      </c>
      <c r="L3433">
        <v>-1186</v>
      </c>
      <c r="M3433">
        <v>-1186</v>
      </c>
      <c r="N3433">
        <v>-1186</v>
      </c>
      <c r="O3433">
        <v>-1186</v>
      </c>
      <c r="P3433">
        <v>-1186</v>
      </c>
      <c r="Q3433">
        <v>-1186</v>
      </c>
      <c r="R3433">
        <v>-1191</v>
      </c>
      <c r="S3433">
        <f t="shared" si="53"/>
        <v>-1186</v>
      </c>
      <c r="T3433">
        <f>SUM($F3433:H3433)</f>
        <v>-16609</v>
      </c>
      <c r="U3433">
        <f>SUM($F3433:I3433)</f>
        <v>-17795</v>
      </c>
      <c r="V3433">
        <f>SUM($F3433:J3433)</f>
        <v>-18981</v>
      </c>
      <c r="W3433">
        <f>SUM($F3433:K3433)</f>
        <v>-20167</v>
      </c>
      <c r="X3433">
        <f>SUM($F3433:L3433)</f>
        <v>-21353</v>
      </c>
      <c r="Y3433">
        <f>SUM($F3433:M3433)</f>
        <v>-22539</v>
      </c>
      <c r="Z3433">
        <f>SUM($F3433:N3433)</f>
        <v>-23725</v>
      </c>
      <c r="AA3433">
        <f>SUM($F3433:O3433)</f>
        <v>-24911</v>
      </c>
      <c r="AB3433">
        <f>SUM($F3433:P3433)</f>
        <v>-26097</v>
      </c>
      <c r="AC3433">
        <f>SUM($F3433:Q3433)</f>
        <v>-27283</v>
      </c>
      <c r="AD3433">
        <f>SUM($F3433:R3433)</f>
        <v>-28474</v>
      </c>
    </row>
    <row r="3434" spans="1:30" x14ac:dyDescent="0.35">
      <c r="A3434" t="s">
        <v>200</v>
      </c>
      <c r="B3434" s="328" t="str">
        <f>VLOOKUP(A3434,'Web Based Remittances'!$A$2:$C$70,3,0)</f>
        <v>75e560f</v>
      </c>
      <c r="C3434" t="s">
        <v>37</v>
      </c>
      <c r="D3434" t="s">
        <v>38</v>
      </c>
      <c r="E3434">
        <v>4191600</v>
      </c>
      <c r="F3434">
        <v>0</v>
      </c>
      <c r="G3434">
        <v>0</v>
      </c>
      <c r="H3434">
        <v>0</v>
      </c>
      <c r="I3434">
        <v>0</v>
      </c>
      <c r="J3434">
        <v>0</v>
      </c>
      <c r="K3434">
        <v>0</v>
      </c>
      <c r="L3434">
        <v>0</v>
      </c>
      <c r="M3434">
        <v>0</v>
      </c>
      <c r="N3434">
        <v>0</v>
      </c>
      <c r="O3434">
        <v>0</v>
      </c>
      <c r="P3434">
        <v>0</v>
      </c>
      <c r="Q3434">
        <v>0</v>
      </c>
      <c r="R3434">
        <v>0</v>
      </c>
      <c r="S3434">
        <f t="shared" si="53"/>
        <v>0</v>
      </c>
      <c r="T3434">
        <f>SUM($F3434:H3434)</f>
        <v>0</v>
      </c>
      <c r="U3434">
        <f>SUM($F3434:I3434)</f>
        <v>0</v>
      </c>
      <c r="V3434">
        <f>SUM($F3434:J3434)</f>
        <v>0</v>
      </c>
      <c r="W3434">
        <f>SUM($F3434:K3434)</f>
        <v>0</v>
      </c>
      <c r="X3434">
        <f>SUM($F3434:L3434)</f>
        <v>0</v>
      </c>
      <c r="Y3434">
        <f>SUM($F3434:M3434)</f>
        <v>0</v>
      </c>
      <c r="Z3434">
        <f>SUM($F3434:N3434)</f>
        <v>0</v>
      </c>
      <c r="AA3434">
        <f>SUM($F3434:O3434)</f>
        <v>0</v>
      </c>
      <c r="AB3434">
        <f>SUM($F3434:P3434)</f>
        <v>0</v>
      </c>
      <c r="AC3434">
        <f>SUM($F3434:Q3434)</f>
        <v>0</v>
      </c>
      <c r="AD3434">
        <f>SUM($F3434:R3434)</f>
        <v>0</v>
      </c>
    </row>
    <row r="3435" spans="1:30" x14ac:dyDescent="0.35">
      <c r="A3435" t="s">
        <v>200</v>
      </c>
      <c r="B3435" s="328" t="str">
        <f>VLOOKUP(A3435,'Web Based Remittances'!$A$2:$C$70,3,0)</f>
        <v>75e560f</v>
      </c>
      <c r="C3435" t="s">
        <v>39</v>
      </c>
      <c r="D3435" t="s">
        <v>40</v>
      </c>
      <c r="E3435">
        <v>4191610</v>
      </c>
      <c r="F3435">
        <v>0</v>
      </c>
      <c r="G3435">
        <v>0</v>
      </c>
      <c r="H3435">
        <v>0</v>
      </c>
      <c r="I3435">
        <v>0</v>
      </c>
      <c r="J3435">
        <v>0</v>
      </c>
      <c r="K3435">
        <v>0</v>
      </c>
      <c r="L3435">
        <v>0</v>
      </c>
      <c r="M3435">
        <v>0</v>
      </c>
      <c r="N3435">
        <v>0</v>
      </c>
      <c r="O3435">
        <v>0</v>
      </c>
      <c r="P3435">
        <v>0</v>
      </c>
      <c r="Q3435">
        <v>0</v>
      </c>
      <c r="R3435">
        <v>0</v>
      </c>
      <c r="S3435">
        <f t="shared" si="53"/>
        <v>0</v>
      </c>
      <c r="T3435">
        <f>SUM($F3435:H3435)</f>
        <v>0</v>
      </c>
      <c r="U3435">
        <f>SUM($F3435:I3435)</f>
        <v>0</v>
      </c>
      <c r="V3435">
        <f>SUM($F3435:J3435)</f>
        <v>0</v>
      </c>
      <c r="W3435">
        <f>SUM($F3435:K3435)</f>
        <v>0</v>
      </c>
      <c r="X3435">
        <f>SUM($F3435:L3435)</f>
        <v>0</v>
      </c>
      <c r="Y3435">
        <f>SUM($F3435:M3435)</f>
        <v>0</v>
      </c>
      <c r="Z3435">
        <f>SUM($F3435:N3435)</f>
        <v>0</v>
      </c>
      <c r="AA3435">
        <f>SUM($F3435:O3435)</f>
        <v>0</v>
      </c>
      <c r="AB3435">
        <f>SUM($F3435:P3435)</f>
        <v>0</v>
      </c>
      <c r="AC3435">
        <f>SUM($F3435:Q3435)</f>
        <v>0</v>
      </c>
      <c r="AD3435">
        <f>SUM($F3435:R3435)</f>
        <v>0</v>
      </c>
    </row>
    <row r="3436" spans="1:30" x14ac:dyDescent="0.35">
      <c r="A3436" t="s">
        <v>200</v>
      </c>
      <c r="B3436" s="328" t="str">
        <f>VLOOKUP(A3436,'Web Based Remittances'!$A$2:$C$70,3,0)</f>
        <v>75e560f</v>
      </c>
      <c r="C3436" t="s">
        <v>41</v>
      </c>
      <c r="D3436" t="s">
        <v>42</v>
      </c>
      <c r="E3436">
        <v>4190410</v>
      </c>
      <c r="F3436">
        <v>-3363</v>
      </c>
      <c r="G3436">
        <v>0</v>
      </c>
      <c r="H3436">
        <v>-1000</v>
      </c>
      <c r="I3436">
        <v>0</v>
      </c>
      <c r="J3436">
        <v>0</v>
      </c>
      <c r="K3436">
        <v>0</v>
      </c>
      <c r="L3436">
        <v>-500</v>
      </c>
      <c r="M3436">
        <v>0</v>
      </c>
      <c r="N3436">
        <v>0</v>
      </c>
      <c r="O3436">
        <v>0</v>
      </c>
      <c r="P3436">
        <v>0</v>
      </c>
      <c r="Q3436">
        <v>0</v>
      </c>
      <c r="R3436">
        <v>-1863</v>
      </c>
      <c r="S3436">
        <f t="shared" si="53"/>
        <v>0</v>
      </c>
      <c r="T3436">
        <f>SUM($F3436:H3436)</f>
        <v>-4363</v>
      </c>
      <c r="U3436">
        <f>SUM($F3436:I3436)</f>
        <v>-4363</v>
      </c>
      <c r="V3436">
        <f>SUM($F3436:J3436)</f>
        <v>-4363</v>
      </c>
      <c r="W3436">
        <f>SUM($F3436:K3436)</f>
        <v>-4363</v>
      </c>
      <c r="X3436">
        <f>SUM($F3436:L3436)</f>
        <v>-4863</v>
      </c>
      <c r="Y3436">
        <f>SUM($F3436:M3436)</f>
        <v>-4863</v>
      </c>
      <c r="Z3436">
        <f>SUM($F3436:N3436)</f>
        <v>-4863</v>
      </c>
      <c r="AA3436">
        <f>SUM($F3436:O3436)</f>
        <v>-4863</v>
      </c>
      <c r="AB3436">
        <f>SUM($F3436:P3436)</f>
        <v>-4863</v>
      </c>
      <c r="AC3436">
        <f>SUM($F3436:Q3436)</f>
        <v>-4863</v>
      </c>
      <c r="AD3436">
        <f>SUM($F3436:R3436)</f>
        <v>-6726</v>
      </c>
    </row>
    <row r="3437" spans="1:30" x14ac:dyDescent="0.35">
      <c r="A3437" t="s">
        <v>200</v>
      </c>
      <c r="B3437" s="328" t="str">
        <f>VLOOKUP(A3437,'Web Based Remittances'!$A$2:$C$70,3,0)</f>
        <v>75e560f</v>
      </c>
      <c r="C3437" t="s">
        <v>43</v>
      </c>
      <c r="D3437" t="s">
        <v>44</v>
      </c>
      <c r="E3437">
        <v>4190420</v>
      </c>
      <c r="F3437">
        <v>-5791</v>
      </c>
      <c r="G3437">
        <v>-483</v>
      </c>
      <c r="H3437">
        <v>-483</v>
      </c>
      <c r="I3437">
        <v>-483</v>
      </c>
      <c r="J3437">
        <v>-483</v>
      </c>
      <c r="K3437">
        <v>-483</v>
      </c>
      <c r="L3437">
        <v>-483</v>
      </c>
      <c r="M3437">
        <v>-483</v>
      </c>
      <c r="N3437">
        <v>-483</v>
      </c>
      <c r="O3437">
        <v>-483</v>
      </c>
      <c r="P3437">
        <v>-483</v>
      </c>
      <c r="Q3437">
        <v>-483</v>
      </c>
      <c r="R3437">
        <v>-478</v>
      </c>
      <c r="S3437">
        <f t="shared" si="53"/>
        <v>-483</v>
      </c>
      <c r="T3437">
        <f>SUM($F3437:H3437)</f>
        <v>-6757</v>
      </c>
      <c r="U3437">
        <f>SUM($F3437:I3437)</f>
        <v>-7240</v>
      </c>
      <c r="V3437">
        <f>SUM($F3437:J3437)</f>
        <v>-7723</v>
      </c>
      <c r="W3437">
        <f>SUM($F3437:K3437)</f>
        <v>-8206</v>
      </c>
      <c r="X3437">
        <f>SUM($F3437:L3437)</f>
        <v>-8689</v>
      </c>
      <c r="Y3437">
        <f>SUM($F3437:M3437)</f>
        <v>-9172</v>
      </c>
      <c r="Z3437">
        <f>SUM($F3437:N3437)</f>
        <v>-9655</v>
      </c>
      <c r="AA3437">
        <f>SUM($F3437:O3437)</f>
        <v>-10138</v>
      </c>
      <c r="AB3437">
        <f>SUM($F3437:P3437)</f>
        <v>-10621</v>
      </c>
      <c r="AC3437">
        <f>SUM($F3437:Q3437)</f>
        <v>-11104</v>
      </c>
      <c r="AD3437">
        <f>SUM($F3437:R3437)</f>
        <v>-11582</v>
      </c>
    </row>
    <row r="3438" spans="1:30" x14ac:dyDescent="0.35">
      <c r="A3438" t="s">
        <v>200</v>
      </c>
      <c r="B3438" s="328" t="str">
        <f>VLOOKUP(A3438,'Web Based Remittances'!$A$2:$C$70,3,0)</f>
        <v>75e560f</v>
      </c>
      <c r="C3438" t="s">
        <v>45</v>
      </c>
      <c r="D3438" t="s">
        <v>46</v>
      </c>
      <c r="E3438">
        <v>4190200</v>
      </c>
      <c r="F3438">
        <v>0</v>
      </c>
      <c r="G3438">
        <v>0</v>
      </c>
      <c r="H3438">
        <v>0</v>
      </c>
      <c r="I3438">
        <v>0</v>
      </c>
      <c r="J3438">
        <v>0</v>
      </c>
      <c r="K3438">
        <v>0</v>
      </c>
      <c r="L3438">
        <v>0</v>
      </c>
      <c r="M3438">
        <v>0</v>
      </c>
      <c r="N3438">
        <v>0</v>
      </c>
      <c r="O3438">
        <v>0</v>
      </c>
      <c r="P3438">
        <v>0</v>
      </c>
      <c r="Q3438">
        <v>0</v>
      </c>
      <c r="R3438">
        <v>0</v>
      </c>
      <c r="S3438">
        <f t="shared" si="53"/>
        <v>0</v>
      </c>
      <c r="T3438">
        <f>SUM($F3438:H3438)</f>
        <v>0</v>
      </c>
      <c r="U3438">
        <f>SUM($F3438:I3438)</f>
        <v>0</v>
      </c>
      <c r="V3438">
        <f>SUM($F3438:J3438)</f>
        <v>0</v>
      </c>
      <c r="W3438">
        <f>SUM($F3438:K3438)</f>
        <v>0</v>
      </c>
      <c r="X3438">
        <f>SUM($F3438:L3438)</f>
        <v>0</v>
      </c>
      <c r="Y3438">
        <f>SUM($F3438:M3438)</f>
        <v>0</v>
      </c>
      <c r="Z3438">
        <f>SUM($F3438:N3438)</f>
        <v>0</v>
      </c>
      <c r="AA3438">
        <f>SUM($F3438:O3438)</f>
        <v>0</v>
      </c>
      <c r="AB3438">
        <f>SUM($F3438:P3438)</f>
        <v>0</v>
      </c>
      <c r="AC3438">
        <f>SUM($F3438:Q3438)</f>
        <v>0</v>
      </c>
      <c r="AD3438">
        <f>SUM($F3438:R3438)</f>
        <v>0</v>
      </c>
    </row>
    <row r="3439" spans="1:30" x14ac:dyDescent="0.35">
      <c r="A3439" t="s">
        <v>200</v>
      </c>
      <c r="B3439" s="328" t="str">
        <f>VLOOKUP(A3439,'Web Based Remittances'!$A$2:$C$70,3,0)</f>
        <v>75e560f</v>
      </c>
      <c r="C3439" t="s">
        <v>47</v>
      </c>
      <c r="D3439" t="s">
        <v>48</v>
      </c>
      <c r="E3439">
        <v>4190386</v>
      </c>
      <c r="F3439">
        <v>0</v>
      </c>
      <c r="G3439">
        <v>0</v>
      </c>
      <c r="H3439">
        <v>0</v>
      </c>
      <c r="I3439">
        <v>0</v>
      </c>
      <c r="J3439">
        <v>0</v>
      </c>
      <c r="K3439">
        <v>0</v>
      </c>
      <c r="L3439">
        <v>0</v>
      </c>
      <c r="M3439">
        <v>0</v>
      </c>
      <c r="N3439">
        <v>0</v>
      </c>
      <c r="O3439">
        <v>0</v>
      </c>
      <c r="P3439">
        <v>0</v>
      </c>
      <c r="Q3439">
        <v>0</v>
      </c>
      <c r="R3439">
        <v>0</v>
      </c>
      <c r="S3439">
        <f t="shared" si="53"/>
        <v>0</v>
      </c>
      <c r="T3439">
        <f>SUM($F3439:H3439)</f>
        <v>0</v>
      </c>
      <c r="U3439">
        <f>SUM($F3439:I3439)</f>
        <v>0</v>
      </c>
      <c r="V3439">
        <f>SUM($F3439:J3439)</f>
        <v>0</v>
      </c>
      <c r="W3439">
        <f>SUM($F3439:K3439)</f>
        <v>0</v>
      </c>
      <c r="X3439">
        <f>SUM($F3439:L3439)</f>
        <v>0</v>
      </c>
      <c r="Y3439">
        <f>SUM($F3439:M3439)</f>
        <v>0</v>
      </c>
      <c r="Z3439">
        <f>SUM($F3439:N3439)</f>
        <v>0</v>
      </c>
      <c r="AA3439">
        <f>SUM($F3439:O3439)</f>
        <v>0</v>
      </c>
      <c r="AB3439">
        <f>SUM($F3439:P3439)</f>
        <v>0</v>
      </c>
      <c r="AC3439">
        <f>SUM($F3439:Q3439)</f>
        <v>0</v>
      </c>
      <c r="AD3439">
        <f>SUM($F3439:R3439)</f>
        <v>0</v>
      </c>
    </row>
    <row r="3440" spans="1:30" x14ac:dyDescent="0.35">
      <c r="A3440" t="s">
        <v>200</v>
      </c>
      <c r="B3440" s="328" t="str">
        <f>VLOOKUP(A3440,'Web Based Remittances'!$A$2:$C$70,3,0)</f>
        <v>75e560f</v>
      </c>
      <c r="C3440" t="s">
        <v>49</v>
      </c>
      <c r="D3440" t="s">
        <v>50</v>
      </c>
      <c r="E3440">
        <v>4190387</v>
      </c>
      <c r="F3440">
        <v>0</v>
      </c>
      <c r="G3440">
        <v>0</v>
      </c>
      <c r="H3440">
        <v>0</v>
      </c>
      <c r="I3440">
        <v>0</v>
      </c>
      <c r="J3440">
        <v>0</v>
      </c>
      <c r="K3440">
        <v>0</v>
      </c>
      <c r="L3440">
        <v>0</v>
      </c>
      <c r="M3440">
        <v>0</v>
      </c>
      <c r="N3440">
        <v>0</v>
      </c>
      <c r="O3440">
        <v>0</v>
      </c>
      <c r="P3440">
        <v>0</v>
      </c>
      <c r="Q3440">
        <v>0</v>
      </c>
      <c r="R3440">
        <v>0</v>
      </c>
      <c r="S3440">
        <f t="shared" si="53"/>
        <v>0</v>
      </c>
      <c r="T3440">
        <f>SUM($F3440:H3440)</f>
        <v>0</v>
      </c>
      <c r="U3440">
        <f>SUM($F3440:I3440)</f>
        <v>0</v>
      </c>
      <c r="V3440">
        <f>SUM($F3440:J3440)</f>
        <v>0</v>
      </c>
      <c r="W3440">
        <f>SUM($F3440:K3440)</f>
        <v>0</v>
      </c>
      <c r="X3440">
        <f>SUM($F3440:L3440)</f>
        <v>0</v>
      </c>
      <c r="Y3440">
        <f>SUM($F3440:M3440)</f>
        <v>0</v>
      </c>
      <c r="Z3440">
        <f>SUM($F3440:N3440)</f>
        <v>0</v>
      </c>
      <c r="AA3440">
        <f>SUM($F3440:O3440)</f>
        <v>0</v>
      </c>
      <c r="AB3440">
        <f>SUM($F3440:P3440)</f>
        <v>0</v>
      </c>
      <c r="AC3440">
        <f>SUM($F3440:Q3440)</f>
        <v>0</v>
      </c>
      <c r="AD3440">
        <f>SUM($F3440:R3440)</f>
        <v>0</v>
      </c>
    </row>
    <row r="3441" spans="1:30" x14ac:dyDescent="0.35">
      <c r="A3441" t="s">
        <v>200</v>
      </c>
      <c r="B3441" s="328" t="str">
        <f>VLOOKUP(A3441,'Web Based Remittances'!$A$2:$C$70,3,0)</f>
        <v>75e560f</v>
      </c>
      <c r="C3441" t="s">
        <v>51</v>
      </c>
      <c r="D3441" t="s">
        <v>52</v>
      </c>
      <c r="E3441">
        <v>4190388</v>
      </c>
      <c r="F3441">
        <v>-4245</v>
      </c>
      <c r="G3441">
        <v>-16019</v>
      </c>
      <c r="H3441">
        <v>0</v>
      </c>
      <c r="I3441">
        <v>0</v>
      </c>
      <c r="J3441">
        <v>-16019</v>
      </c>
      <c r="K3441">
        <v>0</v>
      </c>
      <c r="L3441">
        <v>0</v>
      </c>
      <c r="M3441">
        <v>0</v>
      </c>
      <c r="N3441">
        <v>0</v>
      </c>
      <c r="O3441">
        <v>0</v>
      </c>
      <c r="P3441">
        <v>0</v>
      </c>
      <c r="Q3441">
        <v>0</v>
      </c>
      <c r="R3441">
        <v>27793</v>
      </c>
      <c r="S3441">
        <f t="shared" si="53"/>
        <v>-16019</v>
      </c>
      <c r="T3441">
        <f>SUM($F3441:H3441)</f>
        <v>-20264</v>
      </c>
      <c r="U3441">
        <f>SUM($F3441:I3441)</f>
        <v>-20264</v>
      </c>
      <c r="V3441">
        <f>SUM($F3441:J3441)</f>
        <v>-36283</v>
      </c>
      <c r="W3441">
        <f>SUM($F3441:K3441)</f>
        <v>-36283</v>
      </c>
      <c r="X3441">
        <f>SUM($F3441:L3441)</f>
        <v>-36283</v>
      </c>
      <c r="Y3441">
        <f>SUM($F3441:M3441)</f>
        <v>-36283</v>
      </c>
      <c r="Z3441">
        <f>SUM($F3441:N3441)</f>
        <v>-36283</v>
      </c>
      <c r="AA3441">
        <f>SUM($F3441:O3441)</f>
        <v>-36283</v>
      </c>
      <c r="AB3441">
        <f>SUM($F3441:P3441)</f>
        <v>-36283</v>
      </c>
      <c r="AC3441">
        <f>SUM($F3441:Q3441)</f>
        <v>-36283</v>
      </c>
      <c r="AD3441">
        <f>SUM($F3441:R3441)</f>
        <v>-8490</v>
      </c>
    </row>
    <row r="3442" spans="1:30" x14ac:dyDescent="0.35">
      <c r="A3442" t="s">
        <v>200</v>
      </c>
      <c r="B3442" s="328" t="str">
        <f>VLOOKUP(A3442,'Web Based Remittances'!$A$2:$C$70,3,0)</f>
        <v>75e560f</v>
      </c>
      <c r="C3442" t="s">
        <v>53</v>
      </c>
      <c r="D3442" t="s">
        <v>54</v>
      </c>
      <c r="E3442">
        <v>4190380</v>
      </c>
      <c r="F3442">
        <v>-22548</v>
      </c>
      <c r="G3442">
        <v>2138</v>
      </c>
      <c r="H3442">
        <v>-2138</v>
      </c>
      <c r="I3442">
        <v>0</v>
      </c>
      <c r="J3442">
        <v>0</v>
      </c>
      <c r="K3442">
        <v>0</v>
      </c>
      <c r="L3442">
        <v>0</v>
      </c>
      <c r="M3442">
        <v>0</v>
      </c>
      <c r="N3442">
        <v>0</v>
      </c>
      <c r="O3442">
        <v>0</v>
      </c>
      <c r="P3442">
        <v>0</v>
      </c>
      <c r="Q3442">
        <v>0</v>
      </c>
      <c r="R3442">
        <v>-22548</v>
      </c>
      <c r="S3442">
        <f t="shared" si="53"/>
        <v>2138</v>
      </c>
      <c r="T3442">
        <f>SUM($F3442:H3442)</f>
        <v>-22548</v>
      </c>
      <c r="U3442">
        <f>SUM($F3442:I3442)</f>
        <v>-22548</v>
      </c>
      <c r="V3442">
        <f>SUM($F3442:J3442)</f>
        <v>-22548</v>
      </c>
      <c r="W3442">
        <f>SUM($F3442:K3442)</f>
        <v>-22548</v>
      </c>
      <c r="X3442">
        <f>SUM($F3442:L3442)</f>
        <v>-22548</v>
      </c>
      <c r="Y3442">
        <f>SUM($F3442:M3442)</f>
        <v>-22548</v>
      </c>
      <c r="Z3442">
        <f>SUM($F3442:N3442)</f>
        <v>-22548</v>
      </c>
      <c r="AA3442">
        <f>SUM($F3442:O3442)</f>
        <v>-22548</v>
      </c>
      <c r="AB3442">
        <f>SUM($F3442:P3442)</f>
        <v>-22548</v>
      </c>
      <c r="AC3442">
        <f>SUM($F3442:Q3442)</f>
        <v>-22548</v>
      </c>
      <c r="AD3442">
        <f>SUM($F3442:R3442)</f>
        <v>-45096</v>
      </c>
    </row>
    <row r="3443" spans="1:30" x14ac:dyDescent="0.35">
      <c r="A3443" t="s">
        <v>200</v>
      </c>
      <c r="B3443" s="328" t="str">
        <f>VLOOKUP(A3443,'Web Based Remittances'!$A$2:$C$70,3,0)</f>
        <v>75e560f</v>
      </c>
      <c r="C3443" t="s">
        <v>156</v>
      </c>
      <c r="D3443" t="s">
        <v>157</v>
      </c>
      <c r="E3443">
        <v>4190205</v>
      </c>
      <c r="F3443">
        <v>0</v>
      </c>
      <c r="G3443">
        <v>0</v>
      </c>
      <c r="H3443">
        <v>0</v>
      </c>
      <c r="I3443">
        <v>0</v>
      </c>
      <c r="J3443">
        <v>0</v>
      </c>
      <c r="K3443">
        <v>0</v>
      </c>
      <c r="L3443">
        <v>0</v>
      </c>
      <c r="M3443">
        <v>0</v>
      </c>
      <c r="N3443">
        <v>0</v>
      </c>
      <c r="O3443">
        <v>0</v>
      </c>
      <c r="P3443">
        <v>0</v>
      </c>
      <c r="Q3443">
        <v>0</v>
      </c>
      <c r="R3443">
        <v>0</v>
      </c>
      <c r="S3443">
        <f t="shared" si="53"/>
        <v>0</v>
      </c>
      <c r="T3443">
        <f>SUM($F3443:H3443)</f>
        <v>0</v>
      </c>
      <c r="U3443">
        <f>SUM($F3443:I3443)</f>
        <v>0</v>
      </c>
      <c r="V3443">
        <f>SUM($F3443:J3443)</f>
        <v>0</v>
      </c>
      <c r="W3443">
        <f>SUM($F3443:K3443)</f>
        <v>0</v>
      </c>
      <c r="X3443">
        <f>SUM($F3443:L3443)</f>
        <v>0</v>
      </c>
      <c r="Y3443">
        <f>SUM($F3443:M3443)</f>
        <v>0</v>
      </c>
      <c r="Z3443">
        <f>SUM($F3443:N3443)</f>
        <v>0</v>
      </c>
      <c r="AA3443">
        <f>SUM($F3443:O3443)</f>
        <v>0</v>
      </c>
      <c r="AB3443">
        <f>SUM($F3443:P3443)</f>
        <v>0</v>
      </c>
      <c r="AC3443">
        <f>SUM($F3443:Q3443)</f>
        <v>0</v>
      </c>
      <c r="AD3443">
        <f>SUM($F3443:R3443)</f>
        <v>0</v>
      </c>
    </row>
    <row r="3444" spans="1:30" x14ac:dyDescent="0.35">
      <c r="A3444" t="s">
        <v>200</v>
      </c>
      <c r="B3444" s="328" t="str">
        <f>VLOOKUP(A3444,'Web Based Remittances'!$A$2:$C$70,3,0)</f>
        <v>75e560f</v>
      </c>
      <c r="C3444" t="s">
        <v>55</v>
      </c>
      <c r="D3444" t="s">
        <v>56</v>
      </c>
      <c r="E3444">
        <v>4190210</v>
      </c>
      <c r="F3444">
        <v>0</v>
      </c>
      <c r="G3444">
        <v>0</v>
      </c>
      <c r="H3444">
        <v>0</v>
      </c>
      <c r="I3444">
        <v>0</v>
      </c>
      <c r="J3444">
        <v>0</v>
      </c>
      <c r="K3444">
        <v>0</v>
      </c>
      <c r="L3444">
        <v>0</v>
      </c>
      <c r="M3444">
        <v>0</v>
      </c>
      <c r="N3444">
        <v>0</v>
      </c>
      <c r="O3444">
        <v>0</v>
      </c>
      <c r="P3444">
        <v>0</v>
      </c>
      <c r="Q3444">
        <v>0</v>
      </c>
      <c r="R3444">
        <v>0</v>
      </c>
      <c r="S3444">
        <f t="shared" si="53"/>
        <v>0</v>
      </c>
      <c r="T3444">
        <f>SUM($F3444:H3444)</f>
        <v>0</v>
      </c>
      <c r="U3444">
        <f>SUM($F3444:I3444)</f>
        <v>0</v>
      </c>
      <c r="V3444">
        <f>SUM($F3444:J3444)</f>
        <v>0</v>
      </c>
      <c r="W3444">
        <f>SUM($F3444:K3444)</f>
        <v>0</v>
      </c>
      <c r="X3444">
        <f>SUM($F3444:L3444)</f>
        <v>0</v>
      </c>
      <c r="Y3444">
        <f>SUM($F3444:M3444)</f>
        <v>0</v>
      </c>
      <c r="Z3444">
        <f>SUM($F3444:N3444)</f>
        <v>0</v>
      </c>
      <c r="AA3444">
        <f>SUM($F3444:O3444)</f>
        <v>0</v>
      </c>
      <c r="AB3444">
        <f>SUM($F3444:P3444)</f>
        <v>0</v>
      </c>
      <c r="AC3444">
        <f>SUM($F3444:Q3444)</f>
        <v>0</v>
      </c>
      <c r="AD3444">
        <f>SUM($F3444:R3444)</f>
        <v>0</v>
      </c>
    </row>
    <row r="3445" spans="1:30" x14ac:dyDescent="0.35">
      <c r="A3445" t="s">
        <v>200</v>
      </c>
      <c r="B3445" s="328" t="str">
        <f>VLOOKUP(A3445,'Web Based Remittances'!$A$2:$C$70,3,0)</f>
        <v>75e560f</v>
      </c>
      <c r="C3445" t="s">
        <v>57</v>
      </c>
      <c r="D3445" t="s">
        <v>58</v>
      </c>
      <c r="E3445">
        <v>6110000</v>
      </c>
      <c r="F3445">
        <v>2584990</v>
      </c>
      <c r="G3445">
        <v>184915</v>
      </c>
      <c r="H3445">
        <v>197542</v>
      </c>
      <c r="I3445">
        <v>199765</v>
      </c>
      <c r="J3445">
        <v>206387</v>
      </c>
      <c r="K3445">
        <v>202295</v>
      </c>
      <c r="L3445">
        <v>227789</v>
      </c>
      <c r="M3445">
        <v>227789</v>
      </c>
      <c r="N3445">
        <v>227262</v>
      </c>
      <c r="O3445">
        <v>227789</v>
      </c>
      <c r="P3445">
        <v>227819</v>
      </c>
      <c r="Q3445">
        <v>227819</v>
      </c>
      <c r="R3445">
        <v>227819</v>
      </c>
      <c r="S3445">
        <f t="shared" si="53"/>
        <v>184915</v>
      </c>
      <c r="T3445">
        <f>SUM($F3445:H3445)</f>
        <v>2967447</v>
      </c>
      <c r="U3445">
        <f>SUM($F3445:I3445)</f>
        <v>3167212</v>
      </c>
      <c r="V3445">
        <f>SUM($F3445:J3445)</f>
        <v>3373599</v>
      </c>
      <c r="W3445">
        <f>SUM($F3445:K3445)</f>
        <v>3575894</v>
      </c>
      <c r="X3445">
        <f>SUM($F3445:L3445)</f>
        <v>3803683</v>
      </c>
      <c r="Y3445">
        <f>SUM($F3445:M3445)</f>
        <v>4031472</v>
      </c>
      <c r="Z3445">
        <f>SUM($F3445:N3445)</f>
        <v>4258734</v>
      </c>
      <c r="AA3445">
        <f>SUM($F3445:O3445)</f>
        <v>4486523</v>
      </c>
      <c r="AB3445">
        <f>SUM($F3445:P3445)</f>
        <v>4714342</v>
      </c>
      <c r="AC3445">
        <f>SUM($F3445:Q3445)</f>
        <v>4942161</v>
      </c>
      <c r="AD3445">
        <f>SUM($F3445:R3445)</f>
        <v>5169980</v>
      </c>
    </row>
    <row r="3446" spans="1:30" x14ac:dyDescent="0.35">
      <c r="A3446" t="s">
        <v>200</v>
      </c>
      <c r="B3446" s="328" t="str">
        <f>VLOOKUP(A3446,'Web Based Remittances'!$A$2:$C$70,3,0)</f>
        <v>75e560f</v>
      </c>
      <c r="C3446" t="s">
        <v>59</v>
      </c>
      <c r="D3446" t="s">
        <v>60</v>
      </c>
      <c r="E3446">
        <v>6110020</v>
      </c>
      <c r="F3446">
        <v>0</v>
      </c>
      <c r="G3446">
        <v>0</v>
      </c>
      <c r="H3446">
        <v>0</v>
      </c>
      <c r="I3446">
        <v>0</v>
      </c>
      <c r="J3446">
        <v>0</v>
      </c>
      <c r="K3446">
        <v>0</v>
      </c>
      <c r="L3446">
        <v>0</v>
      </c>
      <c r="M3446">
        <v>0</v>
      </c>
      <c r="N3446">
        <v>0</v>
      </c>
      <c r="O3446">
        <v>0</v>
      </c>
      <c r="P3446">
        <v>0</v>
      </c>
      <c r="Q3446">
        <v>0</v>
      </c>
      <c r="R3446">
        <v>0</v>
      </c>
      <c r="S3446">
        <f t="shared" si="53"/>
        <v>0</v>
      </c>
      <c r="T3446">
        <f>SUM($F3446:H3446)</f>
        <v>0</v>
      </c>
      <c r="U3446">
        <f>SUM($F3446:I3446)</f>
        <v>0</v>
      </c>
      <c r="V3446">
        <f>SUM($F3446:J3446)</f>
        <v>0</v>
      </c>
      <c r="W3446">
        <f>SUM($F3446:K3446)</f>
        <v>0</v>
      </c>
      <c r="X3446">
        <f>SUM($F3446:L3446)</f>
        <v>0</v>
      </c>
      <c r="Y3446">
        <f>SUM($F3446:M3446)</f>
        <v>0</v>
      </c>
      <c r="Z3446">
        <f>SUM($F3446:N3446)</f>
        <v>0</v>
      </c>
      <c r="AA3446">
        <f>SUM($F3446:O3446)</f>
        <v>0</v>
      </c>
      <c r="AB3446">
        <f>SUM($F3446:P3446)</f>
        <v>0</v>
      </c>
      <c r="AC3446">
        <f>SUM($F3446:Q3446)</f>
        <v>0</v>
      </c>
      <c r="AD3446">
        <f>SUM($F3446:R3446)</f>
        <v>0</v>
      </c>
    </row>
    <row r="3447" spans="1:30" x14ac:dyDescent="0.35">
      <c r="A3447" t="s">
        <v>200</v>
      </c>
      <c r="B3447" s="328" t="str">
        <f>VLOOKUP(A3447,'Web Based Remittances'!$A$2:$C$70,3,0)</f>
        <v>75e560f</v>
      </c>
      <c r="C3447" t="s">
        <v>61</v>
      </c>
      <c r="D3447" t="s">
        <v>62</v>
      </c>
      <c r="E3447">
        <v>6110600</v>
      </c>
      <c r="F3447">
        <v>3907468</v>
      </c>
      <c r="G3447">
        <v>301011</v>
      </c>
      <c r="H3447">
        <v>296848</v>
      </c>
      <c r="I3447">
        <v>298216</v>
      </c>
      <c r="J3447">
        <v>299323</v>
      </c>
      <c r="K3447">
        <v>298669</v>
      </c>
      <c r="L3447">
        <v>339153</v>
      </c>
      <c r="M3447">
        <v>346196</v>
      </c>
      <c r="N3447">
        <v>345464</v>
      </c>
      <c r="O3447">
        <v>346196</v>
      </c>
      <c r="P3447">
        <v>345464</v>
      </c>
      <c r="Q3447">
        <v>345464</v>
      </c>
      <c r="R3447">
        <v>345464</v>
      </c>
      <c r="S3447">
        <f t="shared" si="53"/>
        <v>301011</v>
      </c>
      <c r="T3447">
        <f>SUM($F3447:H3447)</f>
        <v>4505327</v>
      </c>
      <c r="U3447">
        <f>SUM($F3447:I3447)</f>
        <v>4803543</v>
      </c>
      <c r="V3447">
        <f>SUM($F3447:J3447)</f>
        <v>5102866</v>
      </c>
      <c r="W3447">
        <f>SUM($F3447:K3447)</f>
        <v>5401535</v>
      </c>
      <c r="X3447">
        <f>SUM($F3447:L3447)</f>
        <v>5740688</v>
      </c>
      <c r="Y3447">
        <f>SUM($F3447:M3447)</f>
        <v>6086884</v>
      </c>
      <c r="Z3447">
        <f>SUM($F3447:N3447)</f>
        <v>6432348</v>
      </c>
      <c r="AA3447">
        <f>SUM($F3447:O3447)</f>
        <v>6778544</v>
      </c>
      <c r="AB3447">
        <f>SUM($F3447:P3447)</f>
        <v>7124008</v>
      </c>
      <c r="AC3447">
        <f>SUM($F3447:Q3447)</f>
        <v>7469472</v>
      </c>
      <c r="AD3447">
        <f>SUM($F3447:R3447)</f>
        <v>7814936</v>
      </c>
    </row>
    <row r="3448" spans="1:30" x14ac:dyDescent="0.35">
      <c r="A3448" t="s">
        <v>200</v>
      </c>
      <c r="B3448" s="328" t="str">
        <f>VLOOKUP(A3448,'Web Based Remittances'!$A$2:$C$70,3,0)</f>
        <v>75e560f</v>
      </c>
      <c r="C3448" t="s">
        <v>63</v>
      </c>
      <c r="D3448" t="s">
        <v>64</v>
      </c>
      <c r="E3448">
        <v>6110720</v>
      </c>
      <c r="F3448">
        <v>133528</v>
      </c>
      <c r="G3448">
        <v>9426</v>
      </c>
      <c r="H3448">
        <v>9322</v>
      </c>
      <c r="I3448">
        <v>9322</v>
      </c>
      <c r="J3448">
        <v>9322</v>
      </c>
      <c r="K3448">
        <v>9322</v>
      </c>
      <c r="L3448">
        <v>12402</v>
      </c>
      <c r="M3448">
        <v>12402</v>
      </c>
      <c r="N3448">
        <v>12402</v>
      </c>
      <c r="O3448">
        <v>12402</v>
      </c>
      <c r="P3448">
        <v>12402</v>
      </c>
      <c r="Q3448">
        <v>12402</v>
      </c>
      <c r="R3448">
        <v>12402</v>
      </c>
      <c r="S3448">
        <f t="shared" si="53"/>
        <v>9426</v>
      </c>
      <c r="T3448">
        <f>SUM($F3448:H3448)</f>
        <v>152276</v>
      </c>
      <c r="U3448">
        <f>SUM($F3448:I3448)</f>
        <v>161598</v>
      </c>
      <c r="V3448">
        <f>SUM($F3448:J3448)</f>
        <v>170920</v>
      </c>
      <c r="W3448">
        <f>SUM($F3448:K3448)</f>
        <v>180242</v>
      </c>
      <c r="X3448">
        <f>SUM($F3448:L3448)</f>
        <v>192644</v>
      </c>
      <c r="Y3448">
        <f>SUM($F3448:M3448)</f>
        <v>205046</v>
      </c>
      <c r="Z3448">
        <f>SUM($F3448:N3448)</f>
        <v>217448</v>
      </c>
      <c r="AA3448">
        <f>SUM($F3448:O3448)</f>
        <v>229850</v>
      </c>
      <c r="AB3448">
        <f>SUM($F3448:P3448)</f>
        <v>242252</v>
      </c>
      <c r="AC3448">
        <f>SUM($F3448:Q3448)</f>
        <v>254654</v>
      </c>
      <c r="AD3448">
        <f>SUM($F3448:R3448)</f>
        <v>267056</v>
      </c>
    </row>
    <row r="3449" spans="1:30" x14ac:dyDescent="0.35">
      <c r="A3449" t="s">
        <v>200</v>
      </c>
      <c r="B3449" s="328" t="str">
        <f>VLOOKUP(A3449,'Web Based Remittances'!$A$2:$C$70,3,0)</f>
        <v>75e560f</v>
      </c>
      <c r="C3449" t="s">
        <v>65</v>
      </c>
      <c r="D3449" t="s">
        <v>66</v>
      </c>
      <c r="E3449">
        <v>6110860</v>
      </c>
      <c r="F3449">
        <v>286786</v>
      </c>
      <c r="G3449">
        <v>23185</v>
      </c>
      <c r="H3449">
        <v>23185</v>
      </c>
      <c r="I3449">
        <v>22968</v>
      </c>
      <c r="J3449">
        <v>22855</v>
      </c>
      <c r="K3449">
        <v>22855</v>
      </c>
      <c r="L3449">
        <v>23833</v>
      </c>
      <c r="M3449">
        <v>24386</v>
      </c>
      <c r="N3449">
        <v>23887</v>
      </c>
      <c r="O3449">
        <v>24331</v>
      </c>
      <c r="P3449">
        <v>24331</v>
      </c>
      <c r="Q3449">
        <v>25485</v>
      </c>
      <c r="R3449">
        <v>25485</v>
      </c>
      <c r="S3449">
        <f t="shared" si="53"/>
        <v>23185</v>
      </c>
      <c r="T3449">
        <f>SUM($F3449:H3449)</f>
        <v>333156</v>
      </c>
      <c r="U3449">
        <f>SUM($F3449:I3449)</f>
        <v>356124</v>
      </c>
      <c r="V3449">
        <f>SUM($F3449:J3449)</f>
        <v>378979</v>
      </c>
      <c r="W3449">
        <f>SUM($F3449:K3449)</f>
        <v>401834</v>
      </c>
      <c r="X3449">
        <f>SUM($F3449:L3449)</f>
        <v>425667</v>
      </c>
      <c r="Y3449">
        <f>SUM($F3449:M3449)</f>
        <v>450053</v>
      </c>
      <c r="Z3449">
        <f>SUM($F3449:N3449)</f>
        <v>473940</v>
      </c>
      <c r="AA3449">
        <f>SUM($F3449:O3449)</f>
        <v>498271</v>
      </c>
      <c r="AB3449">
        <f>SUM($F3449:P3449)</f>
        <v>522602</v>
      </c>
      <c r="AC3449">
        <f>SUM($F3449:Q3449)</f>
        <v>548087</v>
      </c>
      <c r="AD3449">
        <f>SUM($F3449:R3449)</f>
        <v>573572</v>
      </c>
    </row>
    <row r="3450" spans="1:30" x14ac:dyDescent="0.35">
      <c r="A3450" t="s">
        <v>200</v>
      </c>
      <c r="B3450" s="328" t="str">
        <f>VLOOKUP(A3450,'Web Based Remittances'!$A$2:$C$70,3,0)</f>
        <v>75e560f</v>
      </c>
      <c r="C3450" t="s">
        <v>67</v>
      </c>
      <c r="D3450" t="s">
        <v>68</v>
      </c>
      <c r="E3450">
        <v>6110800</v>
      </c>
      <c r="F3450">
        <v>91564</v>
      </c>
      <c r="G3450">
        <v>7124</v>
      </c>
      <c r="H3450">
        <v>7124</v>
      </c>
      <c r="I3450">
        <v>7124</v>
      </c>
      <c r="J3450">
        <v>7124</v>
      </c>
      <c r="K3450">
        <v>7124</v>
      </c>
      <c r="L3450">
        <v>7794</v>
      </c>
      <c r="M3450">
        <v>8025</v>
      </c>
      <c r="N3450">
        <v>8025</v>
      </c>
      <c r="O3450">
        <v>8025</v>
      </c>
      <c r="P3450">
        <v>8025</v>
      </c>
      <c r="Q3450">
        <v>8025</v>
      </c>
      <c r="R3450">
        <v>8025</v>
      </c>
      <c r="S3450">
        <f t="shared" si="53"/>
        <v>7124</v>
      </c>
      <c r="T3450">
        <f>SUM($F3450:H3450)</f>
        <v>105812</v>
      </c>
      <c r="U3450">
        <f>SUM($F3450:I3450)</f>
        <v>112936</v>
      </c>
      <c r="V3450">
        <f>SUM($F3450:J3450)</f>
        <v>120060</v>
      </c>
      <c r="W3450">
        <f>SUM($F3450:K3450)</f>
        <v>127184</v>
      </c>
      <c r="X3450">
        <f>SUM($F3450:L3450)</f>
        <v>134978</v>
      </c>
      <c r="Y3450">
        <f>SUM($F3450:M3450)</f>
        <v>143003</v>
      </c>
      <c r="Z3450">
        <f>SUM($F3450:N3450)</f>
        <v>151028</v>
      </c>
      <c r="AA3450">
        <f>SUM($F3450:O3450)</f>
        <v>159053</v>
      </c>
      <c r="AB3450">
        <f>SUM($F3450:P3450)</f>
        <v>167078</v>
      </c>
      <c r="AC3450">
        <f>SUM($F3450:Q3450)</f>
        <v>175103</v>
      </c>
      <c r="AD3450">
        <f>SUM($F3450:R3450)</f>
        <v>183128</v>
      </c>
    </row>
    <row r="3451" spans="1:30" x14ac:dyDescent="0.35">
      <c r="A3451" t="s">
        <v>200</v>
      </c>
      <c r="B3451" s="328" t="str">
        <f>VLOOKUP(A3451,'Web Based Remittances'!$A$2:$C$70,3,0)</f>
        <v>75e560f</v>
      </c>
      <c r="C3451" t="s">
        <v>69</v>
      </c>
      <c r="D3451" t="s">
        <v>70</v>
      </c>
      <c r="E3451">
        <v>6110640</v>
      </c>
      <c r="F3451">
        <v>35983</v>
      </c>
      <c r="G3451">
        <v>2931</v>
      </c>
      <c r="H3451">
        <v>2931</v>
      </c>
      <c r="I3451">
        <v>2931</v>
      </c>
      <c r="J3451">
        <v>2931</v>
      </c>
      <c r="K3451">
        <v>2931</v>
      </c>
      <c r="L3451">
        <v>3034</v>
      </c>
      <c r="M3451">
        <v>3049</v>
      </c>
      <c r="N3451">
        <v>3049</v>
      </c>
      <c r="O3451">
        <v>3049</v>
      </c>
      <c r="P3451">
        <v>3049</v>
      </c>
      <c r="Q3451">
        <v>3049</v>
      </c>
      <c r="R3451">
        <v>3049</v>
      </c>
      <c r="S3451">
        <f t="shared" si="53"/>
        <v>2931</v>
      </c>
      <c r="T3451">
        <f>SUM($F3451:H3451)</f>
        <v>41845</v>
      </c>
      <c r="U3451">
        <f>SUM($F3451:I3451)</f>
        <v>44776</v>
      </c>
      <c r="V3451">
        <f>SUM($F3451:J3451)</f>
        <v>47707</v>
      </c>
      <c r="W3451">
        <f>SUM($F3451:K3451)</f>
        <v>50638</v>
      </c>
      <c r="X3451">
        <f>SUM($F3451:L3451)</f>
        <v>53672</v>
      </c>
      <c r="Y3451">
        <f>SUM($F3451:M3451)</f>
        <v>56721</v>
      </c>
      <c r="Z3451">
        <f>SUM($F3451:N3451)</f>
        <v>59770</v>
      </c>
      <c r="AA3451">
        <f>SUM($F3451:O3451)</f>
        <v>62819</v>
      </c>
      <c r="AB3451">
        <f>SUM($F3451:P3451)</f>
        <v>65868</v>
      </c>
      <c r="AC3451">
        <f>SUM($F3451:Q3451)</f>
        <v>68917</v>
      </c>
      <c r="AD3451">
        <f>SUM($F3451:R3451)</f>
        <v>71966</v>
      </c>
    </row>
    <row r="3452" spans="1:30" x14ac:dyDescent="0.35">
      <c r="A3452" t="s">
        <v>200</v>
      </c>
      <c r="B3452" s="328" t="str">
        <f>VLOOKUP(A3452,'Web Based Remittances'!$A$2:$C$70,3,0)</f>
        <v>75e560f</v>
      </c>
      <c r="C3452" t="s">
        <v>71</v>
      </c>
      <c r="D3452" t="s">
        <v>72</v>
      </c>
      <c r="E3452">
        <v>6116300</v>
      </c>
      <c r="F3452">
        <v>54440</v>
      </c>
      <c r="G3452">
        <v>4706</v>
      </c>
      <c r="H3452">
        <v>2798</v>
      </c>
      <c r="I3452">
        <v>3730</v>
      </c>
      <c r="J3452">
        <v>2798</v>
      </c>
      <c r="K3452">
        <v>2798</v>
      </c>
      <c r="L3452">
        <v>8168</v>
      </c>
      <c r="M3452">
        <v>2798</v>
      </c>
      <c r="N3452">
        <v>2798</v>
      </c>
      <c r="O3452">
        <v>3730</v>
      </c>
      <c r="P3452">
        <v>3302</v>
      </c>
      <c r="Q3452">
        <v>2798</v>
      </c>
      <c r="R3452">
        <v>14016</v>
      </c>
      <c r="S3452">
        <f t="shared" si="53"/>
        <v>4706</v>
      </c>
      <c r="T3452">
        <f>SUM($F3452:H3452)</f>
        <v>61944</v>
      </c>
      <c r="U3452">
        <f>SUM($F3452:I3452)</f>
        <v>65674</v>
      </c>
      <c r="V3452">
        <f>SUM($F3452:J3452)</f>
        <v>68472</v>
      </c>
      <c r="W3452">
        <f>SUM($F3452:K3452)</f>
        <v>71270</v>
      </c>
      <c r="X3452">
        <f>SUM($F3452:L3452)</f>
        <v>79438</v>
      </c>
      <c r="Y3452">
        <f>SUM($F3452:M3452)</f>
        <v>82236</v>
      </c>
      <c r="Z3452">
        <f>SUM($F3452:N3452)</f>
        <v>85034</v>
      </c>
      <c r="AA3452">
        <f>SUM($F3452:O3452)</f>
        <v>88764</v>
      </c>
      <c r="AB3452">
        <f>SUM($F3452:P3452)</f>
        <v>92066</v>
      </c>
      <c r="AC3452">
        <f>SUM($F3452:Q3452)</f>
        <v>94864</v>
      </c>
      <c r="AD3452">
        <f>SUM($F3452:R3452)</f>
        <v>108880</v>
      </c>
    </row>
    <row r="3453" spans="1:30" x14ac:dyDescent="0.35">
      <c r="A3453" t="s">
        <v>200</v>
      </c>
      <c r="B3453" s="328" t="str">
        <f>VLOOKUP(A3453,'Web Based Remittances'!$A$2:$C$70,3,0)</f>
        <v>75e560f</v>
      </c>
      <c r="C3453" t="s">
        <v>73</v>
      </c>
      <c r="D3453" t="s">
        <v>74</v>
      </c>
      <c r="E3453">
        <v>6116200</v>
      </c>
      <c r="F3453">
        <v>26685</v>
      </c>
      <c r="G3453">
        <v>4235</v>
      </c>
      <c r="H3453">
        <v>-2044</v>
      </c>
      <c r="I3453">
        <v>1088</v>
      </c>
      <c r="J3453">
        <v>1088</v>
      </c>
      <c r="K3453">
        <v>1088</v>
      </c>
      <c r="L3453">
        <v>1088</v>
      </c>
      <c r="M3453">
        <v>1088</v>
      </c>
      <c r="N3453">
        <v>1088</v>
      </c>
      <c r="O3453">
        <v>1088</v>
      </c>
      <c r="P3453">
        <v>1088</v>
      </c>
      <c r="Q3453">
        <v>1088</v>
      </c>
      <c r="R3453">
        <v>14702</v>
      </c>
      <c r="S3453">
        <f t="shared" si="53"/>
        <v>4235</v>
      </c>
      <c r="T3453">
        <f>SUM($F3453:H3453)</f>
        <v>28876</v>
      </c>
      <c r="U3453">
        <f>SUM($F3453:I3453)</f>
        <v>29964</v>
      </c>
      <c r="V3453">
        <f>SUM($F3453:J3453)</f>
        <v>31052</v>
      </c>
      <c r="W3453">
        <f>SUM($F3453:K3453)</f>
        <v>32140</v>
      </c>
      <c r="X3453">
        <f>SUM($F3453:L3453)</f>
        <v>33228</v>
      </c>
      <c r="Y3453">
        <f>SUM($F3453:M3453)</f>
        <v>34316</v>
      </c>
      <c r="Z3453">
        <f>SUM($F3453:N3453)</f>
        <v>35404</v>
      </c>
      <c r="AA3453">
        <f>SUM($F3453:O3453)</f>
        <v>36492</v>
      </c>
      <c r="AB3453">
        <f>SUM($F3453:P3453)</f>
        <v>37580</v>
      </c>
      <c r="AC3453">
        <f>SUM($F3453:Q3453)</f>
        <v>38668</v>
      </c>
      <c r="AD3453">
        <f>SUM($F3453:R3453)</f>
        <v>53370</v>
      </c>
    </row>
    <row r="3454" spans="1:30" x14ac:dyDescent="0.35">
      <c r="A3454" t="s">
        <v>200</v>
      </c>
      <c r="B3454" s="328" t="str">
        <f>VLOOKUP(A3454,'Web Based Remittances'!$A$2:$C$70,3,0)</f>
        <v>75e560f</v>
      </c>
      <c r="C3454" t="s">
        <v>75</v>
      </c>
      <c r="D3454" t="s">
        <v>76</v>
      </c>
      <c r="E3454">
        <v>6116610</v>
      </c>
      <c r="F3454">
        <v>0</v>
      </c>
      <c r="G3454">
        <v>0</v>
      </c>
      <c r="H3454">
        <v>0</v>
      </c>
      <c r="I3454">
        <v>0</v>
      </c>
      <c r="J3454">
        <v>0</v>
      </c>
      <c r="K3454">
        <v>0</v>
      </c>
      <c r="L3454">
        <v>0</v>
      </c>
      <c r="M3454">
        <v>0</v>
      </c>
      <c r="N3454">
        <v>0</v>
      </c>
      <c r="O3454">
        <v>0</v>
      </c>
      <c r="P3454">
        <v>0</v>
      </c>
      <c r="Q3454">
        <v>0</v>
      </c>
      <c r="R3454">
        <v>0</v>
      </c>
      <c r="S3454">
        <f t="shared" si="53"/>
        <v>0</v>
      </c>
      <c r="T3454">
        <f>SUM($F3454:H3454)</f>
        <v>0</v>
      </c>
      <c r="U3454">
        <f>SUM($F3454:I3454)</f>
        <v>0</v>
      </c>
      <c r="V3454">
        <f>SUM($F3454:J3454)</f>
        <v>0</v>
      </c>
      <c r="W3454">
        <f>SUM($F3454:K3454)</f>
        <v>0</v>
      </c>
      <c r="X3454">
        <f>SUM($F3454:L3454)</f>
        <v>0</v>
      </c>
      <c r="Y3454">
        <f>SUM($F3454:M3454)</f>
        <v>0</v>
      </c>
      <c r="Z3454">
        <f>SUM($F3454:N3454)</f>
        <v>0</v>
      </c>
      <c r="AA3454">
        <f>SUM($F3454:O3454)</f>
        <v>0</v>
      </c>
      <c r="AB3454">
        <f>SUM($F3454:P3454)</f>
        <v>0</v>
      </c>
      <c r="AC3454">
        <f>SUM($F3454:Q3454)</f>
        <v>0</v>
      </c>
      <c r="AD3454">
        <f>SUM($F3454:R3454)</f>
        <v>0</v>
      </c>
    </row>
    <row r="3455" spans="1:30" x14ac:dyDescent="0.35">
      <c r="A3455" t="s">
        <v>200</v>
      </c>
      <c r="B3455" s="328" t="str">
        <f>VLOOKUP(A3455,'Web Based Remittances'!$A$2:$C$70,3,0)</f>
        <v>75e560f</v>
      </c>
      <c r="C3455" t="s">
        <v>77</v>
      </c>
      <c r="D3455" t="s">
        <v>78</v>
      </c>
      <c r="E3455">
        <v>6116600</v>
      </c>
      <c r="F3455">
        <v>0</v>
      </c>
      <c r="G3455">
        <v>0</v>
      </c>
      <c r="H3455">
        <v>0</v>
      </c>
      <c r="I3455">
        <v>0</v>
      </c>
      <c r="J3455">
        <v>0</v>
      </c>
      <c r="K3455">
        <v>0</v>
      </c>
      <c r="L3455">
        <v>0</v>
      </c>
      <c r="M3455">
        <v>0</v>
      </c>
      <c r="N3455">
        <v>0</v>
      </c>
      <c r="O3455">
        <v>0</v>
      </c>
      <c r="P3455">
        <v>0</v>
      </c>
      <c r="Q3455">
        <v>0</v>
      </c>
      <c r="R3455">
        <v>0</v>
      </c>
      <c r="S3455">
        <f t="shared" si="53"/>
        <v>0</v>
      </c>
      <c r="T3455">
        <f>SUM($F3455:H3455)</f>
        <v>0</v>
      </c>
      <c r="U3455">
        <f>SUM($F3455:I3455)</f>
        <v>0</v>
      </c>
      <c r="V3455">
        <f>SUM($F3455:J3455)</f>
        <v>0</v>
      </c>
      <c r="W3455">
        <f>SUM($F3455:K3455)</f>
        <v>0</v>
      </c>
      <c r="X3455">
        <f>SUM($F3455:L3455)</f>
        <v>0</v>
      </c>
      <c r="Y3455">
        <f>SUM($F3455:M3455)</f>
        <v>0</v>
      </c>
      <c r="Z3455">
        <f>SUM($F3455:N3455)</f>
        <v>0</v>
      </c>
      <c r="AA3455">
        <f>SUM($F3455:O3455)</f>
        <v>0</v>
      </c>
      <c r="AB3455">
        <f>SUM($F3455:P3455)</f>
        <v>0</v>
      </c>
      <c r="AC3455">
        <f>SUM($F3455:Q3455)</f>
        <v>0</v>
      </c>
      <c r="AD3455">
        <f>SUM($F3455:R3455)</f>
        <v>0</v>
      </c>
    </row>
    <row r="3456" spans="1:30" x14ac:dyDescent="0.35">
      <c r="A3456" t="s">
        <v>200</v>
      </c>
      <c r="B3456" s="328" t="str">
        <f>VLOOKUP(A3456,'Web Based Remittances'!$A$2:$C$70,3,0)</f>
        <v>75e560f</v>
      </c>
      <c r="C3456" t="s">
        <v>79</v>
      </c>
      <c r="D3456" t="s">
        <v>80</v>
      </c>
      <c r="E3456">
        <v>6121000</v>
      </c>
      <c r="F3456">
        <v>60055</v>
      </c>
      <c r="G3456">
        <v>6182</v>
      </c>
      <c r="H3456">
        <v>3542</v>
      </c>
      <c r="I3456">
        <v>6042</v>
      </c>
      <c r="J3456">
        <v>2710</v>
      </c>
      <c r="K3456">
        <v>2542</v>
      </c>
      <c r="L3456">
        <v>5676</v>
      </c>
      <c r="M3456">
        <v>3210</v>
      </c>
      <c r="N3456">
        <v>5608</v>
      </c>
      <c r="O3456">
        <v>3842</v>
      </c>
      <c r="P3456">
        <v>2960</v>
      </c>
      <c r="Q3456">
        <v>3042</v>
      </c>
      <c r="R3456">
        <v>14699</v>
      </c>
      <c r="S3456">
        <f t="shared" si="53"/>
        <v>6182</v>
      </c>
      <c r="T3456">
        <f>SUM($F3456:H3456)</f>
        <v>69779</v>
      </c>
      <c r="U3456">
        <f>SUM($F3456:I3456)</f>
        <v>75821</v>
      </c>
      <c r="V3456">
        <f>SUM($F3456:J3456)</f>
        <v>78531</v>
      </c>
      <c r="W3456">
        <f>SUM($F3456:K3456)</f>
        <v>81073</v>
      </c>
      <c r="X3456">
        <f>SUM($F3456:L3456)</f>
        <v>86749</v>
      </c>
      <c r="Y3456">
        <f>SUM($F3456:M3456)</f>
        <v>89959</v>
      </c>
      <c r="Z3456">
        <f>SUM($F3456:N3456)</f>
        <v>95567</v>
      </c>
      <c r="AA3456">
        <f>SUM($F3456:O3456)</f>
        <v>99409</v>
      </c>
      <c r="AB3456">
        <f>SUM($F3456:P3456)</f>
        <v>102369</v>
      </c>
      <c r="AC3456">
        <f>SUM($F3456:Q3456)</f>
        <v>105411</v>
      </c>
      <c r="AD3456">
        <f>SUM($F3456:R3456)</f>
        <v>120110</v>
      </c>
    </row>
    <row r="3457" spans="1:30" x14ac:dyDescent="0.35">
      <c r="A3457" t="s">
        <v>200</v>
      </c>
      <c r="B3457" s="328" t="str">
        <f>VLOOKUP(A3457,'Web Based Remittances'!$A$2:$C$70,3,0)</f>
        <v>75e560f</v>
      </c>
      <c r="C3457" t="s">
        <v>81</v>
      </c>
      <c r="D3457" t="s">
        <v>82</v>
      </c>
      <c r="E3457">
        <v>6122310</v>
      </c>
      <c r="F3457">
        <v>16081</v>
      </c>
      <c r="G3457">
        <v>1215</v>
      </c>
      <c r="H3457">
        <v>1215</v>
      </c>
      <c r="I3457">
        <v>1215</v>
      </c>
      <c r="J3457">
        <v>1215</v>
      </c>
      <c r="K3457">
        <v>1215</v>
      </c>
      <c r="L3457">
        <v>1215</v>
      </c>
      <c r="M3457">
        <v>1215</v>
      </c>
      <c r="N3457">
        <v>1215</v>
      </c>
      <c r="O3457">
        <v>1215</v>
      </c>
      <c r="P3457">
        <v>1215</v>
      </c>
      <c r="Q3457">
        <v>1215</v>
      </c>
      <c r="R3457">
        <v>2716</v>
      </c>
      <c r="S3457">
        <f t="shared" si="53"/>
        <v>1215</v>
      </c>
      <c r="T3457">
        <f>SUM($F3457:H3457)</f>
        <v>18511</v>
      </c>
      <c r="U3457">
        <f>SUM($F3457:I3457)</f>
        <v>19726</v>
      </c>
      <c r="V3457">
        <f>SUM($F3457:J3457)</f>
        <v>20941</v>
      </c>
      <c r="W3457">
        <f>SUM($F3457:K3457)</f>
        <v>22156</v>
      </c>
      <c r="X3457">
        <f>SUM($F3457:L3457)</f>
        <v>23371</v>
      </c>
      <c r="Y3457">
        <f>SUM($F3457:M3457)</f>
        <v>24586</v>
      </c>
      <c r="Z3457">
        <f>SUM($F3457:N3457)</f>
        <v>25801</v>
      </c>
      <c r="AA3457">
        <f>SUM($F3457:O3457)</f>
        <v>27016</v>
      </c>
      <c r="AB3457">
        <f>SUM($F3457:P3457)</f>
        <v>28231</v>
      </c>
      <c r="AC3457">
        <f>SUM($F3457:Q3457)</f>
        <v>29446</v>
      </c>
      <c r="AD3457">
        <f>SUM($F3457:R3457)</f>
        <v>32162</v>
      </c>
    </row>
    <row r="3458" spans="1:30" x14ac:dyDescent="0.35">
      <c r="A3458" t="s">
        <v>200</v>
      </c>
      <c r="B3458" s="328" t="str">
        <f>VLOOKUP(A3458,'Web Based Remittances'!$A$2:$C$70,3,0)</f>
        <v>75e560f</v>
      </c>
      <c r="C3458" t="s">
        <v>83</v>
      </c>
      <c r="D3458" t="s">
        <v>84</v>
      </c>
      <c r="E3458">
        <v>6122110</v>
      </c>
      <c r="F3458">
        <v>126421</v>
      </c>
      <c r="G3458">
        <v>9267</v>
      </c>
      <c r="H3458">
        <v>9267</v>
      </c>
      <c r="I3458">
        <v>9267</v>
      </c>
      <c r="J3458">
        <v>9267</v>
      </c>
      <c r="K3458">
        <v>9267</v>
      </c>
      <c r="L3458">
        <v>9267</v>
      </c>
      <c r="M3458">
        <v>9267</v>
      </c>
      <c r="N3458">
        <v>9267</v>
      </c>
      <c r="O3458">
        <v>9476</v>
      </c>
      <c r="P3458">
        <v>9267</v>
      </c>
      <c r="Q3458">
        <v>9267</v>
      </c>
      <c r="R3458">
        <v>24275</v>
      </c>
      <c r="S3458">
        <f t="shared" si="53"/>
        <v>9267</v>
      </c>
      <c r="T3458">
        <f>SUM($F3458:H3458)</f>
        <v>144955</v>
      </c>
      <c r="U3458">
        <f>SUM($F3458:I3458)</f>
        <v>154222</v>
      </c>
      <c r="V3458">
        <f>SUM($F3458:J3458)</f>
        <v>163489</v>
      </c>
      <c r="W3458">
        <f>SUM($F3458:K3458)</f>
        <v>172756</v>
      </c>
      <c r="X3458">
        <f>SUM($F3458:L3458)</f>
        <v>182023</v>
      </c>
      <c r="Y3458">
        <f>SUM($F3458:M3458)</f>
        <v>191290</v>
      </c>
      <c r="Z3458">
        <f>SUM($F3458:N3458)</f>
        <v>200557</v>
      </c>
      <c r="AA3458">
        <f>SUM($F3458:O3458)</f>
        <v>210033</v>
      </c>
      <c r="AB3458">
        <f>SUM($F3458:P3458)</f>
        <v>219300</v>
      </c>
      <c r="AC3458">
        <f>SUM($F3458:Q3458)</f>
        <v>228567</v>
      </c>
      <c r="AD3458">
        <f>SUM($F3458:R3458)</f>
        <v>252842</v>
      </c>
    </row>
    <row r="3459" spans="1:30" x14ac:dyDescent="0.35">
      <c r="A3459" t="s">
        <v>200</v>
      </c>
      <c r="B3459" s="328" t="str">
        <f>VLOOKUP(A3459,'Web Based Remittances'!$A$2:$C$70,3,0)</f>
        <v>75e560f</v>
      </c>
      <c r="C3459" t="s">
        <v>85</v>
      </c>
      <c r="D3459" t="s">
        <v>86</v>
      </c>
      <c r="E3459">
        <v>6120800</v>
      </c>
      <c r="F3459">
        <v>9147</v>
      </c>
      <c r="G3459">
        <v>634</v>
      </c>
      <c r="H3459">
        <v>634</v>
      </c>
      <c r="I3459">
        <v>634</v>
      </c>
      <c r="J3459">
        <v>634</v>
      </c>
      <c r="K3459">
        <v>634</v>
      </c>
      <c r="L3459">
        <v>634</v>
      </c>
      <c r="M3459">
        <v>634</v>
      </c>
      <c r="N3459">
        <v>634</v>
      </c>
      <c r="O3459">
        <v>634</v>
      </c>
      <c r="P3459">
        <v>634</v>
      </c>
      <c r="Q3459">
        <v>634</v>
      </c>
      <c r="R3459">
        <v>2173</v>
      </c>
      <c r="S3459">
        <f t="shared" si="53"/>
        <v>634</v>
      </c>
      <c r="T3459">
        <f>SUM($F3459:H3459)</f>
        <v>10415</v>
      </c>
      <c r="U3459">
        <f>SUM($F3459:I3459)</f>
        <v>11049</v>
      </c>
      <c r="V3459">
        <f>SUM($F3459:J3459)</f>
        <v>11683</v>
      </c>
      <c r="W3459">
        <f>SUM($F3459:K3459)</f>
        <v>12317</v>
      </c>
      <c r="X3459">
        <f>SUM($F3459:L3459)</f>
        <v>12951</v>
      </c>
      <c r="Y3459">
        <f>SUM($F3459:M3459)</f>
        <v>13585</v>
      </c>
      <c r="Z3459">
        <f>SUM($F3459:N3459)</f>
        <v>14219</v>
      </c>
      <c r="AA3459">
        <f>SUM($F3459:O3459)</f>
        <v>14853</v>
      </c>
      <c r="AB3459">
        <f>SUM($F3459:P3459)</f>
        <v>15487</v>
      </c>
      <c r="AC3459">
        <f>SUM($F3459:Q3459)</f>
        <v>16121</v>
      </c>
      <c r="AD3459">
        <f>SUM($F3459:R3459)</f>
        <v>18294</v>
      </c>
    </row>
    <row r="3460" spans="1:30" x14ac:dyDescent="0.35">
      <c r="A3460" t="s">
        <v>200</v>
      </c>
      <c r="B3460" s="328" t="str">
        <f>VLOOKUP(A3460,'Web Based Remittances'!$A$2:$C$70,3,0)</f>
        <v>75e560f</v>
      </c>
      <c r="C3460" t="s">
        <v>87</v>
      </c>
      <c r="D3460" t="s">
        <v>88</v>
      </c>
      <c r="E3460">
        <v>6120220</v>
      </c>
      <c r="F3460">
        <v>168762</v>
      </c>
      <c r="G3460">
        <v>15506</v>
      </c>
      <c r="H3460">
        <v>9457</v>
      </c>
      <c r="I3460">
        <v>6000</v>
      </c>
      <c r="J3460">
        <v>6000</v>
      </c>
      <c r="K3460">
        <v>6000</v>
      </c>
      <c r="L3460">
        <v>6390</v>
      </c>
      <c r="M3460">
        <v>15506</v>
      </c>
      <c r="N3460">
        <v>9457</v>
      </c>
      <c r="O3460">
        <v>9457</v>
      </c>
      <c r="P3460">
        <v>9457</v>
      </c>
      <c r="Q3460">
        <v>9457</v>
      </c>
      <c r="R3460">
        <v>66075</v>
      </c>
      <c r="S3460">
        <f t="shared" ref="S3460:S3523" si="54">G3460</f>
        <v>15506</v>
      </c>
      <c r="T3460">
        <f>SUM($F3460:H3460)</f>
        <v>193725</v>
      </c>
      <c r="U3460">
        <f>SUM($F3460:I3460)</f>
        <v>199725</v>
      </c>
      <c r="V3460">
        <f>SUM($F3460:J3460)</f>
        <v>205725</v>
      </c>
      <c r="W3460">
        <f>SUM($F3460:K3460)</f>
        <v>211725</v>
      </c>
      <c r="X3460">
        <f>SUM($F3460:L3460)</f>
        <v>218115</v>
      </c>
      <c r="Y3460">
        <f>SUM($F3460:M3460)</f>
        <v>233621</v>
      </c>
      <c r="Z3460">
        <f>SUM($F3460:N3460)</f>
        <v>243078</v>
      </c>
      <c r="AA3460">
        <f>SUM($F3460:O3460)</f>
        <v>252535</v>
      </c>
      <c r="AB3460">
        <f>SUM($F3460:P3460)</f>
        <v>261992</v>
      </c>
      <c r="AC3460">
        <f>SUM($F3460:Q3460)</f>
        <v>271449</v>
      </c>
      <c r="AD3460">
        <f>SUM($F3460:R3460)</f>
        <v>337524</v>
      </c>
    </row>
    <row r="3461" spans="1:30" x14ac:dyDescent="0.35">
      <c r="A3461" t="s">
        <v>200</v>
      </c>
      <c r="B3461" s="328" t="str">
        <f>VLOOKUP(A3461,'Web Based Remittances'!$A$2:$C$70,3,0)</f>
        <v>75e560f</v>
      </c>
      <c r="C3461" t="s">
        <v>89</v>
      </c>
      <c r="D3461" t="s">
        <v>90</v>
      </c>
      <c r="E3461">
        <v>6120600</v>
      </c>
      <c r="F3461">
        <v>0</v>
      </c>
      <c r="G3461">
        <v>0</v>
      </c>
      <c r="H3461">
        <v>0</v>
      </c>
      <c r="I3461">
        <v>0</v>
      </c>
      <c r="J3461">
        <v>0</v>
      </c>
      <c r="K3461">
        <v>0</v>
      </c>
      <c r="L3461">
        <v>0</v>
      </c>
      <c r="M3461">
        <v>0</v>
      </c>
      <c r="N3461">
        <v>0</v>
      </c>
      <c r="O3461">
        <v>0</v>
      </c>
      <c r="P3461">
        <v>0</v>
      </c>
      <c r="Q3461">
        <v>0</v>
      </c>
      <c r="R3461">
        <v>0</v>
      </c>
      <c r="S3461">
        <f t="shared" si="54"/>
        <v>0</v>
      </c>
      <c r="T3461">
        <f>SUM($F3461:H3461)</f>
        <v>0</v>
      </c>
      <c r="U3461">
        <f>SUM($F3461:I3461)</f>
        <v>0</v>
      </c>
      <c r="V3461">
        <f>SUM($F3461:J3461)</f>
        <v>0</v>
      </c>
      <c r="W3461">
        <f>SUM($F3461:K3461)</f>
        <v>0</v>
      </c>
      <c r="X3461">
        <f>SUM($F3461:L3461)</f>
        <v>0</v>
      </c>
      <c r="Y3461">
        <f>SUM($F3461:M3461)</f>
        <v>0</v>
      </c>
      <c r="Z3461">
        <f>SUM($F3461:N3461)</f>
        <v>0</v>
      </c>
      <c r="AA3461">
        <f>SUM($F3461:O3461)</f>
        <v>0</v>
      </c>
      <c r="AB3461">
        <f>SUM($F3461:P3461)</f>
        <v>0</v>
      </c>
      <c r="AC3461">
        <f>SUM($F3461:Q3461)</f>
        <v>0</v>
      </c>
      <c r="AD3461">
        <f>SUM($F3461:R3461)</f>
        <v>0</v>
      </c>
    </row>
    <row r="3462" spans="1:30" x14ac:dyDescent="0.35">
      <c r="A3462" t="s">
        <v>200</v>
      </c>
      <c r="B3462" s="328" t="str">
        <f>VLOOKUP(A3462,'Web Based Remittances'!$A$2:$C$70,3,0)</f>
        <v>75e560f</v>
      </c>
      <c r="C3462" t="s">
        <v>91</v>
      </c>
      <c r="D3462" t="s">
        <v>92</v>
      </c>
      <c r="E3462">
        <v>6120400</v>
      </c>
      <c r="F3462">
        <v>73020</v>
      </c>
      <c r="G3462">
        <v>3632</v>
      </c>
      <c r="H3462">
        <v>15739</v>
      </c>
      <c r="I3462">
        <v>1961</v>
      </c>
      <c r="J3462">
        <v>2256</v>
      </c>
      <c r="K3462">
        <v>1141</v>
      </c>
      <c r="L3462">
        <v>11002</v>
      </c>
      <c r="M3462">
        <v>1838</v>
      </c>
      <c r="N3462">
        <v>2663</v>
      </c>
      <c r="O3462">
        <v>1797</v>
      </c>
      <c r="P3462">
        <v>15645</v>
      </c>
      <c r="Q3462">
        <v>2448</v>
      </c>
      <c r="R3462">
        <v>12898</v>
      </c>
      <c r="S3462">
        <f t="shared" si="54"/>
        <v>3632</v>
      </c>
      <c r="T3462">
        <f>SUM($F3462:H3462)</f>
        <v>92391</v>
      </c>
      <c r="U3462">
        <f>SUM($F3462:I3462)</f>
        <v>94352</v>
      </c>
      <c r="V3462">
        <f>SUM($F3462:J3462)</f>
        <v>96608</v>
      </c>
      <c r="W3462">
        <f>SUM($F3462:K3462)</f>
        <v>97749</v>
      </c>
      <c r="X3462">
        <f>SUM($F3462:L3462)</f>
        <v>108751</v>
      </c>
      <c r="Y3462">
        <f>SUM($F3462:M3462)</f>
        <v>110589</v>
      </c>
      <c r="Z3462">
        <f>SUM($F3462:N3462)</f>
        <v>113252</v>
      </c>
      <c r="AA3462">
        <f>SUM($F3462:O3462)</f>
        <v>115049</v>
      </c>
      <c r="AB3462">
        <f>SUM($F3462:P3462)</f>
        <v>130694</v>
      </c>
      <c r="AC3462">
        <f>SUM($F3462:Q3462)</f>
        <v>133142</v>
      </c>
      <c r="AD3462">
        <f>SUM($F3462:R3462)</f>
        <v>146040</v>
      </c>
    </row>
    <row r="3463" spans="1:30" x14ac:dyDescent="0.35">
      <c r="A3463" t="s">
        <v>200</v>
      </c>
      <c r="B3463" s="328" t="str">
        <f>VLOOKUP(A3463,'Web Based Remittances'!$A$2:$C$70,3,0)</f>
        <v>75e560f</v>
      </c>
      <c r="C3463" t="s">
        <v>93</v>
      </c>
      <c r="D3463" t="s">
        <v>94</v>
      </c>
      <c r="E3463">
        <v>6140130</v>
      </c>
      <c r="F3463">
        <v>126583</v>
      </c>
      <c r="G3463">
        <v>7803.3333333333321</v>
      </c>
      <c r="H3463">
        <v>9378</v>
      </c>
      <c r="I3463">
        <v>9844.1666666666661</v>
      </c>
      <c r="J3463">
        <v>9298.1666666666661</v>
      </c>
      <c r="K3463">
        <v>9298.1666666666661</v>
      </c>
      <c r="L3463">
        <v>9298.1666666666661</v>
      </c>
      <c r="M3463">
        <v>7044.1666666666661</v>
      </c>
      <c r="N3463">
        <v>12251.166666666666</v>
      </c>
      <c r="O3463">
        <v>9298.1666666666661</v>
      </c>
      <c r="P3463">
        <v>9298.1666666666661</v>
      </c>
      <c r="Q3463">
        <v>9298.1666666666661</v>
      </c>
      <c r="R3463">
        <v>24473.166666666664</v>
      </c>
      <c r="S3463">
        <f t="shared" si="54"/>
        <v>7803.3333333333321</v>
      </c>
      <c r="T3463">
        <f>SUM($F3463:H3463)</f>
        <v>143764.33333333334</v>
      </c>
      <c r="U3463">
        <f>SUM($F3463:I3463)</f>
        <v>153608.5</v>
      </c>
      <c r="V3463">
        <f>SUM($F3463:J3463)</f>
        <v>162906.66666666666</v>
      </c>
      <c r="W3463">
        <f>SUM($F3463:K3463)</f>
        <v>172204.83333333331</v>
      </c>
      <c r="X3463">
        <f>SUM($F3463:L3463)</f>
        <v>181502.99999999997</v>
      </c>
      <c r="Y3463">
        <f>SUM($F3463:M3463)</f>
        <v>188547.16666666663</v>
      </c>
      <c r="Z3463">
        <f>SUM($F3463:N3463)</f>
        <v>200798.33333333328</v>
      </c>
      <c r="AA3463">
        <f>SUM($F3463:O3463)</f>
        <v>210096.49999999994</v>
      </c>
      <c r="AB3463">
        <f>SUM($F3463:P3463)</f>
        <v>219394.6666666666</v>
      </c>
      <c r="AC3463">
        <f>SUM($F3463:Q3463)</f>
        <v>228692.83333333326</v>
      </c>
      <c r="AD3463">
        <f>SUM($F3463:R3463)</f>
        <v>253165.99999999991</v>
      </c>
    </row>
    <row r="3464" spans="1:30" x14ac:dyDescent="0.35">
      <c r="A3464" t="s">
        <v>200</v>
      </c>
      <c r="B3464" s="328" t="str">
        <f>VLOOKUP(A3464,'Web Based Remittances'!$A$2:$C$70,3,0)</f>
        <v>75e560f</v>
      </c>
      <c r="C3464" t="s">
        <v>95</v>
      </c>
      <c r="D3464" t="s">
        <v>96</v>
      </c>
      <c r="E3464">
        <v>6142430</v>
      </c>
      <c r="F3464">
        <v>29037</v>
      </c>
      <c r="G3464">
        <v>6638</v>
      </c>
      <c r="H3464">
        <v>990</v>
      </c>
      <c r="I3464">
        <v>990</v>
      </c>
      <c r="J3464">
        <v>1258</v>
      </c>
      <c r="K3464">
        <v>990</v>
      </c>
      <c r="L3464">
        <v>1461</v>
      </c>
      <c r="M3464">
        <v>1505</v>
      </c>
      <c r="N3464">
        <v>3186</v>
      </c>
      <c r="O3464">
        <v>5884</v>
      </c>
      <c r="P3464">
        <v>2079</v>
      </c>
      <c r="Q3464">
        <v>6320</v>
      </c>
      <c r="R3464">
        <v>-2264</v>
      </c>
      <c r="S3464">
        <f t="shared" si="54"/>
        <v>6638</v>
      </c>
      <c r="T3464">
        <f>SUM($F3464:H3464)</f>
        <v>36665</v>
      </c>
      <c r="U3464">
        <f>SUM($F3464:I3464)</f>
        <v>37655</v>
      </c>
      <c r="V3464">
        <f>SUM($F3464:J3464)</f>
        <v>38913</v>
      </c>
      <c r="W3464">
        <f>SUM($F3464:K3464)</f>
        <v>39903</v>
      </c>
      <c r="X3464">
        <f>SUM($F3464:L3464)</f>
        <v>41364</v>
      </c>
      <c r="Y3464">
        <f>SUM($F3464:M3464)</f>
        <v>42869</v>
      </c>
      <c r="Z3464">
        <f>SUM($F3464:N3464)</f>
        <v>46055</v>
      </c>
      <c r="AA3464">
        <f>SUM($F3464:O3464)</f>
        <v>51939</v>
      </c>
      <c r="AB3464">
        <f>SUM($F3464:P3464)</f>
        <v>54018</v>
      </c>
      <c r="AC3464">
        <f>SUM($F3464:Q3464)</f>
        <v>60338</v>
      </c>
      <c r="AD3464">
        <f>SUM($F3464:R3464)</f>
        <v>58074</v>
      </c>
    </row>
    <row r="3465" spans="1:30" x14ac:dyDescent="0.35">
      <c r="A3465" t="s">
        <v>200</v>
      </c>
      <c r="B3465" s="328" t="str">
        <f>VLOOKUP(A3465,'Web Based Remittances'!$A$2:$C$70,3,0)</f>
        <v>75e560f</v>
      </c>
      <c r="C3465" t="s">
        <v>97</v>
      </c>
      <c r="D3465" t="s">
        <v>98</v>
      </c>
      <c r="E3465">
        <v>6146100</v>
      </c>
      <c r="F3465">
        <v>5000</v>
      </c>
      <c r="G3465">
        <v>-82</v>
      </c>
      <c r="H3465">
        <v>82</v>
      </c>
      <c r="I3465">
        <v>0</v>
      </c>
      <c r="J3465">
        <v>1000</v>
      </c>
      <c r="K3465">
        <v>0</v>
      </c>
      <c r="L3465">
        <v>1000</v>
      </c>
      <c r="M3465">
        <v>0</v>
      </c>
      <c r="N3465">
        <v>0</v>
      </c>
      <c r="O3465">
        <v>1000</v>
      </c>
      <c r="P3465">
        <v>0</v>
      </c>
      <c r="Q3465">
        <v>0</v>
      </c>
      <c r="R3465">
        <v>2000</v>
      </c>
      <c r="S3465">
        <f t="shared" si="54"/>
        <v>-82</v>
      </c>
      <c r="T3465">
        <f>SUM($F3465:H3465)</f>
        <v>5000</v>
      </c>
      <c r="U3465">
        <f>SUM($F3465:I3465)</f>
        <v>5000</v>
      </c>
      <c r="V3465">
        <f>SUM($F3465:J3465)</f>
        <v>6000</v>
      </c>
      <c r="W3465">
        <f>SUM($F3465:K3465)</f>
        <v>6000</v>
      </c>
      <c r="X3465">
        <f>SUM($F3465:L3465)</f>
        <v>7000</v>
      </c>
      <c r="Y3465">
        <f>SUM($F3465:M3465)</f>
        <v>7000</v>
      </c>
      <c r="Z3465">
        <f>SUM($F3465:N3465)</f>
        <v>7000</v>
      </c>
      <c r="AA3465">
        <f>SUM($F3465:O3465)</f>
        <v>8000</v>
      </c>
      <c r="AB3465">
        <f>SUM($F3465:P3465)</f>
        <v>8000</v>
      </c>
      <c r="AC3465">
        <f>SUM($F3465:Q3465)</f>
        <v>8000</v>
      </c>
      <c r="AD3465">
        <f>SUM($F3465:R3465)</f>
        <v>10000</v>
      </c>
    </row>
    <row r="3466" spans="1:30" x14ac:dyDescent="0.35">
      <c r="A3466" t="s">
        <v>200</v>
      </c>
      <c r="B3466" s="328" t="str">
        <f>VLOOKUP(A3466,'Web Based Remittances'!$A$2:$C$70,3,0)</f>
        <v>75e560f</v>
      </c>
      <c r="C3466" t="s">
        <v>99</v>
      </c>
      <c r="D3466" t="s">
        <v>100</v>
      </c>
      <c r="E3466">
        <v>6140000</v>
      </c>
      <c r="F3466">
        <v>78707</v>
      </c>
      <c r="G3466">
        <v>14322</v>
      </c>
      <c r="H3466">
        <v>3650</v>
      </c>
      <c r="I3466">
        <v>2692</v>
      </c>
      <c r="J3466">
        <v>10721</v>
      </c>
      <c r="K3466">
        <v>2809</v>
      </c>
      <c r="L3466">
        <v>2692</v>
      </c>
      <c r="M3466">
        <v>9016</v>
      </c>
      <c r="N3466">
        <v>2692</v>
      </c>
      <c r="O3466">
        <v>3058</v>
      </c>
      <c r="P3466">
        <v>10781</v>
      </c>
      <c r="Q3466">
        <v>7263</v>
      </c>
      <c r="R3466">
        <v>9011</v>
      </c>
      <c r="S3466">
        <f t="shared" si="54"/>
        <v>14322</v>
      </c>
      <c r="T3466">
        <f>SUM($F3466:H3466)</f>
        <v>96679</v>
      </c>
      <c r="U3466">
        <f>SUM($F3466:I3466)</f>
        <v>99371</v>
      </c>
      <c r="V3466">
        <f>SUM($F3466:J3466)</f>
        <v>110092</v>
      </c>
      <c r="W3466">
        <f>SUM($F3466:K3466)</f>
        <v>112901</v>
      </c>
      <c r="X3466">
        <f>SUM($F3466:L3466)</f>
        <v>115593</v>
      </c>
      <c r="Y3466">
        <f>SUM($F3466:M3466)</f>
        <v>124609</v>
      </c>
      <c r="Z3466">
        <f>SUM($F3466:N3466)</f>
        <v>127301</v>
      </c>
      <c r="AA3466">
        <f>SUM($F3466:O3466)</f>
        <v>130359</v>
      </c>
      <c r="AB3466">
        <f>SUM($F3466:P3466)</f>
        <v>141140</v>
      </c>
      <c r="AC3466">
        <f>SUM($F3466:Q3466)</f>
        <v>148403</v>
      </c>
      <c r="AD3466">
        <f>SUM($F3466:R3466)</f>
        <v>157414</v>
      </c>
    </row>
    <row r="3467" spans="1:30" x14ac:dyDescent="0.35">
      <c r="A3467" t="s">
        <v>200</v>
      </c>
      <c r="B3467" s="328" t="str">
        <f>VLOOKUP(A3467,'Web Based Remittances'!$A$2:$C$70,3,0)</f>
        <v>75e560f</v>
      </c>
      <c r="C3467" t="s">
        <v>101</v>
      </c>
      <c r="D3467" t="s">
        <v>102</v>
      </c>
      <c r="E3467">
        <v>6121600</v>
      </c>
      <c r="F3467">
        <v>19059</v>
      </c>
      <c r="G3467">
        <v>-6961</v>
      </c>
      <c r="H3467">
        <v>11195</v>
      </c>
      <c r="I3467">
        <v>0</v>
      </c>
      <c r="J3467">
        <v>0</v>
      </c>
      <c r="K3467">
        <v>0</v>
      </c>
      <c r="L3467">
        <v>0</v>
      </c>
      <c r="M3467">
        <v>0</v>
      </c>
      <c r="N3467">
        <v>0</v>
      </c>
      <c r="O3467">
        <v>0</v>
      </c>
      <c r="P3467">
        <v>0</v>
      </c>
      <c r="Q3467">
        <v>0</v>
      </c>
      <c r="R3467">
        <v>14825</v>
      </c>
      <c r="S3467">
        <f t="shared" si="54"/>
        <v>-6961</v>
      </c>
      <c r="T3467">
        <f>SUM($F3467:H3467)</f>
        <v>23293</v>
      </c>
      <c r="U3467">
        <f>SUM($F3467:I3467)</f>
        <v>23293</v>
      </c>
      <c r="V3467">
        <f>SUM($F3467:J3467)</f>
        <v>23293</v>
      </c>
      <c r="W3467">
        <f>SUM($F3467:K3467)</f>
        <v>23293</v>
      </c>
      <c r="X3467">
        <f>SUM($F3467:L3467)</f>
        <v>23293</v>
      </c>
      <c r="Y3467">
        <f>SUM($F3467:M3467)</f>
        <v>23293</v>
      </c>
      <c r="Z3467">
        <f>SUM($F3467:N3467)</f>
        <v>23293</v>
      </c>
      <c r="AA3467">
        <f>SUM($F3467:O3467)</f>
        <v>23293</v>
      </c>
      <c r="AB3467">
        <f>SUM($F3467:P3467)</f>
        <v>23293</v>
      </c>
      <c r="AC3467">
        <f>SUM($F3467:Q3467)</f>
        <v>23293</v>
      </c>
      <c r="AD3467">
        <f>SUM($F3467:R3467)</f>
        <v>38118</v>
      </c>
    </row>
    <row r="3468" spans="1:30" x14ac:dyDescent="0.35">
      <c r="A3468" t="s">
        <v>200</v>
      </c>
      <c r="B3468" s="328" t="str">
        <f>VLOOKUP(A3468,'Web Based Remittances'!$A$2:$C$70,3,0)</f>
        <v>75e560f</v>
      </c>
      <c r="C3468" t="s">
        <v>103</v>
      </c>
      <c r="D3468" t="s">
        <v>104</v>
      </c>
      <c r="E3468">
        <v>6151110</v>
      </c>
      <c r="F3468">
        <v>46397</v>
      </c>
      <c r="G3468">
        <v>34485</v>
      </c>
      <c r="H3468">
        <v>748</v>
      </c>
      <c r="I3468">
        <v>748</v>
      </c>
      <c r="J3468">
        <v>1476</v>
      </c>
      <c r="K3468">
        <v>748</v>
      </c>
      <c r="L3468">
        <v>748</v>
      </c>
      <c r="M3468">
        <v>1476</v>
      </c>
      <c r="N3468">
        <v>748</v>
      </c>
      <c r="O3468">
        <v>748</v>
      </c>
      <c r="P3468">
        <v>748</v>
      </c>
      <c r="Q3468">
        <v>748</v>
      </c>
      <c r="R3468">
        <v>2976</v>
      </c>
      <c r="S3468">
        <f t="shared" si="54"/>
        <v>34485</v>
      </c>
      <c r="T3468">
        <f>SUM($F3468:H3468)</f>
        <v>81630</v>
      </c>
      <c r="U3468">
        <f>SUM($F3468:I3468)</f>
        <v>82378</v>
      </c>
      <c r="V3468">
        <f>SUM($F3468:J3468)</f>
        <v>83854</v>
      </c>
      <c r="W3468">
        <f>SUM($F3468:K3468)</f>
        <v>84602</v>
      </c>
      <c r="X3468">
        <f>SUM($F3468:L3468)</f>
        <v>85350</v>
      </c>
      <c r="Y3468">
        <f>SUM($F3468:M3468)</f>
        <v>86826</v>
      </c>
      <c r="Z3468">
        <f>SUM($F3468:N3468)</f>
        <v>87574</v>
      </c>
      <c r="AA3468">
        <f>SUM($F3468:O3468)</f>
        <v>88322</v>
      </c>
      <c r="AB3468">
        <f>SUM($F3468:P3468)</f>
        <v>89070</v>
      </c>
      <c r="AC3468">
        <f>SUM($F3468:Q3468)</f>
        <v>89818</v>
      </c>
      <c r="AD3468">
        <f>SUM($F3468:R3468)</f>
        <v>92794</v>
      </c>
    </row>
    <row r="3469" spans="1:30" x14ac:dyDescent="0.35">
      <c r="A3469" t="s">
        <v>200</v>
      </c>
      <c r="B3469" s="328" t="str">
        <f>VLOOKUP(A3469,'Web Based Remittances'!$A$2:$C$70,3,0)</f>
        <v>75e560f</v>
      </c>
      <c r="C3469" t="s">
        <v>105</v>
      </c>
      <c r="D3469" t="s">
        <v>106</v>
      </c>
      <c r="E3469">
        <v>6140200</v>
      </c>
      <c r="F3469">
        <v>46638</v>
      </c>
      <c r="G3469">
        <v>3691</v>
      </c>
      <c r="H3469">
        <v>3642</v>
      </c>
      <c r="I3469">
        <v>3642</v>
      </c>
      <c r="J3469">
        <v>3642</v>
      </c>
      <c r="K3469">
        <v>3691</v>
      </c>
      <c r="L3469">
        <v>4776</v>
      </c>
      <c r="M3469">
        <v>3642</v>
      </c>
      <c r="N3469">
        <v>3691</v>
      </c>
      <c r="O3469">
        <v>3642</v>
      </c>
      <c r="P3469">
        <v>3642</v>
      </c>
      <c r="Q3469">
        <v>3642</v>
      </c>
      <c r="R3469">
        <v>5295</v>
      </c>
      <c r="S3469">
        <f t="shared" si="54"/>
        <v>3691</v>
      </c>
      <c r="T3469">
        <f>SUM($F3469:H3469)</f>
        <v>53971</v>
      </c>
      <c r="U3469">
        <f>SUM($F3469:I3469)</f>
        <v>57613</v>
      </c>
      <c r="V3469">
        <f>SUM($F3469:J3469)</f>
        <v>61255</v>
      </c>
      <c r="W3469">
        <f>SUM($F3469:K3469)</f>
        <v>64946</v>
      </c>
      <c r="X3469">
        <f>SUM($F3469:L3469)</f>
        <v>69722</v>
      </c>
      <c r="Y3469">
        <f>SUM($F3469:M3469)</f>
        <v>73364</v>
      </c>
      <c r="Z3469">
        <f>SUM($F3469:N3469)</f>
        <v>77055</v>
      </c>
      <c r="AA3469">
        <f>SUM($F3469:O3469)</f>
        <v>80697</v>
      </c>
      <c r="AB3469">
        <f>SUM($F3469:P3469)</f>
        <v>84339</v>
      </c>
      <c r="AC3469">
        <f>SUM($F3469:Q3469)</f>
        <v>87981</v>
      </c>
      <c r="AD3469">
        <f>SUM($F3469:R3469)</f>
        <v>93276</v>
      </c>
    </row>
    <row r="3470" spans="1:30" x14ac:dyDescent="0.35">
      <c r="A3470" t="s">
        <v>200</v>
      </c>
      <c r="B3470" s="328" t="str">
        <f>VLOOKUP(A3470,'Web Based Remittances'!$A$2:$C$70,3,0)</f>
        <v>75e560f</v>
      </c>
      <c r="C3470" t="s">
        <v>107</v>
      </c>
      <c r="D3470" t="s">
        <v>108</v>
      </c>
      <c r="E3470">
        <v>6111000</v>
      </c>
      <c r="F3470">
        <v>68349</v>
      </c>
      <c r="G3470">
        <v>5696</v>
      </c>
      <c r="H3470">
        <v>5696</v>
      </c>
      <c r="I3470">
        <v>5696</v>
      </c>
      <c r="J3470">
        <v>5696</v>
      </c>
      <c r="K3470">
        <v>5696</v>
      </c>
      <c r="L3470">
        <v>5696</v>
      </c>
      <c r="M3470">
        <v>5696</v>
      </c>
      <c r="N3470">
        <v>5696</v>
      </c>
      <c r="O3470">
        <v>5696</v>
      </c>
      <c r="P3470">
        <v>5696</v>
      </c>
      <c r="Q3470">
        <v>5696</v>
      </c>
      <c r="R3470">
        <v>5693</v>
      </c>
      <c r="S3470">
        <f t="shared" si="54"/>
        <v>5696</v>
      </c>
      <c r="T3470">
        <f>SUM($F3470:H3470)</f>
        <v>79741</v>
      </c>
      <c r="U3470">
        <f>SUM($F3470:I3470)</f>
        <v>85437</v>
      </c>
      <c r="V3470">
        <f>SUM($F3470:J3470)</f>
        <v>91133</v>
      </c>
      <c r="W3470">
        <f>SUM($F3470:K3470)</f>
        <v>96829</v>
      </c>
      <c r="X3470">
        <f>SUM($F3470:L3470)</f>
        <v>102525</v>
      </c>
      <c r="Y3470">
        <f>SUM($F3470:M3470)</f>
        <v>108221</v>
      </c>
      <c r="Z3470">
        <f>SUM($F3470:N3470)</f>
        <v>113917</v>
      </c>
      <c r="AA3470">
        <f>SUM($F3470:O3470)</f>
        <v>119613</v>
      </c>
      <c r="AB3470">
        <f>SUM($F3470:P3470)</f>
        <v>125309</v>
      </c>
      <c r="AC3470">
        <f>SUM($F3470:Q3470)</f>
        <v>131005</v>
      </c>
      <c r="AD3470">
        <f>SUM($F3470:R3470)</f>
        <v>136698</v>
      </c>
    </row>
    <row r="3471" spans="1:30" x14ac:dyDescent="0.35">
      <c r="A3471" t="s">
        <v>200</v>
      </c>
      <c r="B3471" s="328" t="str">
        <f>VLOOKUP(A3471,'Web Based Remittances'!$A$2:$C$70,3,0)</f>
        <v>75e560f</v>
      </c>
      <c r="C3471" t="s">
        <v>109</v>
      </c>
      <c r="D3471" t="s">
        <v>110</v>
      </c>
      <c r="E3471">
        <v>6170100</v>
      </c>
      <c r="F3471">
        <v>20926</v>
      </c>
      <c r="G3471">
        <v>4642</v>
      </c>
      <c r="H3471">
        <v>0</v>
      </c>
      <c r="I3471">
        <v>0</v>
      </c>
      <c r="J3471">
        <v>0</v>
      </c>
      <c r="K3471">
        <v>0</v>
      </c>
      <c r="L3471">
        <v>0</v>
      </c>
      <c r="M3471">
        <v>0</v>
      </c>
      <c r="N3471">
        <v>0</v>
      </c>
      <c r="O3471">
        <v>0</v>
      </c>
      <c r="P3471">
        <v>0</v>
      </c>
      <c r="Q3471">
        <v>0</v>
      </c>
      <c r="R3471">
        <v>16284</v>
      </c>
      <c r="S3471">
        <f t="shared" si="54"/>
        <v>4642</v>
      </c>
      <c r="T3471">
        <f>SUM($F3471:H3471)</f>
        <v>25568</v>
      </c>
      <c r="U3471">
        <f>SUM($F3471:I3471)</f>
        <v>25568</v>
      </c>
      <c r="V3471">
        <f>SUM($F3471:J3471)</f>
        <v>25568</v>
      </c>
      <c r="W3471">
        <f>SUM($F3471:K3471)</f>
        <v>25568</v>
      </c>
      <c r="X3471">
        <f>SUM($F3471:L3471)</f>
        <v>25568</v>
      </c>
      <c r="Y3471">
        <f>SUM($F3471:M3471)</f>
        <v>25568</v>
      </c>
      <c r="Z3471">
        <f>SUM($F3471:N3471)</f>
        <v>25568</v>
      </c>
      <c r="AA3471">
        <f>SUM($F3471:O3471)</f>
        <v>25568</v>
      </c>
      <c r="AB3471">
        <f>SUM($F3471:P3471)</f>
        <v>25568</v>
      </c>
      <c r="AC3471">
        <f>SUM($F3471:Q3471)</f>
        <v>25568</v>
      </c>
      <c r="AD3471">
        <f>SUM($F3471:R3471)</f>
        <v>41852</v>
      </c>
    </row>
    <row r="3472" spans="1:30" x14ac:dyDescent="0.35">
      <c r="A3472" t="s">
        <v>200</v>
      </c>
      <c r="B3472" s="328" t="str">
        <f>VLOOKUP(A3472,'Web Based Remittances'!$A$2:$C$70,3,0)</f>
        <v>75e560f</v>
      </c>
      <c r="C3472" t="s">
        <v>111</v>
      </c>
      <c r="D3472" t="s">
        <v>112</v>
      </c>
      <c r="E3472">
        <v>6170110</v>
      </c>
      <c r="F3472">
        <v>34353</v>
      </c>
      <c r="G3472">
        <v>7183</v>
      </c>
      <c r="H3472">
        <v>919</v>
      </c>
      <c r="I3472">
        <v>919</v>
      </c>
      <c r="J3472">
        <v>6292</v>
      </c>
      <c r="K3472">
        <v>919</v>
      </c>
      <c r="L3472">
        <v>1255</v>
      </c>
      <c r="M3472">
        <v>919</v>
      </c>
      <c r="N3472">
        <v>2809</v>
      </c>
      <c r="O3472">
        <v>919</v>
      </c>
      <c r="P3472">
        <v>5728</v>
      </c>
      <c r="Q3472">
        <v>919</v>
      </c>
      <c r="R3472">
        <v>5572</v>
      </c>
      <c r="S3472">
        <f t="shared" si="54"/>
        <v>7183</v>
      </c>
      <c r="T3472">
        <f>SUM($F3472:H3472)</f>
        <v>42455</v>
      </c>
      <c r="U3472">
        <f>SUM($F3472:I3472)</f>
        <v>43374</v>
      </c>
      <c r="V3472">
        <f>SUM($F3472:J3472)</f>
        <v>49666</v>
      </c>
      <c r="W3472">
        <f>SUM($F3472:K3472)</f>
        <v>50585</v>
      </c>
      <c r="X3472">
        <f>SUM($F3472:L3472)</f>
        <v>51840</v>
      </c>
      <c r="Y3472">
        <f>SUM($F3472:M3472)</f>
        <v>52759</v>
      </c>
      <c r="Z3472">
        <f>SUM($F3472:N3472)</f>
        <v>55568</v>
      </c>
      <c r="AA3472">
        <f>SUM($F3472:O3472)</f>
        <v>56487</v>
      </c>
      <c r="AB3472">
        <f>SUM($F3472:P3472)</f>
        <v>62215</v>
      </c>
      <c r="AC3472">
        <f>SUM($F3472:Q3472)</f>
        <v>63134</v>
      </c>
      <c r="AD3472">
        <f>SUM($F3472:R3472)</f>
        <v>68706</v>
      </c>
    </row>
    <row r="3473" spans="1:30" x14ac:dyDescent="0.35">
      <c r="A3473" t="s">
        <v>200</v>
      </c>
      <c r="B3473" s="328" t="str">
        <f>VLOOKUP(A3473,'Web Based Remittances'!$A$2:$C$70,3,0)</f>
        <v>75e560f</v>
      </c>
      <c r="C3473" t="s">
        <v>113</v>
      </c>
      <c r="D3473" t="s">
        <v>114</v>
      </c>
      <c r="E3473">
        <v>6181400</v>
      </c>
      <c r="F3473">
        <v>0</v>
      </c>
      <c r="G3473">
        <v>0</v>
      </c>
      <c r="H3473">
        <v>0</v>
      </c>
      <c r="I3473">
        <v>0</v>
      </c>
      <c r="J3473">
        <v>0</v>
      </c>
      <c r="K3473">
        <v>0</v>
      </c>
      <c r="L3473">
        <v>0</v>
      </c>
      <c r="M3473">
        <v>0</v>
      </c>
      <c r="N3473">
        <v>0</v>
      </c>
      <c r="O3473">
        <v>0</v>
      </c>
      <c r="P3473">
        <v>0</v>
      </c>
      <c r="Q3473">
        <v>0</v>
      </c>
      <c r="R3473">
        <v>0</v>
      </c>
      <c r="S3473">
        <f t="shared" si="54"/>
        <v>0</v>
      </c>
      <c r="T3473">
        <f>SUM($F3473:H3473)</f>
        <v>0</v>
      </c>
      <c r="U3473">
        <f>SUM($F3473:I3473)</f>
        <v>0</v>
      </c>
      <c r="V3473">
        <f>SUM($F3473:J3473)</f>
        <v>0</v>
      </c>
      <c r="W3473">
        <f>SUM($F3473:K3473)</f>
        <v>0</v>
      </c>
      <c r="X3473">
        <f>SUM($F3473:L3473)</f>
        <v>0</v>
      </c>
      <c r="Y3473">
        <f>SUM($F3473:M3473)</f>
        <v>0</v>
      </c>
      <c r="Z3473">
        <f>SUM($F3473:N3473)</f>
        <v>0</v>
      </c>
      <c r="AA3473">
        <f>SUM($F3473:O3473)</f>
        <v>0</v>
      </c>
      <c r="AB3473">
        <f>SUM($F3473:P3473)</f>
        <v>0</v>
      </c>
      <c r="AC3473">
        <f>SUM($F3473:Q3473)</f>
        <v>0</v>
      </c>
      <c r="AD3473">
        <f>SUM($F3473:R3473)</f>
        <v>0</v>
      </c>
    </row>
    <row r="3474" spans="1:30" x14ac:dyDescent="0.35">
      <c r="A3474" t="s">
        <v>200</v>
      </c>
      <c r="B3474" s="328" t="str">
        <f>VLOOKUP(A3474,'Web Based Remittances'!$A$2:$C$70,3,0)</f>
        <v>75e560f</v>
      </c>
      <c r="C3474" t="s">
        <v>115</v>
      </c>
      <c r="D3474" t="s">
        <v>116</v>
      </c>
      <c r="E3474">
        <v>6181500</v>
      </c>
      <c r="F3474">
        <v>208271</v>
      </c>
      <c r="G3474">
        <v>0</v>
      </c>
      <c r="H3474">
        <v>0</v>
      </c>
      <c r="I3474">
        <v>0</v>
      </c>
      <c r="J3474">
        <v>0</v>
      </c>
      <c r="K3474">
        <v>0</v>
      </c>
      <c r="L3474">
        <v>0</v>
      </c>
      <c r="M3474">
        <v>0</v>
      </c>
      <c r="N3474">
        <v>0</v>
      </c>
      <c r="O3474">
        <v>0</v>
      </c>
      <c r="P3474">
        <v>0</v>
      </c>
      <c r="Q3474">
        <v>0</v>
      </c>
      <c r="R3474">
        <v>208271</v>
      </c>
      <c r="S3474">
        <f t="shared" si="54"/>
        <v>0</v>
      </c>
      <c r="T3474">
        <f>SUM($F3474:H3474)</f>
        <v>208271</v>
      </c>
      <c r="U3474">
        <f>SUM($F3474:I3474)</f>
        <v>208271</v>
      </c>
      <c r="V3474">
        <f>SUM($F3474:J3474)</f>
        <v>208271</v>
      </c>
      <c r="W3474">
        <f>SUM($F3474:K3474)</f>
        <v>208271</v>
      </c>
      <c r="X3474">
        <f>SUM($F3474:L3474)</f>
        <v>208271</v>
      </c>
      <c r="Y3474">
        <f>SUM($F3474:M3474)</f>
        <v>208271</v>
      </c>
      <c r="Z3474">
        <f>SUM($F3474:N3474)</f>
        <v>208271</v>
      </c>
      <c r="AA3474">
        <f>SUM($F3474:O3474)</f>
        <v>208271</v>
      </c>
      <c r="AB3474">
        <f>SUM($F3474:P3474)</f>
        <v>208271</v>
      </c>
      <c r="AC3474">
        <f>SUM($F3474:Q3474)</f>
        <v>208271</v>
      </c>
      <c r="AD3474">
        <f>SUM($F3474:R3474)</f>
        <v>416542</v>
      </c>
    </row>
    <row r="3475" spans="1:30" x14ac:dyDescent="0.35">
      <c r="A3475" t="s">
        <v>200</v>
      </c>
      <c r="B3475" s="328" t="str">
        <f>VLOOKUP(A3475,'Web Based Remittances'!$A$2:$C$70,3,0)</f>
        <v>75e560f</v>
      </c>
      <c r="C3475" t="s">
        <v>117</v>
      </c>
      <c r="D3475" t="s">
        <v>118</v>
      </c>
      <c r="E3475">
        <v>6110610</v>
      </c>
      <c r="F3475">
        <v>0</v>
      </c>
      <c r="G3475">
        <v>0</v>
      </c>
      <c r="H3475">
        <v>0</v>
      </c>
      <c r="I3475">
        <v>0</v>
      </c>
      <c r="J3475">
        <v>0</v>
      </c>
      <c r="K3475">
        <v>0</v>
      </c>
      <c r="L3475">
        <v>0</v>
      </c>
      <c r="M3475">
        <v>0</v>
      </c>
      <c r="N3475">
        <v>0</v>
      </c>
      <c r="O3475">
        <v>0</v>
      </c>
      <c r="P3475">
        <v>0</v>
      </c>
      <c r="Q3475">
        <v>0</v>
      </c>
      <c r="R3475">
        <v>0</v>
      </c>
      <c r="S3475">
        <f t="shared" si="54"/>
        <v>0</v>
      </c>
      <c r="T3475">
        <f>SUM($F3475:H3475)</f>
        <v>0</v>
      </c>
      <c r="U3475">
        <f>SUM($F3475:I3475)</f>
        <v>0</v>
      </c>
      <c r="V3475">
        <f>SUM($F3475:J3475)</f>
        <v>0</v>
      </c>
      <c r="W3475">
        <f>SUM($F3475:K3475)</f>
        <v>0</v>
      </c>
      <c r="X3475">
        <f>SUM($F3475:L3475)</f>
        <v>0</v>
      </c>
      <c r="Y3475">
        <f>SUM($F3475:M3475)</f>
        <v>0</v>
      </c>
      <c r="Z3475">
        <f>SUM($F3475:N3475)</f>
        <v>0</v>
      </c>
      <c r="AA3475">
        <f>SUM($F3475:O3475)</f>
        <v>0</v>
      </c>
      <c r="AB3475">
        <f>SUM($F3475:P3475)</f>
        <v>0</v>
      </c>
      <c r="AC3475">
        <f>SUM($F3475:Q3475)</f>
        <v>0</v>
      </c>
      <c r="AD3475">
        <f>SUM($F3475:R3475)</f>
        <v>0</v>
      </c>
    </row>
    <row r="3476" spans="1:30" x14ac:dyDescent="0.35">
      <c r="A3476" t="s">
        <v>200</v>
      </c>
      <c r="B3476" s="328" t="str">
        <f>VLOOKUP(A3476,'Web Based Remittances'!$A$2:$C$70,3,0)</f>
        <v>75e560f</v>
      </c>
      <c r="C3476" t="s">
        <v>119</v>
      </c>
      <c r="D3476" t="s">
        <v>120</v>
      </c>
      <c r="E3476">
        <v>6122340</v>
      </c>
      <c r="F3476">
        <v>0</v>
      </c>
      <c r="G3476">
        <v>0</v>
      </c>
      <c r="H3476">
        <v>0</v>
      </c>
      <c r="I3476">
        <v>0</v>
      </c>
      <c r="J3476">
        <v>0</v>
      </c>
      <c r="K3476">
        <v>0</v>
      </c>
      <c r="L3476">
        <v>0</v>
      </c>
      <c r="M3476">
        <v>0</v>
      </c>
      <c r="N3476">
        <v>0</v>
      </c>
      <c r="O3476">
        <v>0</v>
      </c>
      <c r="P3476">
        <v>0</v>
      </c>
      <c r="Q3476">
        <v>0</v>
      </c>
      <c r="R3476">
        <v>0</v>
      </c>
      <c r="S3476">
        <f t="shared" si="54"/>
        <v>0</v>
      </c>
      <c r="T3476">
        <f>SUM($F3476:H3476)</f>
        <v>0</v>
      </c>
      <c r="U3476">
        <f>SUM($F3476:I3476)</f>
        <v>0</v>
      </c>
      <c r="V3476">
        <f>SUM($F3476:J3476)</f>
        <v>0</v>
      </c>
      <c r="W3476">
        <f>SUM($F3476:K3476)</f>
        <v>0</v>
      </c>
      <c r="X3476">
        <f>SUM($F3476:L3476)</f>
        <v>0</v>
      </c>
      <c r="Y3476">
        <f>SUM($F3476:M3476)</f>
        <v>0</v>
      </c>
      <c r="Z3476">
        <f>SUM($F3476:N3476)</f>
        <v>0</v>
      </c>
      <c r="AA3476">
        <f>SUM($F3476:O3476)</f>
        <v>0</v>
      </c>
      <c r="AB3476">
        <f>SUM($F3476:P3476)</f>
        <v>0</v>
      </c>
      <c r="AC3476">
        <f>SUM($F3476:Q3476)</f>
        <v>0</v>
      </c>
      <c r="AD3476">
        <f>SUM($F3476:R3476)</f>
        <v>0</v>
      </c>
    </row>
    <row r="3477" spans="1:30" x14ac:dyDescent="0.35">
      <c r="A3477" t="s">
        <v>200</v>
      </c>
      <c r="B3477" s="328" t="str">
        <f>VLOOKUP(A3477,'Web Based Remittances'!$A$2:$C$70,3,0)</f>
        <v>75e560f</v>
      </c>
      <c r="C3477" t="s">
        <v>121</v>
      </c>
      <c r="D3477" t="s">
        <v>122</v>
      </c>
      <c r="F3477">
        <v>-16019</v>
      </c>
      <c r="G3477">
        <v>0</v>
      </c>
      <c r="H3477">
        <v>0</v>
      </c>
      <c r="I3477">
        <v>0</v>
      </c>
      <c r="J3477">
        <v>-16019</v>
      </c>
      <c r="K3477">
        <v>0</v>
      </c>
      <c r="L3477">
        <v>0</v>
      </c>
      <c r="M3477">
        <v>0</v>
      </c>
      <c r="N3477">
        <v>0</v>
      </c>
      <c r="O3477">
        <v>0</v>
      </c>
      <c r="P3477">
        <v>0</v>
      </c>
      <c r="Q3477">
        <v>0</v>
      </c>
      <c r="R3477">
        <v>0</v>
      </c>
      <c r="S3477">
        <f t="shared" si="54"/>
        <v>0</v>
      </c>
      <c r="T3477">
        <f>SUM($F3477:H3477)</f>
        <v>-16019</v>
      </c>
      <c r="U3477">
        <f>SUM($F3477:I3477)</f>
        <v>-16019</v>
      </c>
      <c r="V3477">
        <f>SUM($F3477:J3477)</f>
        <v>-32038</v>
      </c>
      <c r="W3477">
        <f>SUM($F3477:K3477)</f>
        <v>-32038</v>
      </c>
      <c r="X3477">
        <f>SUM($F3477:L3477)</f>
        <v>-32038</v>
      </c>
      <c r="Y3477">
        <f>SUM($F3477:M3477)</f>
        <v>-32038</v>
      </c>
      <c r="Z3477">
        <f>SUM($F3477:N3477)</f>
        <v>-32038</v>
      </c>
      <c r="AA3477">
        <f>SUM($F3477:O3477)</f>
        <v>-32038</v>
      </c>
      <c r="AB3477">
        <f>SUM($F3477:P3477)</f>
        <v>-32038</v>
      </c>
      <c r="AC3477">
        <f>SUM($F3477:Q3477)</f>
        <v>-32038</v>
      </c>
      <c r="AD3477">
        <f>SUM($F3477:R3477)</f>
        <v>-32038</v>
      </c>
    </row>
    <row r="3478" spans="1:30" x14ac:dyDescent="0.35">
      <c r="A3478" t="s">
        <v>200</v>
      </c>
      <c r="B3478" s="328" t="str">
        <f>VLOOKUP(A3478,'Web Based Remittances'!$A$2:$C$70,3,0)</f>
        <v>75e560f</v>
      </c>
      <c r="C3478" t="s">
        <v>123</v>
      </c>
      <c r="D3478" t="s">
        <v>124</v>
      </c>
      <c r="F3478">
        <v>0</v>
      </c>
      <c r="G3478">
        <v>0</v>
      </c>
      <c r="H3478">
        <v>0</v>
      </c>
      <c r="I3478">
        <v>0</v>
      </c>
      <c r="J3478">
        <v>0</v>
      </c>
      <c r="K3478">
        <v>0</v>
      </c>
      <c r="L3478">
        <v>0</v>
      </c>
      <c r="M3478">
        <v>0</v>
      </c>
      <c r="N3478">
        <v>0</v>
      </c>
      <c r="O3478">
        <v>0</v>
      </c>
      <c r="P3478">
        <v>0</v>
      </c>
      <c r="Q3478">
        <v>0</v>
      </c>
      <c r="R3478">
        <v>0</v>
      </c>
      <c r="S3478">
        <f t="shared" si="54"/>
        <v>0</v>
      </c>
      <c r="T3478">
        <f>SUM($F3478:H3478)</f>
        <v>0</v>
      </c>
      <c r="U3478">
        <f>SUM($F3478:I3478)</f>
        <v>0</v>
      </c>
      <c r="V3478">
        <f>SUM($F3478:J3478)</f>
        <v>0</v>
      </c>
      <c r="W3478">
        <f>SUM($F3478:K3478)</f>
        <v>0</v>
      </c>
      <c r="X3478">
        <f>SUM($F3478:L3478)</f>
        <v>0</v>
      </c>
      <c r="Y3478">
        <f>SUM($F3478:M3478)</f>
        <v>0</v>
      </c>
      <c r="Z3478">
        <f>SUM($F3478:N3478)</f>
        <v>0</v>
      </c>
      <c r="AA3478">
        <f>SUM($F3478:O3478)</f>
        <v>0</v>
      </c>
      <c r="AB3478">
        <f>SUM($F3478:P3478)</f>
        <v>0</v>
      </c>
      <c r="AC3478">
        <f>SUM($F3478:Q3478)</f>
        <v>0</v>
      </c>
      <c r="AD3478">
        <f>SUM($F3478:R3478)</f>
        <v>0</v>
      </c>
    </row>
    <row r="3479" spans="1:30" x14ac:dyDescent="0.35">
      <c r="A3479" t="s">
        <v>200</v>
      </c>
      <c r="B3479" s="328" t="str">
        <f>VLOOKUP(A3479,'Web Based Remittances'!$A$2:$C$70,3,0)</f>
        <v>75e560f</v>
      </c>
      <c r="C3479" t="s">
        <v>125</v>
      </c>
      <c r="D3479" t="s">
        <v>126</v>
      </c>
      <c r="F3479">
        <v>-208271</v>
      </c>
      <c r="G3479">
        <v>0</v>
      </c>
      <c r="H3479">
        <v>0</v>
      </c>
      <c r="I3479">
        <v>0</v>
      </c>
      <c r="J3479">
        <v>0</v>
      </c>
      <c r="K3479">
        <v>0</v>
      </c>
      <c r="L3479">
        <v>0</v>
      </c>
      <c r="M3479">
        <v>0</v>
      </c>
      <c r="N3479">
        <v>0</v>
      </c>
      <c r="O3479">
        <v>0</v>
      </c>
      <c r="P3479">
        <v>0</v>
      </c>
      <c r="Q3479">
        <v>0</v>
      </c>
      <c r="R3479">
        <v>-208271</v>
      </c>
      <c r="S3479">
        <f t="shared" si="54"/>
        <v>0</v>
      </c>
      <c r="T3479">
        <f>SUM($F3479:H3479)</f>
        <v>-208271</v>
      </c>
      <c r="U3479">
        <f>SUM($F3479:I3479)</f>
        <v>-208271</v>
      </c>
      <c r="V3479">
        <f>SUM($F3479:J3479)</f>
        <v>-208271</v>
      </c>
      <c r="W3479">
        <f>SUM($F3479:K3479)</f>
        <v>-208271</v>
      </c>
      <c r="X3479">
        <f>SUM($F3479:L3479)</f>
        <v>-208271</v>
      </c>
      <c r="Y3479">
        <f>SUM($F3479:M3479)</f>
        <v>-208271</v>
      </c>
      <c r="Z3479">
        <f>SUM($F3479:N3479)</f>
        <v>-208271</v>
      </c>
      <c r="AA3479">
        <f>SUM($F3479:O3479)</f>
        <v>-208271</v>
      </c>
      <c r="AB3479">
        <f>SUM($F3479:P3479)</f>
        <v>-208271</v>
      </c>
      <c r="AC3479">
        <f>SUM($F3479:Q3479)</f>
        <v>-208271</v>
      </c>
      <c r="AD3479">
        <f>SUM($F3479:R3479)</f>
        <v>-416542</v>
      </c>
    </row>
    <row r="3480" spans="1:30" x14ac:dyDescent="0.35">
      <c r="A3480" t="s">
        <v>200</v>
      </c>
      <c r="B3480" s="328" t="str">
        <f>VLOOKUP(A3480,'Web Based Remittances'!$A$2:$C$70,3,0)</f>
        <v>75e560f</v>
      </c>
      <c r="C3480" t="s">
        <v>146</v>
      </c>
      <c r="D3480" t="s">
        <v>147</v>
      </c>
      <c r="F3480">
        <v>0</v>
      </c>
      <c r="G3480">
        <v>0</v>
      </c>
      <c r="H3480">
        <v>0</v>
      </c>
      <c r="I3480">
        <v>0</v>
      </c>
      <c r="J3480">
        <v>0</v>
      </c>
      <c r="K3480">
        <v>0</v>
      </c>
      <c r="L3480">
        <v>0</v>
      </c>
      <c r="M3480">
        <v>0</v>
      </c>
      <c r="N3480">
        <v>0</v>
      </c>
      <c r="O3480">
        <v>0</v>
      </c>
      <c r="P3480">
        <v>0</v>
      </c>
      <c r="Q3480">
        <v>0</v>
      </c>
      <c r="R3480">
        <v>0</v>
      </c>
      <c r="S3480">
        <f t="shared" si="54"/>
        <v>0</v>
      </c>
      <c r="T3480">
        <f>SUM($F3480:H3480)</f>
        <v>0</v>
      </c>
      <c r="U3480">
        <f>SUM($F3480:I3480)</f>
        <v>0</v>
      </c>
      <c r="V3480">
        <f>SUM($F3480:J3480)</f>
        <v>0</v>
      </c>
      <c r="W3480">
        <f>SUM($F3480:K3480)</f>
        <v>0</v>
      </c>
      <c r="X3480">
        <f>SUM($F3480:L3480)</f>
        <v>0</v>
      </c>
      <c r="Y3480">
        <f>SUM($F3480:M3480)</f>
        <v>0</v>
      </c>
      <c r="Z3480">
        <f>SUM($F3480:N3480)</f>
        <v>0</v>
      </c>
      <c r="AA3480">
        <f>SUM($F3480:O3480)</f>
        <v>0</v>
      </c>
      <c r="AB3480">
        <f>SUM($F3480:P3480)</f>
        <v>0</v>
      </c>
      <c r="AC3480">
        <f>SUM($F3480:Q3480)</f>
        <v>0</v>
      </c>
      <c r="AD3480">
        <f>SUM($F3480:R3480)</f>
        <v>0</v>
      </c>
    </row>
    <row r="3481" spans="1:30" x14ac:dyDescent="0.35">
      <c r="A3481" t="s">
        <v>200</v>
      </c>
      <c r="B3481" s="328" t="str">
        <f>VLOOKUP(A3481,'Web Based Remittances'!$A$2:$C$70,3,0)</f>
        <v>75e560f</v>
      </c>
      <c r="C3481" t="s">
        <v>127</v>
      </c>
      <c r="D3481" t="s">
        <v>128</v>
      </c>
      <c r="F3481">
        <v>147772</v>
      </c>
      <c r="G3481">
        <v>0</v>
      </c>
      <c r="H3481">
        <v>0</v>
      </c>
      <c r="I3481">
        <v>0</v>
      </c>
      <c r="J3481">
        <v>10000</v>
      </c>
      <c r="K3481">
        <v>0</v>
      </c>
      <c r="L3481">
        <v>0</v>
      </c>
      <c r="M3481">
        <v>0</v>
      </c>
      <c r="N3481">
        <v>0</v>
      </c>
      <c r="O3481">
        <v>0</v>
      </c>
      <c r="P3481">
        <v>0</v>
      </c>
      <c r="Q3481">
        <v>0</v>
      </c>
      <c r="R3481">
        <v>137772</v>
      </c>
      <c r="S3481">
        <f t="shared" si="54"/>
        <v>0</v>
      </c>
      <c r="T3481">
        <f>SUM($F3481:H3481)</f>
        <v>147772</v>
      </c>
      <c r="U3481">
        <f>SUM($F3481:I3481)</f>
        <v>147772</v>
      </c>
      <c r="V3481">
        <f>SUM($F3481:J3481)</f>
        <v>157772</v>
      </c>
      <c r="W3481">
        <f>SUM($F3481:K3481)</f>
        <v>157772</v>
      </c>
      <c r="X3481">
        <f>SUM($F3481:L3481)</f>
        <v>157772</v>
      </c>
      <c r="Y3481">
        <f>SUM($F3481:M3481)</f>
        <v>157772</v>
      </c>
      <c r="Z3481">
        <f>SUM($F3481:N3481)</f>
        <v>157772</v>
      </c>
      <c r="AA3481">
        <f>SUM($F3481:O3481)</f>
        <v>157772</v>
      </c>
      <c r="AB3481">
        <f>SUM($F3481:P3481)</f>
        <v>157772</v>
      </c>
      <c r="AC3481">
        <f>SUM($F3481:Q3481)</f>
        <v>157772</v>
      </c>
      <c r="AD3481">
        <f>SUM($F3481:R3481)</f>
        <v>295544</v>
      </c>
    </row>
    <row r="3482" spans="1:30" x14ac:dyDescent="0.35">
      <c r="A3482" t="s">
        <v>200</v>
      </c>
      <c r="B3482" s="328" t="str">
        <f>VLOOKUP(A3482,'Web Based Remittances'!$A$2:$C$70,3,0)</f>
        <v>75e560f</v>
      </c>
      <c r="C3482" t="s">
        <v>130</v>
      </c>
      <c r="D3482" t="s">
        <v>131</v>
      </c>
      <c r="F3482">
        <v>46019</v>
      </c>
      <c r="G3482">
        <v>0</v>
      </c>
      <c r="H3482">
        <v>0</v>
      </c>
      <c r="I3482">
        <v>0</v>
      </c>
      <c r="J3482">
        <v>0</v>
      </c>
      <c r="K3482">
        <v>0</v>
      </c>
      <c r="L3482">
        <v>16019</v>
      </c>
      <c r="M3482">
        <v>0</v>
      </c>
      <c r="N3482">
        <v>12000</v>
      </c>
      <c r="O3482">
        <v>0</v>
      </c>
      <c r="P3482">
        <v>0</v>
      </c>
      <c r="Q3482">
        <v>0</v>
      </c>
      <c r="R3482">
        <v>18000</v>
      </c>
      <c r="S3482">
        <f t="shared" si="54"/>
        <v>0</v>
      </c>
      <c r="T3482">
        <f>SUM($F3482:H3482)</f>
        <v>46019</v>
      </c>
      <c r="U3482">
        <f>SUM($F3482:I3482)</f>
        <v>46019</v>
      </c>
      <c r="V3482">
        <f>SUM($F3482:J3482)</f>
        <v>46019</v>
      </c>
      <c r="W3482">
        <f>SUM($F3482:K3482)</f>
        <v>46019</v>
      </c>
      <c r="X3482">
        <f>SUM($F3482:L3482)</f>
        <v>62038</v>
      </c>
      <c r="Y3482">
        <f>SUM($F3482:M3482)</f>
        <v>62038</v>
      </c>
      <c r="Z3482">
        <f>SUM($F3482:N3482)</f>
        <v>74038</v>
      </c>
      <c r="AA3482">
        <f>SUM($F3482:O3482)</f>
        <v>74038</v>
      </c>
      <c r="AB3482">
        <f>SUM($F3482:P3482)</f>
        <v>74038</v>
      </c>
      <c r="AC3482">
        <f>SUM($F3482:Q3482)</f>
        <v>74038</v>
      </c>
      <c r="AD3482">
        <f>SUM($F3482:R3482)</f>
        <v>92038</v>
      </c>
    </row>
    <row r="3483" spans="1:30" x14ac:dyDescent="0.35">
      <c r="A3483" t="s">
        <v>200</v>
      </c>
      <c r="B3483" s="328" t="str">
        <f>VLOOKUP(A3483,'Web Based Remittances'!$A$2:$C$70,3,0)</f>
        <v>75e560f</v>
      </c>
      <c r="C3483" t="s">
        <v>135</v>
      </c>
      <c r="D3483" t="s">
        <v>136</v>
      </c>
      <c r="F3483">
        <v>30500</v>
      </c>
      <c r="G3483">
        <v>-1350</v>
      </c>
      <c r="H3483">
        <v>1350</v>
      </c>
      <c r="I3483">
        <v>0</v>
      </c>
      <c r="J3483">
        <v>0</v>
      </c>
      <c r="K3483">
        <v>0</v>
      </c>
      <c r="L3483">
        <v>0</v>
      </c>
      <c r="M3483">
        <v>0</v>
      </c>
      <c r="N3483">
        <v>0</v>
      </c>
      <c r="O3483">
        <v>0</v>
      </c>
      <c r="P3483">
        <v>0</v>
      </c>
      <c r="Q3483">
        <v>0</v>
      </c>
      <c r="R3483">
        <v>30500</v>
      </c>
      <c r="S3483">
        <f t="shared" si="54"/>
        <v>-1350</v>
      </c>
      <c r="T3483">
        <f>SUM($F3483:H3483)</f>
        <v>30500</v>
      </c>
      <c r="U3483">
        <f>SUM($F3483:I3483)</f>
        <v>30500</v>
      </c>
      <c r="V3483">
        <f>SUM($F3483:J3483)</f>
        <v>30500</v>
      </c>
      <c r="W3483">
        <f>SUM($F3483:K3483)</f>
        <v>30500</v>
      </c>
      <c r="X3483">
        <f>SUM($F3483:L3483)</f>
        <v>30500</v>
      </c>
      <c r="Y3483">
        <f>SUM($F3483:M3483)</f>
        <v>30500</v>
      </c>
      <c r="Z3483">
        <f>SUM($F3483:N3483)</f>
        <v>30500</v>
      </c>
      <c r="AA3483">
        <f>SUM($F3483:O3483)</f>
        <v>30500</v>
      </c>
      <c r="AB3483">
        <f>SUM($F3483:P3483)</f>
        <v>30500</v>
      </c>
      <c r="AC3483">
        <f>SUM($F3483:Q3483)</f>
        <v>30500</v>
      </c>
      <c r="AD3483">
        <f>SUM($F3483:R3483)</f>
        <v>61000</v>
      </c>
    </row>
    <row r="3484" spans="1:30" x14ac:dyDescent="0.35">
      <c r="A3484" t="s">
        <v>191</v>
      </c>
      <c r="B3484" s="328" t="str">
        <f>VLOOKUP(A3484,'Web Based Remittances'!$A$2:$C$70,3,0)</f>
        <v>772o15n</v>
      </c>
      <c r="C3484" t="s">
        <v>19</v>
      </c>
      <c r="D3484" t="s">
        <v>20</v>
      </c>
      <c r="E3484">
        <v>4190105</v>
      </c>
      <c r="F3484">
        <v>-1759676.36</v>
      </c>
      <c r="G3484">
        <v>-204420.36</v>
      </c>
      <c r="H3484">
        <v>-136296</v>
      </c>
      <c r="I3484">
        <v>-164296</v>
      </c>
      <c r="J3484">
        <v>-136296</v>
      </c>
      <c r="K3484">
        <v>-136296</v>
      </c>
      <c r="L3484">
        <v>-136296</v>
      </c>
      <c r="M3484">
        <v>-164296</v>
      </c>
      <c r="N3484">
        <v>-136296</v>
      </c>
      <c r="O3484">
        <v>-136296</v>
      </c>
      <c r="P3484">
        <v>-136296</v>
      </c>
      <c r="Q3484">
        <v>-136296</v>
      </c>
      <c r="R3484">
        <v>-136296</v>
      </c>
      <c r="S3484">
        <f t="shared" si="54"/>
        <v>-204420.36</v>
      </c>
      <c r="T3484">
        <f>SUM($F3484:H3484)</f>
        <v>-2100392.7200000002</v>
      </c>
      <c r="U3484">
        <f>SUM($F3484:I3484)</f>
        <v>-2264688.7200000002</v>
      </c>
      <c r="V3484">
        <f>SUM($F3484:J3484)</f>
        <v>-2400984.7200000002</v>
      </c>
      <c r="W3484">
        <f>SUM($F3484:K3484)</f>
        <v>-2537280.7200000002</v>
      </c>
      <c r="X3484">
        <f>SUM($F3484:L3484)</f>
        <v>-2673576.7200000002</v>
      </c>
      <c r="Y3484">
        <f>SUM($F3484:M3484)</f>
        <v>-2837872.72</v>
      </c>
      <c r="Z3484">
        <f>SUM($F3484:N3484)</f>
        <v>-2974168.72</v>
      </c>
      <c r="AA3484">
        <f>SUM($F3484:O3484)</f>
        <v>-3110464.72</v>
      </c>
      <c r="AB3484">
        <f>SUM($F3484:P3484)</f>
        <v>-3246760.72</v>
      </c>
      <c r="AC3484">
        <f>SUM($F3484:Q3484)</f>
        <v>-3383056.72</v>
      </c>
      <c r="AD3484">
        <f>SUM($F3484:R3484)</f>
        <v>-3519352.72</v>
      </c>
    </row>
    <row r="3485" spans="1:30" x14ac:dyDescent="0.35">
      <c r="A3485" t="s">
        <v>191</v>
      </c>
      <c r="B3485" s="328" t="str">
        <f>VLOOKUP(A3485,'Web Based Remittances'!$A$2:$C$70,3,0)</f>
        <v>772o15n</v>
      </c>
      <c r="C3485" t="s">
        <v>21</v>
      </c>
      <c r="D3485" t="s">
        <v>22</v>
      </c>
      <c r="E3485">
        <v>4190110</v>
      </c>
      <c r="S3485">
        <f t="shared" si="54"/>
        <v>0</v>
      </c>
      <c r="T3485">
        <f>SUM($F3485:H3485)</f>
        <v>0</v>
      </c>
      <c r="U3485">
        <f>SUM($F3485:I3485)</f>
        <v>0</v>
      </c>
      <c r="V3485">
        <f>SUM($F3485:J3485)</f>
        <v>0</v>
      </c>
      <c r="W3485">
        <f>SUM($F3485:K3485)</f>
        <v>0</v>
      </c>
      <c r="X3485">
        <f>SUM($F3485:L3485)</f>
        <v>0</v>
      </c>
      <c r="Y3485">
        <f>SUM($F3485:M3485)</f>
        <v>0</v>
      </c>
      <c r="Z3485">
        <f>SUM($F3485:N3485)</f>
        <v>0</v>
      </c>
      <c r="AA3485">
        <f>SUM($F3485:O3485)</f>
        <v>0</v>
      </c>
      <c r="AB3485">
        <f>SUM($F3485:P3485)</f>
        <v>0</v>
      </c>
      <c r="AC3485">
        <f>SUM($F3485:Q3485)</f>
        <v>0</v>
      </c>
      <c r="AD3485">
        <f>SUM($F3485:R3485)</f>
        <v>0</v>
      </c>
    </row>
    <row r="3486" spans="1:30" x14ac:dyDescent="0.35">
      <c r="A3486" t="s">
        <v>191</v>
      </c>
      <c r="B3486" s="328" t="str">
        <f>VLOOKUP(A3486,'Web Based Remittances'!$A$2:$C$70,3,0)</f>
        <v>772o15n</v>
      </c>
      <c r="C3486" t="s">
        <v>23</v>
      </c>
      <c r="D3486" t="s">
        <v>24</v>
      </c>
      <c r="E3486">
        <v>4190120</v>
      </c>
      <c r="F3486">
        <v>-43024</v>
      </c>
      <c r="G3486">
        <v>-4773</v>
      </c>
      <c r="H3486">
        <v>-4773</v>
      </c>
      <c r="I3486">
        <v>-4773</v>
      </c>
      <c r="J3486">
        <v>-4773</v>
      </c>
      <c r="K3486">
        <v>-2992</v>
      </c>
      <c r="L3486">
        <v>-2992</v>
      </c>
      <c r="M3486">
        <v>-2992</v>
      </c>
      <c r="N3486">
        <v>-2992</v>
      </c>
      <c r="O3486">
        <v>-2992</v>
      </c>
      <c r="P3486">
        <v>-2992</v>
      </c>
      <c r="Q3486">
        <v>-2992</v>
      </c>
      <c r="R3486">
        <v>-2988</v>
      </c>
      <c r="S3486">
        <f t="shared" si="54"/>
        <v>-4773</v>
      </c>
      <c r="T3486">
        <f>SUM($F3486:H3486)</f>
        <v>-52570</v>
      </c>
      <c r="U3486">
        <f>SUM($F3486:I3486)</f>
        <v>-57343</v>
      </c>
      <c r="V3486">
        <f>SUM($F3486:J3486)</f>
        <v>-62116</v>
      </c>
      <c r="W3486">
        <f>SUM($F3486:K3486)</f>
        <v>-65108</v>
      </c>
      <c r="X3486">
        <f>SUM($F3486:L3486)</f>
        <v>-68100</v>
      </c>
      <c r="Y3486">
        <f>SUM($F3486:M3486)</f>
        <v>-71092</v>
      </c>
      <c r="Z3486">
        <f>SUM($F3486:N3486)</f>
        <v>-74084</v>
      </c>
      <c r="AA3486">
        <f>SUM($F3486:O3486)</f>
        <v>-77076</v>
      </c>
      <c r="AB3486">
        <f>SUM($F3486:P3486)</f>
        <v>-80068</v>
      </c>
      <c r="AC3486">
        <f>SUM($F3486:Q3486)</f>
        <v>-83060</v>
      </c>
      <c r="AD3486">
        <f>SUM($F3486:R3486)</f>
        <v>-86048</v>
      </c>
    </row>
    <row r="3487" spans="1:30" x14ac:dyDescent="0.35">
      <c r="A3487" t="s">
        <v>191</v>
      </c>
      <c r="B3487" s="328" t="str">
        <f>VLOOKUP(A3487,'Web Based Remittances'!$A$2:$C$70,3,0)</f>
        <v>772o15n</v>
      </c>
      <c r="C3487" t="s">
        <v>25</v>
      </c>
      <c r="D3487" t="s">
        <v>26</v>
      </c>
      <c r="E3487">
        <v>4190140</v>
      </c>
      <c r="F3487">
        <v>-100725</v>
      </c>
      <c r="I3487">
        <v>-26081</v>
      </c>
      <c r="L3487">
        <v>-24881</v>
      </c>
      <c r="O3487">
        <v>-24881</v>
      </c>
      <c r="R3487">
        <v>-24882</v>
      </c>
      <c r="S3487">
        <f t="shared" si="54"/>
        <v>0</v>
      </c>
      <c r="T3487">
        <f>SUM($F3487:H3487)</f>
        <v>-100725</v>
      </c>
      <c r="U3487">
        <f>SUM($F3487:I3487)</f>
        <v>-126806</v>
      </c>
      <c r="V3487">
        <f>SUM($F3487:J3487)</f>
        <v>-126806</v>
      </c>
      <c r="W3487">
        <f>SUM($F3487:K3487)</f>
        <v>-126806</v>
      </c>
      <c r="X3487">
        <f>SUM($F3487:L3487)</f>
        <v>-151687</v>
      </c>
      <c r="Y3487">
        <f>SUM($F3487:M3487)</f>
        <v>-151687</v>
      </c>
      <c r="Z3487">
        <f>SUM($F3487:N3487)</f>
        <v>-151687</v>
      </c>
      <c r="AA3487">
        <f>SUM($F3487:O3487)</f>
        <v>-176568</v>
      </c>
      <c r="AB3487">
        <f>SUM($F3487:P3487)</f>
        <v>-176568</v>
      </c>
      <c r="AC3487">
        <f>SUM($F3487:Q3487)</f>
        <v>-176568</v>
      </c>
      <c r="AD3487">
        <f>SUM($F3487:R3487)</f>
        <v>-201450</v>
      </c>
    </row>
    <row r="3488" spans="1:30" x14ac:dyDescent="0.35">
      <c r="A3488" t="s">
        <v>191</v>
      </c>
      <c r="B3488" s="328" t="str">
        <f>VLOOKUP(A3488,'Web Based Remittances'!$A$2:$C$70,3,0)</f>
        <v>772o15n</v>
      </c>
      <c r="C3488" t="s">
        <v>27</v>
      </c>
      <c r="D3488" t="s">
        <v>28</v>
      </c>
      <c r="E3488">
        <v>4190160</v>
      </c>
      <c r="S3488">
        <f t="shared" si="54"/>
        <v>0</v>
      </c>
      <c r="T3488">
        <f>SUM($F3488:H3488)</f>
        <v>0</v>
      </c>
      <c r="U3488">
        <f>SUM($F3488:I3488)</f>
        <v>0</v>
      </c>
      <c r="V3488">
        <f>SUM($F3488:J3488)</f>
        <v>0</v>
      </c>
      <c r="W3488">
        <f>SUM($F3488:K3488)</f>
        <v>0</v>
      </c>
      <c r="X3488">
        <f>SUM($F3488:L3488)</f>
        <v>0</v>
      </c>
      <c r="Y3488">
        <f>SUM($F3488:M3488)</f>
        <v>0</v>
      </c>
      <c r="Z3488">
        <f>SUM($F3488:N3488)</f>
        <v>0</v>
      </c>
      <c r="AA3488">
        <f>SUM($F3488:O3488)</f>
        <v>0</v>
      </c>
      <c r="AB3488">
        <f>SUM($F3488:P3488)</f>
        <v>0</v>
      </c>
      <c r="AC3488">
        <f>SUM($F3488:Q3488)</f>
        <v>0</v>
      </c>
      <c r="AD3488">
        <f>SUM($F3488:R3488)</f>
        <v>0</v>
      </c>
    </row>
    <row r="3489" spans="1:30" x14ac:dyDescent="0.35">
      <c r="A3489" t="s">
        <v>191</v>
      </c>
      <c r="B3489" s="328" t="str">
        <f>VLOOKUP(A3489,'Web Based Remittances'!$A$2:$C$70,3,0)</f>
        <v>772o15n</v>
      </c>
      <c r="C3489" t="s">
        <v>29</v>
      </c>
      <c r="D3489" t="s">
        <v>30</v>
      </c>
      <c r="E3489">
        <v>4190390</v>
      </c>
      <c r="S3489">
        <f t="shared" si="54"/>
        <v>0</v>
      </c>
      <c r="T3489">
        <f>SUM($F3489:H3489)</f>
        <v>0</v>
      </c>
      <c r="U3489">
        <f>SUM($F3489:I3489)</f>
        <v>0</v>
      </c>
      <c r="V3489">
        <f>SUM($F3489:J3489)</f>
        <v>0</v>
      </c>
      <c r="W3489">
        <f>SUM($F3489:K3489)</f>
        <v>0</v>
      </c>
      <c r="X3489">
        <f>SUM($F3489:L3489)</f>
        <v>0</v>
      </c>
      <c r="Y3489">
        <f>SUM($F3489:M3489)</f>
        <v>0</v>
      </c>
      <c r="Z3489">
        <f>SUM($F3489:N3489)</f>
        <v>0</v>
      </c>
      <c r="AA3489">
        <f>SUM($F3489:O3489)</f>
        <v>0</v>
      </c>
      <c r="AB3489">
        <f>SUM($F3489:P3489)</f>
        <v>0</v>
      </c>
      <c r="AC3489">
        <f>SUM($F3489:Q3489)</f>
        <v>0</v>
      </c>
      <c r="AD3489">
        <f>SUM($F3489:R3489)</f>
        <v>0</v>
      </c>
    </row>
    <row r="3490" spans="1:30" x14ac:dyDescent="0.35">
      <c r="A3490" t="s">
        <v>191</v>
      </c>
      <c r="B3490" s="328" t="str">
        <f>VLOOKUP(A3490,'Web Based Remittances'!$A$2:$C$70,3,0)</f>
        <v>772o15n</v>
      </c>
      <c r="C3490" t="s">
        <v>31</v>
      </c>
      <c r="D3490" t="s">
        <v>32</v>
      </c>
      <c r="E3490">
        <v>4191900</v>
      </c>
      <c r="F3490">
        <v>-32486</v>
      </c>
      <c r="G3490">
        <v>-2707.1666666666665</v>
      </c>
      <c r="H3490">
        <v>-2707.1666666666665</v>
      </c>
      <c r="I3490">
        <v>-2707.1666666666665</v>
      </c>
      <c r="J3490">
        <v>-2707.1666666666665</v>
      </c>
      <c r="K3490">
        <v>-2707.1666666666665</v>
      </c>
      <c r="L3490">
        <v>-2707.1666666666665</v>
      </c>
      <c r="M3490">
        <v>-2707.1666666666665</v>
      </c>
      <c r="N3490">
        <v>-2707.1666666666665</v>
      </c>
      <c r="O3490">
        <v>-2707.1666666666665</v>
      </c>
      <c r="P3490">
        <v>-2707.1666666666665</v>
      </c>
      <c r="Q3490">
        <v>-2707.1666666666665</v>
      </c>
      <c r="R3490">
        <v>-2707.1666666666665</v>
      </c>
      <c r="S3490">
        <f t="shared" si="54"/>
        <v>-2707.1666666666665</v>
      </c>
      <c r="T3490">
        <f>SUM($F3490:H3490)</f>
        <v>-37900.333333333328</v>
      </c>
      <c r="U3490">
        <f>SUM($F3490:I3490)</f>
        <v>-40607.499999999993</v>
      </c>
      <c r="V3490">
        <f>SUM($F3490:J3490)</f>
        <v>-43314.666666666657</v>
      </c>
      <c r="W3490">
        <f>SUM($F3490:K3490)</f>
        <v>-46021.833333333321</v>
      </c>
      <c r="X3490">
        <f>SUM($F3490:L3490)</f>
        <v>-48728.999999999985</v>
      </c>
      <c r="Y3490">
        <f>SUM($F3490:M3490)</f>
        <v>-51436.16666666665</v>
      </c>
      <c r="Z3490">
        <f>SUM($F3490:N3490)</f>
        <v>-54143.333333333314</v>
      </c>
      <c r="AA3490">
        <f>SUM($F3490:O3490)</f>
        <v>-56850.499999999978</v>
      </c>
      <c r="AB3490">
        <f>SUM($F3490:P3490)</f>
        <v>-59557.666666666642</v>
      </c>
      <c r="AC3490">
        <f>SUM($F3490:Q3490)</f>
        <v>-62264.833333333307</v>
      </c>
      <c r="AD3490">
        <f>SUM($F3490:R3490)</f>
        <v>-64971.999999999971</v>
      </c>
    </row>
    <row r="3491" spans="1:30" x14ac:dyDescent="0.35">
      <c r="A3491" t="s">
        <v>191</v>
      </c>
      <c r="B3491" s="328" t="str">
        <f>VLOOKUP(A3491,'Web Based Remittances'!$A$2:$C$70,3,0)</f>
        <v>772o15n</v>
      </c>
      <c r="C3491" t="s">
        <v>33</v>
      </c>
      <c r="D3491" t="s">
        <v>34</v>
      </c>
      <c r="E3491">
        <v>4191100</v>
      </c>
      <c r="F3491">
        <v>-71510</v>
      </c>
      <c r="G3491">
        <v>-5959.166666666667</v>
      </c>
      <c r="H3491">
        <v>-5959.166666666667</v>
      </c>
      <c r="I3491">
        <v>-5959.166666666667</v>
      </c>
      <c r="J3491">
        <v>-5959.166666666667</v>
      </c>
      <c r="K3491">
        <v>-5959.166666666667</v>
      </c>
      <c r="L3491">
        <v>-5959.166666666667</v>
      </c>
      <c r="M3491">
        <v>-5959.166666666667</v>
      </c>
      <c r="N3491">
        <v>-5959.166666666667</v>
      </c>
      <c r="O3491">
        <v>-5959.166666666667</v>
      </c>
      <c r="P3491">
        <v>-5959.166666666667</v>
      </c>
      <c r="Q3491">
        <v>-5959.166666666667</v>
      </c>
      <c r="R3491">
        <v>-5959.166666666667</v>
      </c>
      <c r="S3491">
        <f t="shared" si="54"/>
        <v>-5959.166666666667</v>
      </c>
      <c r="T3491">
        <f>SUM($F3491:H3491)</f>
        <v>-83428.333333333343</v>
      </c>
      <c r="U3491">
        <f>SUM($F3491:I3491)</f>
        <v>-89387.500000000015</v>
      </c>
      <c r="V3491">
        <f>SUM($F3491:J3491)</f>
        <v>-95346.666666666686</v>
      </c>
      <c r="W3491">
        <f>SUM($F3491:K3491)</f>
        <v>-101305.83333333336</v>
      </c>
      <c r="X3491">
        <f>SUM($F3491:L3491)</f>
        <v>-107265.00000000003</v>
      </c>
      <c r="Y3491">
        <f>SUM($F3491:M3491)</f>
        <v>-113224.1666666667</v>
      </c>
      <c r="Z3491">
        <f>SUM($F3491:N3491)</f>
        <v>-119183.33333333337</v>
      </c>
      <c r="AA3491">
        <f>SUM($F3491:O3491)</f>
        <v>-125142.50000000004</v>
      </c>
      <c r="AB3491">
        <f>SUM($F3491:P3491)</f>
        <v>-131101.66666666672</v>
      </c>
      <c r="AC3491">
        <f>SUM($F3491:Q3491)</f>
        <v>-137060.83333333337</v>
      </c>
      <c r="AD3491">
        <f>SUM($F3491:R3491)</f>
        <v>-143020.00000000003</v>
      </c>
    </row>
    <row r="3492" spans="1:30" x14ac:dyDescent="0.35">
      <c r="A3492" t="s">
        <v>191</v>
      </c>
      <c r="B3492" s="328" t="str">
        <f>VLOOKUP(A3492,'Web Based Remittances'!$A$2:$C$70,3,0)</f>
        <v>772o15n</v>
      </c>
      <c r="C3492" t="s">
        <v>35</v>
      </c>
      <c r="D3492" t="s">
        <v>36</v>
      </c>
      <c r="E3492">
        <v>4191110</v>
      </c>
      <c r="S3492">
        <f t="shared" si="54"/>
        <v>0</v>
      </c>
      <c r="T3492">
        <f>SUM($F3492:H3492)</f>
        <v>0</v>
      </c>
      <c r="U3492">
        <f>SUM($F3492:I3492)</f>
        <v>0</v>
      </c>
      <c r="V3492">
        <f>SUM($F3492:J3492)</f>
        <v>0</v>
      </c>
      <c r="W3492">
        <f>SUM($F3492:K3492)</f>
        <v>0</v>
      </c>
      <c r="X3492">
        <f>SUM($F3492:L3492)</f>
        <v>0</v>
      </c>
      <c r="Y3492">
        <f>SUM($F3492:M3492)</f>
        <v>0</v>
      </c>
      <c r="Z3492">
        <f>SUM($F3492:N3492)</f>
        <v>0</v>
      </c>
      <c r="AA3492">
        <f>SUM($F3492:O3492)</f>
        <v>0</v>
      </c>
      <c r="AB3492">
        <f>SUM($F3492:P3492)</f>
        <v>0</v>
      </c>
      <c r="AC3492">
        <f>SUM($F3492:Q3492)</f>
        <v>0</v>
      </c>
      <c r="AD3492">
        <f>SUM($F3492:R3492)</f>
        <v>0</v>
      </c>
    </row>
    <row r="3493" spans="1:30" x14ac:dyDescent="0.35">
      <c r="A3493" t="s">
        <v>191</v>
      </c>
      <c r="B3493" s="328" t="str">
        <f>VLOOKUP(A3493,'Web Based Remittances'!$A$2:$C$70,3,0)</f>
        <v>772o15n</v>
      </c>
      <c r="C3493" t="s">
        <v>37</v>
      </c>
      <c r="D3493" t="s">
        <v>38</v>
      </c>
      <c r="E3493">
        <v>4191600</v>
      </c>
      <c r="F3493">
        <v>-4000</v>
      </c>
      <c r="J3493">
        <v>-4000</v>
      </c>
      <c r="S3493">
        <f t="shared" si="54"/>
        <v>0</v>
      </c>
      <c r="T3493">
        <f>SUM($F3493:H3493)</f>
        <v>-4000</v>
      </c>
      <c r="U3493">
        <f>SUM($F3493:I3493)</f>
        <v>-4000</v>
      </c>
      <c r="V3493">
        <f>SUM($F3493:J3493)</f>
        <v>-8000</v>
      </c>
      <c r="W3493">
        <f>SUM($F3493:K3493)</f>
        <v>-8000</v>
      </c>
      <c r="X3493">
        <f>SUM($F3493:L3493)</f>
        <v>-8000</v>
      </c>
      <c r="Y3493">
        <f>SUM($F3493:M3493)</f>
        <v>-8000</v>
      </c>
      <c r="Z3493">
        <f>SUM($F3493:N3493)</f>
        <v>-8000</v>
      </c>
      <c r="AA3493">
        <f>SUM($F3493:O3493)</f>
        <v>-8000</v>
      </c>
      <c r="AB3493">
        <f>SUM($F3493:P3493)</f>
        <v>-8000</v>
      </c>
      <c r="AC3493">
        <f>SUM($F3493:Q3493)</f>
        <v>-8000</v>
      </c>
      <c r="AD3493">
        <f>SUM($F3493:R3493)</f>
        <v>-8000</v>
      </c>
    </row>
    <row r="3494" spans="1:30" x14ac:dyDescent="0.35">
      <c r="A3494" t="s">
        <v>191</v>
      </c>
      <c r="B3494" s="328" t="str">
        <f>VLOOKUP(A3494,'Web Based Remittances'!$A$2:$C$70,3,0)</f>
        <v>772o15n</v>
      </c>
      <c r="C3494" t="s">
        <v>39</v>
      </c>
      <c r="D3494" t="s">
        <v>40</v>
      </c>
      <c r="E3494">
        <v>4191610</v>
      </c>
      <c r="S3494">
        <f t="shared" si="54"/>
        <v>0</v>
      </c>
      <c r="T3494">
        <f>SUM($F3494:H3494)</f>
        <v>0</v>
      </c>
      <c r="U3494">
        <f>SUM($F3494:I3494)</f>
        <v>0</v>
      </c>
      <c r="V3494">
        <f>SUM($F3494:J3494)</f>
        <v>0</v>
      </c>
      <c r="W3494">
        <f>SUM($F3494:K3494)</f>
        <v>0</v>
      </c>
      <c r="X3494">
        <f>SUM($F3494:L3494)</f>
        <v>0</v>
      </c>
      <c r="Y3494">
        <f>SUM($F3494:M3494)</f>
        <v>0</v>
      </c>
      <c r="Z3494">
        <f>SUM($F3494:N3494)</f>
        <v>0</v>
      </c>
      <c r="AA3494">
        <f>SUM($F3494:O3494)</f>
        <v>0</v>
      </c>
      <c r="AB3494">
        <f>SUM($F3494:P3494)</f>
        <v>0</v>
      </c>
      <c r="AC3494">
        <f>SUM($F3494:Q3494)</f>
        <v>0</v>
      </c>
      <c r="AD3494">
        <f>SUM($F3494:R3494)</f>
        <v>0</v>
      </c>
    </row>
    <row r="3495" spans="1:30" x14ac:dyDescent="0.35">
      <c r="A3495" t="s">
        <v>191</v>
      </c>
      <c r="B3495" s="328" t="str">
        <f>VLOOKUP(A3495,'Web Based Remittances'!$A$2:$C$70,3,0)</f>
        <v>772o15n</v>
      </c>
      <c r="C3495" t="s">
        <v>41</v>
      </c>
      <c r="D3495" t="s">
        <v>42</v>
      </c>
      <c r="E3495">
        <v>4190410</v>
      </c>
      <c r="F3495">
        <v>-30000</v>
      </c>
      <c r="G3495">
        <v>-2500</v>
      </c>
      <c r="H3495">
        <v>-2500</v>
      </c>
      <c r="I3495">
        <v>-2500</v>
      </c>
      <c r="J3495">
        <v>-2500</v>
      </c>
      <c r="K3495">
        <v>-2500</v>
      </c>
      <c r="L3495">
        <v>-2500</v>
      </c>
      <c r="M3495">
        <v>-2500</v>
      </c>
      <c r="N3495">
        <v>-2500</v>
      </c>
      <c r="O3495">
        <v>-2500</v>
      </c>
      <c r="P3495">
        <v>-2500</v>
      </c>
      <c r="Q3495">
        <v>-2500</v>
      </c>
      <c r="R3495">
        <v>-2500</v>
      </c>
      <c r="S3495">
        <f t="shared" si="54"/>
        <v>-2500</v>
      </c>
      <c r="T3495">
        <f>SUM($F3495:H3495)</f>
        <v>-35000</v>
      </c>
      <c r="U3495">
        <f>SUM($F3495:I3495)</f>
        <v>-37500</v>
      </c>
      <c r="V3495">
        <f>SUM($F3495:J3495)</f>
        <v>-40000</v>
      </c>
      <c r="W3495">
        <f>SUM($F3495:K3495)</f>
        <v>-42500</v>
      </c>
      <c r="X3495">
        <f>SUM($F3495:L3495)</f>
        <v>-45000</v>
      </c>
      <c r="Y3495">
        <f>SUM($F3495:M3495)</f>
        <v>-47500</v>
      </c>
      <c r="Z3495">
        <f>SUM($F3495:N3495)</f>
        <v>-50000</v>
      </c>
      <c r="AA3495">
        <f>SUM($F3495:O3495)</f>
        <v>-52500</v>
      </c>
      <c r="AB3495">
        <f>SUM($F3495:P3495)</f>
        <v>-55000</v>
      </c>
      <c r="AC3495">
        <f>SUM($F3495:Q3495)</f>
        <v>-57500</v>
      </c>
      <c r="AD3495">
        <f>SUM($F3495:R3495)</f>
        <v>-60000</v>
      </c>
    </row>
    <row r="3496" spans="1:30" x14ac:dyDescent="0.35">
      <c r="A3496" t="s">
        <v>191</v>
      </c>
      <c r="B3496" s="328" t="str">
        <f>VLOOKUP(A3496,'Web Based Remittances'!$A$2:$C$70,3,0)</f>
        <v>772o15n</v>
      </c>
      <c r="C3496" t="s">
        <v>43</v>
      </c>
      <c r="D3496" t="s">
        <v>44</v>
      </c>
      <c r="E3496">
        <v>4190420</v>
      </c>
      <c r="S3496">
        <f t="shared" si="54"/>
        <v>0</v>
      </c>
      <c r="T3496">
        <f>SUM($F3496:H3496)</f>
        <v>0</v>
      </c>
      <c r="U3496">
        <f>SUM($F3496:I3496)</f>
        <v>0</v>
      </c>
      <c r="V3496">
        <f>SUM($F3496:J3496)</f>
        <v>0</v>
      </c>
      <c r="W3496">
        <f>SUM($F3496:K3496)</f>
        <v>0</v>
      </c>
      <c r="X3496">
        <f>SUM($F3496:L3496)</f>
        <v>0</v>
      </c>
      <c r="Y3496">
        <f>SUM($F3496:M3496)</f>
        <v>0</v>
      </c>
      <c r="Z3496">
        <f>SUM($F3496:N3496)</f>
        <v>0</v>
      </c>
      <c r="AA3496">
        <f>SUM($F3496:O3496)</f>
        <v>0</v>
      </c>
      <c r="AB3496">
        <f>SUM($F3496:P3496)</f>
        <v>0</v>
      </c>
      <c r="AC3496">
        <f>SUM($F3496:Q3496)</f>
        <v>0</v>
      </c>
      <c r="AD3496">
        <f>SUM($F3496:R3496)</f>
        <v>0</v>
      </c>
    </row>
    <row r="3497" spans="1:30" x14ac:dyDescent="0.35">
      <c r="A3497" t="s">
        <v>191</v>
      </c>
      <c r="B3497" s="328" t="str">
        <f>VLOOKUP(A3497,'Web Based Remittances'!$A$2:$C$70,3,0)</f>
        <v>772o15n</v>
      </c>
      <c r="C3497" t="s">
        <v>45</v>
      </c>
      <c r="D3497" t="s">
        <v>46</v>
      </c>
      <c r="E3497">
        <v>4190200</v>
      </c>
      <c r="S3497">
        <f t="shared" si="54"/>
        <v>0</v>
      </c>
      <c r="T3497">
        <f>SUM($F3497:H3497)</f>
        <v>0</v>
      </c>
      <c r="U3497">
        <f>SUM($F3497:I3497)</f>
        <v>0</v>
      </c>
      <c r="V3497">
        <f>SUM($F3497:J3497)</f>
        <v>0</v>
      </c>
      <c r="W3497">
        <f>SUM($F3497:K3497)</f>
        <v>0</v>
      </c>
      <c r="X3497">
        <f>SUM($F3497:L3497)</f>
        <v>0</v>
      </c>
      <c r="Y3497">
        <f>SUM($F3497:M3497)</f>
        <v>0</v>
      </c>
      <c r="Z3497">
        <f>SUM($F3497:N3497)</f>
        <v>0</v>
      </c>
      <c r="AA3497">
        <f>SUM($F3497:O3497)</f>
        <v>0</v>
      </c>
      <c r="AB3497">
        <f>SUM($F3497:P3497)</f>
        <v>0</v>
      </c>
      <c r="AC3497">
        <f>SUM($F3497:Q3497)</f>
        <v>0</v>
      </c>
      <c r="AD3497">
        <f>SUM($F3497:R3497)</f>
        <v>0</v>
      </c>
    </row>
    <row r="3498" spans="1:30" x14ac:dyDescent="0.35">
      <c r="A3498" t="s">
        <v>191</v>
      </c>
      <c r="B3498" s="328" t="str">
        <f>VLOOKUP(A3498,'Web Based Remittances'!$A$2:$C$70,3,0)</f>
        <v>772o15n</v>
      </c>
      <c r="C3498" t="s">
        <v>47</v>
      </c>
      <c r="D3498" t="s">
        <v>48</v>
      </c>
      <c r="E3498">
        <v>4190386</v>
      </c>
      <c r="S3498">
        <f t="shared" si="54"/>
        <v>0</v>
      </c>
      <c r="T3498">
        <f>SUM($F3498:H3498)</f>
        <v>0</v>
      </c>
      <c r="U3498">
        <f>SUM($F3498:I3498)</f>
        <v>0</v>
      </c>
      <c r="V3498">
        <f>SUM($F3498:J3498)</f>
        <v>0</v>
      </c>
      <c r="W3498">
        <f>SUM($F3498:K3498)</f>
        <v>0</v>
      </c>
      <c r="X3498">
        <f>SUM($F3498:L3498)</f>
        <v>0</v>
      </c>
      <c r="Y3498">
        <f>SUM($F3498:M3498)</f>
        <v>0</v>
      </c>
      <c r="Z3498">
        <f>SUM($F3498:N3498)</f>
        <v>0</v>
      </c>
      <c r="AA3498">
        <f>SUM($F3498:O3498)</f>
        <v>0</v>
      </c>
      <c r="AB3498">
        <f>SUM($F3498:P3498)</f>
        <v>0</v>
      </c>
      <c r="AC3498">
        <f>SUM($F3498:Q3498)</f>
        <v>0</v>
      </c>
      <c r="AD3498">
        <f>SUM($F3498:R3498)</f>
        <v>0</v>
      </c>
    </row>
    <row r="3499" spans="1:30" x14ac:dyDescent="0.35">
      <c r="A3499" t="s">
        <v>191</v>
      </c>
      <c r="B3499" s="328" t="str">
        <f>VLOOKUP(A3499,'Web Based Remittances'!$A$2:$C$70,3,0)</f>
        <v>772o15n</v>
      </c>
      <c r="C3499" t="s">
        <v>49</v>
      </c>
      <c r="D3499" t="s">
        <v>50</v>
      </c>
      <c r="E3499">
        <v>4190387</v>
      </c>
      <c r="S3499">
        <f t="shared" si="54"/>
        <v>0</v>
      </c>
      <c r="T3499">
        <f>SUM($F3499:H3499)</f>
        <v>0</v>
      </c>
      <c r="U3499">
        <f>SUM($F3499:I3499)</f>
        <v>0</v>
      </c>
      <c r="V3499">
        <f>SUM($F3499:J3499)</f>
        <v>0</v>
      </c>
      <c r="W3499">
        <f>SUM($F3499:K3499)</f>
        <v>0</v>
      </c>
      <c r="X3499">
        <f>SUM($F3499:L3499)</f>
        <v>0</v>
      </c>
      <c r="Y3499">
        <f>SUM($F3499:M3499)</f>
        <v>0</v>
      </c>
      <c r="Z3499">
        <f>SUM($F3499:N3499)</f>
        <v>0</v>
      </c>
      <c r="AA3499">
        <f>SUM($F3499:O3499)</f>
        <v>0</v>
      </c>
      <c r="AB3499">
        <f>SUM($F3499:P3499)</f>
        <v>0</v>
      </c>
      <c r="AC3499">
        <f>SUM($F3499:Q3499)</f>
        <v>0</v>
      </c>
      <c r="AD3499">
        <f>SUM($F3499:R3499)</f>
        <v>0</v>
      </c>
    </row>
    <row r="3500" spans="1:30" x14ac:dyDescent="0.35">
      <c r="A3500" t="s">
        <v>191</v>
      </c>
      <c r="B3500" s="328" t="str">
        <f>VLOOKUP(A3500,'Web Based Remittances'!$A$2:$C$70,3,0)</f>
        <v>772o15n</v>
      </c>
      <c r="C3500" t="s">
        <v>51</v>
      </c>
      <c r="D3500" t="s">
        <v>52</v>
      </c>
      <c r="E3500">
        <v>4190388</v>
      </c>
      <c r="F3500">
        <v>-10876</v>
      </c>
      <c r="G3500">
        <v>-5438</v>
      </c>
      <c r="M3500">
        <v>-5438</v>
      </c>
      <c r="S3500">
        <f t="shared" si="54"/>
        <v>-5438</v>
      </c>
      <c r="T3500">
        <f>SUM($F3500:H3500)</f>
        <v>-16314</v>
      </c>
      <c r="U3500">
        <f>SUM($F3500:I3500)</f>
        <v>-16314</v>
      </c>
      <c r="V3500">
        <f>SUM($F3500:J3500)</f>
        <v>-16314</v>
      </c>
      <c r="W3500">
        <f>SUM($F3500:K3500)</f>
        <v>-16314</v>
      </c>
      <c r="X3500">
        <f>SUM($F3500:L3500)</f>
        <v>-16314</v>
      </c>
      <c r="Y3500">
        <f>SUM($F3500:M3500)</f>
        <v>-21752</v>
      </c>
      <c r="Z3500">
        <f>SUM($F3500:N3500)</f>
        <v>-21752</v>
      </c>
      <c r="AA3500">
        <f>SUM($F3500:O3500)</f>
        <v>-21752</v>
      </c>
      <c r="AB3500">
        <f>SUM($F3500:P3500)</f>
        <v>-21752</v>
      </c>
      <c r="AC3500">
        <f>SUM($F3500:Q3500)</f>
        <v>-21752</v>
      </c>
      <c r="AD3500">
        <f>SUM($F3500:R3500)</f>
        <v>-21752</v>
      </c>
    </row>
    <row r="3501" spans="1:30" x14ac:dyDescent="0.35">
      <c r="A3501" t="s">
        <v>191</v>
      </c>
      <c r="B3501" s="328" t="str">
        <f>VLOOKUP(A3501,'Web Based Remittances'!$A$2:$C$70,3,0)</f>
        <v>772o15n</v>
      </c>
      <c r="C3501" t="s">
        <v>53</v>
      </c>
      <c r="D3501" t="s">
        <v>54</v>
      </c>
      <c r="E3501">
        <v>4190380</v>
      </c>
      <c r="F3501">
        <v>-59916</v>
      </c>
      <c r="H3501">
        <v>-11000</v>
      </c>
      <c r="J3501">
        <v>-40066</v>
      </c>
      <c r="N3501">
        <v>-8850</v>
      </c>
      <c r="S3501">
        <f t="shared" si="54"/>
        <v>0</v>
      </c>
      <c r="T3501">
        <f>SUM($F3501:H3501)</f>
        <v>-70916</v>
      </c>
      <c r="U3501">
        <f>SUM($F3501:I3501)</f>
        <v>-70916</v>
      </c>
      <c r="V3501">
        <f>SUM($F3501:J3501)</f>
        <v>-110982</v>
      </c>
      <c r="W3501">
        <f>SUM($F3501:K3501)</f>
        <v>-110982</v>
      </c>
      <c r="X3501">
        <f>SUM($F3501:L3501)</f>
        <v>-110982</v>
      </c>
      <c r="Y3501">
        <f>SUM($F3501:M3501)</f>
        <v>-110982</v>
      </c>
      <c r="Z3501">
        <f>SUM($F3501:N3501)</f>
        <v>-119832</v>
      </c>
      <c r="AA3501">
        <f>SUM($F3501:O3501)</f>
        <v>-119832</v>
      </c>
      <c r="AB3501">
        <f>SUM($F3501:P3501)</f>
        <v>-119832</v>
      </c>
      <c r="AC3501">
        <f>SUM($F3501:Q3501)</f>
        <v>-119832</v>
      </c>
      <c r="AD3501">
        <f>SUM($F3501:R3501)</f>
        <v>-119832</v>
      </c>
    </row>
    <row r="3502" spans="1:30" x14ac:dyDescent="0.35">
      <c r="A3502" t="s">
        <v>191</v>
      </c>
      <c r="B3502" s="328" t="str">
        <f>VLOOKUP(A3502,'Web Based Remittances'!$A$2:$C$70,3,0)</f>
        <v>772o15n</v>
      </c>
      <c r="C3502" t="s">
        <v>156</v>
      </c>
      <c r="D3502" t="s">
        <v>157</v>
      </c>
      <c r="E3502">
        <v>4190205</v>
      </c>
      <c r="S3502">
        <f t="shared" si="54"/>
        <v>0</v>
      </c>
      <c r="T3502">
        <f>SUM($F3502:H3502)</f>
        <v>0</v>
      </c>
      <c r="U3502">
        <f>SUM($F3502:I3502)</f>
        <v>0</v>
      </c>
      <c r="V3502">
        <f>SUM($F3502:J3502)</f>
        <v>0</v>
      </c>
      <c r="W3502">
        <f>SUM($F3502:K3502)</f>
        <v>0</v>
      </c>
      <c r="X3502">
        <f>SUM($F3502:L3502)</f>
        <v>0</v>
      </c>
      <c r="Y3502">
        <f>SUM($F3502:M3502)</f>
        <v>0</v>
      </c>
      <c r="Z3502">
        <f>SUM($F3502:N3502)</f>
        <v>0</v>
      </c>
      <c r="AA3502">
        <f>SUM($F3502:O3502)</f>
        <v>0</v>
      </c>
      <c r="AB3502">
        <f>SUM($F3502:P3502)</f>
        <v>0</v>
      </c>
      <c r="AC3502">
        <f>SUM($F3502:Q3502)</f>
        <v>0</v>
      </c>
      <c r="AD3502">
        <f>SUM($F3502:R3502)</f>
        <v>0</v>
      </c>
    </row>
    <row r="3503" spans="1:30" x14ac:dyDescent="0.35">
      <c r="A3503" t="s">
        <v>191</v>
      </c>
      <c r="B3503" s="328" t="str">
        <f>VLOOKUP(A3503,'Web Based Remittances'!$A$2:$C$70,3,0)</f>
        <v>772o15n</v>
      </c>
      <c r="C3503" t="s">
        <v>55</v>
      </c>
      <c r="D3503" t="s">
        <v>56</v>
      </c>
      <c r="E3503">
        <v>4190210</v>
      </c>
      <c r="S3503">
        <f t="shared" si="54"/>
        <v>0</v>
      </c>
      <c r="T3503">
        <f>SUM($F3503:H3503)</f>
        <v>0</v>
      </c>
      <c r="U3503">
        <f>SUM($F3503:I3503)</f>
        <v>0</v>
      </c>
      <c r="V3503">
        <f>SUM($F3503:J3503)</f>
        <v>0</v>
      </c>
      <c r="W3503">
        <f>SUM($F3503:K3503)</f>
        <v>0</v>
      </c>
      <c r="X3503">
        <f>SUM($F3503:L3503)</f>
        <v>0</v>
      </c>
      <c r="Y3503">
        <f>SUM($F3503:M3503)</f>
        <v>0</v>
      </c>
      <c r="Z3503">
        <f>SUM($F3503:N3503)</f>
        <v>0</v>
      </c>
      <c r="AA3503">
        <f>SUM($F3503:O3503)</f>
        <v>0</v>
      </c>
      <c r="AB3503">
        <f>SUM($F3503:P3503)</f>
        <v>0</v>
      </c>
      <c r="AC3503">
        <f>SUM($F3503:Q3503)</f>
        <v>0</v>
      </c>
      <c r="AD3503">
        <f>SUM($F3503:R3503)</f>
        <v>0</v>
      </c>
    </row>
    <row r="3504" spans="1:30" x14ac:dyDescent="0.35">
      <c r="A3504" t="s">
        <v>191</v>
      </c>
      <c r="B3504" s="328" t="str">
        <f>VLOOKUP(A3504,'Web Based Remittances'!$A$2:$C$70,3,0)</f>
        <v>772o15n</v>
      </c>
      <c r="C3504" t="s">
        <v>57</v>
      </c>
      <c r="D3504" t="s">
        <v>58</v>
      </c>
      <c r="E3504">
        <v>6110000</v>
      </c>
      <c r="F3504">
        <v>994237</v>
      </c>
      <c r="G3504">
        <v>74885</v>
      </c>
      <c r="H3504">
        <v>74885</v>
      </c>
      <c r="I3504">
        <v>74885</v>
      </c>
      <c r="J3504">
        <v>78944</v>
      </c>
      <c r="K3504">
        <v>75848</v>
      </c>
      <c r="L3504">
        <v>87826</v>
      </c>
      <c r="M3504">
        <v>87826</v>
      </c>
      <c r="N3504">
        <v>87826</v>
      </c>
      <c r="O3504">
        <v>87826</v>
      </c>
      <c r="P3504">
        <v>87826</v>
      </c>
      <c r="Q3504">
        <v>87826</v>
      </c>
      <c r="R3504">
        <v>87834</v>
      </c>
      <c r="S3504">
        <f t="shared" si="54"/>
        <v>74885</v>
      </c>
      <c r="T3504">
        <f>SUM($F3504:H3504)</f>
        <v>1144007</v>
      </c>
      <c r="U3504">
        <f>SUM($F3504:I3504)</f>
        <v>1218892</v>
      </c>
      <c r="V3504">
        <f>SUM($F3504:J3504)</f>
        <v>1297836</v>
      </c>
      <c r="W3504">
        <f>SUM($F3504:K3504)</f>
        <v>1373684</v>
      </c>
      <c r="X3504">
        <f>SUM($F3504:L3504)</f>
        <v>1461510</v>
      </c>
      <c r="Y3504">
        <f>SUM($F3504:M3504)</f>
        <v>1549336</v>
      </c>
      <c r="Z3504">
        <f>SUM($F3504:N3504)</f>
        <v>1637162</v>
      </c>
      <c r="AA3504">
        <f>SUM($F3504:O3504)</f>
        <v>1724988</v>
      </c>
      <c r="AB3504">
        <f>SUM($F3504:P3504)</f>
        <v>1812814</v>
      </c>
      <c r="AC3504">
        <f>SUM($F3504:Q3504)</f>
        <v>1900640</v>
      </c>
      <c r="AD3504">
        <f>SUM($F3504:R3504)</f>
        <v>1988474</v>
      </c>
    </row>
    <row r="3505" spans="1:30" x14ac:dyDescent="0.35">
      <c r="A3505" t="s">
        <v>191</v>
      </c>
      <c r="B3505" s="328" t="str">
        <f>VLOOKUP(A3505,'Web Based Remittances'!$A$2:$C$70,3,0)</f>
        <v>772o15n</v>
      </c>
      <c r="C3505" t="s">
        <v>59</v>
      </c>
      <c r="D3505" t="s">
        <v>60</v>
      </c>
      <c r="E3505">
        <v>6110020</v>
      </c>
      <c r="S3505">
        <f t="shared" si="54"/>
        <v>0</v>
      </c>
      <c r="T3505">
        <f>SUM($F3505:H3505)</f>
        <v>0</v>
      </c>
      <c r="U3505">
        <f>SUM($F3505:I3505)</f>
        <v>0</v>
      </c>
      <c r="V3505">
        <f>SUM($F3505:J3505)</f>
        <v>0</v>
      </c>
      <c r="W3505">
        <f>SUM($F3505:K3505)</f>
        <v>0</v>
      </c>
      <c r="X3505">
        <f>SUM($F3505:L3505)</f>
        <v>0</v>
      </c>
      <c r="Y3505">
        <f>SUM($F3505:M3505)</f>
        <v>0</v>
      </c>
      <c r="Z3505">
        <f>SUM($F3505:N3505)</f>
        <v>0</v>
      </c>
      <c r="AA3505">
        <f>SUM($F3505:O3505)</f>
        <v>0</v>
      </c>
      <c r="AB3505">
        <f>SUM($F3505:P3505)</f>
        <v>0</v>
      </c>
      <c r="AC3505">
        <f>SUM($F3505:Q3505)</f>
        <v>0</v>
      </c>
      <c r="AD3505">
        <f>SUM($F3505:R3505)</f>
        <v>0</v>
      </c>
    </row>
    <row r="3506" spans="1:30" x14ac:dyDescent="0.35">
      <c r="A3506" t="s">
        <v>191</v>
      </c>
      <c r="B3506" s="328" t="str">
        <f>VLOOKUP(A3506,'Web Based Remittances'!$A$2:$C$70,3,0)</f>
        <v>772o15n</v>
      </c>
      <c r="C3506" t="s">
        <v>61</v>
      </c>
      <c r="D3506" t="s">
        <v>62</v>
      </c>
      <c r="E3506">
        <v>6110600</v>
      </c>
      <c r="F3506">
        <v>462030</v>
      </c>
      <c r="G3506">
        <v>38503</v>
      </c>
      <c r="H3506">
        <v>38503</v>
      </c>
      <c r="I3506">
        <v>38503</v>
      </c>
      <c r="J3506">
        <v>38503</v>
      </c>
      <c r="K3506">
        <v>38503</v>
      </c>
      <c r="L3506">
        <v>38503</v>
      </c>
      <c r="M3506">
        <v>38503</v>
      </c>
      <c r="N3506">
        <v>38503</v>
      </c>
      <c r="O3506">
        <v>38503</v>
      </c>
      <c r="P3506">
        <v>38503</v>
      </c>
      <c r="Q3506">
        <v>38503</v>
      </c>
      <c r="R3506">
        <v>38497</v>
      </c>
      <c r="S3506">
        <f t="shared" si="54"/>
        <v>38503</v>
      </c>
      <c r="T3506">
        <f>SUM($F3506:H3506)</f>
        <v>539036</v>
      </c>
      <c r="U3506">
        <f>SUM($F3506:I3506)</f>
        <v>577539</v>
      </c>
      <c r="V3506">
        <f>SUM($F3506:J3506)</f>
        <v>616042</v>
      </c>
      <c r="W3506">
        <f>SUM($F3506:K3506)</f>
        <v>654545</v>
      </c>
      <c r="X3506">
        <f>SUM($F3506:L3506)</f>
        <v>693048</v>
      </c>
      <c r="Y3506">
        <f>SUM($F3506:M3506)</f>
        <v>731551</v>
      </c>
      <c r="Z3506">
        <f>SUM($F3506:N3506)</f>
        <v>770054</v>
      </c>
      <c r="AA3506">
        <f>SUM($F3506:O3506)</f>
        <v>808557</v>
      </c>
      <c r="AB3506">
        <f>SUM($F3506:P3506)</f>
        <v>847060</v>
      </c>
      <c r="AC3506">
        <f>SUM($F3506:Q3506)</f>
        <v>885563</v>
      </c>
      <c r="AD3506">
        <f>SUM($F3506:R3506)</f>
        <v>924060</v>
      </c>
    </row>
    <row r="3507" spans="1:30" x14ac:dyDescent="0.35">
      <c r="A3507" t="s">
        <v>191</v>
      </c>
      <c r="B3507" s="328" t="str">
        <f>VLOOKUP(A3507,'Web Based Remittances'!$A$2:$C$70,3,0)</f>
        <v>772o15n</v>
      </c>
      <c r="C3507" t="s">
        <v>63</v>
      </c>
      <c r="D3507" t="s">
        <v>64</v>
      </c>
      <c r="E3507">
        <v>6110720</v>
      </c>
      <c r="F3507">
        <v>72552</v>
      </c>
      <c r="G3507">
        <v>6383</v>
      </c>
      <c r="H3507">
        <v>6383</v>
      </c>
      <c r="I3507">
        <v>6383</v>
      </c>
      <c r="J3507">
        <v>6383</v>
      </c>
      <c r="K3507">
        <v>6383</v>
      </c>
      <c r="L3507">
        <v>5736</v>
      </c>
      <c r="M3507">
        <v>5736</v>
      </c>
      <c r="N3507">
        <v>5736</v>
      </c>
      <c r="O3507">
        <v>6217</v>
      </c>
      <c r="P3507">
        <v>5737</v>
      </c>
      <c r="Q3507">
        <v>5737</v>
      </c>
      <c r="R3507">
        <v>5738</v>
      </c>
      <c r="S3507">
        <f t="shared" si="54"/>
        <v>6383</v>
      </c>
      <c r="T3507">
        <f>SUM($F3507:H3507)</f>
        <v>85318</v>
      </c>
      <c r="U3507">
        <f>SUM($F3507:I3507)</f>
        <v>91701</v>
      </c>
      <c r="V3507">
        <f>SUM($F3507:J3507)</f>
        <v>98084</v>
      </c>
      <c r="W3507">
        <f>SUM($F3507:K3507)</f>
        <v>104467</v>
      </c>
      <c r="X3507">
        <f>SUM($F3507:L3507)</f>
        <v>110203</v>
      </c>
      <c r="Y3507">
        <f>SUM($F3507:M3507)</f>
        <v>115939</v>
      </c>
      <c r="Z3507">
        <f>SUM($F3507:N3507)</f>
        <v>121675</v>
      </c>
      <c r="AA3507">
        <f>SUM($F3507:O3507)</f>
        <v>127892</v>
      </c>
      <c r="AB3507">
        <f>SUM($F3507:P3507)</f>
        <v>133629</v>
      </c>
      <c r="AC3507">
        <f>SUM($F3507:Q3507)</f>
        <v>139366</v>
      </c>
      <c r="AD3507">
        <f>SUM($F3507:R3507)</f>
        <v>145104</v>
      </c>
    </row>
    <row r="3508" spans="1:30" x14ac:dyDescent="0.35">
      <c r="A3508" t="s">
        <v>191</v>
      </c>
      <c r="B3508" s="328" t="str">
        <f>VLOOKUP(A3508,'Web Based Remittances'!$A$2:$C$70,3,0)</f>
        <v>772o15n</v>
      </c>
      <c r="C3508" t="s">
        <v>65</v>
      </c>
      <c r="D3508" t="s">
        <v>66</v>
      </c>
      <c r="E3508">
        <v>6110860</v>
      </c>
      <c r="F3508">
        <v>113700</v>
      </c>
      <c r="G3508">
        <v>9456</v>
      </c>
      <c r="H3508">
        <v>9456</v>
      </c>
      <c r="I3508">
        <v>9456</v>
      </c>
      <c r="J3508">
        <v>9456</v>
      </c>
      <c r="K3508">
        <v>9456</v>
      </c>
      <c r="L3508">
        <v>9456</v>
      </c>
      <c r="M3508">
        <v>9456</v>
      </c>
      <c r="N3508">
        <v>9456</v>
      </c>
      <c r="O3508">
        <v>9456</v>
      </c>
      <c r="P3508">
        <v>9456</v>
      </c>
      <c r="Q3508">
        <v>9456</v>
      </c>
      <c r="R3508">
        <v>9684</v>
      </c>
      <c r="S3508">
        <f t="shared" si="54"/>
        <v>9456</v>
      </c>
      <c r="T3508">
        <f>SUM($F3508:H3508)</f>
        <v>132612</v>
      </c>
      <c r="U3508">
        <f>SUM($F3508:I3508)</f>
        <v>142068</v>
      </c>
      <c r="V3508">
        <f>SUM($F3508:J3508)</f>
        <v>151524</v>
      </c>
      <c r="W3508">
        <f>SUM($F3508:K3508)</f>
        <v>160980</v>
      </c>
      <c r="X3508">
        <f>SUM($F3508:L3508)</f>
        <v>170436</v>
      </c>
      <c r="Y3508">
        <f>SUM($F3508:M3508)</f>
        <v>179892</v>
      </c>
      <c r="Z3508">
        <f>SUM($F3508:N3508)</f>
        <v>189348</v>
      </c>
      <c r="AA3508">
        <f>SUM($F3508:O3508)</f>
        <v>198804</v>
      </c>
      <c r="AB3508">
        <f>SUM($F3508:P3508)</f>
        <v>208260</v>
      </c>
      <c r="AC3508">
        <f>SUM($F3508:Q3508)</f>
        <v>217716</v>
      </c>
      <c r="AD3508">
        <f>SUM($F3508:R3508)</f>
        <v>227400</v>
      </c>
    </row>
    <row r="3509" spans="1:30" x14ac:dyDescent="0.35">
      <c r="A3509" t="s">
        <v>191</v>
      </c>
      <c r="B3509" s="328" t="str">
        <f>VLOOKUP(A3509,'Web Based Remittances'!$A$2:$C$70,3,0)</f>
        <v>772o15n</v>
      </c>
      <c r="C3509" t="s">
        <v>67</v>
      </c>
      <c r="D3509" t="s">
        <v>68</v>
      </c>
      <c r="E3509">
        <v>6110800</v>
      </c>
      <c r="S3509">
        <f t="shared" si="54"/>
        <v>0</v>
      </c>
      <c r="T3509">
        <f>SUM($F3509:H3509)</f>
        <v>0</v>
      </c>
      <c r="U3509">
        <f>SUM($F3509:I3509)</f>
        <v>0</v>
      </c>
      <c r="V3509">
        <f>SUM($F3509:J3509)</f>
        <v>0</v>
      </c>
      <c r="W3509">
        <f>SUM($F3509:K3509)</f>
        <v>0</v>
      </c>
      <c r="X3509">
        <f>SUM($F3509:L3509)</f>
        <v>0</v>
      </c>
      <c r="Y3509">
        <f>SUM($F3509:M3509)</f>
        <v>0</v>
      </c>
      <c r="Z3509">
        <f>SUM($F3509:N3509)</f>
        <v>0</v>
      </c>
      <c r="AA3509">
        <f>SUM($F3509:O3509)</f>
        <v>0</v>
      </c>
      <c r="AB3509">
        <f>SUM($F3509:P3509)</f>
        <v>0</v>
      </c>
      <c r="AC3509">
        <f>SUM($F3509:Q3509)</f>
        <v>0</v>
      </c>
      <c r="AD3509">
        <f>SUM($F3509:R3509)</f>
        <v>0</v>
      </c>
    </row>
    <row r="3510" spans="1:30" x14ac:dyDescent="0.35">
      <c r="A3510" t="s">
        <v>191</v>
      </c>
      <c r="B3510" s="328" t="str">
        <f>VLOOKUP(A3510,'Web Based Remittances'!$A$2:$C$70,3,0)</f>
        <v>772o15n</v>
      </c>
      <c r="C3510" t="s">
        <v>69</v>
      </c>
      <c r="D3510" t="s">
        <v>70</v>
      </c>
      <c r="E3510">
        <v>6110640</v>
      </c>
      <c r="F3510">
        <v>48735</v>
      </c>
      <c r="G3510">
        <v>4116</v>
      </c>
      <c r="H3510">
        <v>4116</v>
      </c>
      <c r="I3510">
        <v>4116</v>
      </c>
      <c r="J3510">
        <v>4116</v>
      </c>
      <c r="K3510">
        <v>3455</v>
      </c>
      <c r="L3510">
        <v>4116</v>
      </c>
      <c r="M3510">
        <v>4115</v>
      </c>
      <c r="N3510">
        <v>4115</v>
      </c>
      <c r="O3510">
        <v>4115</v>
      </c>
      <c r="P3510">
        <v>4115</v>
      </c>
      <c r="Q3510">
        <v>4115</v>
      </c>
      <c r="R3510">
        <v>4125</v>
      </c>
      <c r="S3510">
        <f t="shared" si="54"/>
        <v>4116</v>
      </c>
      <c r="T3510">
        <f>SUM($F3510:H3510)</f>
        <v>56967</v>
      </c>
      <c r="U3510">
        <f>SUM($F3510:I3510)</f>
        <v>61083</v>
      </c>
      <c r="V3510">
        <f>SUM($F3510:J3510)</f>
        <v>65199</v>
      </c>
      <c r="W3510">
        <f>SUM($F3510:K3510)</f>
        <v>68654</v>
      </c>
      <c r="X3510">
        <f>SUM($F3510:L3510)</f>
        <v>72770</v>
      </c>
      <c r="Y3510">
        <f>SUM($F3510:M3510)</f>
        <v>76885</v>
      </c>
      <c r="Z3510">
        <f>SUM($F3510:N3510)</f>
        <v>81000</v>
      </c>
      <c r="AA3510">
        <f>SUM($F3510:O3510)</f>
        <v>85115</v>
      </c>
      <c r="AB3510">
        <f>SUM($F3510:P3510)</f>
        <v>89230</v>
      </c>
      <c r="AC3510">
        <f>SUM($F3510:Q3510)</f>
        <v>93345</v>
      </c>
      <c r="AD3510">
        <f>SUM($F3510:R3510)</f>
        <v>97470</v>
      </c>
    </row>
    <row r="3511" spans="1:30" x14ac:dyDescent="0.35">
      <c r="A3511" t="s">
        <v>191</v>
      </c>
      <c r="B3511" s="328" t="str">
        <f>VLOOKUP(A3511,'Web Based Remittances'!$A$2:$C$70,3,0)</f>
        <v>772o15n</v>
      </c>
      <c r="C3511" t="s">
        <v>71</v>
      </c>
      <c r="D3511" t="s">
        <v>72</v>
      </c>
      <c r="E3511">
        <v>6116300</v>
      </c>
      <c r="F3511">
        <v>2537</v>
      </c>
      <c r="G3511">
        <v>213</v>
      </c>
      <c r="H3511">
        <v>213</v>
      </c>
      <c r="I3511">
        <v>213</v>
      </c>
      <c r="J3511">
        <v>213</v>
      </c>
      <c r="K3511">
        <v>213</v>
      </c>
      <c r="L3511">
        <v>213</v>
      </c>
      <c r="M3511">
        <v>213</v>
      </c>
      <c r="N3511">
        <v>213</v>
      </c>
      <c r="O3511">
        <v>213</v>
      </c>
      <c r="P3511">
        <v>213</v>
      </c>
      <c r="Q3511">
        <v>213</v>
      </c>
      <c r="R3511">
        <v>194</v>
      </c>
      <c r="S3511">
        <f t="shared" si="54"/>
        <v>213</v>
      </c>
      <c r="T3511">
        <f>SUM($F3511:H3511)</f>
        <v>2963</v>
      </c>
      <c r="U3511">
        <f>SUM($F3511:I3511)</f>
        <v>3176</v>
      </c>
      <c r="V3511">
        <f>SUM($F3511:J3511)</f>
        <v>3389</v>
      </c>
      <c r="W3511">
        <f>SUM($F3511:K3511)</f>
        <v>3602</v>
      </c>
      <c r="X3511">
        <f>SUM($F3511:L3511)</f>
        <v>3815</v>
      </c>
      <c r="Y3511">
        <f>SUM($F3511:M3511)</f>
        <v>4028</v>
      </c>
      <c r="Z3511">
        <f>SUM($F3511:N3511)</f>
        <v>4241</v>
      </c>
      <c r="AA3511">
        <f>SUM($F3511:O3511)</f>
        <v>4454</v>
      </c>
      <c r="AB3511">
        <f>SUM($F3511:P3511)</f>
        <v>4667</v>
      </c>
      <c r="AC3511">
        <f>SUM($F3511:Q3511)</f>
        <v>4880</v>
      </c>
      <c r="AD3511">
        <f>SUM($F3511:R3511)</f>
        <v>5074</v>
      </c>
    </row>
    <row r="3512" spans="1:30" x14ac:dyDescent="0.35">
      <c r="A3512" t="s">
        <v>191</v>
      </c>
      <c r="B3512" s="328" t="str">
        <f>VLOOKUP(A3512,'Web Based Remittances'!$A$2:$C$70,3,0)</f>
        <v>772o15n</v>
      </c>
      <c r="C3512" t="s">
        <v>73</v>
      </c>
      <c r="D3512" t="s">
        <v>74</v>
      </c>
      <c r="E3512">
        <v>6116200</v>
      </c>
      <c r="F3512">
        <v>1830</v>
      </c>
      <c r="G3512">
        <v>100</v>
      </c>
      <c r="H3512">
        <v>100</v>
      </c>
      <c r="I3512">
        <v>100</v>
      </c>
      <c r="J3512">
        <v>100</v>
      </c>
      <c r="K3512">
        <v>100</v>
      </c>
      <c r="L3512">
        <v>100</v>
      </c>
      <c r="M3512">
        <v>100</v>
      </c>
      <c r="N3512">
        <v>780</v>
      </c>
      <c r="O3512">
        <v>100</v>
      </c>
      <c r="P3512">
        <v>100</v>
      </c>
      <c r="Q3512">
        <v>100</v>
      </c>
      <c r="R3512">
        <v>50</v>
      </c>
      <c r="S3512">
        <f t="shared" si="54"/>
        <v>100</v>
      </c>
      <c r="T3512">
        <f>SUM($F3512:H3512)</f>
        <v>2030</v>
      </c>
      <c r="U3512">
        <f>SUM($F3512:I3512)</f>
        <v>2130</v>
      </c>
      <c r="V3512">
        <f>SUM($F3512:J3512)</f>
        <v>2230</v>
      </c>
      <c r="W3512">
        <f>SUM($F3512:K3512)</f>
        <v>2330</v>
      </c>
      <c r="X3512">
        <f>SUM($F3512:L3512)</f>
        <v>2430</v>
      </c>
      <c r="Y3512">
        <f>SUM($F3512:M3512)</f>
        <v>2530</v>
      </c>
      <c r="Z3512">
        <f>SUM($F3512:N3512)</f>
        <v>3310</v>
      </c>
      <c r="AA3512">
        <f>SUM($F3512:O3512)</f>
        <v>3410</v>
      </c>
      <c r="AB3512">
        <f>SUM($F3512:P3512)</f>
        <v>3510</v>
      </c>
      <c r="AC3512">
        <f>SUM($F3512:Q3512)</f>
        <v>3610</v>
      </c>
      <c r="AD3512">
        <f>SUM($F3512:R3512)</f>
        <v>3660</v>
      </c>
    </row>
    <row r="3513" spans="1:30" x14ac:dyDescent="0.35">
      <c r="A3513" t="s">
        <v>191</v>
      </c>
      <c r="B3513" s="328" t="str">
        <f>VLOOKUP(A3513,'Web Based Remittances'!$A$2:$C$70,3,0)</f>
        <v>772o15n</v>
      </c>
      <c r="C3513" t="s">
        <v>75</v>
      </c>
      <c r="D3513" t="s">
        <v>76</v>
      </c>
      <c r="E3513">
        <v>6116610</v>
      </c>
      <c r="F3513">
        <v>10756</v>
      </c>
      <c r="G3513">
        <v>10756</v>
      </c>
      <c r="S3513">
        <f t="shared" si="54"/>
        <v>10756</v>
      </c>
      <c r="T3513">
        <f>SUM($F3513:H3513)</f>
        <v>21512</v>
      </c>
      <c r="U3513">
        <f>SUM($F3513:I3513)</f>
        <v>21512</v>
      </c>
      <c r="V3513">
        <f>SUM($F3513:J3513)</f>
        <v>21512</v>
      </c>
      <c r="W3513">
        <f>SUM($F3513:K3513)</f>
        <v>21512</v>
      </c>
      <c r="X3513">
        <f>SUM($F3513:L3513)</f>
        <v>21512</v>
      </c>
      <c r="Y3513">
        <f>SUM($F3513:M3513)</f>
        <v>21512</v>
      </c>
      <c r="Z3513">
        <f>SUM($F3513:N3513)</f>
        <v>21512</v>
      </c>
      <c r="AA3513">
        <f>SUM($F3513:O3513)</f>
        <v>21512</v>
      </c>
      <c r="AB3513">
        <f>SUM($F3513:P3513)</f>
        <v>21512</v>
      </c>
      <c r="AC3513">
        <f>SUM($F3513:Q3513)</f>
        <v>21512</v>
      </c>
      <c r="AD3513">
        <f>SUM($F3513:R3513)</f>
        <v>21512</v>
      </c>
    </row>
    <row r="3514" spans="1:30" x14ac:dyDescent="0.35">
      <c r="A3514" t="s">
        <v>191</v>
      </c>
      <c r="B3514" s="328" t="str">
        <f>VLOOKUP(A3514,'Web Based Remittances'!$A$2:$C$70,3,0)</f>
        <v>772o15n</v>
      </c>
      <c r="C3514" t="s">
        <v>77</v>
      </c>
      <c r="D3514" t="s">
        <v>78</v>
      </c>
      <c r="E3514">
        <v>6116600</v>
      </c>
      <c r="F3514">
        <v>650</v>
      </c>
      <c r="G3514">
        <v>650</v>
      </c>
      <c r="S3514">
        <f t="shared" si="54"/>
        <v>650</v>
      </c>
      <c r="T3514">
        <f>SUM($F3514:H3514)</f>
        <v>1300</v>
      </c>
      <c r="U3514">
        <f>SUM($F3514:I3514)</f>
        <v>1300</v>
      </c>
      <c r="V3514">
        <f>SUM($F3514:J3514)</f>
        <v>1300</v>
      </c>
      <c r="W3514">
        <f>SUM($F3514:K3514)</f>
        <v>1300</v>
      </c>
      <c r="X3514">
        <f>SUM($F3514:L3514)</f>
        <v>1300</v>
      </c>
      <c r="Y3514">
        <f>SUM($F3514:M3514)</f>
        <v>1300</v>
      </c>
      <c r="Z3514">
        <f>SUM($F3514:N3514)</f>
        <v>1300</v>
      </c>
      <c r="AA3514">
        <f>SUM($F3514:O3514)</f>
        <v>1300</v>
      </c>
      <c r="AB3514">
        <f>SUM($F3514:P3514)</f>
        <v>1300</v>
      </c>
      <c r="AC3514">
        <f>SUM($F3514:Q3514)</f>
        <v>1300</v>
      </c>
      <c r="AD3514">
        <f>SUM($F3514:R3514)</f>
        <v>1300</v>
      </c>
    </row>
    <row r="3515" spans="1:30" x14ac:dyDescent="0.35">
      <c r="A3515" t="s">
        <v>191</v>
      </c>
      <c r="B3515" s="328" t="str">
        <f>VLOOKUP(A3515,'Web Based Remittances'!$A$2:$C$70,3,0)</f>
        <v>772o15n</v>
      </c>
      <c r="C3515" t="s">
        <v>79</v>
      </c>
      <c r="D3515" t="s">
        <v>80</v>
      </c>
      <c r="E3515">
        <v>6121000</v>
      </c>
      <c r="F3515">
        <v>35022</v>
      </c>
      <c r="G3515">
        <v>2918.5</v>
      </c>
      <c r="H3515">
        <v>2918.5</v>
      </c>
      <c r="I3515">
        <v>2918.5</v>
      </c>
      <c r="J3515">
        <v>2918.5</v>
      </c>
      <c r="K3515">
        <v>2918.5</v>
      </c>
      <c r="L3515">
        <v>2918.5</v>
      </c>
      <c r="M3515">
        <v>2918.5</v>
      </c>
      <c r="N3515">
        <v>2918.5</v>
      </c>
      <c r="O3515">
        <v>2918.5</v>
      </c>
      <c r="P3515">
        <v>2918.5</v>
      </c>
      <c r="Q3515">
        <v>2918.5</v>
      </c>
      <c r="R3515">
        <v>2918.5</v>
      </c>
      <c r="S3515">
        <f t="shared" si="54"/>
        <v>2918.5</v>
      </c>
      <c r="T3515">
        <f>SUM($F3515:H3515)</f>
        <v>40859</v>
      </c>
      <c r="U3515">
        <f>SUM($F3515:I3515)</f>
        <v>43777.5</v>
      </c>
      <c r="V3515">
        <f>SUM($F3515:J3515)</f>
        <v>46696</v>
      </c>
      <c r="W3515">
        <f>SUM($F3515:K3515)</f>
        <v>49614.5</v>
      </c>
      <c r="X3515">
        <f>SUM($F3515:L3515)</f>
        <v>52533</v>
      </c>
      <c r="Y3515">
        <f>SUM($F3515:M3515)</f>
        <v>55451.5</v>
      </c>
      <c r="Z3515">
        <f>SUM($F3515:N3515)</f>
        <v>58370</v>
      </c>
      <c r="AA3515">
        <f>SUM($F3515:O3515)</f>
        <v>61288.5</v>
      </c>
      <c r="AB3515">
        <f>SUM($F3515:P3515)</f>
        <v>64207</v>
      </c>
      <c r="AC3515">
        <f>SUM($F3515:Q3515)</f>
        <v>67125.5</v>
      </c>
      <c r="AD3515">
        <f>SUM($F3515:R3515)</f>
        <v>70044</v>
      </c>
    </row>
    <row r="3516" spans="1:30" x14ac:dyDescent="0.35">
      <c r="A3516" t="s">
        <v>191</v>
      </c>
      <c r="B3516" s="328" t="str">
        <f>VLOOKUP(A3516,'Web Based Remittances'!$A$2:$C$70,3,0)</f>
        <v>772o15n</v>
      </c>
      <c r="C3516" t="s">
        <v>81</v>
      </c>
      <c r="D3516" t="s">
        <v>82</v>
      </c>
      <c r="E3516">
        <v>6122310</v>
      </c>
      <c r="F3516">
        <v>9256</v>
      </c>
      <c r="G3516">
        <v>4438</v>
      </c>
      <c r="H3516">
        <v>438</v>
      </c>
      <c r="I3516">
        <v>438</v>
      </c>
      <c r="J3516">
        <v>438</v>
      </c>
      <c r="K3516">
        <v>438</v>
      </c>
      <c r="L3516">
        <v>438</v>
      </c>
      <c r="M3516">
        <v>438</v>
      </c>
      <c r="N3516">
        <v>438</v>
      </c>
      <c r="O3516">
        <v>438</v>
      </c>
      <c r="P3516">
        <v>438</v>
      </c>
      <c r="Q3516">
        <v>438</v>
      </c>
      <c r="R3516">
        <v>438</v>
      </c>
      <c r="S3516">
        <f t="shared" si="54"/>
        <v>4438</v>
      </c>
      <c r="T3516">
        <f>SUM($F3516:H3516)</f>
        <v>14132</v>
      </c>
      <c r="U3516">
        <f>SUM($F3516:I3516)</f>
        <v>14570</v>
      </c>
      <c r="V3516">
        <f>SUM($F3516:J3516)</f>
        <v>15008</v>
      </c>
      <c r="W3516">
        <f>SUM($F3516:K3516)</f>
        <v>15446</v>
      </c>
      <c r="X3516">
        <f>SUM($F3516:L3516)</f>
        <v>15884</v>
      </c>
      <c r="Y3516">
        <f>SUM($F3516:M3516)</f>
        <v>16322</v>
      </c>
      <c r="Z3516">
        <f>SUM($F3516:N3516)</f>
        <v>16760</v>
      </c>
      <c r="AA3516">
        <f>SUM($F3516:O3516)</f>
        <v>17198</v>
      </c>
      <c r="AB3516">
        <f>SUM($F3516:P3516)</f>
        <v>17636</v>
      </c>
      <c r="AC3516">
        <f>SUM($F3516:Q3516)</f>
        <v>18074</v>
      </c>
      <c r="AD3516">
        <f>SUM($F3516:R3516)</f>
        <v>18512</v>
      </c>
    </row>
    <row r="3517" spans="1:30" x14ac:dyDescent="0.35">
      <c r="A3517" t="s">
        <v>191</v>
      </c>
      <c r="B3517" s="328" t="str">
        <f>VLOOKUP(A3517,'Web Based Remittances'!$A$2:$C$70,3,0)</f>
        <v>772o15n</v>
      </c>
      <c r="C3517" t="s">
        <v>83</v>
      </c>
      <c r="D3517" t="s">
        <v>84</v>
      </c>
      <c r="E3517">
        <v>6122110</v>
      </c>
      <c r="F3517">
        <v>7000</v>
      </c>
      <c r="G3517">
        <v>583.33333333333337</v>
      </c>
      <c r="H3517">
        <v>583.33333333333337</v>
      </c>
      <c r="I3517">
        <v>583.33333333333337</v>
      </c>
      <c r="J3517">
        <v>583.33333333333337</v>
      </c>
      <c r="K3517">
        <v>583.33333333333337</v>
      </c>
      <c r="L3517">
        <v>583.33333333333337</v>
      </c>
      <c r="M3517">
        <v>583.33333333333337</v>
      </c>
      <c r="N3517">
        <v>583.33333333333337</v>
      </c>
      <c r="O3517">
        <v>583.33333333333337</v>
      </c>
      <c r="P3517">
        <v>583.33333333333337</v>
      </c>
      <c r="Q3517">
        <v>583.33333333333337</v>
      </c>
      <c r="R3517">
        <v>583.33333333333337</v>
      </c>
      <c r="S3517">
        <f t="shared" si="54"/>
        <v>583.33333333333337</v>
      </c>
      <c r="T3517">
        <f>SUM($F3517:H3517)</f>
        <v>8166.6666666666661</v>
      </c>
      <c r="U3517">
        <f>SUM($F3517:I3517)</f>
        <v>8750</v>
      </c>
      <c r="V3517">
        <f>SUM($F3517:J3517)</f>
        <v>9333.3333333333339</v>
      </c>
      <c r="W3517">
        <f>SUM($F3517:K3517)</f>
        <v>9916.6666666666679</v>
      </c>
      <c r="X3517">
        <f>SUM($F3517:L3517)</f>
        <v>10500.000000000002</v>
      </c>
      <c r="Y3517">
        <f>SUM($F3517:M3517)</f>
        <v>11083.333333333336</v>
      </c>
      <c r="Z3517">
        <f>SUM($F3517:N3517)</f>
        <v>11666.66666666667</v>
      </c>
      <c r="AA3517">
        <f>SUM($F3517:O3517)</f>
        <v>12250.000000000004</v>
      </c>
      <c r="AB3517">
        <f>SUM($F3517:P3517)</f>
        <v>12833.333333333338</v>
      </c>
      <c r="AC3517">
        <f>SUM($F3517:Q3517)</f>
        <v>13416.666666666672</v>
      </c>
      <c r="AD3517">
        <f>SUM($F3517:R3517)</f>
        <v>14000.000000000005</v>
      </c>
    </row>
    <row r="3518" spans="1:30" x14ac:dyDescent="0.35">
      <c r="A3518" t="s">
        <v>191</v>
      </c>
      <c r="B3518" s="328" t="str">
        <f>VLOOKUP(A3518,'Web Based Remittances'!$A$2:$C$70,3,0)</f>
        <v>772o15n</v>
      </c>
      <c r="C3518" t="s">
        <v>85</v>
      </c>
      <c r="D3518" t="s">
        <v>86</v>
      </c>
      <c r="E3518">
        <v>6120800</v>
      </c>
      <c r="F3518">
        <v>6000</v>
      </c>
      <c r="G3518">
        <v>1500</v>
      </c>
      <c r="J3518">
        <v>1500</v>
      </c>
      <c r="M3518">
        <v>1500</v>
      </c>
      <c r="Q3518">
        <v>1500</v>
      </c>
      <c r="S3518">
        <f t="shared" si="54"/>
        <v>1500</v>
      </c>
      <c r="T3518">
        <f>SUM($F3518:H3518)</f>
        <v>7500</v>
      </c>
      <c r="U3518">
        <f>SUM($F3518:I3518)</f>
        <v>7500</v>
      </c>
      <c r="V3518">
        <f>SUM($F3518:J3518)</f>
        <v>9000</v>
      </c>
      <c r="W3518">
        <f>SUM($F3518:K3518)</f>
        <v>9000</v>
      </c>
      <c r="X3518">
        <f>SUM($F3518:L3518)</f>
        <v>9000</v>
      </c>
      <c r="Y3518">
        <f>SUM($F3518:M3518)</f>
        <v>10500</v>
      </c>
      <c r="Z3518">
        <f>SUM($F3518:N3518)</f>
        <v>10500</v>
      </c>
      <c r="AA3518">
        <f>SUM($F3518:O3518)</f>
        <v>10500</v>
      </c>
      <c r="AB3518">
        <f>SUM($F3518:P3518)</f>
        <v>10500</v>
      </c>
      <c r="AC3518">
        <f>SUM($F3518:Q3518)</f>
        <v>12000</v>
      </c>
      <c r="AD3518">
        <f>SUM($F3518:R3518)</f>
        <v>12000</v>
      </c>
    </row>
    <row r="3519" spans="1:30" x14ac:dyDescent="0.35">
      <c r="A3519" t="s">
        <v>191</v>
      </c>
      <c r="B3519" s="328" t="str">
        <f>VLOOKUP(A3519,'Web Based Remittances'!$A$2:$C$70,3,0)</f>
        <v>772o15n</v>
      </c>
      <c r="C3519" t="s">
        <v>87</v>
      </c>
      <c r="D3519" t="s">
        <v>88</v>
      </c>
      <c r="E3519">
        <v>6120220</v>
      </c>
      <c r="F3519">
        <v>51760</v>
      </c>
      <c r="G3519">
        <v>3324</v>
      </c>
      <c r="H3519">
        <v>2765</v>
      </c>
      <c r="I3519">
        <v>2859</v>
      </c>
      <c r="J3519">
        <v>1803</v>
      </c>
      <c r="K3519">
        <v>1837</v>
      </c>
      <c r="L3519">
        <v>2024</v>
      </c>
      <c r="M3519">
        <v>6970</v>
      </c>
      <c r="N3519">
        <v>8233</v>
      </c>
      <c r="O3519">
        <v>5793</v>
      </c>
      <c r="P3519">
        <v>4587</v>
      </c>
      <c r="Q3519">
        <v>5765</v>
      </c>
      <c r="R3519">
        <v>5800</v>
      </c>
      <c r="S3519">
        <f t="shared" si="54"/>
        <v>3324</v>
      </c>
      <c r="T3519">
        <f>SUM($F3519:H3519)</f>
        <v>57849</v>
      </c>
      <c r="U3519">
        <f>SUM($F3519:I3519)</f>
        <v>60708</v>
      </c>
      <c r="V3519">
        <f>SUM($F3519:J3519)</f>
        <v>62511</v>
      </c>
      <c r="W3519">
        <f>SUM($F3519:K3519)</f>
        <v>64348</v>
      </c>
      <c r="X3519">
        <f>SUM($F3519:L3519)</f>
        <v>66372</v>
      </c>
      <c r="Y3519">
        <f>SUM($F3519:M3519)</f>
        <v>73342</v>
      </c>
      <c r="Z3519">
        <f>SUM($F3519:N3519)</f>
        <v>81575</v>
      </c>
      <c r="AA3519">
        <f>SUM($F3519:O3519)</f>
        <v>87368</v>
      </c>
      <c r="AB3519">
        <f>SUM($F3519:P3519)</f>
        <v>91955</v>
      </c>
      <c r="AC3519">
        <f>SUM($F3519:Q3519)</f>
        <v>97720</v>
      </c>
      <c r="AD3519">
        <f>SUM($F3519:R3519)</f>
        <v>103520</v>
      </c>
    </row>
    <row r="3520" spans="1:30" x14ac:dyDescent="0.35">
      <c r="A3520" t="s">
        <v>191</v>
      </c>
      <c r="B3520" s="328" t="str">
        <f>VLOOKUP(A3520,'Web Based Remittances'!$A$2:$C$70,3,0)</f>
        <v>772o15n</v>
      </c>
      <c r="C3520" t="s">
        <v>89</v>
      </c>
      <c r="D3520" t="s">
        <v>90</v>
      </c>
      <c r="E3520">
        <v>6120600</v>
      </c>
      <c r="F3520">
        <v>7578</v>
      </c>
      <c r="G3520">
        <v>7578</v>
      </c>
      <c r="S3520">
        <f t="shared" si="54"/>
        <v>7578</v>
      </c>
      <c r="T3520">
        <f>SUM($F3520:H3520)</f>
        <v>15156</v>
      </c>
      <c r="U3520">
        <f>SUM($F3520:I3520)</f>
        <v>15156</v>
      </c>
      <c r="V3520">
        <f>SUM($F3520:J3520)</f>
        <v>15156</v>
      </c>
      <c r="W3520">
        <f>SUM($F3520:K3520)</f>
        <v>15156</v>
      </c>
      <c r="X3520">
        <f>SUM($F3520:L3520)</f>
        <v>15156</v>
      </c>
      <c r="Y3520">
        <f>SUM($F3520:M3520)</f>
        <v>15156</v>
      </c>
      <c r="Z3520">
        <f>SUM($F3520:N3520)</f>
        <v>15156</v>
      </c>
      <c r="AA3520">
        <f>SUM($F3520:O3520)</f>
        <v>15156</v>
      </c>
      <c r="AB3520">
        <f>SUM($F3520:P3520)</f>
        <v>15156</v>
      </c>
      <c r="AC3520">
        <f>SUM($F3520:Q3520)</f>
        <v>15156</v>
      </c>
      <c r="AD3520">
        <f>SUM($F3520:R3520)</f>
        <v>15156</v>
      </c>
    </row>
    <row r="3521" spans="1:30" x14ac:dyDescent="0.35">
      <c r="A3521" t="s">
        <v>191</v>
      </c>
      <c r="B3521" s="328" t="str">
        <f>VLOOKUP(A3521,'Web Based Remittances'!$A$2:$C$70,3,0)</f>
        <v>772o15n</v>
      </c>
      <c r="C3521" t="s">
        <v>91</v>
      </c>
      <c r="D3521" t="s">
        <v>92</v>
      </c>
      <c r="E3521">
        <v>6120400</v>
      </c>
      <c r="F3521">
        <v>19000</v>
      </c>
      <c r="G3521">
        <v>1583.3333333333333</v>
      </c>
      <c r="H3521">
        <v>1583.3333333333333</v>
      </c>
      <c r="I3521">
        <v>1583.3333333333333</v>
      </c>
      <c r="J3521">
        <v>1583.3333333333333</v>
      </c>
      <c r="K3521">
        <v>1583.3333333333333</v>
      </c>
      <c r="L3521">
        <v>1583.3333333333333</v>
      </c>
      <c r="M3521">
        <v>1583.3333333333333</v>
      </c>
      <c r="N3521">
        <v>1583.3333333333333</v>
      </c>
      <c r="O3521">
        <v>1583.3333333333333</v>
      </c>
      <c r="P3521">
        <v>1583.3333333333333</v>
      </c>
      <c r="Q3521">
        <v>1583.3333333333333</v>
      </c>
      <c r="R3521">
        <v>1583.3333333333333</v>
      </c>
      <c r="S3521">
        <f t="shared" si="54"/>
        <v>1583.3333333333333</v>
      </c>
      <c r="T3521">
        <f>SUM($F3521:H3521)</f>
        <v>22166.666666666664</v>
      </c>
      <c r="U3521">
        <f>SUM($F3521:I3521)</f>
        <v>23749.999999999996</v>
      </c>
      <c r="V3521">
        <f>SUM($F3521:J3521)</f>
        <v>25333.333333333328</v>
      </c>
      <c r="W3521">
        <f>SUM($F3521:K3521)</f>
        <v>26916.666666666661</v>
      </c>
      <c r="X3521">
        <f>SUM($F3521:L3521)</f>
        <v>28499.999999999993</v>
      </c>
      <c r="Y3521">
        <f>SUM($F3521:M3521)</f>
        <v>30083.333333333325</v>
      </c>
      <c r="Z3521">
        <f>SUM($F3521:N3521)</f>
        <v>31666.666666666657</v>
      </c>
      <c r="AA3521">
        <f>SUM($F3521:O3521)</f>
        <v>33249.999999999993</v>
      </c>
      <c r="AB3521">
        <f>SUM($F3521:P3521)</f>
        <v>34833.333333333328</v>
      </c>
      <c r="AC3521">
        <f>SUM($F3521:Q3521)</f>
        <v>36416.666666666664</v>
      </c>
      <c r="AD3521">
        <f>SUM($F3521:R3521)</f>
        <v>38000</v>
      </c>
    </row>
    <row r="3522" spans="1:30" x14ac:dyDescent="0.35">
      <c r="A3522" t="s">
        <v>191</v>
      </c>
      <c r="B3522" s="328" t="str">
        <f>VLOOKUP(A3522,'Web Based Remittances'!$A$2:$C$70,3,0)</f>
        <v>772o15n</v>
      </c>
      <c r="C3522" t="s">
        <v>93</v>
      </c>
      <c r="D3522" t="s">
        <v>94</v>
      </c>
      <c r="E3522">
        <v>6140130</v>
      </c>
      <c r="F3522">
        <v>160864</v>
      </c>
      <c r="G3522">
        <v>48953</v>
      </c>
      <c r="H3522">
        <v>14150</v>
      </c>
      <c r="I3522">
        <v>7650</v>
      </c>
      <c r="J3522">
        <v>7650</v>
      </c>
      <c r="K3522">
        <v>7650</v>
      </c>
      <c r="L3522">
        <v>10401</v>
      </c>
      <c r="M3522">
        <v>11650</v>
      </c>
      <c r="N3522">
        <v>7650</v>
      </c>
      <c r="O3522">
        <v>7650</v>
      </c>
      <c r="P3522">
        <v>13387</v>
      </c>
      <c r="Q3522">
        <v>11286</v>
      </c>
      <c r="R3522">
        <v>12787</v>
      </c>
      <c r="S3522">
        <f t="shared" si="54"/>
        <v>48953</v>
      </c>
      <c r="T3522">
        <f>SUM($F3522:H3522)</f>
        <v>223967</v>
      </c>
      <c r="U3522">
        <f>SUM($F3522:I3522)</f>
        <v>231617</v>
      </c>
      <c r="V3522">
        <f>SUM($F3522:J3522)</f>
        <v>239267</v>
      </c>
      <c r="W3522">
        <f>SUM($F3522:K3522)</f>
        <v>246917</v>
      </c>
      <c r="X3522">
        <f>SUM($F3522:L3522)</f>
        <v>257318</v>
      </c>
      <c r="Y3522">
        <f>SUM($F3522:M3522)</f>
        <v>268968</v>
      </c>
      <c r="Z3522">
        <f>SUM($F3522:N3522)</f>
        <v>276618</v>
      </c>
      <c r="AA3522">
        <f>SUM($F3522:O3522)</f>
        <v>284268</v>
      </c>
      <c r="AB3522">
        <f>SUM($F3522:P3522)</f>
        <v>297655</v>
      </c>
      <c r="AC3522">
        <f>SUM($F3522:Q3522)</f>
        <v>308941</v>
      </c>
      <c r="AD3522">
        <f>SUM($F3522:R3522)</f>
        <v>321728</v>
      </c>
    </row>
    <row r="3523" spans="1:30" x14ac:dyDescent="0.35">
      <c r="A3523" t="s">
        <v>191</v>
      </c>
      <c r="B3523" s="328" t="str">
        <f>VLOOKUP(A3523,'Web Based Remittances'!$A$2:$C$70,3,0)</f>
        <v>772o15n</v>
      </c>
      <c r="C3523" t="s">
        <v>95</v>
      </c>
      <c r="D3523" t="s">
        <v>96</v>
      </c>
      <c r="E3523">
        <v>6142430</v>
      </c>
      <c r="F3523">
        <v>10100</v>
      </c>
      <c r="G3523">
        <v>2217</v>
      </c>
      <c r="H3523">
        <v>717</v>
      </c>
      <c r="I3523">
        <v>717</v>
      </c>
      <c r="J3523">
        <v>717</v>
      </c>
      <c r="K3523">
        <v>717</v>
      </c>
      <c r="L3523">
        <v>717</v>
      </c>
      <c r="M3523">
        <v>717</v>
      </c>
      <c r="N3523">
        <v>717</v>
      </c>
      <c r="O3523">
        <v>717</v>
      </c>
      <c r="P3523">
        <v>717</v>
      </c>
      <c r="Q3523">
        <v>717</v>
      </c>
      <c r="R3523">
        <v>713</v>
      </c>
      <c r="S3523">
        <f t="shared" si="54"/>
        <v>2217</v>
      </c>
      <c r="T3523">
        <f>SUM($F3523:H3523)</f>
        <v>13034</v>
      </c>
      <c r="U3523">
        <f>SUM($F3523:I3523)</f>
        <v>13751</v>
      </c>
      <c r="V3523">
        <f>SUM($F3523:J3523)</f>
        <v>14468</v>
      </c>
      <c r="W3523">
        <f>SUM($F3523:K3523)</f>
        <v>15185</v>
      </c>
      <c r="X3523">
        <f>SUM($F3523:L3523)</f>
        <v>15902</v>
      </c>
      <c r="Y3523">
        <f>SUM($F3523:M3523)</f>
        <v>16619</v>
      </c>
      <c r="Z3523">
        <f>SUM($F3523:N3523)</f>
        <v>17336</v>
      </c>
      <c r="AA3523">
        <f>SUM($F3523:O3523)</f>
        <v>18053</v>
      </c>
      <c r="AB3523">
        <f>SUM($F3523:P3523)</f>
        <v>18770</v>
      </c>
      <c r="AC3523">
        <f>SUM($F3523:Q3523)</f>
        <v>19487</v>
      </c>
      <c r="AD3523">
        <f>SUM($F3523:R3523)</f>
        <v>20200</v>
      </c>
    </row>
    <row r="3524" spans="1:30" x14ac:dyDescent="0.35">
      <c r="A3524" t="s">
        <v>191</v>
      </c>
      <c r="B3524" s="328" t="str">
        <f>VLOOKUP(A3524,'Web Based Remittances'!$A$2:$C$70,3,0)</f>
        <v>772o15n</v>
      </c>
      <c r="C3524" t="s">
        <v>97</v>
      </c>
      <c r="D3524" t="s">
        <v>98</v>
      </c>
      <c r="E3524">
        <v>6146100</v>
      </c>
      <c r="S3524">
        <f t="shared" ref="S3524:S3587" si="55">G3524</f>
        <v>0</v>
      </c>
      <c r="T3524">
        <f>SUM($F3524:H3524)</f>
        <v>0</v>
      </c>
      <c r="U3524">
        <f>SUM($F3524:I3524)</f>
        <v>0</v>
      </c>
      <c r="V3524">
        <f>SUM($F3524:J3524)</f>
        <v>0</v>
      </c>
      <c r="W3524">
        <f>SUM($F3524:K3524)</f>
        <v>0</v>
      </c>
      <c r="X3524">
        <f>SUM($F3524:L3524)</f>
        <v>0</v>
      </c>
      <c r="Y3524">
        <f>SUM($F3524:M3524)</f>
        <v>0</v>
      </c>
      <c r="Z3524">
        <f>SUM($F3524:N3524)</f>
        <v>0</v>
      </c>
      <c r="AA3524">
        <f>SUM($F3524:O3524)</f>
        <v>0</v>
      </c>
      <c r="AB3524">
        <f>SUM($F3524:P3524)</f>
        <v>0</v>
      </c>
      <c r="AC3524">
        <f>SUM($F3524:Q3524)</f>
        <v>0</v>
      </c>
      <c r="AD3524">
        <f>SUM($F3524:R3524)</f>
        <v>0</v>
      </c>
    </row>
    <row r="3525" spans="1:30" x14ac:dyDescent="0.35">
      <c r="A3525" t="s">
        <v>191</v>
      </c>
      <c r="B3525" s="328" t="str">
        <f>VLOOKUP(A3525,'Web Based Remittances'!$A$2:$C$70,3,0)</f>
        <v>772o15n</v>
      </c>
      <c r="C3525" t="s">
        <v>99</v>
      </c>
      <c r="D3525" t="s">
        <v>100</v>
      </c>
      <c r="E3525">
        <v>6140000</v>
      </c>
      <c r="F3525">
        <v>15694</v>
      </c>
      <c r="G3525">
        <v>2699</v>
      </c>
      <c r="H3525">
        <v>343</v>
      </c>
      <c r="I3525">
        <v>993</v>
      </c>
      <c r="J3525">
        <v>3079</v>
      </c>
      <c r="K3525">
        <v>843</v>
      </c>
      <c r="L3525">
        <v>393</v>
      </c>
      <c r="M3525">
        <v>1679</v>
      </c>
      <c r="N3525">
        <v>1423</v>
      </c>
      <c r="O3525">
        <v>393</v>
      </c>
      <c r="P3525">
        <v>843</v>
      </c>
      <c r="Q3525">
        <v>2499</v>
      </c>
      <c r="R3525">
        <v>507</v>
      </c>
      <c r="S3525">
        <f t="shared" si="55"/>
        <v>2699</v>
      </c>
      <c r="T3525">
        <f>SUM($F3525:H3525)</f>
        <v>18736</v>
      </c>
      <c r="U3525">
        <f>SUM($F3525:I3525)</f>
        <v>19729</v>
      </c>
      <c r="V3525">
        <f>SUM($F3525:J3525)</f>
        <v>22808</v>
      </c>
      <c r="W3525">
        <f>SUM($F3525:K3525)</f>
        <v>23651</v>
      </c>
      <c r="X3525">
        <f>SUM($F3525:L3525)</f>
        <v>24044</v>
      </c>
      <c r="Y3525">
        <f>SUM($F3525:M3525)</f>
        <v>25723</v>
      </c>
      <c r="Z3525">
        <f>SUM($F3525:N3525)</f>
        <v>27146</v>
      </c>
      <c r="AA3525">
        <f>SUM($F3525:O3525)</f>
        <v>27539</v>
      </c>
      <c r="AB3525">
        <f>SUM($F3525:P3525)</f>
        <v>28382</v>
      </c>
      <c r="AC3525">
        <f>SUM($F3525:Q3525)</f>
        <v>30881</v>
      </c>
      <c r="AD3525">
        <f>SUM($F3525:R3525)</f>
        <v>31388</v>
      </c>
    </row>
    <row r="3526" spans="1:30" x14ac:dyDescent="0.35">
      <c r="A3526" t="s">
        <v>191</v>
      </c>
      <c r="B3526" s="328" t="str">
        <f>VLOOKUP(A3526,'Web Based Remittances'!$A$2:$C$70,3,0)</f>
        <v>772o15n</v>
      </c>
      <c r="C3526" t="s">
        <v>101</v>
      </c>
      <c r="D3526" t="s">
        <v>102</v>
      </c>
      <c r="E3526">
        <v>6121600</v>
      </c>
      <c r="F3526">
        <v>6930</v>
      </c>
      <c r="G3526">
        <v>6930</v>
      </c>
      <c r="S3526">
        <f t="shared" si="55"/>
        <v>6930</v>
      </c>
      <c r="T3526">
        <f>SUM($F3526:H3526)</f>
        <v>13860</v>
      </c>
      <c r="U3526">
        <f>SUM($F3526:I3526)</f>
        <v>13860</v>
      </c>
      <c r="V3526">
        <f>SUM($F3526:J3526)</f>
        <v>13860</v>
      </c>
      <c r="W3526">
        <f>SUM($F3526:K3526)</f>
        <v>13860</v>
      </c>
      <c r="X3526">
        <f>SUM($F3526:L3526)</f>
        <v>13860</v>
      </c>
      <c r="Y3526">
        <f>SUM($F3526:M3526)</f>
        <v>13860</v>
      </c>
      <c r="Z3526">
        <f>SUM($F3526:N3526)</f>
        <v>13860</v>
      </c>
      <c r="AA3526">
        <f>SUM($F3526:O3526)</f>
        <v>13860</v>
      </c>
      <c r="AB3526">
        <f>SUM($F3526:P3526)</f>
        <v>13860</v>
      </c>
      <c r="AC3526">
        <f>SUM($F3526:Q3526)</f>
        <v>13860</v>
      </c>
      <c r="AD3526">
        <f>SUM($F3526:R3526)</f>
        <v>13860</v>
      </c>
    </row>
    <row r="3527" spans="1:30" x14ac:dyDescent="0.35">
      <c r="A3527" t="s">
        <v>191</v>
      </c>
      <c r="B3527" s="328" t="str">
        <f>VLOOKUP(A3527,'Web Based Remittances'!$A$2:$C$70,3,0)</f>
        <v>772o15n</v>
      </c>
      <c r="C3527" t="s">
        <v>103</v>
      </c>
      <c r="D3527" t="s">
        <v>104</v>
      </c>
      <c r="E3527">
        <v>6151110</v>
      </c>
      <c r="S3527">
        <f t="shared" si="55"/>
        <v>0</v>
      </c>
      <c r="T3527">
        <f>SUM($F3527:H3527)</f>
        <v>0</v>
      </c>
      <c r="U3527">
        <f>SUM($F3527:I3527)</f>
        <v>0</v>
      </c>
      <c r="V3527">
        <f>SUM($F3527:J3527)</f>
        <v>0</v>
      </c>
      <c r="W3527">
        <f>SUM($F3527:K3527)</f>
        <v>0</v>
      </c>
      <c r="X3527">
        <f>SUM($F3527:L3527)</f>
        <v>0</v>
      </c>
      <c r="Y3527">
        <f>SUM($F3527:M3527)</f>
        <v>0</v>
      </c>
      <c r="Z3527">
        <f>SUM($F3527:N3527)</f>
        <v>0</v>
      </c>
      <c r="AA3527">
        <f>SUM($F3527:O3527)</f>
        <v>0</v>
      </c>
      <c r="AB3527">
        <f>SUM($F3527:P3527)</f>
        <v>0</v>
      </c>
      <c r="AC3527">
        <f>SUM($F3527:Q3527)</f>
        <v>0</v>
      </c>
      <c r="AD3527">
        <f>SUM($F3527:R3527)</f>
        <v>0</v>
      </c>
    </row>
    <row r="3528" spans="1:30" x14ac:dyDescent="0.35">
      <c r="A3528" t="s">
        <v>191</v>
      </c>
      <c r="B3528" s="328" t="str">
        <f>VLOOKUP(A3528,'Web Based Remittances'!$A$2:$C$70,3,0)</f>
        <v>772o15n</v>
      </c>
      <c r="C3528" t="s">
        <v>105</v>
      </c>
      <c r="D3528" t="s">
        <v>106</v>
      </c>
      <c r="E3528">
        <v>6140200</v>
      </c>
      <c r="F3528">
        <v>57219</v>
      </c>
      <c r="G3528">
        <v>3040</v>
      </c>
      <c r="H3528">
        <v>5749</v>
      </c>
      <c r="I3528">
        <v>5749</v>
      </c>
      <c r="J3528">
        <v>4545</v>
      </c>
      <c r="K3528">
        <v>0</v>
      </c>
      <c r="L3528">
        <v>6050</v>
      </c>
      <c r="M3528">
        <v>4545</v>
      </c>
      <c r="N3528">
        <v>6652</v>
      </c>
      <c r="O3528">
        <v>3341</v>
      </c>
      <c r="P3528">
        <v>6050</v>
      </c>
      <c r="Q3528">
        <v>4545</v>
      </c>
      <c r="R3528">
        <v>6953</v>
      </c>
      <c r="S3528">
        <f t="shared" si="55"/>
        <v>3040</v>
      </c>
      <c r="T3528">
        <f>SUM($F3528:H3528)</f>
        <v>66008</v>
      </c>
      <c r="U3528">
        <f>SUM($F3528:I3528)</f>
        <v>71757</v>
      </c>
      <c r="V3528">
        <f>SUM($F3528:J3528)</f>
        <v>76302</v>
      </c>
      <c r="W3528">
        <f>SUM($F3528:K3528)</f>
        <v>76302</v>
      </c>
      <c r="X3528">
        <f>SUM($F3528:L3528)</f>
        <v>82352</v>
      </c>
      <c r="Y3528">
        <f>SUM($F3528:M3528)</f>
        <v>86897</v>
      </c>
      <c r="Z3528">
        <f>SUM($F3528:N3528)</f>
        <v>93549</v>
      </c>
      <c r="AA3528">
        <f>SUM($F3528:O3528)</f>
        <v>96890</v>
      </c>
      <c r="AB3528">
        <f>SUM($F3528:P3528)</f>
        <v>102940</v>
      </c>
      <c r="AC3528">
        <f>SUM($F3528:Q3528)</f>
        <v>107485</v>
      </c>
      <c r="AD3528">
        <f>SUM($F3528:R3528)</f>
        <v>114438</v>
      </c>
    </row>
    <row r="3529" spans="1:30" x14ac:dyDescent="0.35">
      <c r="A3529" t="s">
        <v>191</v>
      </c>
      <c r="B3529" s="328" t="str">
        <f>VLOOKUP(A3529,'Web Based Remittances'!$A$2:$C$70,3,0)</f>
        <v>772o15n</v>
      </c>
      <c r="C3529" t="s">
        <v>107</v>
      </c>
      <c r="D3529" t="s">
        <v>108</v>
      </c>
      <c r="E3529">
        <v>6111000</v>
      </c>
      <c r="F3529">
        <v>5000</v>
      </c>
      <c r="G3529">
        <v>417</v>
      </c>
      <c r="H3529">
        <v>417</v>
      </c>
      <c r="I3529">
        <v>417</v>
      </c>
      <c r="J3529">
        <v>417</v>
      </c>
      <c r="K3529">
        <v>417</v>
      </c>
      <c r="L3529">
        <v>417</v>
      </c>
      <c r="M3529">
        <v>417</v>
      </c>
      <c r="N3529">
        <v>417</v>
      </c>
      <c r="O3529">
        <v>417</v>
      </c>
      <c r="P3529">
        <v>417</v>
      </c>
      <c r="Q3529">
        <v>417</v>
      </c>
      <c r="R3529">
        <v>413</v>
      </c>
      <c r="S3529">
        <f t="shared" si="55"/>
        <v>417</v>
      </c>
      <c r="T3529">
        <f>SUM($F3529:H3529)</f>
        <v>5834</v>
      </c>
      <c r="U3529">
        <f>SUM($F3529:I3529)</f>
        <v>6251</v>
      </c>
      <c r="V3529">
        <f>SUM($F3529:J3529)</f>
        <v>6668</v>
      </c>
      <c r="W3529">
        <f>SUM($F3529:K3529)</f>
        <v>7085</v>
      </c>
      <c r="X3529">
        <f>SUM($F3529:L3529)</f>
        <v>7502</v>
      </c>
      <c r="Y3529">
        <f>SUM($F3529:M3529)</f>
        <v>7919</v>
      </c>
      <c r="Z3529">
        <f>SUM($F3529:N3529)</f>
        <v>8336</v>
      </c>
      <c r="AA3529">
        <f>SUM($F3529:O3529)</f>
        <v>8753</v>
      </c>
      <c r="AB3529">
        <f>SUM($F3529:P3529)</f>
        <v>9170</v>
      </c>
      <c r="AC3529">
        <f>SUM($F3529:Q3529)</f>
        <v>9587</v>
      </c>
      <c r="AD3529">
        <f>SUM($F3529:R3529)</f>
        <v>10000</v>
      </c>
    </row>
    <row r="3530" spans="1:30" x14ac:dyDescent="0.35">
      <c r="A3530" t="s">
        <v>191</v>
      </c>
      <c r="B3530" s="328" t="str">
        <f>VLOOKUP(A3530,'Web Based Remittances'!$A$2:$C$70,3,0)</f>
        <v>772o15n</v>
      </c>
      <c r="C3530" t="s">
        <v>109</v>
      </c>
      <c r="D3530" t="s">
        <v>110</v>
      </c>
      <c r="E3530">
        <v>6170100</v>
      </c>
      <c r="F3530">
        <v>8008</v>
      </c>
      <c r="G3530">
        <v>5235</v>
      </c>
      <c r="I3530">
        <v>620</v>
      </c>
      <c r="J3530">
        <v>718</v>
      </c>
      <c r="M3530">
        <v>717</v>
      </c>
      <c r="P3530">
        <v>718</v>
      </c>
      <c r="S3530">
        <f t="shared" si="55"/>
        <v>5235</v>
      </c>
      <c r="T3530">
        <f>SUM($F3530:H3530)</f>
        <v>13243</v>
      </c>
      <c r="U3530">
        <f>SUM($F3530:I3530)</f>
        <v>13863</v>
      </c>
      <c r="V3530">
        <f>SUM($F3530:J3530)</f>
        <v>14581</v>
      </c>
      <c r="W3530">
        <f>SUM($F3530:K3530)</f>
        <v>14581</v>
      </c>
      <c r="X3530">
        <f>SUM($F3530:L3530)</f>
        <v>14581</v>
      </c>
      <c r="Y3530">
        <f>SUM($F3530:M3530)</f>
        <v>15298</v>
      </c>
      <c r="Z3530">
        <f>SUM($F3530:N3530)</f>
        <v>15298</v>
      </c>
      <c r="AA3530">
        <f>SUM($F3530:O3530)</f>
        <v>15298</v>
      </c>
      <c r="AB3530">
        <f>SUM($F3530:P3530)</f>
        <v>16016</v>
      </c>
      <c r="AC3530">
        <f>SUM($F3530:Q3530)</f>
        <v>16016</v>
      </c>
      <c r="AD3530">
        <f>SUM($F3530:R3530)</f>
        <v>16016</v>
      </c>
    </row>
    <row r="3531" spans="1:30" x14ac:dyDescent="0.35">
      <c r="A3531" t="s">
        <v>191</v>
      </c>
      <c r="B3531" s="328" t="str">
        <f>VLOOKUP(A3531,'Web Based Remittances'!$A$2:$C$70,3,0)</f>
        <v>772o15n</v>
      </c>
      <c r="C3531" t="s">
        <v>111</v>
      </c>
      <c r="D3531" t="s">
        <v>112</v>
      </c>
      <c r="E3531">
        <v>6170110</v>
      </c>
      <c r="F3531">
        <v>21358</v>
      </c>
      <c r="G3531">
        <v>11549</v>
      </c>
      <c r="H3531">
        <v>1435</v>
      </c>
      <c r="I3531">
        <v>955</v>
      </c>
      <c r="J3531">
        <v>935</v>
      </c>
      <c r="K3531">
        <v>535</v>
      </c>
      <c r="L3531">
        <v>535</v>
      </c>
      <c r="M3531">
        <v>844</v>
      </c>
      <c r="N3531">
        <v>535</v>
      </c>
      <c r="O3531">
        <v>1780</v>
      </c>
      <c r="P3531">
        <v>535</v>
      </c>
      <c r="Q3531">
        <v>1185</v>
      </c>
      <c r="R3531">
        <v>535</v>
      </c>
      <c r="S3531">
        <f t="shared" si="55"/>
        <v>11549</v>
      </c>
      <c r="T3531">
        <f>SUM($F3531:H3531)</f>
        <v>34342</v>
      </c>
      <c r="U3531">
        <f>SUM($F3531:I3531)</f>
        <v>35297</v>
      </c>
      <c r="V3531">
        <f>SUM($F3531:J3531)</f>
        <v>36232</v>
      </c>
      <c r="W3531">
        <f>SUM($F3531:K3531)</f>
        <v>36767</v>
      </c>
      <c r="X3531">
        <f>SUM($F3531:L3531)</f>
        <v>37302</v>
      </c>
      <c r="Y3531">
        <f>SUM($F3531:M3531)</f>
        <v>38146</v>
      </c>
      <c r="Z3531">
        <f>SUM($F3531:N3531)</f>
        <v>38681</v>
      </c>
      <c r="AA3531">
        <f>SUM($F3531:O3531)</f>
        <v>40461</v>
      </c>
      <c r="AB3531">
        <f>SUM($F3531:P3531)</f>
        <v>40996</v>
      </c>
      <c r="AC3531">
        <f>SUM($F3531:Q3531)</f>
        <v>42181</v>
      </c>
      <c r="AD3531">
        <f>SUM($F3531:R3531)</f>
        <v>42716</v>
      </c>
    </row>
    <row r="3532" spans="1:30" x14ac:dyDescent="0.35">
      <c r="A3532" t="s">
        <v>191</v>
      </c>
      <c r="B3532" s="328" t="str">
        <f>VLOOKUP(A3532,'Web Based Remittances'!$A$2:$C$70,3,0)</f>
        <v>772o15n</v>
      </c>
      <c r="C3532" t="s">
        <v>113</v>
      </c>
      <c r="D3532" t="s">
        <v>114</v>
      </c>
      <c r="E3532">
        <v>6181400</v>
      </c>
      <c r="S3532">
        <f t="shared" si="55"/>
        <v>0</v>
      </c>
      <c r="T3532">
        <f>SUM($F3532:H3532)</f>
        <v>0</v>
      </c>
      <c r="U3532">
        <f>SUM($F3532:I3532)</f>
        <v>0</v>
      </c>
      <c r="V3532">
        <f>SUM($F3532:J3532)</f>
        <v>0</v>
      </c>
      <c r="W3532">
        <f>SUM($F3532:K3532)</f>
        <v>0</v>
      </c>
      <c r="X3532">
        <f>SUM($F3532:L3532)</f>
        <v>0</v>
      </c>
      <c r="Y3532">
        <f>SUM($F3532:M3532)</f>
        <v>0</v>
      </c>
      <c r="Z3532">
        <f>SUM($F3532:N3532)</f>
        <v>0</v>
      </c>
      <c r="AA3532">
        <f>SUM($F3532:O3532)</f>
        <v>0</v>
      </c>
      <c r="AB3532">
        <f>SUM($F3532:P3532)</f>
        <v>0</v>
      </c>
      <c r="AC3532">
        <f>SUM($F3532:Q3532)</f>
        <v>0</v>
      </c>
      <c r="AD3532">
        <f>SUM($F3532:R3532)</f>
        <v>0</v>
      </c>
    </row>
    <row r="3533" spans="1:30" x14ac:dyDescent="0.35">
      <c r="A3533" t="s">
        <v>191</v>
      </c>
      <c r="B3533" s="328" t="str">
        <f>VLOOKUP(A3533,'Web Based Remittances'!$A$2:$C$70,3,0)</f>
        <v>772o15n</v>
      </c>
      <c r="C3533" t="s">
        <v>115</v>
      </c>
      <c r="D3533" t="s">
        <v>116</v>
      </c>
      <c r="E3533">
        <v>6181500</v>
      </c>
      <c r="S3533">
        <f t="shared" si="55"/>
        <v>0</v>
      </c>
      <c r="T3533">
        <f>SUM($F3533:H3533)</f>
        <v>0</v>
      </c>
      <c r="U3533">
        <f>SUM($F3533:I3533)</f>
        <v>0</v>
      </c>
      <c r="V3533">
        <f>SUM($F3533:J3533)</f>
        <v>0</v>
      </c>
      <c r="W3533">
        <f>SUM($F3533:K3533)</f>
        <v>0</v>
      </c>
      <c r="X3533">
        <f>SUM($F3533:L3533)</f>
        <v>0</v>
      </c>
      <c r="Y3533">
        <f>SUM($F3533:M3533)</f>
        <v>0</v>
      </c>
      <c r="Z3533">
        <f>SUM($F3533:N3533)</f>
        <v>0</v>
      </c>
      <c r="AA3533">
        <f>SUM($F3533:O3533)</f>
        <v>0</v>
      </c>
      <c r="AB3533">
        <f>SUM($F3533:P3533)</f>
        <v>0</v>
      </c>
      <c r="AC3533">
        <f>SUM($F3533:Q3533)</f>
        <v>0</v>
      </c>
      <c r="AD3533">
        <f>SUM($F3533:R3533)</f>
        <v>0</v>
      </c>
    </row>
    <row r="3534" spans="1:30" x14ac:dyDescent="0.35">
      <c r="A3534" t="s">
        <v>191</v>
      </c>
      <c r="B3534" s="328" t="str">
        <f>VLOOKUP(A3534,'Web Based Remittances'!$A$2:$C$70,3,0)</f>
        <v>772o15n</v>
      </c>
      <c r="C3534" t="s">
        <v>117</v>
      </c>
      <c r="D3534" t="s">
        <v>118</v>
      </c>
      <c r="E3534">
        <v>6110610</v>
      </c>
      <c r="S3534">
        <f t="shared" si="55"/>
        <v>0</v>
      </c>
      <c r="T3534">
        <f>SUM($F3534:H3534)</f>
        <v>0</v>
      </c>
      <c r="U3534">
        <f>SUM($F3534:I3534)</f>
        <v>0</v>
      </c>
      <c r="V3534">
        <f>SUM($F3534:J3534)</f>
        <v>0</v>
      </c>
      <c r="W3534">
        <f>SUM($F3534:K3534)</f>
        <v>0</v>
      </c>
      <c r="X3534">
        <f>SUM($F3534:L3534)</f>
        <v>0</v>
      </c>
      <c r="Y3534">
        <f>SUM($F3534:M3534)</f>
        <v>0</v>
      </c>
      <c r="Z3534">
        <f>SUM($F3534:N3534)</f>
        <v>0</v>
      </c>
      <c r="AA3534">
        <f>SUM($F3534:O3534)</f>
        <v>0</v>
      </c>
      <c r="AB3534">
        <f>SUM($F3534:P3534)</f>
        <v>0</v>
      </c>
      <c r="AC3534">
        <f>SUM($F3534:Q3534)</f>
        <v>0</v>
      </c>
      <c r="AD3534">
        <f>SUM($F3534:R3534)</f>
        <v>0</v>
      </c>
    </row>
    <row r="3535" spans="1:30" x14ac:dyDescent="0.35">
      <c r="A3535" t="s">
        <v>191</v>
      </c>
      <c r="B3535" s="328" t="str">
        <f>VLOOKUP(A3535,'Web Based Remittances'!$A$2:$C$70,3,0)</f>
        <v>772o15n</v>
      </c>
      <c r="C3535" t="s">
        <v>119</v>
      </c>
      <c r="D3535" t="s">
        <v>120</v>
      </c>
      <c r="E3535">
        <v>6122340</v>
      </c>
      <c r="S3535">
        <f t="shared" si="55"/>
        <v>0</v>
      </c>
      <c r="T3535">
        <f>SUM($F3535:H3535)</f>
        <v>0</v>
      </c>
      <c r="U3535">
        <f>SUM($F3535:I3535)</f>
        <v>0</v>
      </c>
      <c r="V3535">
        <f>SUM($F3535:J3535)</f>
        <v>0</v>
      </c>
      <c r="W3535">
        <f>SUM($F3535:K3535)</f>
        <v>0</v>
      </c>
      <c r="X3535">
        <f>SUM($F3535:L3535)</f>
        <v>0</v>
      </c>
      <c r="Y3535">
        <f>SUM($F3535:M3535)</f>
        <v>0</v>
      </c>
      <c r="Z3535">
        <f>SUM($F3535:N3535)</f>
        <v>0</v>
      </c>
      <c r="AA3535">
        <f>SUM($F3535:O3535)</f>
        <v>0</v>
      </c>
      <c r="AB3535">
        <f>SUM($F3535:P3535)</f>
        <v>0</v>
      </c>
      <c r="AC3535">
        <f>SUM($F3535:Q3535)</f>
        <v>0</v>
      </c>
      <c r="AD3535">
        <f>SUM($F3535:R3535)</f>
        <v>0</v>
      </c>
    </row>
    <row r="3536" spans="1:30" x14ac:dyDescent="0.35">
      <c r="A3536" t="s">
        <v>191</v>
      </c>
      <c r="B3536" s="328" t="str">
        <f>VLOOKUP(A3536,'Web Based Remittances'!$A$2:$C$70,3,0)</f>
        <v>772o15n</v>
      </c>
      <c r="C3536" t="s">
        <v>121</v>
      </c>
      <c r="D3536" t="s">
        <v>122</v>
      </c>
      <c r="E3536">
        <v>4190170</v>
      </c>
      <c r="S3536">
        <f t="shared" si="55"/>
        <v>0</v>
      </c>
      <c r="T3536">
        <f>SUM($F3536:H3536)</f>
        <v>0</v>
      </c>
      <c r="U3536">
        <f>SUM($F3536:I3536)</f>
        <v>0</v>
      </c>
      <c r="V3536">
        <f>SUM($F3536:J3536)</f>
        <v>0</v>
      </c>
      <c r="W3536">
        <f>SUM($F3536:K3536)</f>
        <v>0</v>
      </c>
      <c r="X3536">
        <f>SUM($F3536:L3536)</f>
        <v>0</v>
      </c>
      <c r="Y3536">
        <f>SUM($F3536:M3536)</f>
        <v>0</v>
      </c>
      <c r="Z3536">
        <f>SUM($F3536:N3536)</f>
        <v>0</v>
      </c>
      <c r="AA3536">
        <f>SUM($F3536:O3536)</f>
        <v>0</v>
      </c>
      <c r="AB3536">
        <f>SUM($F3536:P3536)</f>
        <v>0</v>
      </c>
      <c r="AC3536">
        <f>SUM($F3536:Q3536)</f>
        <v>0</v>
      </c>
      <c r="AD3536">
        <f>SUM($F3536:R3536)</f>
        <v>0</v>
      </c>
    </row>
    <row r="3537" spans="1:30" x14ac:dyDescent="0.35">
      <c r="A3537" t="s">
        <v>191</v>
      </c>
      <c r="B3537" s="328" t="str">
        <f>VLOOKUP(A3537,'Web Based Remittances'!$A$2:$C$70,3,0)</f>
        <v>772o15n</v>
      </c>
      <c r="C3537" t="s">
        <v>123</v>
      </c>
      <c r="D3537" t="s">
        <v>124</v>
      </c>
      <c r="E3537">
        <v>4190430</v>
      </c>
      <c r="S3537">
        <f t="shared" si="55"/>
        <v>0</v>
      </c>
      <c r="T3537">
        <f>SUM($F3537:H3537)</f>
        <v>0</v>
      </c>
      <c r="U3537">
        <f>SUM($F3537:I3537)</f>
        <v>0</v>
      </c>
      <c r="V3537">
        <f>SUM($F3537:J3537)</f>
        <v>0</v>
      </c>
      <c r="W3537">
        <f>SUM($F3537:K3537)</f>
        <v>0</v>
      </c>
      <c r="X3537">
        <f>SUM($F3537:L3537)</f>
        <v>0</v>
      </c>
      <c r="Y3537">
        <f>SUM($F3537:M3537)</f>
        <v>0</v>
      </c>
      <c r="Z3537">
        <f>SUM($F3537:N3537)</f>
        <v>0</v>
      </c>
      <c r="AA3537">
        <f>SUM($F3537:O3537)</f>
        <v>0</v>
      </c>
      <c r="AB3537">
        <f>SUM($F3537:P3537)</f>
        <v>0</v>
      </c>
      <c r="AC3537">
        <f>SUM($F3537:Q3537)</f>
        <v>0</v>
      </c>
      <c r="AD3537">
        <f>SUM($F3537:R3537)</f>
        <v>0</v>
      </c>
    </row>
    <row r="3538" spans="1:30" x14ac:dyDescent="0.35">
      <c r="A3538" t="s">
        <v>191</v>
      </c>
      <c r="B3538" s="328" t="str">
        <f>VLOOKUP(A3538,'Web Based Remittances'!$A$2:$C$70,3,0)</f>
        <v>772o15n</v>
      </c>
      <c r="C3538" t="s">
        <v>125</v>
      </c>
      <c r="D3538" t="s">
        <v>126</v>
      </c>
      <c r="E3538">
        <v>6181510</v>
      </c>
      <c r="S3538">
        <f t="shared" si="55"/>
        <v>0</v>
      </c>
      <c r="T3538">
        <f>SUM($F3538:H3538)</f>
        <v>0</v>
      </c>
      <c r="U3538">
        <f>SUM($F3538:I3538)</f>
        <v>0</v>
      </c>
      <c r="V3538">
        <f>SUM($F3538:J3538)</f>
        <v>0</v>
      </c>
      <c r="W3538">
        <f>SUM($F3538:K3538)</f>
        <v>0</v>
      </c>
      <c r="X3538">
        <f>SUM($F3538:L3538)</f>
        <v>0</v>
      </c>
      <c r="Y3538">
        <f>SUM($F3538:M3538)</f>
        <v>0</v>
      </c>
      <c r="Z3538">
        <f>SUM($F3538:N3538)</f>
        <v>0</v>
      </c>
      <c r="AA3538">
        <f>SUM($F3538:O3538)</f>
        <v>0</v>
      </c>
      <c r="AB3538">
        <f>SUM($F3538:P3538)</f>
        <v>0</v>
      </c>
      <c r="AC3538">
        <f>SUM($F3538:Q3538)</f>
        <v>0</v>
      </c>
      <c r="AD3538">
        <f>SUM($F3538:R3538)</f>
        <v>0</v>
      </c>
    </row>
    <row r="3539" spans="1:30" x14ac:dyDescent="0.35">
      <c r="A3539" t="s">
        <v>191</v>
      </c>
      <c r="B3539" s="328" t="str">
        <f>VLOOKUP(A3539,'Web Based Remittances'!$A$2:$C$70,3,0)</f>
        <v>772o15n</v>
      </c>
      <c r="C3539" t="s">
        <v>146</v>
      </c>
      <c r="D3539" t="s">
        <v>147</v>
      </c>
      <c r="E3539">
        <v>6180210</v>
      </c>
      <c r="S3539">
        <f t="shared" si="55"/>
        <v>0</v>
      </c>
      <c r="T3539">
        <f>SUM($F3539:H3539)</f>
        <v>0</v>
      </c>
      <c r="U3539">
        <f>SUM($F3539:I3539)</f>
        <v>0</v>
      </c>
      <c r="V3539">
        <f>SUM($F3539:J3539)</f>
        <v>0</v>
      </c>
      <c r="W3539">
        <f>SUM($F3539:K3539)</f>
        <v>0</v>
      </c>
      <c r="X3539">
        <f>SUM($F3539:L3539)</f>
        <v>0</v>
      </c>
      <c r="Y3539">
        <f>SUM($F3539:M3539)</f>
        <v>0</v>
      </c>
      <c r="Z3539">
        <f>SUM($F3539:N3539)</f>
        <v>0</v>
      </c>
      <c r="AA3539">
        <f>SUM($F3539:O3539)</f>
        <v>0</v>
      </c>
      <c r="AB3539">
        <f>SUM($F3539:P3539)</f>
        <v>0</v>
      </c>
      <c r="AC3539">
        <f>SUM($F3539:Q3539)</f>
        <v>0</v>
      </c>
      <c r="AD3539">
        <f>SUM($F3539:R3539)</f>
        <v>0</v>
      </c>
    </row>
    <row r="3540" spans="1:30" x14ac:dyDescent="0.35">
      <c r="A3540" t="s">
        <v>191</v>
      </c>
      <c r="B3540" s="328" t="str">
        <f>VLOOKUP(A3540,'Web Based Remittances'!$A$2:$C$70,3,0)</f>
        <v>772o15n</v>
      </c>
      <c r="C3540" t="s">
        <v>127</v>
      </c>
      <c r="D3540" t="s">
        <v>128</v>
      </c>
      <c r="E3540">
        <v>6180200</v>
      </c>
      <c r="F3540">
        <v>6800</v>
      </c>
      <c r="G3540">
        <v>2000</v>
      </c>
      <c r="I3540">
        <v>2800</v>
      </c>
      <c r="K3540">
        <v>2000</v>
      </c>
      <c r="S3540">
        <f t="shared" si="55"/>
        <v>2000</v>
      </c>
      <c r="T3540">
        <f>SUM($F3540:H3540)</f>
        <v>8800</v>
      </c>
      <c r="U3540">
        <f>SUM($F3540:I3540)</f>
        <v>11600</v>
      </c>
      <c r="V3540">
        <f>SUM($F3540:J3540)</f>
        <v>11600</v>
      </c>
      <c r="W3540">
        <f>SUM($F3540:K3540)</f>
        <v>13600</v>
      </c>
      <c r="X3540">
        <f>SUM($F3540:L3540)</f>
        <v>13600</v>
      </c>
      <c r="Y3540">
        <f>SUM($F3540:M3540)</f>
        <v>13600</v>
      </c>
      <c r="Z3540">
        <f>SUM($F3540:N3540)</f>
        <v>13600</v>
      </c>
      <c r="AA3540">
        <f>SUM($F3540:O3540)</f>
        <v>13600</v>
      </c>
      <c r="AB3540">
        <f>SUM($F3540:P3540)</f>
        <v>13600</v>
      </c>
      <c r="AC3540">
        <f>SUM($F3540:Q3540)</f>
        <v>13600</v>
      </c>
      <c r="AD3540">
        <f>SUM($F3540:R3540)</f>
        <v>13600</v>
      </c>
    </row>
    <row r="3541" spans="1:30" x14ac:dyDescent="0.35">
      <c r="A3541" t="s">
        <v>191</v>
      </c>
      <c r="B3541" s="328" t="str">
        <f>VLOOKUP(A3541,'Web Based Remittances'!$A$2:$C$70,3,0)</f>
        <v>772o15n</v>
      </c>
      <c r="C3541" t="s">
        <v>130</v>
      </c>
      <c r="D3541" t="s">
        <v>131</v>
      </c>
      <c r="E3541">
        <v>6180230</v>
      </c>
      <c r="F3541">
        <v>11500</v>
      </c>
      <c r="G3541">
        <v>11500</v>
      </c>
      <c r="S3541">
        <f t="shared" si="55"/>
        <v>11500</v>
      </c>
      <c r="T3541">
        <f>SUM($F3541:H3541)</f>
        <v>23000</v>
      </c>
      <c r="U3541">
        <f>SUM($F3541:I3541)</f>
        <v>23000</v>
      </c>
      <c r="V3541">
        <f>SUM($F3541:J3541)</f>
        <v>23000</v>
      </c>
      <c r="W3541">
        <f>SUM($F3541:K3541)</f>
        <v>23000</v>
      </c>
      <c r="X3541">
        <f>SUM($F3541:L3541)</f>
        <v>23000</v>
      </c>
      <c r="Y3541">
        <f>SUM($F3541:M3541)</f>
        <v>23000</v>
      </c>
      <c r="Z3541">
        <f>SUM($F3541:N3541)</f>
        <v>23000</v>
      </c>
      <c r="AA3541">
        <f>SUM($F3541:O3541)</f>
        <v>23000</v>
      </c>
      <c r="AB3541">
        <f>SUM($F3541:P3541)</f>
        <v>23000</v>
      </c>
      <c r="AC3541">
        <f>SUM($F3541:Q3541)</f>
        <v>23000</v>
      </c>
      <c r="AD3541">
        <f>SUM($F3541:R3541)</f>
        <v>23000</v>
      </c>
    </row>
    <row r="3542" spans="1:30" x14ac:dyDescent="0.35">
      <c r="A3542" t="s">
        <v>191</v>
      </c>
      <c r="B3542" s="328" t="str">
        <f>VLOOKUP(A3542,'Web Based Remittances'!$A$2:$C$70,3,0)</f>
        <v>772o15n</v>
      </c>
      <c r="C3542" t="s">
        <v>135</v>
      </c>
      <c r="D3542" t="s">
        <v>136</v>
      </c>
      <c r="E3542">
        <v>6180260</v>
      </c>
      <c r="F3542">
        <v>3000</v>
      </c>
      <c r="G3542">
        <v>3000</v>
      </c>
      <c r="S3542">
        <f t="shared" si="55"/>
        <v>3000</v>
      </c>
      <c r="T3542">
        <f>SUM($F3542:H3542)</f>
        <v>6000</v>
      </c>
      <c r="U3542">
        <f>SUM($F3542:I3542)</f>
        <v>6000</v>
      </c>
      <c r="V3542">
        <f>SUM($F3542:J3542)</f>
        <v>6000</v>
      </c>
      <c r="W3542">
        <f>SUM($F3542:K3542)</f>
        <v>6000</v>
      </c>
      <c r="X3542">
        <f>SUM($F3542:L3542)</f>
        <v>6000</v>
      </c>
      <c r="Y3542">
        <f>SUM($F3542:M3542)</f>
        <v>6000</v>
      </c>
      <c r="Z3542">
        <f>SUM($F3542:N3542)</f>
        <v>6000</v>
      </c>
      <c r="AA3542">
        <f>SUM($F3542:O3542)</f>
        <v>6000</v>
      </c>
      <c r="AB3542">
        <f>SUM($F3542:P3542)</f>
        <v>6000</v>
      </c>
      <c r="AC3542">
        <f>SUM($F3542:Q3542)</f>
        <v>6000</v>
      </c>
      <c r="AD3542">
        <f>SUM($F3542:R3542)</f>
        <v>6000</v>
      </c>
    </row>
    <row r="3543" spans="1:30" x14ac:dyDescent="0.35">
      <c r="A3543" t="s">
        <v>178</v>
      </c>
      <c r="B3543" s="328" t="str">
        <f>VLOOKUP(A3543,'Web Based Remittances'!$A$2:$C$70,3,0)</f>
        <v>424w108l</v>
      </c>
      <c r="C3543" t="s">
        <v>19</v>
      </c>
      <c r="D3543" t="s">
        <v>20</v>
      </c>
      <c r="E3543">
        <v>4190105</v>
      </c>
      <c r="F3543">
        <v>-1974660</v>
      </c>
      <c r="G3543">
        <v>-162161</v>
      </c>
      <c r="H3543">
        <v>-153950</v>
      </c>
      <c r="I3543">
        <v>-180943</v>
      </c>
      <c r="J3543">
        <v>-153950</v>
      </c>
      <c r="K3543">
        <v>-153950</v>
      </c>
      <c r="L3543">
        <v>-153950</v>
      </c>
      <c r="M3543">
        <v>-153949</v>
      </c>
      <c r="N3543">
        <v>-191739</v>
      </c>
      <c r="O3543">
        <v>-153949</v>
      </c>
      <c r="P3543">
        <v>-153949</v>
      </c>
      <c r="Q3543">
        <v>-153949</v>
      </c>
      <c r="R3543">
        <v>-208221</v>
      </c>
      <c r="S3543">
        <f t="shared" si="55"/>
        <v>-162161</v>
      </c>
      <c r="T3543">
        <f>SUM($F3543:H3543)</f>
        <v>-2290771</v>
      </c>
      <c r="U3543">
        <f>SUM($F3543:I3543)</f>
        <v>-2471714</v>
      </c>
      <c r="V3543">
        <f>SUM($F3543:J3543)</f>
        <v>-2625664</v>
      </c>
      <c r="W3543">
        <f>SUM($F3543:K3543)</f>
        <v>-2779614</v>
      </c>
      <c r="X3543">
        <f>SUM($F3543:L3543)</f>
        <v>-2933564</v>
      </c>
      <c r="Y3543">
        <f>SUM($F3543:M3543)</f>
        <v>-3087513</v>
      </c>
      <c r="Z3543">
        <f>SUM($F3543:N3543)</f>
        <v>-3279252</v>
      </c>
      <c r="AA3543">
        <f>SUM($F3543:O3543)</f>
        <v>-3433201</v>
      </c>
      <c r="AB3543">
        <f>SUM($F3543:P3543)</f>
        <v>-3587150</v>
      </c>
      <c r="AC3543">
        <f>SUM($F3543:Q3543)</f>
        <v>-3741099</v>
      </c>
      <c r="AD3543">
        <f>SUM($F3543:R3543)</f>
        <v>-3949320</v>
      </c>
    </row>
    <row r="3544" spans="1:30" x14ac:dyDescent="0.35">
      <c r="A3544" t="s">
        <v>178</v>
      </c>
      <c r="B3544" s="328" t="str">
        <f>VLOOKUP(A3544,'Web Based Remittances'!$A$2:$C$70,3,0)</f>
        <v>424w108l</v>
      </c>
      <c r="C3544" t="s">
        <v>21</v>
      </c>
      <c r="D3544" t="s">
        <v>22</v>
      </c>
      <c r="E3544">
        <v>4190110</v>
      </c>
      <c r="F3544">
        <v>0</v>
      </c>
      <c r="G3544">
        <v>0</v>
      </c>
      <c r="H3544">
        <v>0</v>
      </c>
      <c r="I3544">
        <v>0</v>
      </c>
      <c r="J3544">
        <v>0</v>
      </c>
      <c r="K3544">
        <v>0</v>
      </c>
      <c r="L3544">
        <v>0</v>
      </c>
      <c r="M3544">
        <v>0</v>
      </c>
      <c r="N3544">
        <v>0</v>
      </c>
      <c r="O3544">
        <v>0</v>
      </c>
      <c r="P3544">
        <v>0</v>
      </c>
      <c r="Q3544">
        <v>0</v>
      </c>
      <c r="R3544">
        <v>0</v>
      </c>
      <c r="S3544">
        <f t="shared" si="55"/>
        <v>0</v>
      </c>
      <c r="T3544">
        <f>SUM($F3544:H3544)</f>
        <v>0</v>
      </c>
      <c r="U3544">
        <f>SUM($F3544:I3544)</f>
        <v>0</v>
      </c>
      <c r="V3544">
        <f>SUM($F3544:J3544)</f>
        <v>0</v>
      </c>
      <c r="W3544">
        <f>SUM($F3544:K3544)</f>
        <v>0</v>
      </c>
      <c r="X3544">
        <f>SUM($F3544:L3544)</f>
        <v>0</v>
      </c>
      <c r="Y3544">
        <f>SUM($F3544:M3544)</f>
        <v>0</v>
      </c>
      <c r="Z3544">
        <f>SUM($F3544:N3544)</f>
        <v>0</v>
      </c>
      <c r="AA3544">
        <f>SUM($F3544:O3544)</f>
        <v>0</v>
      </c>
      <c r="AB3544">
        <f>SUM($F3544:P3544)</f>
        <v>0</v>
      </c>
      <c r="AC3544">
        <f>SUM($F3544:Q3544)</f>
        <v>0</v>
      </c>
      <c r="AD3544">
        <f>SUM($F3544:R3544)</f>
        <v>0</v>
      </c>
    </row>
    <row r="3545" spans="1:30" x14ac:dyDescent="0.35">
      <c r="A3545" t="s">
        <v>178</v>
      </c>
      <c r="B3545" s="328" t="str">
        <f>VLOOKUP(A3545,'Web Based Remittances'!$A$2:$C$70,3,0)</f>
        <v>424w108l</v>
      </c>
      <c r="C3545" t="s">
        <v>23</v>
      </c>
      <c r="D3545" t="s">
        <v>24</v>
      </c>
      <c r="E3545">
        <v>4190120</v>
      </c>
      <c r="F3545">
        <v>-41808</v>
      </c>
      <c r="G3545">
        <v>-3832</v>
      </c>
      <c r="H3545">
        <v>-3832</v>
      </c>
      <c r="I3545">
        <v>-3832</v>
      </c>
      <c r="J3545">
        <v>-3832</v>
      </c>
      <c r="K3545">
        <v>-3310</v>
      </c>
      <c r="L3545">
        <v>-3310</v>
      </c>
      <c r="M3545">
        <v>-3310</v>
      </c>
      <c r="N3545">
        <v>-3310</v>
      </c>
      <c r="O3545">
        <v>-3310</v>
      </c>
      <c r="P3545">
        <v>-3310</v>
      </c>
      <c r="Q3545">
        <v>-3310</v>
      </c>
      <c r="R3545">
        <v>-3310</v>
      </c>
      <c r="S3545">
        <f t="shared" si="55"/>
        <v>-3832</v>
      </c>
      <c r="T3545">
        <f>SUM($F3545:H3545)</f>
        <v>-49472</v>
      </c>
      <c r="U3545">
        <f>SUM($F3545:I3545)</f>
        <v>-53304</v>
      </c>
      <c r="V3545">
        <f>SUM($F3545:J3545)</f>
        <v>-57136</v>
      </c>
      <c r="W3545">
        <f>SUM($F3545:K3545)</f>
        <v>-60446</v>
      </c>
      <c r="X3545">
        <f>SUM($F3545:L3545)</f>
        <v>-63756</v>
      </c>
      <c r="Y3545">
        <f>SUM($F3545:M3545)</f>
        <v>-67066</v>
      </c>
      <c r="Z3545">
        <f>SUM($F3545:N3545)</f>
        <v>-70376</v>
      </c>
      <c r="AA3545">
        <f>SUM($F3545:O3545)</f>
        <v>-73686</v>
      </c>
      <c r="AB3545">
        <f>SUM($F3545:P3545)</f>
        <v>-76996</v>
      </c>
      <c r="AC3545">
        <f>SUM($F3545:Q3545)</f>
        <v>-80306</v>
      </c>
      <c r="AD3545">
        <f>SUM($F3545:R3545)</f>
        <v>-83616</v>
      </c>
    </row>
    <row r="3546" spans="1:30" x14ac:dyDescent="0.35">
      <c r="A3546" t="s">
        <v>178</v>
      </c>
      <c r="B3546" s="328" t="str">
        <f>VLOOKUP(A3546,'Web Based Remittances'!$A$2:$C$70,3,0)</f>
        <v>424w108l</v>
      </c>
      <c r="C3546" t="s">
        <v>25</v>
      </c>
      <c r="D3546" t="s">
        <v>26</v>
      </c>
      <c r="E3546">
        <v>4190140</v>
      </c>
      <c r="F3546">
        <v>-123675</v>
      </c>
      <c r="G3546">
        <v>0</v>
      </c>
      <c r="H3546">
        <v>0</v>
      </c>
      <c r="I3546">
        <v>-30919</v>
      </c>
      <c r="J3546">
        <v>0</v>
      </c>
      <c r="K3546">
        <v>0</v>
      </c>
      <c r="L3546">
        <v>-30919</v>
      </c>
      <c r="M3546">
        <v>0</v>
      </c>
      <c r="N3546">
        <v>0</v>
      </c>
      <c r="O3546">
        <v>-30919</v>
      </c>
      <c r="P3546">
        <v>0</v>
      </c>
      <c r="Q3546">
        <v>0</v>
      </c>
      <c r="R3546">
        <v>-30918</v>
      </c>
      <c r="S3546">
        <f t="shared" si="55"/>
        <v>0</v>
      </c>
      <c r="T3546">
        <f>SUM($F3546:H3546)</f>
        <v>-123675</v>
      </c>
      <c r="U3546">
        <f>SUM($F3546:I3546)</f>
        <v>-154594</v>
      </c>
      <c r="V3546">
        <f>SUM($F3546:J3546)</f>
        <v>-154594</v>
      </c>
      <c r="W3546">
        <f>SUM($F3546:K3546)</f>
        <v>-154594</v>
      </c>
      <c r="X3546">
        <f>SUM($F3546:L3546)</f>
        <v>-185513</v>
      </c>
      <c r="Y3546">
        <f>SUM($F3546:M3546)</f>
        <v>-185513</v>
      </c>
      <c r="Z3546">
        <f>SUM($F3546:N3546)</f>
        <v>-185513</v>
      </c>
      <c r="AA3546">
        <f>SUM($F3546:O3546)</f>
        <v>-216432</v>
      </c>
      <c r="AB3546">
        <f>SUM($F3546:P3546)</f>
        <v>-216432</v>
      </c>
      <c r="AC3546">
        <f>SUM($F3546:Q3546)</f>
        <v>-216432</v>
      </c>
      <c r="AD3546">
        <f>SUM($F3546:R3546)</f>
        <v>-247350</v>
      </c>
    </row>
    <row r="3547" spans="1:30" x14ac:dyDescent="0.35">
      <c r="A3547" t="s">
        <v>178</v>
      </c>
      <c r="B3547" s="328" t="str">
        <f>VLOOKUP(A3547,'Web Based Remittances'!$A$2:$C$70,3,0)</f>
        <v>424w108l</v>
      </c>
      <c r="C3547" t="s">
        <v>27</v>
      </c>
      <c r="D3547" t="s">
        <v>28</v>
      </c>
      <c r="E3547">
        <v>4190160</v>
      </c>
      <c r="F3547">
        <v>0</v>
      </c>
      <c r="G3547">
        <v>0</v>
      </c>
      <c r="H3547">
        <v>0</v>
      </c>
      <c r="I3547">
        <v>0</v>
      </c>
      <c r="J3547">
        <v>0</v>
      </c>
      <c r="K3547">
        <v>0</v>
      </c>
      <c r="L3547">
        <v>0</v>
      </c>
      <c r="M3547">
        <v>0</v>
      </c>
      <c r="N3547">
        <v>0</v>
      </c>
      <c r="O3547">
        <v>0</v>
      </c>
      <c r="P3547">
        <v>0</v>
      </c>
      <c r="Q3547">
        <v>0</v>
      </c>
      <c r="R3547">
        <v>0</v>
      </c>
      <c r="S3547">
        <f t="shared" si="55"/>
        <v>0</v>
      </c>
      <c r="T3547">
        <f>SUM($F3547:H3547)</f>
        <v>0</v>
      </c>
      <c r="U3547">
        <f>SUM($F3547:I3547)</f>
        <v>0</v>
      </c>
      <c r="V3547">
        <f>SUM($F3547:J3547)</f>
        <v>0</v>
      </c>
      <c r="W3547">
        <f>SUM($F3547:K3547)</f>
        <v>0</v>
      </c>
      <c r="X3547">
        <f>SUM($F3547:L3547)</f>
        <v>0</v>
      </c>
      <c r="Y3547">
        <f>SUM($F3547:M3547)</f>
        <v>0</v>
      </c>
      <c r="Z3547">
        <f>SUM($F3547:N3547)</f>
        <v>0</v>
      </c>
      <c r="AA3547">
        <f>SUM($F3547:O3547)</f>
        <v>0</v>
      </c>
      <c r="AB3547">
        <f>SUM($F3547:P3547)</f>
        <v>0</v>
      </c>
      <c r="AC3547">
        <f>SUM($F3547:Q3547)</f>
        <v>0</v>
      </c>
      <c r="AD3547">
        <f>SUM($F3547:R3547)</f>
        <v>0</v>
      </c>
    </row>
    <row r="3548" spans="1:30" x14ac:dyDescent="0.35">
      <c r="A3548" t="s">
        <v>178</v>
      </c>
      <c r="B3548" s="328" t="str">
        <f>VLOOKUP(A3548,'Web Based Remittances'!$A$2:$C$70,3,0)</f>
        <v>424w108l</v>
      </c>
      <c r="C3548" t="s">
        <v>29</v>
      </c>
      <c r="D3548" t="s">
        <v>30</v>
      </c>
      <c r="E3548">
        <v>4190390</v>
      </c>
      <c r="F3548">
        <v>-6000</v>
      </c>
      <c r="G3548">
        <v>-1000</v>
      </c>
      <c r="H3548">
        <v>0</v>
      </c>
      <c r="I3548">
        <v>-1000</v>
      </c>
      <c r="J3548">
        <v>0</v>
      </c>
      <c r="K3548">
        <v>0</v>
      </c>
      <c r="L3548">
        <v>-1000</v>
      </c>
      <c r="M3548">
        <v>0</v>
      </c>
      <c r="N3548">
        <v>-1000</v>
      </c>
      <c r="O3548">
        <v>0</v>
      </c>
      <c r="P3548">
        <v>-1000</v>
      </c>
      <c r="Q3548">
        <v>0</v>
      </c>
      <c r="R3548">
        <v>-1000</v>
      </c>
      <c r="S3548">
        <f t="shared" si="55"/>
        <v>-1000</v>
      </c>
      <c r="T3548">
        <f>SUM($F3548:H3548)</f>
        <v>-7000</v>
      </c>
      <c r="U3548">
        <f>SUM($F3548:I3548)</f>
        <v>-8000</v>
      </c>
      <c r="V3548">
        <f>SUM($F3548:J3548)</f>
        <v>-8000</v>
      </c>
      <c r="W3548">
        <f>SUM($F3548:K3548)</f>
        <v>-8000</v>
      </c>
      <c r="X3548">
        <f>SUM($F3548:L3548)</f>
        <v>-9000</v>
      </c>
      <c r="Y3548">
        <f>SUM($F3548:M3548)</f>
        <v>-9000</v>
      </c>
      <c r="Z3548">
        <f>SUM($F3548:N3548)</f>
        <v>-10000</v>
      </c>
      <c r="AA3548">
        <f>SUM($F3548:O3548)</f>
        <v>-10000</v>
      </c>
      <c r="AB3548">
        <f>SUM($F3548:P3548)</f>
        <v>-11000</v>
      </c>
      <c r="AC3548">
        <f>SUM($F3548:Q3548)</f>
        <v>-11000</v>
      </c>
      <c r="AD3548">
        <f>SUM($F3548:R3548)</f>
        <v>-12000</v>
      </c>
    </row>
    <row r="3549" spans="1:30" x14ac:dyDescent="0.35">
      <c r="A3549" t="s">
        <v>178</v>
      </c>
      <c r="B3549" s="328" t="str">
        <f>VLOOKUP(A3549,'Web Based Remittances'!$A$2:$C$70,3,0)</f>
        <v>424w108l</v>
      </c>
      <c r="C3549" t="s">
        <v>31</v>
      </c>
      <c r="D3549" t="s">
        <v>32</v>
      </c>
      <c r="E3549">
        <v>4191900</v>
      </c>
      <c r="F3549">
        <v>0</v>
      </c>
      <c r="G3549">
        <v>0</v>
      </c>
      <c r="H3549">
        <v>0</v>
      </c>
      <c r="I3549">
        <v>0</v>
      </c>
      <c r="J3549">
        <v>0</v>
      </c>
      <c r="K3549">
        <v>0</v>
      </c>
      <c r="L3549">
        <v>0</v>
      </c>
      <c r="M3549">
        <v>0</v>
      </c>
      <c r="N3549">
        <v>0</v>
      </c>
      <c r="O3549">
        <v>0</v>
      </c>
      <c r="P3549">
        <v>0</v>
      </c>
      <c r="Q3549">
        <v>0</v>
      </c>
      <c r="R3549">
        <v>0</v>
      </c>
      <c r="S3549">
        <f t="shared" si="55"/>
        <v>0</v>
      </c>
      <c r="T3549">
        <f>SUM($F3549:H3549)</f>
        <v>0</v>
      </c>
      <c r="U3549">
        <f>SUM($F3549:I3549)</f>
        <v>0</v>
      </c>
      <c r="V3549">
        <f>SUM($F3549:J3549)</f>
        <v>0</v>
      </c>
      <c r="W3549">
        <f>SUM($F3549:K3549)</f>
        <v>0</v>
      </c>
      <c r="X3549">
        <f>SUM($F3549:L3549)</f>
        <v>0</v>
      </c>
      <c r="Y3549">
        <f>SUM($F3549:M3549)</f>
        <v>0</v>
      </c>
      <c r="Z3549">
        <f>SUM($F3549:N3549)</f>
        <v>0</v>
      </c>
      <c r="AA3549">
        <f>SUM($F3549:O3549)</f>
        <v>0</v>
      </c>
      <c r="AB3549">
        <f>SUM($F3549:P3549)</f>
        <v>0</v>
      </c>
      <c r="AC3549">
        <f>SUM($F3549:Q3549)</f>
        <v>0</v>
      </c>
      <c r="AD3549">
        <f>SUM($F3549:R3549)</f>
        <v>0</v>
      </c>
    </row>
    <row r="3550" spans="1:30" x14ac:dyDescent="0.35">
      <c r="A3550" t="s">
        <v>178</v>
      </c>
      <c r="B3550" s="328" t="str">
        <f>VLOOKUP(A3550,'Web Based Remittances'!$A$2:$C$70,3,0)</f>
        <v>424w108l</v>
      </c>
      <c r="C3550" t="s">
        <v>33</v>
      </c>
      <c r="D3550" t="s">
        <v>34</v>
      </c>
      <c r="E3550">
        <v>4191100</v>
      </c>
      <c r="F3550">
        <v>-25812</v>
      </c>
      <c r="G3550">
        <v>-3929</v>
      </c>
      <c r="H3550">
        <v>-602</v>
      </c>
      <c r="I3550">
        <v>-7422</v>
      </c>
      <c r="J3550">
        <v>-2273</v>
      </c>
      <c r="K3550">
        <v>-360</v>
      </c>
      <c r="L3550">
        <v>-2247</v>
      </c>
      <c r="M3550">
        <v>-763</v>
      </c>
      <c r="N3550">
        <v>-2553</v>
      </c>
      <c r="O3550">
        <v>-1077</v>
      </c>
      <c r="P3550">
        <v>-2102</v>
      </c>
      <c r="Q3550">
        <v>-1011</v>
      </c>
      <c r="R3550">
        <v>-1473</v>
      </c>
      <c r="S3550">
        <f t="shared" si="55"/>
        <v>-3929</v>
      </c>
      <c r="T3550">
        <f>SUM($F3550:H3550)</f>
        <v>-30343</v>
      </c>
      <c r="U3550">
        <f>SUM($F3550:I3550)</f>
        <v>-37765</v>
      </c>
      <c r="V3550">
        <f>SUM($F3550:J3550)</f>
        <v>-40038</v>
      </c>
      <c r="W3550">
        <f>SUM($F3550:K3550)</f>
        <v>-40398</v>
      </c>
      <c r="X3550">
        <f>SUM($F3550:L3550)</f>
        <v>-42645</v>
      </c>
      <c r="Y3550">
        <f>SUM($F3550:M3550)</f>
        <v>-43408</v>
      </c>
      <c r="Z3550">
        <f>SUM($F3550:N3550)</f>
        <v>-45961</v>
      </c>
      <c r="AA3550">
        <f>SUM($F3550:O3550)</f>
        <v>-47038</v>
      </c>
      <c r="AB3550">
        <f>SUM($F3550:P3550)</f>
        <v>-49140</v>
      </c>
      <c r="AC3550">
        <f>SUM($F3550:Q3550)</f>
        <v>-50151</v>
      </c>
      <c r="AD3550">
        <f>SUM($F3550:R3550)</f>
        <v>-51624</v>
      </c>
    </row>
    <row r="3551" spans="1:30" x14ac:dyDescent="0.35">
      <c r="A3551" t="s">
        <v>178</v>
      </c>
      <c r="B3551" s="328" t="str">
        <f>VLOOKUP(A3551,'Web Based Remittances'!$A$2:$C$70,3,0)</f>
        <v>424w108l</v>
      </c>
      <c r="C3551" t="s">
        <v>35</v>
      </c>
      <c r="D3551" t="s">
        <v>36</v>
      </c>
      <c r="E3551">
        <v>4191110</v>
      </c>
      <c r="F3551">
        <v>0</v>
      </c>
      <c r="G3551">
        <v>0</v>
      </c>
      <c r="H3551">
        <v>0</v>
      </c>
      <c r="I3551">
        <v>0</v>
      </c>
      <c r="J3551">
        <v>0</v>
      </c>
      <c r="K3551">
        <v>0</v>
      </c>
      <c r="L3551">
        <v>0</v>
      </c>
      <c r="M3551">
        <v>0</v>
      </c>
      <c r="N3551">
        <v>0</v>
      </c>
      <c r="O3551">
        <v>0</v>
      </c>
      <c r="P3551">
        <v>0</v>
      </c>
      <c r="Q3551">
        <v>0</v>
      </c>
      <c r="R3551">
        <v>0</v>
      </c>
      <c r="S3551">
        <f t="shared" si="55"/>
        <v>0</v>
      </c>
      <c r="T3551">
        <f>SUM($F3551:H3551)</f>
        <v>0</v>
      </c>
      <c r="U3551">
        <f>SUM($F3551:I3551)</f>
        <v>0</v>
      </c>
      <c r="V3551">
        <f>SUM($F3551:J3551)</f>
        <v>0</v>
      </c>
      <c r="W3551">
        <f>SUM($F3551:K3551)</f>
        <v>0</v>
      </c>
      <c r="X3551">
        <f>SUM($F3551:L3551)</f>
        <v>0</v>
      </c>
      <c r="Y3551">
        <f>SUM($F3551:M3551)</f>
        <v>0</v>
      </c>
      <c r="Z3551">
        <f>SUM($F3551:N3551)</f>
        <v>0</v>
      </c>
      <c r="AA3551">
        <f>SUM($F3551:O3551)</f>
        <v>0</v>
      </c>
      <c r="AB3551">
        <f>SUM($F3551:P3551)</f>
        <v>0</v>
      </c>
      <c r="AC3551">
        <f>SUM($F3551:Q3551)</f>
        <v>0</v>
      </c>
      <c r="AD3551">
        <f>SUM($F3551:R3551)</f>
        <v>0</v>
      </c>
    </row>
    <row r="3552" spans="1:30" x14ac:dyDescent="0.35">
      <c r="A3552" t="s">
        <v>178</v>
      </c>
      <c r="B3552" s="328" t="str">
        <f>VLOOKUP(A3552,'Web Based Remittances'!$A$2:$C$70,3,0)</f>
        <v>424w108l</v>
      </c>
      <c r="C3552" t="s">
        <v>37</v>
      </c>
      <c r="D3552" t="s">
        <v>38</v>
      </c>
      <c r="E3552">
        <v>4191600</v>
      </c>
      <c r="F3552">
        <v>0</v>
      </c>
      <c r="G3552">
        <v>0</v>
      </c>
      <c r="H3552">
        <v>0</v>
      </c>
      <c r="I3552">
        <v>0</v>
      </c>
      <c r="J3552">
        <v>0</v>
      </c>
      <c r="K3552">
        <v>0</v>
      </c>
      <c r="L3552">
        <v>0</v>
      </c>
      <c r="M3552">
        <v>0</v>
      </c>
      <c r="N3552">
        <v>0</v>
      </c>
      <c r="O3552">
        <v>0</v>
      </c>
      <c r="P3552">
        <v>0</v>
      </c>
      <c r="Q3552">
        <v>0</v>
      </c>
      <c r="R3552">
        <v>0</v>
      </c>
      <c r="S3552">
        <f t="shared" si="55"/>
        <v>0</v>
      </c>
      <c r="T3552">
        <f>SUM($F3552:H3552)</f>
        <v>0</v>
      </c>
      <c r="U3552">
        <f>SUM($F3552:I3552)</f>
        <v>0</v>
      </c>
      <c r="V3552">
        <f>SUM($F3552:J3552)</f>
        <v>0</v>
      </c>
      <c r="W3552">
        <f>SUM($F3552:K3552)</f>
        <v>0</v>
      </c>
      <c r="X3552">
        <f>SUM($F3552:L3552)</f>
        <v>0</v>
      </c>
      <c r="Y3552">
        <f>SUM($F3552:M3552)</f>
        <v>0</v>
      </c>
      <c r="Z3552">
        <f>SUM($F3552:N3552)</f>
        <v>0</v>
      </c>
      <c r="AA3552">
        <f>SUM($F3552:O3552)</f>
        <v>0</v>
      </c>
      <c r="AB3552">
        <f>SUM($F3552:P3552)</f>
        <v>0</v>
      </c>
      <c r="AC3552">
        <f>SUM($F3552:Q3552)</f>
        <v>0</v>
      </c>
      <c r="AD3552">
        <f>SUM($F3552:R3552)</f>
        <v>0</v>
      </c>
    </row>
    <row r="3553" spans="1:30" x14ac:dyDescent="0.35">
      <c r="A3553" t="s">
        <v>178</v>
      </c>
      <c r="B3553" s="328" t="str">
        <f>VLOOKUP(A3553,'Web Based Remittances'!$A$2:$C$70,3,0)</f>
        <v>424w108l</v>
      </c>
      <c r="C3553" t="s">
        <v>39</v>
      </c>
      <c r="D3553" t="s">
        <v>40</v>
      </c>
      <c r="E3553">
        <v>4191610</v>
      </c>
      <c r="F3553">
        <v>0</v>
      </c>
      <c r="G3553">
        <v>0</v>
      </c>
      <c r="H3553">
        <v>0</v>
      </c>
      <c r="I3553">
        <v>0</v>
      </c>
      <c r="J3553">
        <v>0</v>
      </c>
      <c r="K3553">
        <v>0</v>
      </c>
      <c r="L3553">
        <v>0</v>
      </c>
      <c r="M3553">
        <v>0</v>
      </c>
      <c r="N3553">
        <v>0</v>
      </c>
      <c r="O3553">
        <v>0</v>
      </c>
      <c r="P3553">
        <v>0</v>
      </c>
      <c r="Q3553">
        <v>0</v>
      </c>
      <c r="R3553">
        <v>0</v>
      </c>
      <c r="S3553">
        <f t="shared" si="55"/>
        <v>0</v>
      </c>
      <c r="T3553">
        <f>SUM($F3553:H3553)</f>
        <v>0</v>
      </c>
      <c r="U3553">
        <f>SUM($F3553:I3553)</f>
        <v>0</v>
      </c>
      <c r="V3553">
        <f>SUM($F3553:J3553)</f>
        <v>0</v>
      </c>
      <c r="W3553">
        <f>SUM($F3553:K3553)</f>
        <v>0</v>
      </c>
      <c r="X3553">
        <f>SUM($F3553:L3553)</f>
        <v>0</v>
      </c>
      <c r="Y3553">
        <f>SUM($F3553:M3553)</f>
        <v>0</v>
      </c>
      <c r="Z3553">
        <f>SUM($F3553:N3553)</f>
        <v>0</v>
      </c>
      <c r="AA3553">
        <f>SUM($F3553:O3553)</f>
        <v>0</v>
      </c>
      <c r="AB3553">
        <f>SUM($F3553:P3553)</f>
        <v>0</v>
      </c>
      <c r="AC3553">
        <f>SUM($F3553:Q3553)</f>
        <v>0</v>
      </c>
      <c r="AD3553">
        <f>SUM($F3553:R3553)</f>
        <v>0</v>
      </c>
    </row>
    <row r="3554" spans="1:30" x14ac:dyDescent="0.35">
      <c r="A3554" t="s">
        <v>178</v>
      </c>
      <c r="B3554" s="328" t="str">
        <f>VLOOKUP(A3554,'Web Based Remittances'!$A$2:$C$70,3,0)</f>
        <v>424w108l</v>
      </c>
      <c r="C3554" t="s">
        <v>41</v>
      </c>
      <c r="D3554" t="s">
        <v>42</v>
      </c>
      <c r="E3554">
        <v>4190410</v>
      </c>
      <c r="F3554">
        <v>-28961</v>
      </c>
      <c r="G3554">
        <v>-2350</v>
      </c>
      <c r="H3554">
        <v>0</v>
      </c>
      <c r="I3554">
        <v>-2511</v>
      </c>
      <c r="J3554">
        <v>0</v>
      </c>
      <c r="K3554">
        <v>0</v>
      </c>
      <c r="L3554">
        <v>-2204</v>
      </c>
      <c r="M3554">
        <v>0</v>
      </c>
      <c r="N3554">
        <v>-600</v>
      </c>
      <c r="O3554">
        <v>0</v>
      </c>
      <c r="P3554">
        <v>-4841</v>
      </c>
      <c r="Q3554">
        <v>0</v>
      </c>
      <c r="R3554">
        <v>-16455</v>
      </c>
      <c r="S3554">
        <f t="shared" si="55"/>
        <v>-2350</v>
      </c>
      <c r="T3554">
        <f>SUM($F3554:H3554)</f>
        <v>-31311</v>
      </c>
      <c r="U3554">
        <f>SUM($F3554:I3554)</f>
        <v>-33822</v>
      </c>
      <c r="V3554">
        <f>SUM($F3554:J3554)</f>
        <v>-33822</v>
      </c>
      <c r="W3554">
        <f>SUM($F3554:K3554)</f>
        <v>-33822</v>
      </c>
      <c r="X3554">
        <f>SUM($F3554:L3554)</f>
        <v>-36026</v>
      </c>
      <c r="Y3554">
        <f>SUM($F3554:M3554)</f>
        <v>-36026</v>
      </c>
      <c r="Z3554">
        <f>SUM($F3554:N3554)</f>
        <v>-36626</v>
      </c>
      <c r="AA3554">
        <f>SUM($F3554:O3554)</f>
        <v>-36626</v>
      </c>
      <c r="AB3554">
        <f>SUM($F3554:P3554)</f>
        <v>-41467</v>
      </c>
      <c r="AC3554">
        <f>SUM($F3554:Q3554)</f>
        <v>-41467</v>
      </c>
      <c r="AD3554">
        <f>SUM($F3554:R3554)</f>
        <v>-57922</v>
      </c>
    </row>
    <row r="3555" spans="1:30" x14ac:dyDescent="0.35">
      <c r="A3555" t="s">
        <v>178</v>
      </c>
      <c r="B3555" s="328" t="str">
        <f>VLOOKUP(A3555,'Web Based Remittances'!$A$2:$C$70,3,0)</f>
        <v>424w108l</v>
      </c>
      <c r="C3555" t="s">
        <v>43</v>
      </c>
      <c r="D3555" t="s">
        <v>44</v>
      </c>
      <c r="E3555">
        <v>4190420</v>
      </c>
      <c r="F3555">
        <v>-8557</v>
      </c>
      <c r="G3555">
        <v>-2561</v>
      </c>
      <c r="H3555">
        <v>0</v>
      </c>
      <c r="I3555">
        <v>0</v>
      </c>
      <c r="J3555">
        <v>-1768</v>
      </c>
      <c r="K3555">
        <v>0</v>
      </c>
      <c r="L3555">
        <v>-1632</v>
      </c>
      <c r="M3555">
        <v>0</v>
      </c>
      <c r="N3555">
        <v>-1100</v>
      </c>
      <c r="O3555">
        <v>0</v>
      </c>
      <c r="P3555">
        <v>-1496</v>
      </c>
      <c r="Q3555">
        <v>0</v>
      </c>
      <c r="R3555">
        <v>0</v>
      </c>
      <c r="S3555">
        <f t="shared" si="55"/>
        <v>-2561</v>
      </c>
      <c r="T3555">
        <f>SUM($F3555:H3555)</f>
        <v>-11118</v>
      </c>
      <c r="U3555">
        <f>SUM($F3555:I3555)</f>
        <v>-11118</v>
      </c>
      <c r="V3555">
        <f>SUM($F3555:J3555)</f>
        <v>-12886</v>
      </c>
      <c r="W3555">
        <f>SUM($F3555:K3555)</f>
        <v>-12886</v>
      </c>
      <c r="X3555">
        <f>SUM($F3555:L3555)</f>
        <v>-14518</v>
      </c>
      <c r="Y3555">
        <f>SUM($F3555:M3555)</f>
        <v>-14518</v>
      </c>
      <c r="Z3555">
        <f>SUM($F3555:N3555)</f>
        <v>-15618</v>
      </c>
      <c r="AA3555">
        <f>SUM($F3555:O3555)</f>
        <v>-15618</v>
      </c>
      <c r="AB3555">
        <f>SUM($F3555:P3555)</f>
        <v>-17114</v>
      </c>
      <c r="AC3555">
        <f>SUM($F3555:Q3555)</f>
        <v>-17114</v>
      </c>
      <c r="AD3555">
        <f>SUM($F3555:R3555)</f>
        <v>-17114</v>
      </c>
    </row>
    <row r="3556" spans="1:30" x14ac:dyDescent="0.35">
      <c r="A3556" t="s">
        <v>178</v>
      </c>
      <c r="B3556" s="328" t="str">
        <f>VLOOKUP(A3556,'Web Based Remittances'!$A$2:$C$70,3,0)</f>
        <v>424w108l</v>
      </c>
      <c r="C3556" t="s">
        <v>45</v>
      </c>
      <c r="D3556" t="s">
        <v>46</v>
      </c>
      <c r="E3556">
        <v>4190200</v>
      </c>
      <c r="F3556">
        <v>0</v>
      </c>
      <c r="G3556">
        <v>0</v>
      </c>
      <c r="H3556">
        <v>0</v>
      </c>
      <c r="I3556">
        <v>0</v>
      </c>
      <c r="J3556">
        <v>0</v>
      </c>
      <c r="K3556">
        <v>0</v>
      </c>
      <c r="L3556">
        <v>0</v>
      </c>
      <c r="M3556">
        <v>0</v>
      </c>
      <c r="N3556">
        <v>0</v>
      </c>
      <c r="O3556">
        <v>0</v>
      </c>
      <c r="P3556">
        <v>0</v>
      </c>
      <c r="Q3556">
        <v>0</v>
      </c>
      <c r="R3556">
        <v>0</v>
      </c>
      <c r="S3556">
        <f t="shared" si="55"/>
        <v>0</v>
      </c>
      <c r="T3556">
        <f>SUM($F3556:H3556)</f>
        <v>0</v>
      </c>
      <c r="U3556">
        <f>SUM($F3556:I3556)</f>
        <v>0</v>
      </c>
      <c r="V3556">
        <f>SUM($F3556:J3556)</f>
        <v>0</v>
      </c>
      <c r="W3556">
        <f>SUM($F3556:K3556)</f>
        <v>0</v>
      </c>
      <c r="X3556">
        <f>SUM($F3556:L3556)</f>
        <v>0</v>
      </c>
      <c r="Y3556">
        <f>SUM($F3556:M3556)</f>
        <v>0</v>
      </c>
      <c r="Z3556">
        <f>SUM($F3556:N3556)</f>
        <v>0</v>
      </c>
      <c r="AA3556">
        <f>SUM($F3556:O3556)</f>
        <v>0</v>
      </c>
      <c r="AB3556">
        <f>SUM($F3556:P3556)</f>
        <v>0</v>
      </c>
      <c r="AC3556">
        <f>SUM($F3556:Q3556)</f>
        <v>0</v>
      </c>
      <c r="AD3556">
        <f>SUM($F3556:R3556)</f>
        <v>0</v>
      </c>
    </row>
    <row r="3557" spans="1:30" x14ac:dyDescent="0.35">
      <c r="A3557" t="s">
        <v>178</v>
      </c>
      <c r="B3557" s="328" t="str">
        <f>VLOOKUP(A3557,'Web Based Remittances'!$A$2:$C$70,3,0)</f>
        <v>424w108l</v>
      </c>
      <c r="C3557" t="s">
        <v>47</v>
      </c>
      <c r="D3557" t="s">
        <v>48</v>
      </c>
      <c r="E3557">
        <v>4190386</v>
      </c>
      <c r="F3557">
        <v>0</v>
      </c>
      <c r="G3557">
        <v>0</v>
      </c>
      <c r="H3557">
        <v>0</v>
      </c>
      <c r="I3557">
        <v>0</v>
      </c>
      <c r="J3557">
        <v>0</v>
      </c>
      <c r="K3557">
        <v>0</v>
      </c>
      <c r="L3557">
        <v>0</v>
      </c>
      <c r="M3557">
        <v>0</v>
      </c>
      <c r="N3557">
        <v>0</v>
      </c>
      <c r="O3557">
        <v>0</v>
      </c>
      <c r="P3557">
        <v>0</v>
      </c>
      <c r="Q3557">
        <v>0</v>
      </c>
      <c r="R3557">
        <v>0</v>
      </c>
      <c r="S3557">
        <f t="shared" si="55"/>
        <v>0</v>
      </c>
      <c r="T3557">
        <f>SUM($F3557:H3557)</f>
        <v>0</v>
      </c>
      <c r="U3557">
        <f>SUM($F3557:I3557)</f>
        <v>0</v>
      </c>
      <c r="V3557">
        <f>SUM($F3557:J3557)</f>
        <v>0</v>
      </c>
      <c r="W3557">
        <f>SUM($F3557:K3557)</f>
        <v>0</v>
      </c>
      <c r="X3557">
        <f>SUM($F3557:L3557)</f>
        <v>0</v>
      </c>
      <c r="Y3557">
        <f>SUM($F3557:M3557)</f>
        <v>0</v>
      </c>
      <c r="Z3557">
        <f>SUM($F3557:N3557)</f>
        <v>0</v>
      </c>
      <c r="AA3557">
        <f>SUM($F3557:O3557)</f>
        <v>0</v>
      </c>
      <c r="AB3557">
        <f>SUM($F3557:P3557)</f>
        <v>0</v>
      </c>
      <c r="AC3557">
        <f>SUM($F3557:Q3557)</f>
        <v>0</v>
      </c>
      <c r="AD3557">
        <f>SUM($F3557:R3557)</f>
        <v>0</v>
      </c>
    </row>
    <row r="3558" spans="1:30" x14ac:dyDescent="0.35">
      <c r="A3558" t="s">
        <v>178</v>
      </c>
      <c r="B3558" s="328" t="str">
        <f>VLOOKUP(A3558,'Web Based Remittances'!$A$2:$C$70,3,0)</f>
        <v>424w108l</v>
      </c>
      <c r="C3558" t="s">
        <v>49</v>
      </c>
      <c r="D3558" t="s">
        <v>50</v>
      </c>
      <c r="E3558">
        <v>4190387</v>
      </c>
      <c r="F3558">
        <v>0</v>
      </c>
      <c r="G3558">
        <v>0</v>
      </c>
      <c r="H3558">
        <v>0</v>
      </c>
      <c r="I3558">
        <v>0</v>
      </c>
      <c r="J3558">
        <v>0</v>
      </c>
      <c r="K3558">
        <v>0</v>
      </c>
      <c r="L3558">
        <v>0</v>
      </c>
      <c r="M3558">
        <v>0</v>
      </c>
      <c r="N3558">
        <v>0</v>
      </c>
      <c r="O3558">
        <v>0</v>
      </c>
      <c r="P3558">
        <v>0</v>
      </c>
      <c r="Q3558">
        <v>0</v>
      </c>
      <c r="R3558">
        <v>0</v>
      </c>
      <c r="S3558">
        <f t="shared" si="55"/>
        <v>0</v>
      </c>
      <c r="T3558">
        <f>SUM($F3558:H3558)</f>
        <v>0</v>
      </c>
      <c r="U3558">
        <f>SUM($F3558:I3558)</f>
        <v>0</v>
      </c>
      <c r="V3558">
        <f>SUM($F3558:J3558)</f>
        <v>0</v>
      </c>
      <c r="W3558">
        <f>SUM($F3558:K3558)</f>
        <v>0</v>
      </c>
      <c r="X3558">
        <f>SUM($F3558:L3558)</f>
        <v>0</v>
      </c>
      <c r="Y3558">
        <f>SUM($F3558:M3558)</f>
        <v>0</v>
      </c>
      <c r="Z3558">
        <f>SUM($F3558:N3558)</f>
        <v>0</v>
      </c>
      <c r="AA3558">
        <f>SUM($F3558:O3558)</f>
        <v>0</v>
      </c>
      <c r="AB3558">
        <f>SUM($F3558:P3558)</f>
        <v>0</v>
      </c>
      <c r="AC3558">
        <f>SUM($F3558:Q3558)</f>
        <v>0</v>
      </c>
      <c r="AD3558">
        <f>SUM($F3558:R3558)</f>
        <v>0</v>
      </c>
    </row>
    <row r="3559" spans="1:30" x14ac:dyDescent="0.35">
      <c r="A3559" t="s">
        <v>178</v>
      </c>
      <c r="B3559" s="328" t="str">
        <f>VLOOKUP(A3559,'Web Based Remittances'!$A$2:$C$70,3,0)</f>
        <v>424w108l</v>
      </c>
      <c r="C3559" t="s">
        <v>51</v>
      </c>
      <c r="D3559" t="s">
        <v>52</v>
      </c>
      <c r="E3559">
        <v>4190388</v>
      </c>
      <c r="F3559">
        <v>-25040</v>
      </c>
      <c r="G3559">
        <v>0</v>
      </c>
      <c r="H3559">
        <v>-8003</v>
      </c>
      <c r="I3559">
        <v>0</v>
      </c>
      <c r="J3559">
        <v>-3009</v>
      </c>
      <c r="K3559">
        <v>0</v>
      </c>
      <c r="L3559">
        <v>0</v>
      </c>
      <c r="M3559">
        <v>-7014</v>
      </c>
      <c r="N3559">
        <v>0</v>
      </c>
      <c r="O3559">
        <v>0</v>
      </c>
      <c r="P3559">
        <v>-7014</v>
      </c>
      <c r="Q3559">
        <v>0</v>
      </c>
      <c r="R3559">
        <v>0</v>
      </c>
      <c r="S3559">
        <f t="shared" si="55"/>
        <v>0</v>
      </c>
      <c r="T3559">
        <f>SUM($F3559:H3559)</f>
        <v>-33043</v>
      </c>
      <c r="U3559">
        <f>SUM($F3559:I3559)</f>
        <v>-33043</v>
      </c>
      <c r="V3559">
        <f>SUM($F3559:J3559)</f>
        <v>-36052</v>
      </c>
      <c r="W3559">
        <f>SUM($F3559:K3559)</f>
        <v>-36052</v>
      </c>
      <c r="X3559">
        <f>SUM($F3559:L3559)</f>
        <v>-36052</v>
      </c>
      <c r="Y3559">
        <f>SUM($F3559:M3559)</f>
        <v>-43066</v>
      </c>
      <c r="Z3559">
        <f>SUM($F3559:N3559)</f>
        <v>-43066</v>
      </c>
      <c r="AA3559">
        <f>SUM($F3559:O3559)</f>
        <v>-43066</v>
      </c>
      <c r="AB3559">
        <f>SUM($F3559:P3559)</f>
        <v>-50080</v>
      </c>
      <c r="AC3559">
        <f>SUM($F3559:Q3559)</f>
        <v>-50080</v>
      </c>
      <c r="AD3559">
        <f>SUM($F3559:R3559)</f>
        <v>-50080</v>
      </c>
    </row>
    <row r="3560" spans="1:30" x14ac:dyDescent="0.35">
      <c r="A3560" t="s">
        <v>178</v>
      </c>
      <c r="B3560" s="328" t="str">
        <f>VLOOKUP(A3560,'Web Based Remittances'!$A$2:$C$70,3,0)</f>
        <v>424w108l</v>
      </c>
      <c r="C3560" t="s">
        <v>53</v>
      </c>
      <c r="D3560" t="s">
        <v>54</v>
      </c>
      <c r="E3560">
        <v>4190380</v>
      </c>
      <c r="F3560">
        <v>-75694</v>
      </c>
      <c r="G3560">
        <v>0</v>
      </c>
      <c r="H3560">
        <v>-7847</v>
      </c>
      <c r="I3560">
        <v>0</v>
      </c>
      <c r="J3560">
        <v>-56093</v>
      </c>
      <c r="K3560">
        <v>0</v>
      </c>
      <c r="L3560">
        <v>0</v>
      </c>
      <c r="M3560">
        <v>0</v>
      </c>
      <c r="N3560">
        <v>-11754</v>
      </c>
      <c r="O3560">
        <v>0</v>
      </c>
      <c r="P3560">
        <v>0</v>
      </c>
      <c r="Q3560">
        <v>0</v>
      </c>
      <c r="R3560">
        <v>0</v>
      </c>
      <c r="S3560">
        <f t="shared" si="55"/>
        <v>0</v>
      </c>
      <c r="T3560">
        <f>SUM($F3560:H3560)</f>
        <v>-83541</v>
      </c>
      <c r="U3560">
        <f>SUM($F3560:I3560)</f>
        <v>-83541</v>
      </c>
      <c r="V3560">
        <f>SUM($F3560:J3560)</f>
        <v>-139634</v>
      </c>
      <c r="W3560">
        <f>SUM($F3560:K3560)</f>
        <v>-139634</v>
      </c>
      <c r="X3560">
        <f>SUM($F3560:L3560)</f>
        <v>-139634</v>
      </c>
      <c r="Y3560">
        <f>SUM($F3560:M3560)</f>
        <v>-139634</v>
      </c>
      <c r="Z3560">
        <f>SUM($F3560:N3560)</f>
        <v>-151388</v>
      </c>
      <c r="AA3560">
        <f>SUM($F3560:O3560)</f>
        <v>-151388</v>
      </c>
      <c r="AB3560">
        <f>SUM($F3560:P3560)</f>
        <v>-151388</v>
      </c>
      <c r="AC3560">
        <f>SUM($F3560:Q3560)</f>
        <v>-151388</v>
      </c>
      <c r="AD3560">
        <f>SUM($F3560:R3560)</f>
        <v>-151388</v>
      </c>
    </row>
    <row r="3561" spans="1:30" x14ac:dyDescent="0.35">
      <c r="A3561" t="s">
        <v>178</v>
      </c>
      <c r="B3561" s="328" t="str">
        <f>VLOOKUP(A3561,'Web Based Remittances'!$A$2:$C$70,3,0)</f>
        <v>424w108l</v>
      </c>
      <c r="C3561" t="s">
        <v>156</v>
      </c>
      <c r="D3561" t="s">
        <v>157</v>
      </c>
      <c r="E3561">
        <v>4190205</v>
      </c>
      <c r="F3561">
        <v>0</v>
      </c>
      <c r="G3561">
        <v>0</v>
      </c>
      <c r="H3561">
        <v>0</v>
      </c>
      <c r="I3561">
        <v>0</v>
      </c>
      <c r="J3561">
        <v>0</v>
      </c>
      <c r="K3561">
        <v>0</v>
      </c>
      <c r="L3561">
        <v>0</v>
      </c>
      <c r="M3561">
        <v>0</v>
      </c>
      <c r="N3561">
        <v>0</v>
      </c>
      <c r="O3561">
        <v>0</v>
      </c>
      <c r="P3561">
        <v>0</v>
      </c>
      <c r="Q3561">
        <v>0</v>
      </c>
      <c r="R3561">
        <v>0</v>
      </c>
      <c r="S3561">
        <f t="shared" si="55"/>
        <v>0</v>
      </c>
      <c r="T3561">
        <f>SUM($F3561:H3561)</f>
        <v>0</v>
      </c>
      <c r="U3561">
        <f>SUM($F3561:I3561)</f>
        <v>0</v>
      </c>
      <c r="V3561">
        <f>SUM($F3561:J3561)</f>
        <v>0</v>
      </c>
      <c r="W3561">
        <f>SUM($F3561:K3561)</f>
        <v>0</v>
      </c>
      <c r="X3561">
        <f>SUM($F3561:L3561)</f>
        <v>0</v>
      </c>
      <c r="Y3561">
        <f>SUM($F3561:M3561)</f>
        <v>0</v>
      </c>
      <c r="Z3561">
        <f>SUM($F3561:N3561)</f>
        <v>0</v>
      </c>
      <c r="AA3561">
        <f>SUM($F3561:O3561)</f>
        <v>0</v>
      </c>
      <c r="AB3561">
        <f>SUM($F3561:P3561)</f>
        <v>0</v>
      </c>
      <c r="AC3561">
        <f>SUM($F3561:Q3561)</f>
        <v>0</v>
      </c>
      <c r="AD3561">
        <f>SUM($F3561:R3561)</f>
        <v>0</v>
      </c>
    </row>
    <row r="3562" spans="1:30" x14ac:dyDescent="0.35">
      <c r="A3562" t="s">
        <v>178</v>
      </c>
      <c r="B3562" s="328" t="str">
        <f>VLOOKUP(A3562,'Web Based Remittances'!$A$2:$C$70,3,0)</f>
        <v>424w108l</v>
      </c>
      <c r="C3562" t="s">
        <v>55</v>
      </c>
      <c r="D3562" t="s">
        <v>56</v>
      </c>
      <c r="E3562">
        <v>4190210</v>
      </c>
      <c r="F3562">
        <v>0</v>
      </c>
      <c r="G3562">
        <v>0</v>
      </c>
      <c r="H3562">
        <v>0</v>
      </c>
      <c r="I3562">
        <v>0</v>
      </c>
      <c r="J3562">
        <v>0</v>
      </c>
      <c r="K3562">
        <v>0</v>
      </c>
      <c r="L3562">
        <v>0</v>
      </c>
      <c r="M3562">
        <v>0</v>
      </c>
      <c r="N3562">
        <v>0</v>
      </c>
      <c r="O3562">
        <v>0</v>
      </c>
      <c r="P3562">
        <v>0</v>
      </c>
      <c r="Q3562">
        <v>0</v>
      </c>
      <c r="R3562">
        <v>0</v>
      </c>
      <c r="S3562">
        <f t="shared" si="55"/>
        <v>0</v>
      </c>
      <c r="T3562">
        <f>SUM($F3562:H3562)</f>
        <v>0</v>
      </c>
      <c r="U3562">
        <f>SUM($F3562:I3562)</f>
        <v>0</v>
      </c>
      <c r="V3562">
        <f>SUM($F3562:J3562)</f>
        <v>0</v>
      </c>
      <c r="W3562">
        <f>SUM($F3562:K3562)</f>
        <v>0</v>
      </c>
      <c r="X3562">
        <f>SUM($F3562:L3562)</f>
        <v>0</v>
      </c>
      <c r="Y3562">
        <f>SUM($F3562:M3562)</f>
        <v>0</v>
      </c>
      <c r="Z3562">
        <f>SUM($F3562:N3562)</f>
        <v>0</v>
      </c>
      <c r="AA3562">
        <f>SUM($F3562:O3562)</f>
        <v>0</v>
      </c>
      <c r="AB3562">
        <f>SUM($F3562:P3562)</f>
        <v>0</v>
      </c>
      <c r="AC3562">
        <f>SUM($F3562:Q3562)</f>
        <v>0</v>
      </c>
      <c r="AD3562">
        <f>SUM($F3562:R3562)</f>
        <v>0</v>
      </c>
    </row>
    <row r="3563" spans="1:30" x14ac:dyDescent="0.35">
      <c r="A3563" t="s">
        <v>178</v>
      </c>
      <c r="B3563" s="328" t="str">
        <f>VLOOKUP(A3563,'Web Based Remittances'!$A$2:$C$70,3,0)</f>
        <v>424w108l</v>
      </c>
      <c r="C3563" t="s">
        <v>57</v>
      </c>
      <c r="D3563" t="s">
        <v>58</v>
      </c>
      <c r="E3563">
        <v>6110000</v>
      </c>
      <c r="F3563">
        <v>999570</v>
      </c>
      <c r="G3563">
        <v>80871</v>
      </c>
      <c r="H3563">
        <v>80871</v>
      </c>
      <c r="I3563">
        <v>80871</v>
      </c>
      <c r="J3563">
        <v>80871</v>
      </c>
      <c r="K3563">
        <v>80871</v>
      </c>
      <c r="L3563">
        <v>85542</v>
      </c>
      <c r="M3563">
        <v>85788</v>
      </c>
      <c r="N3563">
        <v>86826</v>
      </c>
      <c r="O3563">
        <v>86120</v>
      </c>
      <c r="P3563">
        <v>83693</v>
      </c>
      <c r="Q3563">
        <v>83623</v>
      </c>
      <c r="R3563">
        <v>83623</v>
      </c>
      <c r="S3563">
        <f t="shared" si="55"/>
        <v>80871</v>
      </c>
      <c r="T3563">
        <f>SUM($F3563:H3563)</f>
        <v>1161312</v>
      </c>
      <c r="U3563">
        <f>SUM($F3563:I3563)</f>
        <v>1242183</v>
      </c>
      <c r="V3563">
        <f>SUM($F3563:J3563)</f>
        <v>1323054</v>
      </c>
      <c r="W3563">
        <f>SUM($F3563:K3563)</f>
        <v>1403925</v>
      </c>
      <c r="X3563">
        <f>SUM($F3563:L3563)</f>
        <v>1489467</v>
      </c>
      <c r="Y3563">
        <f>SUM($F3563:M3563)</f>
        <v>1575255</v>
      </c>
      <c r="Z3563">
        <f>SUM($F3563:N3563)</f>
        <v>1662081</v>
      </c>
      <c r="AA3563">
        <f>SUM($F3563:O3563)</f>
        <v>1748201</v>
      </c>
      <c r="AB3563">
        <f>SUM($F3563:P3563)</f>
        <v>1831894</v>
      </c>
      <c r="AC3563">
        <f>SUM($F3563:Q3563)</f>
        <v>1915517</v>
      </c>
      <c r="AD3563">
        <f>SUM($F3563:R3563)</f>
        <v>1999140</v>
      </c>
    </row>
    <row r="3564" spans="1:30" x14ac:dyDescent="0.35">
      <c r="A3564" t="s">
        <v>178</v>
      </c>
      <c r="B3564" s="328" t="str">
        <f>VLOOKUP(A3564,'Web Based Remittances'!$A$2:$C$70,3,0)</f>
        <v>424w108l</v>
      </c>
      <c r="C3564" t="s">
        <v>59</v>
      </c>
      <c r="D3564" t="s">
        <v>60</v>
      </c>
      <c r="E3564">
        <v>6110020</v>
      </c>
      <c r="F3564">
        <v>0</v>
      </c>
      <c r="G3564">
        <v>0</v>
      </c>
      <c r="H3564">
        <v>0</v>
      </c>
      <c r="I3564">
        <v>0</v>
      </c>
      <c r="J3564">
        <v>0</v>
      </c>
      <c r="K3564">
        <v>0</v>
      </c>
      <c r="L3564">
        <v>0</v>
      </c>
      <c r="M3564">
        <v>0</v>
      </c>
      <c r="N3564">
        <v>0</v>
      </c>
      <c r="O3564">
        <v>0</v>
      </c>
      <c r="P3564">
        <v>0</v>
      </c>
      <c r="Q3564">
        <v>0</v>
      </c>
      <c r="R3564">
        <v>0</v>
      </c>
      <c r="S3564">
        <f t="shared" si="55"/>
        <v>0</v>
      </c>
      <c r="T3564">
        <f>SUM($F3564:H3564)</f>
        <v>0</v>
      </c>
      <c r="U3564">
        <f>SUM($F3564:I3564)</f>
        <v>0</v>
      </c>
      <c r="V3564">
        <f>SUM($F3564:J3564)</f>
        <v>0</v>
      </c>
      <c r="W3564">
        <f>SUM($F3564:K3564)</f>
        <v>0</v>
      </c>
      <c r="X3564">
        <f>SUM($F3564:L3564)</f>
        <v>0</v>
      </c>
      <c r="Y3564">
        <f>SUM($F3564:M3564)</f>
        <v>0</v>
      </c>
      <c r="Z3564">
        <f>SUM($F3564:N3564)</f>
        <v>0</v>
      </c>
      <c r="AA3564">
        <f>SUM($F3564:O3564)</f>
        <v>0</v>
      </c>
      <c r="AB3564">
        <f>SUM($F3564:P3564)</f>
        <v>0</v>
      </c>
      <c r="AC3564">
        <f>SUM($F3564:Q3564)</f>
        <v>0</v>
      </c>
      <c r="AD3564">
        <f>SUM($F3564:R3564)</f>
        <v>0</v>
      </c>
    </row>
    <row r="3565" spans="1:30" x14ac:dyDescent="0.35">
      <c r="A3565" t="s">
        <v>178</v>
      </c>
      <c r="B3565" s="328" t="str">
        <f>VLOOKUP(A3565,'Web Based Remittances'!$A$2:$C$70,3,0)</f>
        <v>424w108l</v>
      </c>
      <c r="C3565" t="s">
        <v>61</v>
      </c>
      <c r="D3565" t="s">
        <v>62</v>
      </c>
      <c r="E3565">
        <v>6110600</v>
      </c>
      <c r="F3565">
        <v>665509</v>
      </c>
      <c r="G3565">
        <v>56559</v>
      </c>
      <c r="H3565">
        <v>57429</v>
      </c>
      <c r="I3565">
        <v>56233</v>
      </c>
      <c r="J3565">
        <v>56233</v>
      </c>
      <c r="K3565">
        <v>56233</v>
      </c>
      <c r="L3565">
        <v>53998</v>
      </c>
      <c r="M3565">
        <v>54804</v>
      </c>
      <c r="N3565">
        <v>54804</v>
      </c>
      <c r="O3565">
        <v>54804</v>
      </c>
      <c r="P3565">
        <v>54804</v>
      </c>
      <c r="Q3565">
        <v>54804</v>
      </c>
      <c r="R3565">
        <v>54804</v>
      </c>
      <c r="S3565">
        <f t="shared" si="55"/>
        <v>56559</v>
      </c>
      <c r="T3565">
        <f>SUM($F3565:H3565)</f>
        <v>779497</v>
      </c>
      <c r="U3565">
        <f>SUM($F3565:I3565)</f>
        <v>835730</v>
      </c>
      <c r="V3565">
        <f>SUM($F3565:J3565)</f>
        <v>891963</v>
      </c>
      <c r="W3565">
        <f>SUM($F3565:K3565)</f>
        <v>948196</v>
      </c>
      <c r="X3565">
        <f>SUM($F3565:L3565)</f>
        <v>1002194</v>
      </c>
      <c r="Y3565">
        <f>SUM($F3565:M3565)</f>
        <v>1056998</v>
      </c>
      <c r="Z3565">
        <f>SUM($F3565:N3565)</f>
        <v>1111802</v>
      </c>
      <c r="AA3565">
        <f>SUM($F3565:O3565)</f>
        <v>1166606</v>
      </c>
      <c r="AB3565">
        <f>SUM($F3565:P3565)</f>
        <v>1221410</v>
      </c>
      <c r="AC3565">
        <f>SUM($F3565:Q3565)</f>
        <v>1276214</v>
      </c>
      <c r="AD3565">
        <f>SUM($F3565:R3565)</f>
        <v>1331018</v>
      </c>
    </row>
    <row r="3566" spans="1:30" x14ac:dyDescent="0.35">
      <c r="A3566" t="s">
        <v>178</v>
      </c>
      <c r="B3566" s="328" t="str">
        <f>VLOOKUP(A3566,'Web Based Remittances'!$A$2:$C$70,3,0)</f>
        <v>424w108l</v>
      </c>
      <c r="C3566" t="s">
        <v>63</v>
      </c>
      <c r="D3566" t="s">
        <v>64</v>
      </c>
      <c r="E3566">
        <v>6110720</v>
      </c>
      <c r="F3566">
        <v>29980</v>
      </c>
      <c r="G3566">
        <v>2498</v>
      </c>
      <c r="H3566">
        <v>2498</v>
      </c>
      <c r="I3566">
        <v>2498</v>
      </c>
      <c r="J3566">
        <v>2498</v>
      </c>
      <c r="K3566">
        <v>2498</v>
      </c>
      <c r="L3566">
        <v>2498</v>
      </c>
      <c r="M3566">
        <v>2498</v>
      </c>
      <c r="N3566">
        <v>2498</v>
      </c>
      <c r="O3566">
        <v>2499</v>
      </c>
      <c r="P3566">
        <v>2499</v>
      </c>
      <c r="Q3566">
        <v>2499</v>
      </c>
      <c r="R3566">
        <v>2499</v>
      </c>
      <c r="S3566">
        <f t="shared" si="55"/>
        <v>2498</v>
      </c>
      <c r="T3566">
        <f>SUM($F3566:H3566)</f>
        <v>34976</v>
      </c>
      <c r="U3566">
        <f>SUM($F3566:I3566)</f>
        <v>37474</v>
      </c>
      <c r="V3566">
        <f>SUM($F3566:J3566)</f>
        <v>39972</v>
      </c>
      <c r="W3566">
        <f>SUM($F3566:K3566)</f>
        <v>42470</v>
      </c>
      <c r="X3566">
        <f>SUM($F3566:L3566)</f>
        <v>44968</v>
      </c>
      <c r="Y3566">
        <f>SUM($F3566:M3566)</f>
        <v>47466</v>
      </c>
      <c r="Z3566">
        <f>SUM($F3566:N3566)</f>
        <v>49964</v>
      </c>
      <c r="AA3566">
        <f>SUM($F3566:O3566)</f>
        <v>52463</v>
      </c>
      <c r="AB3566">
        <f>SUM($F3566:P3566)</f>
        <v>54962</v>
      </c>
      <c r="AC3566">
        <f>SUM($F3566:Q3566)</f>
        <v>57461</v>
      </c>
      <c r="AD3566">
        <f>SUM($F3566:R3566)</f>
        <v>59960</v>
      </c>
    </row>
    <row r="3567" spans="1:30" x14ac:dyDescent="0.35">
      <c r="A3567" t="s">
        <v>178</v>
      </c>
      <c r="B3567" s="328" t="str">
        <f>VLOOKUP(A3567,'Web Based Remittances'!$A$2:$C$70,3,0)</f>
        <v>424w108l</v>
      </c>
      <c r="C3567" t="s">
        <v>65</v>
      </c>
      <c r="D3567" t="s">
        <v>66</v>
      </c>
      <c r="E3567">
        <v>6110860</v>
      </c>
      <c r="F3567">
        <v>94150</v>
      </c>
      <c r="G3567">
        <v>7744</v>
      </c>
      <c r="H3567">
        <v>7744</v>
      </c>
      <c r="I3567">
        <v>7744</v>
      </c>
      <c r="J3567">
        <v>7744</v>
      </c>
      <c r="K3567">
        <v>7744</v>
      </c>
      <c r="L3567">
        <v>7744</v>
      </c>
      <c r="M3567">
        <v>7947</v>
      </c>
      <c r="N3567">
        <v>7947</v>
      </c>
      <c r="O3567">
        <v>7948</v>
      </c>
      <c r="P3567">
        <v>7948</v>
      </c>
      <c r="Q3567">
        <v>7948</v>
      </c>
      <c r="R3567">
        <v>7948</v>
      </c>
      <c r="S3567">
        <f t="shared" si="55"/>
        <v>7744</v>
      </c>
      <c r="T3567">
        <f>SUM($F3567:H3567)</f>
        <v>109638</v>
      </c>
      <c r="U3567">
        <f>SUM($F3567:I3567)</f>
        <v>117382</v>
      </c>
      <c r="V3567">
        <f>SUM($F3567:J3567)</f>
        <v>125126</v>
      </c>
      <c r="W3567">
        <f>SUM($F3567:K3567)</f>
        <v>132870</v>
      </c>
      <c r="X3567">
        <f>SUM($F3567:L3567)</f>
        <v>140614</v>
      </c>
      <c r="Y3567">
        <f>SUM($F3567:M3567)</f>
        <v>148561</v>
      </c>
      <c r="Z3567">
        <f>SUM($F3567:N3567)</f>
        <v>156508</v>
      </c>
      <c r="AA3567">
        <f>SUM($F3567:O3567)</f>
        <v>164456</v>
      </c>
      <c r="AB3567">
        <f>SUM($F3567:P3567)</f>
        <v>172404</v>
      </c>
      <c r="AC3567">
        <f>SUM($F3567:Q3567)</f>
        <v>180352</v>
      </c>
      <c r="AD3567">
        <f>SUM($F3567:R3567)</f>
        <v>188300</v>
      </c>
    </row>
    <row r="3568" spans="1:30" x14ac:dyDescent="0.35">
      <c r="A3568" t="s">
        <v>178</v>
      </c>
      <c r="B3568" s="328" t="str">
        <f>VLOOKUP(A3568,'Web Based Remittances'!$A$2:$C$70,3,0)</f>
        <v>424w108l</v>
      </c>
      <c r="C3568" t="s">
        <v>67</v>
      </c>
      <c r="D3568" t="s">
        <v>68</v>
      </c>
      <c r="E3568">
        <v>6110800</v>
      </c>
      <c r="F3568">
        <v>0</v>
      </c>
      <c r="G3568">
        <v>0</v>
      </c>
      <c r="H3568">
        <v>0</v>
      </c>
      <c r="I3568">
        <v>0</v>
      </c>
      <c r="J3568">
        <v>0</v>
      </c>
      <c r="K3568">
        <v>0</v>
      </c>
      <c r="L3568">
        <v>0</v>
      </c>
      <c r="M3568">
        <v>0</v>
      </c>
      <c r="N3568">
        <v>0</v>
      </c>
      <c r="O3568">
        <v>0</v>
      </c>
      <c r="P3568">
        <v>0</v>
      </c>
      <c r="Q3568">
        <v>0</v>
      </c>
      <c r="R3568">
        <v>0</v>
      </c>
      <c r="S3568">
        <f t="shared" si="55"/>
        <v>0</v>
      </c>
      <c r="T3568">
        <f>SUM($F3568:H3568)</f>
        <v>0</v>
      </c>
      <c r="U3568">
        <f>SUM($F3568:I3568)</f>
        <v>0</v>
      </c>
      <c r="V3568">
        <f>SUM($F3568:J3568)</f>
        <v>0</v>
      </c>
      <c r="W3568">
        <f>SUM($F3568:K3568)</f>
        <v>0</v>
      </c>
      <c r="X3568">
        <f>SUM($F3568:L3568)</f>
        <v>0</v>
      </c>
      <c r="Y3568">
        <f>SUM($F3568:M3568)</f>
        <v>0</v>
      </c>
      <c r="Z3568">
        <f>SUM($F3568:N3568)</f>
        <v>0</v>
      </c>
      <c r="AA3568">
        <f>SUM($F3568:O3568)</f>
        <v>0</v>
      </c>
      <c r="AB3568">
        <f>SUM($F3568:P3568)</f>
        <v>0</v>
      </c>
      <c r="AC3568">
        <f>SUM($F3568:Q3568)</f>
        <v>0</v>
      </c>
      <c r="AD3568">
        <f>SUM($F3568:R3568)</f>
        <v>0</v>
      </c>
    </row>
    <row r="3569" spans="1:30" x14ac:dyDescent="0.35">
      <c r="A3569" t="s">
        <v>178</v>
      </c>
      <c r="B3569" s="328" t="str">
        <f>VLOOKUP(A3569,'Web Based Remittances'!$A$2:$C$70,3,0)</f>
        <v>424w108l</v>
      </c>
      <c r="C3569" t="s">
        <v>69</v>
      </c>
      <c r="D3569" t="s">
        <v>70</v>
      </c>
      <c r="E3569">
        <v>6110640</v>
      </c>
      <c r="F3569">
        <v>35064</v>
      </c>
      <c r="G3569">
        <v>2922</v>
      </c>
      <c r="H3569">
        <v>2922</v>
      </c>
      <c r="I3569">
        <v>2922</v>
      </c>
      <c r="J3569">
        <v>2922</v>
      </c>
      <c r="K3569">
        <v>2922</v>
      </c>
      <c r="L3569">
        <v>2922</v>
      </c>
      <c r="M3569">
        <v>2922</v>
      </c>
      <c r="N3569">
        <v>2922</v>
      </c>
      <c r="O3569">
        <v>2922</v>
      </c>
      <c r="P3569">
        <v>2922</v>
      </c>
      <c r="Q3569">
        <v>2922</v>
      </c>
      <c r="R3569">
        <v>2922</v>
      </c>
      <c r="S3569">
        <f t="shared" si="55"/>
        <v>2922</v>
      </c>
      <c r="T3569">
        <f>SUM($F3569:H3569)</f>
        <v>40908</v>
      </c>
      <c r="U3569">
        <f>SUM($F3569:I3569)</f>
        <v>43830</v>
      </c>
      <c r="V3569">
        <f>SUM($F3569:J3569)</f>
        <v>46752</v>
      </c>
      <c r="W3569">
        <f>SUM($F3569:K3569)</f>
        <v>49674</v>
      </c>
      <c r="X3569">
        <f>SUM($F3569:L3569)</f>
        <v>52596</v>
      </c>
      <c r="Y3569">
        <f>SUM($F3569:M3569)</f>
        <v>55518</v>
      </c>
      <c r="Z3569">
        <f>SUM($F3569:N3569)</f>
        <v>58440</v>
      </c>
      <c r="AA3569">
        <f>SUM($F3569:O3569)</f>
        <v>61362</v>
      </c>
      <c r="AB3569">
        <f>SUM($F3569:P3569)</f>
        <v>64284</v>
      </c>
      <c r="AC3569">
        <f>SUM($F3569:Q3569)</f>
        <v>67206</v>
      </c>
      <c r="AD3569">
        <f>SUM($F3569:R3569)</f>
        <v>70128</v>
      </c>
    </row>
    <row r="3570" spans="1:30" x14ac:dyDescent="0.35">
      <c r="A3570" t="s">
        <v>178</v>
      </c>
      <c r="B3570" s="328" t="str">
        <f>VLOOKUP(A3570,'Web Based Remittances'!$A$2:$C$70,3,0)</f>
        <v>424w108l</v>
      </c>
      <c r="C3570" t="s">
        <v>71</v>
      </c>
      <c r="D3570" t="s">
        <v>72</v>
      </c>
      <c r="E3570">
        <v>6116300</v>
      </c>
      <c r="F3570">
        <v>8300</v>
      </c>
      <c r="G3570">
        <v>950</v>
      </c>
      <c r="H3570">
        <v>600</v>
      </c>
      <c r="I3570">
        <v>600</v>
      </c>
      <c r="J3570">
        <v>600</v>
      </c>
      <c r="K3570">
        <v>600</v>
      </c>
      <c r="L3570">
        <v>1000</v>
      </c>
      <c r="M3570">
        <v>600</v>
      </c>
      <c r="N3570">
        <v>600</v>
      </c>
      <c r="O3570">
        <v>600</v>
      </c>
      <c r="P3570">
        <v>950</v>
      </c>
      <c r="Q3570">
        <v>600</v>
      </c>
      <c r="R3570">
        <v>600</v>
      </c>
      <c r="S3570">
        <f t="shared" si="55"/>
        <v>950</v>
      </c>
      <c r="T3570">
        <f>SUM($F3570:H3570)</f>
        <v>9850</v>
      </c>
      <c r="U3570">
        <f>SUM($F3570:I3570)</f>
        <v>10450</v>
      </c>
      <c r="V3570">
        <f>SUM($F3570:J3570)</f>
        <v>11050</v>
      </c>
      <c r="W3570">
        <f>SUM($F3570:K3570)</f>
        <v>11650</v>
      </c>
      <c r="X3570">
        <f>SUM($F3570:L3570)</f>
        <v>12650</v>
      </c>
      <c r="Y3570">
        <f>SUM($F3570:M3570)</f>
        <v>13250</v>
      </c>
      <c r="Z3570">
        <f>SUM($F3570:N3570)</f>
        <v>13850</v>
      </c>
      <c r="AA3570">
        <f>SUM($F3570:O3570)</f>
        <v>14450</v>
      </c>
      <c r="AB3570">
        <f>SUM($F3570:P3570)</f>
        <v>15400</v>
      </c>
      <c r="AC3570">
        <f>SUM($F3570:Q3570)</f>
        <v>16000</v>
      </c>
      <c r="AD3570">
        <f>SUM($F3570:R3570)</f>
        <v>16600</v>
      </c>
    </row>
    <row r="3571" spans="1:30" x14ac:dyDescent="0.35">
      <c r="A3571" t="s">
        <v>178</v>
      </c>
      <c r="B3571" s="328" t="str">
        <f>VLOOKUP(A3571,'Web Based Remittances'!$A$2:$C$70,3,0)</f>
        <v>424w108l</v>
      </c>
      <c r="C3571" t="s">
        <v>73</v>
      </c>
      <c r="D3571" t="s">
        <v>74</v>
      </c>
      <c r="E3571">
        <v>6116200</v>
      </c>
      <c r="F3571">
        <v>1000</v>
      </c>
      <c r="G3571">
        <v>600</v>
      </c>
      <c r="H3571">
        <v>0</v>
      </c>
      <c r="I3571">
        <v>0</v>
      </c>
      <c r="J3571">
        <v>0</v>
      </c>
      <c r="K3571">
        <v>0</v>
      </c>
      <c r="L3571">
        <v>400</v>
      </c>
      <c r="M3571">
        <v>0</v>
      </c>
      <c r="N3571">
        <v>0</v>
      </c>
      <c r="O3571">
        <v>0</v>
      </c>
      <c r="P3571">
        <v>0</v>
      </c>
      <c r="Q3571">
        <v>0</v>
      </c>
      <c r="R3571">
        <v>0</v>
      </c>
      <c r="S3571">
        <f t="shared" si="55"/>
        <v>600</v>
      </c>
      <c r="T3571">
        <f>SUM($F3571:H3571)</f>
        <v>1600</v>
      </c>
      <c r="U3571">
        <f>SUM($F3571:I3571)</f>
        <v>1600</v>
      </c>
      <c r="V3571">
        <f>SUM($F3571:J3571)</f>
        <v>1600</v>
      </c>
      <c r="W3571">
        <f>SUM($F3571:K3571)</f>
        <v>1600</v>
      </c>
      <c r="X3571">
        <f>SUM($F3571:L3571)</f>
        <v>2000</v>
      </c>
      <c r="Y3571">
        <f>SUM($F3571:M3571)</f>
        <v>2000</v>
      </c>
      <c r="Z3571">
        <f>SUM($F3571:N3571)</f>
        <v>2000</v>
      </c>
      <c r="AA3571">
        <f>SUM($F3571:O3571)</f>
        <v>2000</v>
      </c>
      <c r="AB3571">
        <f>SUM($F3571:P3571)</f>
        <v>2000</v>
      </c>
      <c r="AC3571">
        <f>SUM($F3571:Q3571)</f>
        <v>2000</v>
      </c>
      <c r="AD3571">
        <f>SUM($F3571:R3571)</f>
        <v>2000</v>
      </c>
    </row>
    <row r="3572" spans="1:30" x14ac:dyDescent="0.35">
      <c r="A3572" t="s">
        <v>178</v>
      </c>
      <c r="B3572" s="328" t="str">
        <f>VLOOKUP(A3572,'Web Based Remittances'!$A$2:$C$70,3,0)</f>
        <v>424w108l</v>
      </c>
      <c r="C3572" t="s">
        <v>75</v>
      </c>
      <c r="D3572" t="s">
        <v>76</v>
      </c>
      <c r="E3572">
        <v>6116610</v>
      </c>
      <c r="F3572">
        <v>0</v>
      </c>
      <c r="G3572">
        <v>0</v>
      </c>
      <c r="H3572">
        <v>0</v>
      </c>
      <c r="I3572">
        <v>0</v>
      </c>
      <c r="J3572">
        <v>0</v>
      </c>
      <c r="K3572">
        <v>0</v>
      </c>
      <c r="L3572">
        <v>0</v>
      </c>
      <c r="M3572">
        <v>0</v>
      </c>
      <c r="N3572">
        <v>0</v>
      </c>
      <c r="O3572">
        <v>0</v>
      </c>
      <c r="P3572">
        <v>0</v>
      </c>
      <c r="Q3572">
        <v>0</v>
      </c>
      <c r="R3572">
        <v>0</v>
      </c>
      <c r="S3572">
        <f t="shared" si="55"/>
        <v>0</v>
      </c>
      <c r="T3572">
        <f>SUM($F3572:H3572)</f>
        <v>0</v>
      </c>
      <c r="U3572">
        <f>SUM($F3572:I3572)</f>
        <v>0</v>
      </c>
      <c r="V3572">
        <f>SUM($F3572:J3572)</f>
        <v>0</v>
      </c>
      <c r="W3572">
        <f>SUM($F3572:K3572)</f>
        <v>0</v>
      </c>
      <c r="X3572">
        <f>SUM($F3572:L3572)</f>
        <v>0</v>
      </c>
      <c r="Y3572">
        <f>SUM($F3572:M3572)</f>
        <v>0</v>
      </c>
      <c r="Z3572">
        <f>SUM($F3572:N3572)</f>
        <v>0</v>
      </c>
      <c r="AA3572">
        <f>SUM($F3572:O3572)</f>
        <v>0</v>
      </c>
      <c r="AB3572">
        <f>SUM($F3572:P3572)</f>
        <v>0</v>
      </c>
      <c r="AC3572">
        <f>SUM($F3572:Q3572)</f>
        <v>0</v>
      </c>
      <c r="AD3572">
        <f>SUM($F3572:R3572)</f>
        <v>0</v>
      </c>
    </row>
    <row r="3573" spans="1:30" x14ac:dyDescent="0.35">
      <c r="A3573" t="s">
        <v>178</v>
      </c>
      <c r="B3573" s="328" t="str">
        <f>VLOOKUP(A3573,'Web Based Remittances'!$A$2:$C$70,3,0)</f>
        <v>424w108l</v>
      </c>
      <c r="C3573" t="s">
        <v>77</v>
      </c>
      <c r="D3573" t="s">
        <v>78</v>
      </c>
      <c r="E3573">
        <v>6116600</v>
      </c>
      <c r="F3573">
        <v>705</v>
      </c>
      <c r="G3573">
        <v>705</v>
      </c>
      <c r="H3573">
        <v>0</v>
      </c>
      <c r="I3573">
        <v>0</v>
      </c>
      <c r="J3573">
        <v>0</v>
      </c>
      <c r="K3573">
        <v>0</v>
      </c>
      <c r="L3573">
        <v>0</v>
      </c>
      <c r="M3573">
        <v>0</v>
      </c>
      <c r="N3573">
        <v>0</v>
      </c>
      <c r="O3573">
        <v>0</v>
      </c>
      <c r="P3573">
        <v>0</v>
      </c>
      <c r="Q3573">
        <v>0</v>
      </c>
      <c r="R3573">
        <v>0</v>
      </c>
      <c r="S3573">
        <f t="shared" si="55"/>
        <v>705</v>
      </c>
      <c r="T3573">
        <f>SUM($F3573:H3573)</f>
        <v>1410</v>
      </c>
      <c r="U3573">
        <f>SUM($F3573:I3573)</f>
        <v>1410</v>
      </c>
      <c r="V3573">
        <f>SUM($F3573:J3573)</f>
        <v>1410</v>
      </c>
      <c r="W3573">
        <f>SUM($F3573:K3573)</f>
        <v>1410</v>
      </c>
      <c r="X3573">
        <f>SUM($F3573:L3573)</f>
        <v>1410</v>
      </c>
      <c r="Y3573">
        <f>SUM($F3573:M3573)</f>
        <v>1410</v>
      </c>
      <c r="Z3573">
        <f>SUM($F3573:N3573)</f>
        <v>1410</v>
      </c>
      <c r="AA3573">
        <f>SUM($F3573:O3573)</f>
        <v>1410</v>
      </c>
      <c r="AB3573">
        <f>SUM($F3573:P3573)</f>
        <v>1410</v>
      </c>
      <c r="AC3573">
        <f>SUM($F3573:Q3573)</f>
        <v>1410</v>
      </c>
      <c r="AD3573">
        <f>SUM($F3573:R3573)</f>
        <v>1410</v>
      </c>
    </row>
    <row r="3574" spans="1:30" x14ac:dyDescent="0.35">
      <c r="A3574" t="s">
        <v>178</v>
      </c>
      <c r="B3574" s="328" t="str">
        <f>VLOOKUP(A3574,'Web Based Remittances'!$A$2:$C$70,3,0)</f>
        <v>424w108l</v>
      </c>
      <c r="C3574" t="s">
        <v>79</v>
      </c>
      <c r="D3574" t="s">
        <v>80</v>
      </c>
      <c r="E3574">
        <v>6121000</v>
      </c>
      <c r="F3574">
        <v>55350</v>
      </c>
      <c r="G3574">
        <v>1130</v>
      </c>
      <c r="H3574">
        <v>1130</v>
      </c>
      <c r="I3574">
        <v>17450</v>
      </c>
      <c r="J3574">
        <v>9136</v>
      </c>
      <c r="K3574">
        <v>1130</v>
      </c>
      <c r="L3574">
        <v>18594</v>
      </c>
      <c r="M3574">
        <v>1130</v>
      </c>
      <c r="N3574">
        <v>1130</v>
      </c>
      <c r="O3574">
        <v>1130</v>
      </c>
      <c r="P3574">
        <v>1130</v>
      </c>
      <c r="Q3574">
        <v>1130</v>
      </c>
      <c r="R3574">
        <v>1130</v>
      </c>
      <c r="S3574">
        <f t="shared" si="55"/>
        <v>1130</v>
      </c>
      <c r="T3574">
        <f>SUM($F3574:H3574)</f>
        <v>57610</v>
      </c>
      <c r="U3574">
        <f>SUM($F3574:I3574)</f>
        <v>75060</v>
      </c>
      <c r="V3574">
        <f>SUM($F3574:J3574)</f>
        <v>84196</v>
      </c>
      <c r="W3574">
        <f>SUM($F3574:K3574)</f>
        <v>85326</v>
      </c>
      <c r="X3574">
        <f>SUM($F3574:L3574)</f>
        <v>103920</v>
      </c>
      <c r="Y3574">
        <f>SUM($F3574:M3574)</f>
        <v>105050</v>
      </c>
      <c r="Z3574">
        <f>SUM($F3574:N3574)</f>
        <v>106180</v>
      </c>
      <c r="AA3574">
        <f>SUM($F3574:O3574)</f>
        <v>107310</v>
      </c>
      <c r="AB3574">
        <f>SUM($F3574:P3574)</f>
        <v>108440</v>
      </c>
      <c r="AC3574">
        <f>SUM($F3574:Q3574)</f>
        <v>109570</v>
      </c>
      <c r="AD3574">
        <f>SUM($F3574:R3574)</f>
        <v>110700</v>
      </c>
    </row>
    <row r="3575" spans="1:30" x14ac:dyDescent="0.35">
      <c r="A3575" t="s">
        <v>178</v>
      </c>
      <c r="B3575" s="328" t="str">
        <f>VLOOKUP(A3575,'Web Based Remittances'!$A$2:$C$70,3,0)</f>
        <v>424w108l</v>
      </c>
      <c r="C3575" t="s">
        <v>81</v>
      </c>
      <c r="D3575" t="s">
        <v>82</v>
      </c>
      <c r="E3575">
        <v>6122310</v>
      </c>
      <c r="F3575">
        <v>7500</v>
      </c>
      <c r="G3575">
        <v>625</v>
      </c>
      <c r="H3575">
        <v>625</v>
      </c>
      <c r="I3575">
        <v>625</v>
      </c>
      <c r="J3575">
        <v>625</v>
      </c>
      <c r="K3575">
        <v>625</v>
      </c>
      <c r="L3575">
        <v>625</v>
      </c>
      <c r="M3575">
        <v>625</v>
      </c>
      <c r="N3575">
        <v>625</v>
      </c>
      <c r="O3575">
        <v>625</v>
      </c>
      <c r="P3575">
        <v>625</v>
      </c>
      <c r="Q3575">
        <v>625</v>
      </c>
      <c r="R3575">
        <v>625</v>
      </c>
      <c r="S3575">
        <f t="shared" si="55"/>
        <v>625</v>
      </c>
      <c r="T3575">
        <f>SUM($F3575:H3575)</f>
        <v>8750</v>
      </c>
      <c r="U3575">
        <f>SUM($F3575:I3575)</f>
        <v>9375</v>
      </c>
      <c r="V3575">
        <f>SUM($F3575:J3575)</f>
        <v>10000</v>
      </c>
      <c r="W3575">
        <f>SUM($F3575:K3575)</f>
        <v>10625</v>
      </c>
      <c r="X3575">
        <f>SUM($F3575:L3575)</f>
        <v>11250</v>
      </c>
      <c r="Y3575">
        <f>SUM($F3575:M3575)</f>
        <v>11875</v>
      </c>
      <c r="Z3575">
        <f>SUM($F3575:N3575)</f>
        <v>12500</v>
      </c>
      <c r="AA3575">
        <f>SUM($F3575:O3575)</f>
        <v>13125</v>
      </c>
      <c r="AB3575">
        <f>SUM($F3575:P3575)</f>
        <v>13750</v>
      </c>
      <c r="AC3575">
        <f>SUM($F3575:Q3575)</f>
        <v>14375</v>
      </c>
      <c r="AD3575">
        <f>SUM($F3575:R3575)</f>
        <v>15000</v>
      </c>
    </row>
    <row r="3576" spans="1:30" x14ac:dyDescent="0.35">
      <c r="A3576" t="s">
        <v>178</v>
      </c>
      <c r="B3576" s="328" t="str">
        <f>VLOOKUP(A3576,'Web Based Remittances'!$A$2:$C$70,3,0)</f>
        <v>424w108l</v>
      </c>
      <c r="C3576" t="s">
        <v>83</v>
      </c>
      <c r="D3576" t="s">
        <v>84</v>
      </c>
      <c r="E3576">
        <v>6122110</v>
      </c>
      <c r="F3576">
        <v>29400</v>
      </c>
      <c r="G3576">
        <v>2800</v>
      </c>
      <c r="H3576">
        <v>2000</v>
      </c>
      <c r="I3576">
        <v>2800</v>
      </c>
      <c r="J3576">
        <v>2000</v>
      </c>
      <c r="K3576">
        <v>2000</v>
      </c>
      <c r="L3576">
        <v>3400</v>
      </c>
      <c r="M3576">
        <v>2000</v>
      </c>
      <c r="N3576">
        <v>2800</v>
      </c>
      <c r="O3576">
        <v>2000</v>
      </c>
      <c r="P3576">
        <v>2800</v>
      </c>
      <c r="Q3576">
        <v>2000</v>
      </c>
      <c r="R3576">
        <v>2800</v>
      </c>
      <c r="S3576">
        <f t="shared" si="55"/>
        <v>2800</v>
      </c>
      <c r="T3576">
        <f>SUM($F3576:H3576)</f>
        <v>34200</v>
      </c>
      <c r="U3576">
        <f>SUM($F3576:I3576)</f>
        <v>37000</v>
      </c>
      <c r="V3576">
        <f>SUM($F3576:J3576)</f>
        <v>39000</v>
      </c>
      <c r="W3576">
        <f>SUM($F3576:K3576)</f>
        <v>41000</v>
      </c>
      <c r="X3576">
        <f>SUM($F3576:L3576)</f>
        <v>44400</v>
      </c>
      <c r="Y3576">
        <f>SUM($F3576:M3576)</f>
        <v>46400</v>
      </c>
      <c r="Z3576">
        <f>SUM($F3576:N3576)</f>
        <v>49200</v>
      </c>
      <c r="AA3576">
        <f>SUM($F3576:O3576)</f>
        <v>51200</v>
      </c>
      <c r="AB3576">
        <f>SUM($F3576:P3576)</f>
        <v>54000</v>
      </c>
      <c r="AC3576">
        <f>SUM($F3576:Q3576)</f>
        <v>56000</v>
      </c>
      <c r="AD3576">
        <f>SUM($F3576:R3576)</f>
        <v>58800</v>
      </c>
    </row>
    <row r="3577" spans="1:30" x14ac:dyDescent="0.35">
      <c r="A3577" t="s">
        <v>178</v>
      </c>
      <c r="B3577" s="328" t="str">
        <f>VLOOKUP(A3577,'Web Based Remittances'!$A$2:$C$70,3,0)</f>
        <v>424w108l</v>
      </c>
      <c r="C3577" t="s">
        <v>85</v>
      </c>
      <c r="D3577" t="s">
        <v>86</v>
      </c>
      <c r="E3577">
        <v>6120800</v>
      </c>
      <c r="F3577">
        <v>4600</v>
      </c>
      <c r="G3577">
        <v>1150</v>
      </c>
      <c r="H3577">
        <v>0</v>
      </c>
      <c r="I3577">
        <v>0</v>
      </c>
      <c r="J3577">
        <v>1150</v>
      </c>
      <c r="K3577">
        <v>0</v>
      </c>
      <c r="L3577">
        <v>0</v>
      </c>
      <c r="M3577">
        <v>1150</v>
      </c>
      <c r="N3577">
        <v>0</v>
      </c>
      <c r="O3577">
        <v>0</v>
      </c>
      <c r="P3577">
        <v>1150</v>
      </c>
      <c r="Q3577">
        <v>0</v>
      </c>
      <c r="R3577">
        <v>0</v>
      </c>
      <c r="S3577">
        <f t="shared" si="55"/>
        <v>1150</v>
      </c>
      <c r="T3577">
        <f>SUM($F3577:H3577)</f>
        <v>5750</v>
      </c>
      <c r="U3577">
        <f>SUM($F3577:I3577)</f>
        <v>5750</v>
      </c>
      <c r="V3577">
        <f>SUM($F3577:J3577)</f>
        <v>6900</v>
      </c>
      <c r="W3577">
        <f>SUM($F3577:K3577)</f>
        <v>6900</v>
      </c>
      <c r="X3577">
        <f>SUM($F3577:L3577)</f>
        <v>6900</v>
      </c>
      <c r="Y3577">
        <f>SUM($F3577:M3577)</f>
        <v>8050</v>
      </c>
      <c r="Z3577">
        <f>SUM($F3577:N3577)</f>
        <v>8050</v>
      </c>
      <c r="AA3577">
        <f>SUM($F3577:O3577)</f>
        <v>8050</v>
      </c>
      <c r="AB3577">
        <f>SUM($F3577:P3577)</f>
        <v>9200</v>
      </c>
      <c r="AC3577">
        <f>SUM($F3577:Q3577)</f>
        <v>9200</v>
      </c>
      <c r="AD3577">
        <f>SUM($F3577:R3577)</f>
        <v>9200</v>
      </c>
    </row>
    <row r="3578" spans="1:30" x14ac:dyDescent="0.35">
      <c r="A3578" t="s">
        <v>178</v>
      </c>
      <c r="B3578" s="328" t="str">
        <f>VLOOKUP(A3578,'Web Based Remittances'!$A$2:$C$70,3,0)</f>
        <v>424w108l</v>
      </c>
      <c r="C3578" t="s">
        <v>87</v>
      </c>
      <c r="D3578" t="s">
        <v>88</v>
      </c>
      <c r="E3578">
        <v>6120220</v>
      </c>
      <c r="F3578">
        <v>42600</v>
      </c>
      <c r="G3578">
        <v>3550</v>
      </c>
      <c r="H3578">
        <v>3550</v>
      </c>
      <c r="I3578">
        <v>3550</v>
      </c>
      <c r="J3578">
        <v>3550</v>
      </c>
      <c r="K3578">
        <v>3550</v>
      </c>
      <c r="L3578">
        <v>3550</v>
      </c>
      <c r="M3578">
        <v>3550</v>
      </c>
      <c r="N3578">
        <v>3550</v>
      </c>
      <c r="O3578">
        <v>3550</v>
      </c>
      <c r="P3578">
        <v>3550</v>
      </c>
      <c r="Q3578">
        <v>3550</v>
      </c>
      <c r="R3578">
        <v>3550</v>
      </c>
      <c r="S3578">
        <f t="shared" si="55"/>
        <v>3550</v>
      </c>
      <c r="T3578">
        <f>SUM($F3578:H3578)</f>
        <v>49700</v>
      </c>
      <c r="U3578">
        <f>SUM($F3578:I3578)</f>
        <v>53250</v>
      </c>
      <c r="V3578">
        <f>SUM($F3578:J3578)</f>
        <v>56800</v>
      </c>
      <c r="W3578">
        <f>SUM($F3578:K3578)</f>
        <v>60350</v>
      </c>
      <c r="X3578">
        <f>SUM($F3578:L3578)</f>
        <v>63900</v>
      </c>
      <c r="Y3578">
        <f>SUM($F3578:M3578)</f>
        <v>67450</v>
      </c>
      <c r="Z3578">
        <f>SUM($F3578:N3578)</f>
        <v>71000</v>
      </c>
      <c r="AA3578">
        <f>SUM($F3578:O3578)</f>
        <v>74550</v>
      </c>
      <c r="AB3578">
        <f>SUM($F3578:P3578)</f>
        <v>78100</v>
      </c>
      <c r="AC3578">
        <f>SUM($F3578:Q3578)</f>
        <v>81650</v>
      </c>
      <c r="AD3578">
        <f>SUM($F3578:R3578)</f>
        <v>85200</v>
      </c>
    </row>
    <row r="3579" spans="1:30" x14ac:dyDescent="0.35">
      <c r="A3579" t="s">
        <v>178</v>
      </c>
      <c r="B3579" s="328" t="str">
        <f>VLOOKUP(A3579,'Web Based Remittances'!$A$2:$C$70,3,0)</f>
        <v>424w108l</v>
      </c>
      <c r="C3579" t="s">
        <v>89</v>
      </c>
      <c r="D3579" t="s">
        <v>90</v>
      </c>
      <c r="E3579">
        <v>6120600</v>
      </c>
      <c r="F3579">
        <v>54272</v>
      </c>
      <c r="G3579">
        <v>0</v>
      </c>
      <c r="H3579">
        <v>0</v>
      </c>
      <c r="I3579">
        <v>0</v>
      </c>
      <c r="J3579">
        <v>0</v>
      </c>
      <c r="K3579">
        <v>0</v>
      </c>
      <c r="L3579">
        <v>0</v>
      </c>
      <c r="M3579">
        <v>0</v>
      </c>
      <c r="N3579">
        <v>0</v>
      </c>
      <c r="O3579">
        <v>0</v>
      </c>
      <c r="P3579">
        <v>0</v>
      </c>
      <c r="Q3579">
        <v>0</v>
      </c>
      <c r="R3579">
        <v>54272</v>
      </c>
      <c r="S3579">
        <f t="shared" si="55"/>
        <v>0</v>
      </c>
      <c r="T3579">
        <f>SUM($F3579:H3579)</f>
        <v>54272</v>
      </c>
      <c r="U3579">
        <f>SUM($F3579:I3579)</f>
        <v>54272</v>
      </c>
      <c r="V3579">
        <f>SUM($F3579:J3579)</f>
        <v>54272</v>
      </c>
      <c r="W3579">
        <f>SUM($F3579:K3579)</f>
        <v>54272</v>
      </c>
      <c r="X3579">
        <f>SUM($F3579:L3579)</f>
        <v>54272</v>
      </c>
      <c r="Y3579">
        <f>SUM($F3579:M3579)</f>
        <v>54272</v>
      </c>
      <c r="Z3579">
        <f>SUM($F3579:N3579)</f>
        <v>54272</v>
      </c>
      <c r="AA3579">
        <f>SUM($F3579:O3579)</f>
        <v>54272</v>
      </c>
      <c r="AB3579">
        <f>SUM($F3579:P3579)</f>
        <v>54272</v>
      </c>
      <c r="AC3579">
        <f>SUM($F3579:Q3579)</f>
        <v>54272</v>
      </c>
      <c r="AD3579">
        <f>SUM($F3579:R3579)</f>
        <v>108544</v>
      </c>
    </row>
    <row r="3580" spans="1:30" x14ac:dyDescent="0.35">
      <c r="A3580" t="s">
        <v>178</v>
      </c>
      <c r="B3580" s="328" t="str">
        <f>VLOOKUP(A3580,'Web Based Remittances'!$A$2:$C$70,3,0)</f>
        <v>424w108l</v>
      </c>
      <c r="C3580" t="s">
        <v>91</v>
      </c>
      <c r="D3580" t="s">
        <v>92</v>
      </c>
      <c r="E3580">
        <v>6120400</v>
      </c>
      <c r="F3580">
        <v>3000</v>
      </c>
      <c r="G3580">
        <v>250</v>
      </c>
      <c r="H3580">
        <v>250</v>
      </c>
      <c r="I3580">
        <v>250</v>
      </c>
      <c r="J3580">
        <v>250</v>
      </c>
      <c r="K3580">
        <v>250</v>
      </c>
      <c r="L3580">
        <v>250</v>
      </c>
      <c r="M3580">
        <v>250</v>
      </c>
      <c r="N3580">
        <v>250</v>
      </c>
      <c r="O3580">
        <v>250</v>
      </c>
      <c r="P3580">
        <v>250</v>
      </c>
      <c r="Q3580">
        <v>250</v>
      </c>
      <c r="R3580">
        <v>250</v>
      </c>
      <c r="S3580">
        <f t="shared" si="55"/>
        <v>250</v>
      </c>
      <c r="T3580">
        <f>SUM($F3580:H3580)</f>
        <v>3500</v>
      </c>
      <c r="U3580">
        <f>SUM($F3580:I3580)</f>
        <v>3750</v>
      </c>
      <c r="V3580">
        <f>SUM($F3580:J3580)</f>
        <v>4000</v>
      </c>
      <c r="W3580">
        <f>SUM($F3580:K3580)</f>
        <v>4250</v>
      </c>
      <c r="X3580">
        <f>SUM($F3580:L3580)</f>
        <v>4500</v>
      </c>
      <c r="Y3580">
        <f>SUM($F3580:M3580)</f>
        <v>4750</v>
      </c>
      <c r="Z3580">
        <f>SUM($F3580:N3580)</f>
        <v>5000</v>
      </c>
      <c r="AA3580">
        <f>SUM($F3580:O3580)</f>
        <v>5250</v>
      </c>
      <c r="AB3580">
        <f>SUM($F3580:P3580)</f>
        <v>5500</v>
      </c>
      <c r="AC3580">
        <f>SUM($F3580:Q3580)</f>
        <v>5750</v>
      </c>
      <c r="AD3580">
        <f>SUM($F3580:R3580)</f>
        <v>6000</v>
      </c>
    </row>
    <row r="3581" spans="1:30" x14ac:dyDescent="0.35">
      <c r="A3581" t="s">
        <v>178</v>
      </c>
      <c r="B3581" s="328" t="str">
        <f>VLOOKUP(A3581,'Web Based Remittances'!$A$2:$C$70,3,0)</f>
        <v>424w108l</v>
      </c>
      <c r="C3581" t="s">
        <v>93</v>
      </c>
      <c r="D3581" t="s">
        <v>94</v>
      </c>
      <c r="E3581">
        <v>6140130</v>
      </c>
      <c r="F3581">
        <v>103387</v>
      </c>
      <c r="G3581">
        <v>8615</v>
      </c>
      <c r="H3581">
        <v>8615</v>
      </c>
      <c r="I3581">
        <v>8615</v>
      </c>
      <c r="J3581">
        <v>8615</v>
      </c>
      <c r="K3581">
        <v>8615</v>
      </c>
      <c r="L3581">
        <v>8616</v>
      </c>
      <c r="M3581">
        <v>8616</v>
      </c>
      <c r="N3581">
        <v>8616</v>
      </c>
      <c r="O3581">
        <v>8616</v>
      </c>
      <c r="P3581">
        <v>8616</v>
      </c>
      <c r="Q3581">
        <v>8616</v>
      </c>
      <c r="R3581">
        <v>8616</v>
      </c>
      <c r="S3581">
        <f t="shared" si="55"/>
        <v>8615</v>
      </c>
      <c r="T3581">
        <f>SUM($F3581:H3581)</f>
        <v>120617</v>
      </c>
      <c r="U3581">
        <f>SUM($F3581:I3581)</f>
        <v>129232</v>
      </c>
      <c r="V3581">
        <f>SUM($F3581:J3581)</f>
        <v>137847</v>
      </c>
      <c r="W3581">
        <f>SUM($F3581:K3581)</f>
        <v>146462</v>
      </c>
      <c r="X3581">
        <f>SUM($F3581:L3581)</f>
        <v>155078</v>
      </c>
      <c r="Y3581">
        <f>SUM($F3581:M3581)</f>
        <v>163694</v>
      </c>
      <c r="Z3581">
        <f>SUM($F3581:N3581)</f>
        <v>172310</v>
      </c>
      <c r="AA3581">
        <f>SUM($F3581:O3581)</f>
        <v>180926</v>
      </c>
      <c r="AB3581">
        <f>SUM($F3581:P3581)</f>
        <v>189542</v>
      </c>
      <c r="AC3581">
        <f>SUM($F3581:Q3581)</f>
        <v>198158</v>
      </c>
      <c r="AD3581">
        <f>SUM($F3581:R3581)</f>
        <v>206774</v>
      </c>
    </row>
    <row r="3582" spans="1:30" x14ac:dyDescent="0.35">
      <c r="A3582" t="s">
        <v>178</v>
      </c>
      <c r="B3582" s="328" t="str">
        <f>VLOOKUP(A3582,'Web Based Remittances'!$A$2:$C$70,3,0)</f>
        <v>424w108l</v>
      </c>
      <c r="C3582" t="s">
        <v>95</v>
      </c>
      <c r="D3582" t="s">
        <v>96</v>
      </c>
      <c r="E3582">
        <v>6142430</v>
      </c>
      <c r="F3582">
        <v>10100</v>
      </c>
      <c r="G3582">
        <v>5053</v>
      </c>
      <c r="H3582">
        <v>0</v>
      </c>
      <c r="I3582">
        <v>0</v>
      </c>
      <c r="J3582">
        <v>555</v>
      </c>
      <c r="K3582">
        <v>0</v>
      </c>
      <c r="L3582">
        <v>2138</v>
      </c>
      <c r="M3582">
        <v>555</v>
      </c>
      <c r="N3582">
        <v>0</v>
      </c>
      <c r="O3582">
        <v>394</v>
      </c>
      <c r="P3582">
        <v>1405</v>
      </c>
      <c r="Q3582">
        <v>0</v>
      </c>
      <c r="R3582">
        <v>0</v>
      </c>
      <c r="S3582">
        <f t="shared" si="55"/>
        <v>5053</v>
      </c>
      <c r="T3582">
        <f>SUM($F3582:H3582)</f>
        <v>15153</v>
      </c>
      <c r="U3582">
        <f>SUM($F3582:I3582)</f>
        <v>15153</v>
      </c>
      <c r="V3582">
        <f>SUM($F3582:J3582)</f>
        <v>15708</v>
      </c>
      <c r="W3582">
        <f>SUM($F3582:K3582)</f>
        <v>15708</v>
      </c>
      <c r="X3582">
        <f>SUM($F3582:L3582)</f>
        <v>17846</v>
      </c>
      <c r="Y3582">
        <f>SUM($F3582:M3582)</f>
        <v>18401</v>
      </c>
      <c r="Z3582">
        <f>SUM($F3582:N3582)</f>
        <v>18401</v>
      </c>
      <c r="AA3582">
        <f>SUM($F3582:O3582)</f>
        <v>18795</v>
      </c>
      <c r="AB3582">
        <f>SUM($F3582:P3582)</f>
        <v>20200</v>
      </c>
      <c r="AC3582">
        <f>SUM($F3582:Q3582)</f>
        <v>20200</v>
      </c>
      <c r="AD3582">
        <f>SUM($F3582:R3582)</f>
        <v>20200</v>
      </c>
    </row>
    <row r="3583" spans="1:30" x14ac:dyDescent="0.35">
      <c r="A3583" t="s">
        <v>178</v>
      </c>
      <c r="B3583" s="328" t="str">
        <f>VLOOKUP(A3583,'Web Based Remittances'!$A$2:$C$70,3,0)</f>
        <v>424w108l</v>
      </c>
      <c r="C3583" t="s">
        <v>97</v>
      </c>
      <c r="D3583" t="s">
        <v>98</v>
      </c>
      <c r="E3583">
        <v>6146100</v>
      </c>
      <c r="F3583">
        <v>0</v>
      </c>
      <c r="G3583">
        <v>0</v>
      </c>
      <c r="H3583">
        <v>0</v>
      </c>
      <c r="I3583">
        <v>0</v>
      </c>
      <c r="J3583">
        <v>0</v>
      </c>
      <c r="K3583">
        <v>0</v>
      </c>
      <c r="L3583">
        <v>0</v>
      </c>
      <c r="M3583">
        <v>0</v>
      </c>
      <c r="N3583">
        <v>0</v>
      </c>
      <c r="O3583">
        <v>0</v>
      </c>
      <c r="P3583">
        <v>0</v>
      </c>
      <c r="Q3583">
        <v>0</v>
      </c>
      <c r="R3583">
        <v>0</v>
      </c>
      <c r="S3583">
        <f t="shared" si="55"/>
        <v>0</v>
      </c>
      <c r="T3583">
        <f>SUM($F3583:H3583)</f>
        <v>0</v>
      </c>
      <c r="U3583">
        <f>SUM($F3583:I3583)</f>
        <v>0</v>
      </c>
      <c r="V3583">
        <f>SUM($F3583:J3583)</f>
        <v>0</v>
      </c>
      <c r="W3583">
        <f>SUM($F3583:K3583)</f>
        <v>0</v>
      </c>
      <c r="X3583">
        <f>SUM($F3583:L3583)</f>
        <v>0</v>
      </c>
      <c r="Y3583">
        <f>SUM($F3583:M3583)</f>
        <v>0</v>
      </c>
      <c r="Z3583">
        <f>SUM($F3583:N3583)</f>
        <v>0</v>
      </c>
      <c r="AA3583">
        <f>SUM($F3583:O3583)</f>
        <v>0</v>
      </c>
      <c r="AB3583">
        <f>SUM($F3583:P3583)</f>
        <v>0</v>
      </c>
      <c r="AC3583">
        <f>SUM($F3583:Q3583)</f>
        <v>0</v>
      </c>
      <c r="AD3583">
        <f>SUM($F3583:R3583)</f>
        <v>0</v>
      </c>
    </row>
    <row r="3584" spans="1:30" x14ac:dyDescent="0.35">
      <c r="A3584" t="s">
        <v>178</v>
      </c>
      <c r="B3584" s="328" t="str">
        <f>VLOOKUP(A3584,'Web Based Remittances'!$A$2:$C$70,3,0)</f>
        <v>424w108l</v>
      </c>
      <c r="C3584" t="s">
        <v>99</v>
      </c>
      <c r="D3584" t="s">
        <v>100</v>
      </c>
      <c r="E3584">
        <v>6140000</v>
      </c>
      <c r="F3584">
        <v>32860</v>
      </c>
      <c r="G3584">
        <v>2738</v>
      </c>
      <c r="H3584">
        <v>2738</v>
      </c>
      <c r="I3584">
        <v>2738</v>
      </c>
      <c r="J3584">
        <v>2738</v>
      </c>
      <c r="K3584">
        <v>2738</v>
      </c>
      <c r="L3584">
        <v>2738</v>
      </c>
      <c r="M3584">
        <v>2738</v>
      </c>
      <c r="N3584">
        <v>2738</v>
      </c>
      <c r="O3584">
        <v>2739</v>
      </c>
      <c r="P3584">
        <v>2739</v>
      </c>
      <c r="Q3584">
        <v>2739</v>
      </c>
      <c r="R3584">
        <v>2739</v>
      </c>
      <c r="S3584">
        <f t="shared" si="55"/>
        <v>2738</v>
      </c>
      <c r="T3584">
        <f>SUM($F3584:H3584)</f>
        <v>38336</v>
      </c>
      <c r="U3584">
        <f>SUM($F3584:I3584)</f>
        <v>41074</v>
      </c>
      <c r="V3584">
        <f>SUM($F3584:J3584)</f>
        <v>43812</v>
      </c>
      <c r="W3584">
        <f>SUM($F3584:K3584)</f>
        <v>46550</v>
      </c>
      <c r="X3584">
        <f>SUM($F3584:L3584)</f>
        <v>49288</v>
      </c>
      <c r="Y3584">
        <f>SUM($F3584:M3584)</f>
        <v>52026</v>
      </c>
      <c r="Z3584">
        <f>SUM($F3584:N3584)</f>
        <v>54764</v>
      </c>
      <c r="AA3584">
        <f>SUM($F3584:O3584)</f>
        <v>57503</v>
      </c>
      <c r="AB3584">
        <f>SUM($F3584:P3584)</f>
        <v>60242</v>
      </c>
      <c r="AC3584">
        <f>SUM($F3584:Q3584)</f>
        <v>62981</v>
      </c>
      <c r="AD3584">
        <f>SUM($F3584:R3584)</f>
        <v>65720</v>
      </c>
    </row>
    <row r="3585" spans="1:30" x14ac:dyDescent="0.35">
      <c r="A3585" t="s">
        <v>178</v>
      </c>
      <c r="B3585" s="328" t="str">
        <f>VLOOKUP(A3585,'Web Based Remittances'!$A$2:$C$70,3,0)</f>
        <v>424w108l</v>
      </c>
      <c r="C3585" t="s">
        <v>101</v>
      </c>
      <c r="D3585" t="s">
        <v>102</v>
      </c>
      <c r="E3585">
        <v>6121600</v>
      </c>
      <c r="F3585">
        <v>7870</v>
      </c>
      <c r="G3585">
        <v>7506</v>
      </c>
      <c r="H3585">
        <v>0</v>
      </c>
      <c r="I3585">
        <v>0</v>
      </c>
      <c r="J3585">
        <v>0</v>
      </c>
      <c r="K3585">
        <v>0</v>
      </c>
      <c r="L3585">
        <v>0</v>
      </c>
      <c r="M3585">
        <v>0</v>
      </c>
      <c r="N3585">
        <v>0</v>
      </c>
      <c r="O3585">
        <v>0</v>
      </c>
      <c r="P3585">
        <v>0</v>
      </c>
      <c r="Q3585">
        <v>0</v>
      </c>
      <c r="R3585">
        <v>364</v>
      </c>
      <c r="S3585">
        <f t="shared" si="55"/>
        <v>7506</v>
      </c>
      <c r="T3585">
        <f>SUM($F3585:H3585)</f>
        <v>15376</v>
      </c>
      <c r="U3585">
        <f>SUM($F3585:I3585)</f>
        <v>15376</v>
      </c>
      <c r="V3585">
        <f>SUM($F3585:J3585)</f>
        <v>15376</v>
      </c>
      <c r="W3585">
        <f>SUM($F3585:K3585)</f>
        <v>15376</v>
      </c>
      <c r="X3585">
        <f>SUM($F3585:L3585)</f>
        <v>15376</v>
      </c>
      <c r="Y3585">
        <f>SUM($F3585:M3585)</f>
        <v>15376</v>
      </c>
      <c r="Z3585">
        <f>SUM($F3585:N3585)</f>
        <v>15376</v>
      </c>
      <c r="AA3585">
        <f>SUM($F3585:O3585)</f>
        <v>15376</v>
      </c>
      <c r="AB3585">
        <f>SUM($F3585:P3585)</f>
        <v>15376</v>
      </c>
      <c r="AC3585">
        <f>SUM($F3585:Q3585)</f>
        <v>15376</v>
      </c>
      <c r="AD3585">
        <f>SUM($F3585:R3585)</f>
        <v>15740</v>
      </c>
    </row>
    <row r="3586" spans="1:30" x14ac:dyDescent="0.35">
      <c r="A3586" t="s">
        <v>178</v>
      </c>
      <c r="B3586" s="328" t="str">
        <f>VLOOKUP(A3586,'Web Based Remittances'!$A$2:$C$70,3,0)</f>
        <v>424w108l</v>
      </c>
      <c r="C3586" t="s">
        <v>103</v>
      </c>
      <c r="D3586" t="s">
        <v>104</v>
      </c>
      <c r="E3586">
        <v>6151110</v>
      </c>
      <c r="F3586">
        <v>0</v>
      </c>
      <c r="G3586">
        <v>0</v>
      </c>
      <c r="H3586">
        <v>0</v>
      </c>
      <c r="I3586">
        <v>0</v>
      </c>
      <c r="J3586">
        <v>0</v>
      </c>
      <c r="K3586">
        <v>0</v>
      </c>
      <c r="L3586">
        <v>0</v>
      </c>
      <c r="M3586">
        <v>0</v>
      </c>
      <c r="N3586">
        <v>0</v>
      </c>
      <c r="O3586">
        <v>0</v>
      </c>
      <c r="P3586">
        <v>0</v>
      </c>
      <c r="Q3586">
        <v>0</v>
      </c>
      <c r="R3586">
        <v>0</v>
      </c>
      <c r="S3586">
        <f t="shared" si="55"/>
        <v>0</v>
      </c>
      <c r="T3586">
        <f>SUM($F3586:H3586)</f>
        <v>0</v>
      </c>
      <c r="U3586">
        <f>SUM($F3586:I3586)</f>
        <v>0</v>
      </c>
      <c r="V3586">
        <f>SUM($F3586:J3586)</f>
        <v>0</v>
      </c>
      <c r="W3586">
        <f>SUM($F3586:K3586)</f>
        <v>0</v>
      </c>
      <c r="X3586">
        <f>SUM($F3586:L3586)</f>
        <v>0</v>
      </c>
      <c r="Y3586">
        <f>SUM($F3586:M3586)</f>
        <v>0</v>
      </c>
      <c r="Z3586">
        <f>SUM($F3586:N3586)</f>
        <v>0</v>
      </c>
      <c r="AA3586">
        <f>SUM($F3586:O3586)</f>
        <v>0</v>
      </c>
      <c r="AB3586">
        <f>SUM($F3586:P3586)</f>
        <v>0</v>
      </c>
      <c r="AC3586">
        <f>SUM($F3586:Q3586)</f>
        <v>0</v>
      </c>
      <c r="AD3586">
        <f>SUM($F3586:R3586)</f>
        <v>0</v>
      </c>
    </row>
    <row r="3587" spans="1:30" x14ac:dyDescent="0.35">
      <c r="A3587" t="s">
        <v>178</v>
      </c>
      <c r="B3587" s="328" t="str">
        <f>VLOOKUP(A3587,'Web Based Remittances'!$A$2:$C$70,3,0)</f>
        <v>424w108l</v>
      </c>
      <c r="C3587" t="s">
        <v>105</v>
      </c>
      <c r="D3587" t="s">
        <v>106</v>
      </c>
      <c r="E3587">
        <v>6140200</v>
      </c>
      <c r="F3587">
        <v>71000</v>
      </c>
      <c r="G3587">
        <v>5917</v>
      </c>
      <c r="H3587">
        <v>5917</v>
      </c>
      <c r="I3587">
        <v>5917</v>
      </c>
      <c r="J3587">
        <v>5917</v>
      </c>
      <c r="K3587">
        <v>5917</v>
      </c>
      <c r="L3587">
        <v>5917</v>
      </c>
      <c r="M3587">
        <v>5917</v>
      </c>
      <c r="N3587">
        <v>5917</v>
      </c>
      <c r="O3587">
        <v>5916</v>
      </c>
      <c r="P3587">
        <v>5916</v>
      </c>
      <c r="Q3587">
        <v>5916</v>
      </c>
      <c r="R3587">
        <v>5916</v>
      </c>
      <c r="S3587">
        <f t="shared" si="55"/>
        <v>5917</v>
      </c>
      <c r="T3587">
        <f>SUM($F3587:H3587)</f>
        <v>82834</v>
      </c>
      <c r="U3587">
        <f>SUM($F3587:I3587)</f>
        <v>88751</v>
      </c>
      <c r="V3587">
        <f>SUM($F3587:J3587)</f>
        <v>94668</v>
      </c>
      <c r="W3587">
        <f>SUM($F3587:K3587)</f>
        <v>100585</v>
      </c>
      <c r="X3587">
        <f>SUM($F3587:L3587)</f>
        <v>106502</v>
      </c>
      <c r="Y3587">
        <f>SUM($F3587:M3587)</f>
        <v>112419</v>
      </c>
      <c r="Z3587">
        <f>SUM($F3587:N3587)</f>
        <v>118336</v>
      </c>
      <c r="AA3587">
        <f>SUM($F3587:O3587)</f>
        <v>124252</v>
      </c>
      <c r="AB3587">
        <f>SUM($F3587:P3587)</f>
        <v>130168</v>
      </c>
      <c r="AC3587">
        <f>SUM($F3587:Q3587)</f>
        <v>136084</v>
      </c>
      <c r="AD3587">
        <f>SUM($F3587:R3587)</f>
        <v>142000</v>
      </c>
    </row>
    <row r="3588" spans="1:30" x14ac:dyDescent="0.35">
      <c r="A3588" t="s">
        <v>178</v>
      </c>
      <c r="B3588" s="328" t="str">
        <f>VLOOKUP(A3588,'Web Based Remittances'!$A$2:$C$70,3,0)</f>
        <v>424w108l</v>
      </c>
      <c r="C3588" t="s">
        <v>107</v>
      </c>
      <c r="D3588" t="s">
        <v>108</v>
      </c>
      <c r="E3588">
        <v>6111000</v>
      </c>
      <c r="F3588">
        <v>2500</v>
      </c>
      <c r="G3588">
        <v>208</v>
      </c>
      <c r="H3588">
        <v>208</v>
      </c>
      <c r="I3588">
        <v>208</v>
      </c>
      <c r="J3588">
        <v>208</v>
      </c>
      <c r="K3588">
        <v>208</v>
      </c>
      <c r="L3588">
        <v>208</v>
      </c>
      <c r="M3588">
        <v>208</v>
      </c>
      <c r="N3588">
        <v>208</v>
      </c>
      <c r="O3588">
        <v>209</v>
      </c>
      <c r="P3588">
        <v>209</v>
      </c>
      <c r="Q3588">
        <v>209</v>
      </c>
      <c r="R3588">
        <v>209</v>
      </c>
      <c r="S3588">
        <f t="shared" ref="S3588:S3651" si="56">G3588</f>
        <v>208</v>
      </c>
      <c r="T3588">
        <f>SUM($F3588:H3588)</f>
        <v>2916</v>
      </c>
      <c r="U3588">
        <f>SUM($F3588:I3588)</f>
        <v>3124</v>
      </c>
      <c r="V3588">
        <f>SUM($F3588:J3588)</f>
        <v>3332</v>
      </c>
      <c r="W3588">
        <f>SUM($F3588:K3588)</f>
        <v>3540</v>
      </c>
      <c r="X3588">
        <f>SUM($F3588:L3588)</f>
        <v>3748</v>
      </c>
      <c r="Y3588">
        <f>SUM($F3588:M3588)</f>
        <v>3956</v>
      </c>
      <c r="Z3588">
        <f>SUM($F3588:N3588)</f>
        <v>4164</v>
      </c>
      <c r="AA3588">
        <f>SUM($F3588:O3588)</f>
        <v>4373</v>
      </c>
      <c r="AB3588">
        <f>SUM($F3588:P3588)</f>
        <v>4582</v>
      </c>
      <c r="AC3588">
        <f>SUM($F3588:Q3588)</f>
        <v>4791</v>
      </c>
      <c r="AD3588">
        <f>SUM($F3588:R3588)</f>
        <v>5000</v>
      </c>
    </row>
    <row r="3589" spans="1:30" x14ac:dyDescent="0.35">
      <c r="A3589" t="s">
        <v>178</v>
      </c>
      <c r="B3589" s="328" t="str">
        <f>VLOOKUP(A3589,'Web Based Remittances'!$A$2:$C$70,3,0)</f>
        <v>424w108l</v>
      </c>
      <c r="C3589" t="s">
        <v>109</v>
      </c>
      <c r="D3589" t="s">
        <v>110</v>
      </c>
      <c r="E3589">
        <v>6170100</v>
      </c>
      <c r="F3589">
        <v>9184</v>
      </c>
      <c r="G3589">
        <v>2437</v>
      </c>
      <c r="H3589">
        <v>475</v>
      </c>
      <c r="I3589">
        <v>475</v>
      </c>
      <c r="J3589">
        <v>475</v>
      </c>
      <c r="K3589">
        <v>0</v>
      </c>
      <c r="L3589">
        <v>1632</v>
      </c>
      <c r="M3589">
        <v>0</v>
      </c>
      <c r="N3589">
        <v>0</v>
      </c>
      <c r="O3589">
        <v>0</v>
      </c>
      <c r="P3589">
        <v>2228</v>
      </c>
      <c r="Q3589">
        <v>731</v>
      </c>
      <c r="R3589">
        <v>731</v>
      </c>
      <c r="S3589">
        <f t="shared" si="56"/>
        <v>2437</v>
      </c>
      <c r="T3589">
        <f>SUM($F3589:H3589)</f>
        <v>12096</v>
      </c>
      <c r="U3589">
        <f>SUM($F3589:I3589)</f>
        <v>12571</v>
      </c>
      <c r="V3589">
        <f>SUM($F3589:J3589)</f>
        <v>13046</v>
      </c>
      <c r="W3589">
        <f>SUM($F3589:K3589)</f>
        <v>13046</v>
      </c>
      <c r="X3589">
        <f>SUM($F3589:L3589)</f>
        <v>14678</v>
      </c>
      <c r="Y3589">
        <f>SUM($F3589:M3589)</f>
        <v>14678</v>
      </c>
      <c r="Z3589">
        <f>SUM($F3589:N3589)</f>
        <v>14678</v>
      </c>
      <c r="AA3589">
        <f>SUM($F3589:O3589)</f>
        <v>14678</v>
      </c>
      <c r="AB3589">
        <f>SUM($F3589:P3589)</f>
        <v>16906</v>
      </c>
      <c r="AC3589">
        <f>SUM($F3589:Q3589)</f>
        <v>17637</v>
      </c>
      <c r="AD3589">
        <f>SUM($F3589:R3589)</f>
        <v>18368</v>
      </c>
    </row>
    <row r="3590" spans="1:30" x14ac:dyDescent="0.35">
      <c r="A3590" t="s">
        <v>178</v>
      </c>
      <c r="B3590" s="328" t="str">
        <f>VLOOKUP(A3590,'Web Based Remittances'!$A$2:$C$70,3,0)</f>
        <v>424w108l</v>
      </c>
      <c r="C3590" t="s">
        <v>111</v>
      </c>
      <c r="D3590" t="s">
        <v>112</v>
      </c>
      <c r="E3590">
        <v>6170110</v>
      </c>
      <c r="F3590">
        <v>23980</v>
      </c>
      <c r="G3590">
        <v>17907</v>
      </c>
      <c r="H3590">
        <v>552</v>
      </c>
      <c r="I3590">
        <v>552</v>
      </c>
      <c r="J3590">
        <v>552</v>
      </c>
      <c r="K3590">
        <v>552</v>
      </c>
      <c r="L3590">
        <v>552</v>
      </c>
      <c r="M3590">
        <v>552</v>
      </c>
      <c r="N3590">
        <v>552</v>
      </c>
      <c r="O3590">
        <v>552</v>
      </c>
      <c r="P3590">
        <v>552</v>
      </c>
      <c r="Q3590">
        <v>552</v>
      </c>
      <c r="R3590">
        <v>553</v>
      </c>
      <c r="S3590">
        <f t="shared" si="56"/>
        <v>17907</v>
      </c>
      <c r="T3590">
        <f>SUM($F3590:H3590)</f>
        <v>42439</v>
      </c>
      <c r="U3590">
        <f>SUM($F3590:I3590)</f>
        <v>42991</v>
      </c>
      <c r="V3590">
        <f>SUM($F3590:J3590)</f>
        <v>43543</v>
      </c>
      <c r="W3590">
        <f>SUM($F3590:K3590)</f>
        <v>44095</v>
      </c>
      <c r="X3590">
        <f>SUM($F3590:L3590)</f>
        <v>44647</v>
      </c>
      <c r="Y3590">
        <f>SUM($F3590:M3590)</f>
        <v>45199</v>
      </c>
      <c r="Z3590">
        <f>SUM($F3590:N3590)</f>
        <v>45751</v>
      </c>
      <c r="AA3590">
        <f>SUM($F3590:O3590)</f>
        <v>46303</v>
      </c>
      <c r="AB3590">
        <f>SUM($F3590:P3590)</f>
        <v>46855</v>
      </c>
      <c r="AC3590">
        <f>SUM($F3590:Q3590)</f>
        <v>47407</v>
      </c>
      <c r="AD3590">
        <f>SUM($F3590:R3590)</f>
        <v>47960</v>
      </c>
    </row>
    <row r="3591" spans="1:30" x14ac:dyDescent="0.35">
      <c r="A3591" t="s">
        <v>178</v>
      </c>
      <c r="B3591" s="328" t="str">
        <f>VLOOKUP(A3591,'Web Based Remittances'!$A$2:$C$70,3,0)</f>
        <v>424w108l</v>
      </c>
      <c r="C3591" t="s">
        <v>113</v>
      </c>
      <c r="D3591" t="s">
        <v>114</v>
      </c>
      <c r="E3591">
        <v>6181400</v>
      </c>
      <c r="F3591">
        <v>0</v>
      </c>
      <c r="G3591">
        <v>0</v>
      </c>
      <c r="H3591">
        <v>0</v>
      </c>
      <c r="I3591">
        <v>0</v>
      </c>
      <c r="J3591">
        <v>0</v>
      </c>
      <c r="K3591">
        <v>0</v>
      </c>
      <c r="L3591">
        <v>0</v>
      </c>
      <c r="M3591">
        <v>0</v>
      </c>
      <c r="N3591">
        <v>0</v>
      </c>
      <c r="O3591">
        <v>0</v>
      </c>
      <c r="P3591">
        <v>0</v>
      </c>
      <c r="Q3591">
        <v>0</v>
      </c>
      <c r="R3591">
        <v>0</v>
      </c>
      <c r="S3591">
        <f t="shared" si="56"/>
        <v>0</v>
      </c>
      <c r="T3591">
        <f>SUM($F3591:H3591)</f>
        <v>0</v>
      </c>
      <c r="U3591">
        <f>SUM($F3591:I3591)</f>
        <v>0</v>
      </c>
      <c r="V3591">
        <f>SUM($F3591:J3591)</f>
        <v>0</v>
      </c>
      <c r="W3591">
        <f>SUM($F3591:K3591)</f>
        <v>0</v>
      </c>
      <c r="X3591">
        <f>SUM($F3591:L3591)</f>
        <v>0</v>
      </c>
      <c r="Y3591">
        <f>SUM($F3591:M3591)</f>
        <v>0</v>
      </c>
      <c r="Z3591">
        <f>SUM($F3591:N3591)</f>
        <v>0</v>
      </c>
      <c r="AA3591">
        <f>SUM($F3591:O3591)</f>
        <v>0</v>
      </c>
      <c r="AB3591">
        <f>SUM($F3591:P3591)</f>
        <v>0</v>
      </c>
      <c r="AC3591">
        <f>SUM($F3591:Q3591)</f>
        <v>0</v>
      </c>
      <c r="AD3591">
        <f>SUM($F3591:R3591)</f>
        <v>0</v>
      </c>
    </row>
    <row r="3592" spans="1:30" x14ac:dyDescent="0.35">
      <c r="A3592" t="s">
        <v>178</v>
      </c>
      <c r="B3592" s="328" t="str">
        <f>VLOOKUP(A3592,'Web Based Remittances'!$A$2:$C$70,3,0)</f>
        <v>424w108l</v>
      </c>
      <c r="C3592" t="s">
        <v>115</v>
      </c>
      <c r="D3592" t="s">
        <v>116</v>
      </c>
      <c r="E3592">
        <v>6181500</v>
      </c>
      <c r="F3592">
        <v>0</v>
      </c>
      <c r="G3592">
        <v>0</v>
      </c>
      <c r="H3592">
        <v>0</v>
      </c>
      <c r="I3592">
        <v>0</v>
      </c>
      <c r="J3592">
        <v>0</v>
      </c>
      <c r="K3592">
        <v>0</v>
      </c>
      <c r="L3592">
        <v>0</v>
      </c>
      <c r="M3592">
        <v>0</v>
      </c>
      <c r="N3592">
        <v>0</v>
      </c>
      <c r="O3592">
        <v>0</v>
      </c>
      <c r="P3592">
        <v>0</v>
      </c>
      <c r="Q3592">
        <v>0</v>
      </c>
      <c r="R3592">
        <v>0</v>
      </c>
      <c r="S3592">
        <f t="shared" si="56"/>
        <v>0</v>
      </c>
      <c r="T3592">
        <f>SUM($F3592:H3592)</f>
        <v>0</v>
      </c>
      <c r="U3592">
        <f>SUM($F3592:I3592)</f>
        <v>0</v>
      </c>
      <c r="V3592">
        <f>SUM($F3592:J3592)</f>
        <v>0</v>
      </c>
      <c r="W3592">
        <f>SUM($F3592:K3592)</f>
        <v>0</v>
      </c>
      <c r="X3592">
        <f>SUM($F3592:L3592)</f>
        <v>0</v>
      </c>
      <c r="Y3592">
        <f>SUM($F3592:M3592)</f>
        <v>0</v>
      </c>
      <c r="Z3592">
        <f>SUM($F3592:N3592)</f>
        <v>0</v>
      </c>
      <c r="AA3592">
        <f>SUM($F3592:O3592)</f>
        <v>0</v>
      </c>
      <c r="AB3592">
        <f>SUM($F3592:P3592)</f>
        <v>0</v>
      </c>
      <c r="AC3592">
        <f>SUM($F3592:Q3592)</f>
        <v>0</v>
      </c>
      <c r="AD3592">
        <f>SUM($F3592:R3592)</f>
        <v>0</v>
      </c>
    </row>
    <row r="3593" spans="1:30" x14ac:dyDescent="0.35">
      <c r="A3593" t="s">
        <v>178</v>
      </c>
      <c r="B3593" s="328" t="str">
        <f>VLOOKUP(A3593,'Web Based Remittances'!$A$2:$C$70,3,0)</f>
        <v>424w108l</v>
      </c>
      <c r="C3593" t="s">
        <v>117</v>
      </c>
      <c r="D3593" t="s">
        <v>118</v>
      </c>
      <c r="E3593">
        <v>6110610</v>
      </c>
      <c r="F3593">
        <v>0</v>
      </c>
      <c r="G3593">
        <v>0</v>
      </c>
      <c r="H3593">
        <v>0</v>
      </c>
      <c r="I3593">
        <v>0</v>
      </c>
      <c r="J3593">
        <v>0</v>
      </c>
      <c r="K3593">
        <v>0</v>
      </c>
      <c r="L3593">
        <v>0</v>
      </c>
      <c r="M3593">
        <v>0</v>
      </c>
      <c r="N3593">
        <v>0</v>
      </c>
      <c r="O3593">
        <v>0</v>
      </c>
      <c r="P3593">
        <v>0</v>
      </c>
      <c r="Q3593">
        <v>0</v>
      </c>
      <c r="R3593">
        <v>0</v>
      </c>
      <c r="S3593">
        <f t="shared" si="56"/>
        <v>0</v>
      </c>
      <c r="T3593">
        <f>SUM($F3593:H3593)</f>
        <v>0</v>
      </c>
      <c r="U3593">
        <f>SUM($F3593:I3593)</f>
        <v>0</v>
      </c>
      <c r="V3593">
        <f>SUM($F3593:J3593)</f>
        <v>0</v>
      </c>
      <c r="W3593">
        <f>SUM($F3593:K3593)</f>
        <v>0</v>
      </c>
      <c r="X3593">
        <f>SUM($F3593:L3593)</f>
        <v>0</v>
      </c>
      <c r="Y3593">
        <f>SUM($F3593:M3593)</f>
        <v>0</v>
      </c>
      <c r="Z3593">
        <f>SUM($F3593:N3593)</f>
        <v>0</v>
      </c>
      <c r="AA3593">
        <f>SUM($F3593:O3593)</f>
        <v>0</v>
      </c>
      <c r="AB3593">
        <f>SUM($F3593:P3593)</f>
        <v>0</v>
      </c>
      <c r="AC3593">
        <f>SUM($F3593:Q3593)</f>
        <v>0</v>
      </c>
      <c r="AD3593">
        <f>SUM($F3593:R3593)</f>
        <v>0</v>
      </c>
    </row>
    <row r="3594" spans="1:30" x14ac:dyDescent="0.35">
      <c r="A3594" t="s">
        <v>178</v>
      </c>
      <c r="B3594" s="328" t="str">
        <f>VLOOKUP(A3594,'Web Based Remittances'!$A$2:$C$70,3,0)</f>
        <v>424w108l</v>
      </c>
      <c r="C3594" t="s">
        <v>119</v>
      </c>
      <c r="D3594" t="s">
        <v>120</v>
      </c>
      <c r="E3594">
        <v>6122340</v>
      </c>
      <c r="F3594">
        <v>0</v>
      </c>
      <c r="G3594">
        <v>0</v>
      </c>
      <c r="H3594">
        <v>0</v>
      </c>
      <c r="I3594">
        <v>0</v>
      </c>
      <c r="J3594">
        <v>0</v>
      </c>
      <c r="K3594">
        <v>0</v>
      </c>
      <c r="L3594">
        <v>0</v>
      </c>
      <c r="M3594">
        <v>0</v>
      </c>
      <c r="N3594">
        <v>0</v>
      </c>
      <c r="O3594">
        <v>0</v>
      </c>
      <c r="P3594">
        <v>0</v>
      </c>
      <c r="Q3594">
        <v>0</v>
      </c>
      <c r="R3594">
        <v>0</v>
      </c>
      <c r="S3594">
        <f t="shared" si="56"/>
        <v>0</v>
      </c>
      <c r="T3594">
        <f>SUM($F3594:H3594)</f>
        <v>0</v>
      </c>
      <c r="U3594">
        <f>SUM($F3594:I3594)</f>
        <v>0</v>
      </c>
      <c r="V3594">
        <f>SUM($F3594:J3594)</f>
        <v>0</v>
      </c>
      <c r="W3594">
        <f>SUM($F3594:K3594)</f>
        <v>0</v>
      </c>
      <c r="X3594">
        <f>SUM($F3594:L3594)</f>
        <v>0</v>
      </c>
      <c r="Y3594">
        <f>SUM($F3594:M3594)</f>
        <v>0</v>
      </c>
      <c r="Z3594">
        <f>SUM($F3594:N3594)</f>
        <v>0</v>
      </c>
      <c r="AA3594">
        <f>SUM($F3594:O3594)</f>
        <v>0</v>
      </c>
      <c r="AB3594">
        <f>SUM($F3594:P3594)</f>
        <v>0</v>
      </c>
      <c r="AC3594">
        <f>SUM($F3594:Q3594)</f>
        <v>0</v>
      </c>
      <c r="AD3594">
        <f>SUM($F3594:R3594)</f>
        <v>0</v>
      </c>
    </row>
    <row r="3595" spans="1:30" x14ac:dyDescent="0.35">
      <c r="A3595" t="s">
        <v>178</v>
      </c>
      <c r="B3595" s="328" t="str">
        <f>VLOOKUP(A3595,'Web Based Remittances'!$A$2:$C$70,3,0)</f>
        <v>424w108l</v>
      </c>
      <c r="C3595" t="s">
        <v>121</v>
      </c>
      <c r="D3595" t="s">
        <v>122</v>
      </c>
      <c r="E3595">
        <v>4190170</v>
      </c>
      <c r="F3595">
        <v>-8477</v>
      </c>
      <c r="G3595">
        <v>0</v>
      </c>
      <c r="H3595">
        <v>0</v>
      </c>
      <c r="I3595">
        <v>0</v>
      </c>
      <c r="J3595">
        <v>-8477</v>
      </c>
      <c r="K3595">
        <v>0</v>
      </c>
      <c r="L3595">
        <v>0</v>
      </c>
      <c r="M3595">
        <v>0</v>
      </c>
      <c r="N3595">
        <v>0</v>
      </c>
      <c r="O3595">
        <v>0</v>
      </c>
      <c r="P3595">
        <v>0</v>
      </c>
      <c r="Q3595">
        <v>0</v>
      </c>
      <c r="R3595">
        <v>0</v>
      </c>
      <c r="S3595">
        <f t="shared" si="56"/>
        <v>0</v>
      </c>
      <c r="T3595">
        <f>SUM($F3595:H3595)</f>
        <v>-8477</v>
      </c>
      <c r="U3595">
        <f>SUM($F3595:I3595)</f>
        <v>-8477</v>
      </c>
      <c r="V3595">
        <f>SUM($F3595:J3595)</f>
        <v>-16954</v>
      </c>
      <c r="W3595">
        <f>SUM($F3595:K3595)</f>
        <v>-16954</v>
      </c>
      <c r="X3595">
        <f>SUM($F3595:L3595)</f>
        <v>-16954</v>
      </c>
      <c r="Y3595">
        <f>SUM($F3595:M3595)</f>
        <v>-16954</v>
      </c>
      <c r="Z3595">
        <f>SUM($F3595:N3595)</f>
        <v>-16954</v>
      </c>
      <c r="AA3595">
        <f>SUM($F3595:O3595)</f>
        <v>-16954</v>
      </c>
      <c r="AB3595">
        <f>SUM($F3595:P3595)</f>
        <v>-16954</v>
      </c>
      <c r="AC3595">
        <f>SUM($F3595:Q3595)</f>
        <v>-16954</v>
      </c>
      <c r="AD3595">
        <f>SUM($F3595:R3595)</f>
        <v>-16954</v>
      </c>
    </row>
    <row r="3596" spans="1:30" x14ac:dyDescent="0.35">
      <c r="A3596" t="s">
        <v>178</v>
      </c>
      <c r="B3596" s="328" t="str">
        <f>VLOOKUP(A3596,'Web Based Remittances'!$A$2:$C$70,3,0)</f>
        <v>424w108l</v>
      </c>
      <c r="C3596" t="s">
        <v>123</v>
      </c>
      <c r="D3596" t="s">
        <v>124</v>
      </c>
      <c r="E3596">
        <v>4190430</v>
      </c>
      <c r="F3596">
        <v>0</v>
      </c>
      <c r="G3596">
        <v>0</v>
      </c>
      <c r="H3596">
        <v>0</v>
      </c>
      <c r="I3596">
        <v>0</v>
      </c>
      <c r="J3596">
        <v>0</v>
      </c>
      <c r="K3596">
        <v>0</v>
      </c>
      <c r="L3596">
        <v>0</v>
      </c>
      <c r="M3596">
        <v>0</v>
      </c>
      <c r="N3596">
        <v>0</v>
      </c>
      <c r="O3596">
        <v>0</v>
      </c>
      <c r="P3596">
        <v>0</v>
      </c>
      <c r="Q3596">
        <v>0</v>
      </c>
      <c r="R3596">
        <v>0</v>
      </c>
      <c r="S3596">
        <f t="shared" si="56"/>
        <v>0</v>
      </c>
      <c r="T3596">
        <f>SUM($F3596:H3596)</f>
        <v>0</v>
      </c>
      <c r="U3596">
        <f>SUM($F3596:I3596)</f>
        <v>0</v>
      </c>
      <c r="V3596">
        <f>SUM($F3596:J3596)</f>
        <v>0</v>
      </c>
      <c r="W3596">
        <f>SUM($F3596:K3596)</f>
        <v>0</v>
      </c>
      <c r="X3596">
        <f>SUM($F3596:L3596)</f>
        <v>0</v>
      </c>
      <c r="Y3596">
        <f>SUM($F3596:M3596)</f>
        <v>0</v>
      </c>
      <c r="Z3596">
        <f>SUM($F3596:N3596)</f>
        <v>0</v>
      </c>
      <c r="AA3596">
        <f>SUM($F3596:O3596)</f>
        <v>0</v>
      </c>
      <c r="AB3596">
        <f>SUM($F3596:P3596)</f>
        <v>0</v>
      </c>
      <c r="AC3596">
        <f>SUM($F3596:Q3596)</f>
        <v>0</v>
      </c>
      <c r="AD3596">
        <f>SUM($F3596:R3596)</f>
        <v>0</v>
      </c>
    </row>
    <row r="3597" spans="1:30" x14ac:dyDescent="0.35">
      <c r="A3597" t="s">
        <v>178</v>
      </c>
      <c r="B3597" s="328" t="str">
        <f>VLOOKUP(A3597,'Web Based Remittances'!$A$2:$C$70,3,0)</f>
        <v>424w108l</v>
      </c>
      <c r="C3597" t="s">
        <v>125</v>
      </c>
      <c r="D3597" t="s">
        <v>126</v>
      </c>
      <c r="E3597">
        <v>6181510</v>
      </c>
      <c r="F3597">
        <v>0</v>
      </c>
      <c r="G3597">
        <v>0</v>
      </c>
      <c r="H3597">
        <v>0</v>
      </c>
      <c r="I3597">
        <v>0</v>
      </c>
      <c r="J3597">
        <v>0</v>
      </c>
      <c r="K3597">
        <v>0</v>
      </c>
      <c r="L3597">
        <v>0</v>
      </c>
      <c r="M3597">
        <v>0</v>
      </c>
      <c r="N3597">
        <v>0</v>
      </c>
      <c r="O3597">
        <v>0</v>
      </c>
      <c r="P3597">
        <v>0</v>
      </c>
      <c r="Q3597">
        <v>0</v>
      </c>
      <c r="R3597">
        <v>0</v>
      </c>
      <c r="S3597">
        <f t="shared" si="56"/>
        <v>0</v>
      </c>
      <c r="T3597">
        <f>SUM($F3597:H3597)</f>
        <v>0</v>
      </c>
      <c r="U3597">
        <f>SUM($F3597:I3597)</f>
        <v>0</v>
      </c>
      <c r="V3597">
        <f>SUM($F3597:J3597)</f>
        <v>0</v>
      </c>
      <c r="W3597">
        <f>SUM($F3597:K3597)</f>
        <v>0</v>
      </c>
      <c r="X3597">
        <f>SUM($F3597:L3597)</f>
        <v>0</v>
      </c>
      <c r="Y3597">
        <f>SUM($F3597:M3597)</f>
        <v>0</v>
      </c>
      <c r="Z3597">
        <f>SUM($F3597:N3597)</f>
        <v>0</v>
      </c>
      <c r="AA3597">
        <f>SUM($F3597:O3597)</f>
        <v>0</v>
      </c>
      <c r="AB3597">
        <f>SUM($F3597:P3597)</f>
        <v>0</v>
      </c>
      <c r="AC3597">
        <f>SUM($F3597:Q3597)</f>
        <v>0</v>
      </c>
      <c r="AD3597">
        <f>SUM($F3597:R3597)</f>
        <v>0</v>
      </c>
    </row>
    <row r="3598" spans="1:30" x14ac:dyDescent="0.35">
      <c r="A3598" t="s">
        <v>178</v>
      </c>
      <c r="B3598" s="328" t="str">
        <f>VLOOKUP(A3598,'Web Based Remittances'!$A$2:$C$70,3,0)</f>
        <v>424w108l</v>
      </c>
      <c r="C3598" t="s">
        <v>146</v>
      </c>
      <c r="D3598" t="s">
        <v>147</v>
      </c>
      <c r="E3598">
        <v>6180210</v>
      </c>
      <c r="F3598">
        <v>0</v>
      </c>
      <c r="G3598">
        <v>0</v>
      </c>
      <c r="H3598">
        <v>0</v>
      </c>
      <c r="I3598">
        <v>0</v>
      </c>
      <c r="J3598">
        <v>0</v>
      </c>
      <c r="K3598">
        <v>0</v>
      </c>
      <c r="L3598">
        <v>0</v>
      </c>
      <c r="M3598">
        <v>0</v>
      </c>
      <c r="N3598">
        <v>0</v>
      </c>
      <c r="O3598">
        <v>0</v>
      </c>
      <c r="P3598">
        <v>0</v>
      </c>
      <c r="Q3598">
        <v>0</v>
      </c>
      <c r="R3598">
        <v>0</v>
      </c>
      <c r="S3598">
        <f t="shared" si="56"/>
        <v>0</v>
      </c>
      <c r="T3598">
        <f>SUM($F3598:H3598)</f>
        <v>0</v>
      </c>
      <c r="U3598">
        <f>SUM($F3598:I3598)</f>
        <v>0</v>
      </c>
      <c r="V3598">
        <f>SUM($F3598:J3598)</f>
        <v>0</v>
      </c>
      <c r="W3598">
        <f>SUM($F3598:K3598)</f>
        <v>0</v>
      </c>
      <c r="X3598">
        <f>SUM($F3598:L3598)</f>
        <v>0</v>
      </c>
      <c r="Y3598">
        <f>SUM($F3598:M3598)</f>
        <v>0</v>
      </c>
      <c r="Z3598">
        <f>SUM($F3598:N3598)</f>
        <v>0</v>
      </c>
      <c r="AA3598">
        <f>SUM($F3598:O3598)</f>
        <v>0</v>
      </c>
      <c r="AB3598">
        <f>SUM($F3598:P3598)</f>
        <v>0</v>
      </c>
      <c r="AC3598">
        <f>SUM($F3598:Q3598)</f>
        <v>0</v>
      </c>
      <c r="AD3598">
        <f>SUM($F3598:R3598)</f>
        <v>0</v>
      </c>
    </row>
    <row r="3599" spans="1:30" x14ac:dyDescent="0.35">
      <c r="A3599" t="s">
        <v>178</v>
      </c>
      <c r="B3599" s="328" t="str">
        <f>VLOOKUP(A3599,'Web Based Remittances'!$A$2:$C$70,3,0)</f>
        <v>424w108l</v>
      </c>
      <c r="C3599" t="s">
        <v>127</v>
      </c>
      <c r="D3599" t="s">
        <v>128</v>
      </c>
      <c r="E3599">
        <v>6180200</v>
      </c>
      <c r="F3599">
        <v>8477</v>
      </c>
      <c r="G3599">
        <v>0</v>
      </c>
      <c r="H3599">
        <v>0</v>
      </c>
      <c r="I3599">
        <v>0</v>
      </c>
      <c r="J3599">
        <v>0</v>
      </c>
      <c r="K3599">
        <v>0</v>
      </c>
      <c r="L3599">
        <v>0</v>
      </c>
      <c r="M3599">
        <v>0</v>
      </c>
      <c r="N3599">
        <v>0</v>
      </c>
      <c r="O3599">
        <v>0</v>
      </c>
      <c r="P3599">
        <v>0</v>
      </c>
      <c r="Q3599">
        <v>0</v>
      </c>
      <c r="R3599">
        <v>8477</v>
      </c>
      <c r="S3599">
        <f t="shared" si="56"/>
        <v>0</v>
      </c>
      <c r="T3599">
        <f>SUM($F3599:H3599)</f>
        <v>8477</v>
      </c>
      <c r="U3599">
        <f>SUM($F3599:I3599)</f>
        <v>8477</v>
      </c>
      <c r="V3599">
        <f>SUM($F3599:J3599)</f>
        <v>8477</v>
      </c>
      <c r="W3599">
        <f>SUM($F3599:K3599)</f>
        <v>8477</v>
      </c>
      <c r="X3599">
        <f>SUM($F3599:L3599)</f>
        <v>8477</v>
      </c>
      <c r="Y3599">
        <f>SUM($F3599:M3599)</f>
        <v>8477</v>
      </c>
      <c r="Z3599">
        <f>SUM($F3599:N3599)</f>
        <v>8477</v>
      </c>
      <c r="AA3599">
        <f>SUM($F3599:O3599)</f>
        <v>8477</v>
      </c>
      <c r="AB3599">
        <f>SUM($F3599:P3599)</f>
        <v>8477</v>
      </c>
      <c r="AC3599">
        <f>SUM($F3599:Q3599)</f>
        <v>8477</v>
      </c>
      <c r="AD3599">
        <f>SUM($F3599:R3599)</f>
        <v>16954</v>
      </c>
    </row>
    <row r="3600" spans="1:30" x14ac:dyDescent="0.35">
      <c r="A3600" t="s">
        <v>178</v>
      </c>
      <c r="B3600" s="328" t="str">
        <f>VLOOKUP(A3600,'Web Based Remittances'!$A$2:$C$70,3,0)</f>
        <v>424w108l</v>
      </c>
      <c r="C3600" t="s">
        <v>130</v>
      </c>
      <c r="D3600" t="s">
        <v>131</v>
      </c>
      <c r="E3600">
        <v>6180230</v>
      </c>
      <c r="F3600">
        <v>0</v>
      </c>
      <c r="G3600">
        <v>0</v>
      </c>
      <c r="H3600">
        <v>0</v>
      </c>
      <c r="I3600">
        <v>0</v>
      </c>
      <c r="J3600">
        <v>0</v>
      </c>
      <c r="K3600">
        <v>0</v>
      </c>
      <c r="L3600">
        <v>0</v>
      </c>
      <c r="M3600">
        <v>0</v>
      </c>
      <c r="N3600">
        <v>0</v>
      </c>
      <c r="O3600">
        <v>0</v>
      </c>
      <c r="P3600">
        <v>0</v>
      </c>
      <c r="Q3600">
        <v>0</v>
      </c>
      <c r="R3600">
        <v>0</v>
      </c>
      <c r="S3600">
        <f t="shared" si="56"/>
        <v>0</v>
      </c>
      <c r="T3600">
        <f>SUM($F3600:H3600)</f>
        <v>0</v>
      </c>
      <c r="U3600">
        <f>SUM($F3600:I3600)</f>
        <v>0</v>
      </c>
      <c r="V3600">
        <f>SUM($F3600:J3600)</f>
        <v>0</v>
      </c>
      <c r="W3600">
        <f>SUM($F3600:K3600)</f>
        <v>0</v>
      </c>
      <c r="X3600">
        <f>SUM($F3600:L3600)</f>
        <v>0</v>
      </c>
      <c r="Y3600">
        <f>SUM($F3600:M3600)</f>
        <v>0</v>
      </c>
      <c r="Z3600">
        <f>SUM($F3600:N3600)</f>
        <v>0</v>
      </c>
      <c r="AA3600">
        <f>SUM($F3600:O3600)</f>
        <v>0</v>
      </c>
      <c r="AB3600">
        <f>SUM($F3600:P3600)</f>
        <v>0</v>
      </c>
      <c r="AC3600">
        <f>SUM($F3600:Q3600)</f>
        <v>0</v>
      </c>
      <c r="AD3600">
        <f>SUM($F3600:R3600)</f>
        <v>0</v>
      </c>
    </row>
    <row r="3601" spans="1:30" x14ac:dyDescent="0.35">
      <c r="A3601" t="s">
        <v>178</v>
      </c>
      <c r="B3601" s="328" t="str">
        <f>VLOOKUP(A3601,'Web Based Remittances'!$A$2:$C$70,3,0)</f>
        <v>424w108l</v>
      </c>
      <c r="C3601" t="s">
        <v>135</v>
      </c>
      <c r="D3601" t="s">
        <v>136</v>
      </c>
      <c r="E3601">
        <v>6180260</v>
      </c>
      <c r="F3601">
        <v>0</v>
      </c>
      <c r="G3601">
        <v>0</v>
      </c>
      <c r="H3601">
        <v>0</v>
      </c>
      <c r="I3601">
        <v>0</v>
      </c>
      <c r="J3601">
        <v>0</v>
      </c>
      <c r="K3601">
        <v>0</v>
      </c>
      <c r="L3601">
        <v>0</v>
      </c>
      <c r="M3601">
        <v>0</v>
      </c>
      <c r="N3601">
        <v>0</v>
      </c>
      <c r="O3601">
        <v>0</v>
      </c>
      <c r="P3601">
        <v>0</v>
      </c>
      <c r="Q3601">
        <v>0</v>
      </c>
      <c r="R3601">
        <v>0</v>
      </c>
      <c r="S3601">
        <f t="shared" si="56"/>
        <v>0</v>
      </c>
      <c r="T3601">
        <f>SUM($F3601:H3601)</f>
        <v>0</v>
      </c>
      <c r="U3601">
        <f>SUM($F3601:I3601)</f>
        <v>0</v>
      </c>
      <c r="V3601">
        <f>SUM($F3601:J3601)</f>
        <v>0</v>
      </c>
      <c r="W3601">
        <f>SUM($F3601:K3601)</f>
        <v>0</v>
      </c>
      <c r="X3601">
        <f>SUM($F3601:L3601)</f>
        <v>0</v>
      </c>
      <c r="Y3601">
        <f>SUM($F3601:M3601)</f>
        <v>0</v>
      </c>
      <c r="Z3601">
        <f>SUM($F3601:N3601)</f>
        <v>0</v>
      </c>
      <c r="AA3601">
        <f>SUM($F3601:O3601)</f>
        <v>0</v>
      </c>
      <c r="AB3601">
        <f>SUM($F3601:P3601)</f>
        <v>0</v>
      </c>
      <c r="AC3601">
        <f>SUM($F3601:Q3601)</f>
        <v>0</v>
      </c>
      <c r="AD3601">
        <f>SUM($F3601:R3601)</f>
        <v>0</v>
      </c>
    </row>
    <row r="3602" spans="1:30" x14ac:dyDescent="0.35">
      <c r="A3602" t="s">
        <v>187</v>
      </c>
      <c r="B3602" s="328" t="str">
        <f>VLOOKUP(A3602,'Web Based Remittances'!$A$2:$C$70,3,0)</f>
        <v>890o873b</v>
      </c>
      <c r="C3602" t="s">
        <v>19</v>
      </c>
      <c r="D3602" t="s">
        <v>20</v>
      </c>
      <c r="E3602">
        <v>4190105</v>
      </c>
      <c r="F3602">
        <v>-1568900</v>
      </c>
      <c r="G3602">
        <v>-159400</v>
      </c>
      <c r="H3602">
        <v>-215500</v>
      </c>
      <c r="I3602">
        <v>-106400</v>
      </c>
      <c r="J3602">
        <v>-106400</v>
      </c>
      <c r="K3602">
        <v>-106400</v>
      </c>
      <c r="L3602">
        <v>-106400</v>
      </c>
      <c r="M3602">
        <v>-106400</v>
      </c>
      <c r="N3602">
        <v>-106400</v>
      </c>
      <c r="O3602">
        <v>-106400</v>
      </c>
      <c r="P3602">
        <v>-106400</v>
      </c>
      <c r="Q3602">
        <v>-106400</v>
      </c>
      <c r="R3602">
        <v>-236400</v>
      </c>
      <c r="S3602">
        <f t="shared" si="56"/>
        <v>-159400</v>
      </c>
      <c r="T3602">
        <f>SUM($F3602:H3602)</f>
        <v>-1943800</v>
      </c>
      <c r="U3602">
        <f>SUM($F3602:I3602)</f>
        <v>-2050200</v>
      </c>
      <c r="V3602">
        <f>SUM($F3602:J3602)</f>
        <v>-2156600</v>
      </c>
      <c r="W3602">
        <f>SUM($F3602:K3602)</f>
        <v>-2263000</v>
      </c>
      <c r="X3602">
        <f>SUM($F3602:L3602)</f>
        <v>-2369400</v>
      </c>
      <c r="Y3602">
        <f>SUM($F3602:M3602)</f>
        <v>-2475800</v>
      </c>
      <c r="Z3602">
        <f>SUM($F3602:N3602)</f>
        <v>-2582200</v>
      </c>
      <c r="AA3602">
        <f>SUM($F3602:O3602)</f>
        <v>-2688600</v>
      </c>
      <c r="AB3602">
        <f>SUM($F3602:P3602)</f>
        <v>-2795000</v>
      </c>
      <c r="AC3602">
        <f>SUM($F3602:Q3602)</f>
        <v>-2901400</v>
      </c>
      <c r="AD3602">
        <f>SUM($F3602:R3602)</f>
        <v>-3137800</v>
      </c>
    </row>
    <row r="3603" spans="1:30" x14ac:dyDescent="0.35">
      <c r="A3603" t="s">
        <v>187</v>
      </c>
      <c r="B3603" s="328" t="str">
        <f>VLOOKUP(A3603,'Web Based Remittances'!$A$2:$C$70,3,0)</f>
        <v>890o873b</v>
      </c>
      <c r="C3603" t="s">
        <v>21</v>
      </c>
      <c r="D3603" t="s">
        <v>22</v>
      </c>
      <c r="E3603">
        <v>4190110</v>
      </c>
      <c r="F3603">
        <v>-320000</v>
      </c>
      <c r="G3603">
        <v>-38400</v>
      </c>
      <c r="H3603">
        <v>-25600</v>
      </c>
      <c r="I3603">
        <v>-25600</v>
      </c>
      <c r="J3603">
        <v>-25600</v>
      </c>
      <c r="K3603">
        <v>-25600</v>
      </c>
      <c r="L3603">
        <v>-25600</v>
      </c>
      <c r="M3603">
        <v>-25600</v>
      </c>
      <c r="N3603">
        <v>-25600</v>
      </c>
      <c r="O3603">
        <v>-25600</v>
      </c>
      <c r="P3603">
        <v>-25600</v>
      </c>
      <c r="Q3603">
        <v>-25600</v>
      </c>
      <c r="R3603">
        <v>-25600</v>
      </c>
      <c r="S3603">
        <f t="shared" si="56"/>
        <v>-38400</v>
      </c>
      <c r="T3603">
        <f>SUM($F3603:H3603)</f>
        <v>-384000</v>
      </c>
      <c r="U3603">
        <f>SUM($F3603:I3603)</f>
        <v>-409600</v>
      </c>
      <c r="V3603">
        <f>SUM($F3603:J3603)</f>
        <v>-435200</v>
      </c>
      <c r="W3603">
        <f>SUM($F3603:K3603)</f>
        <v>-460800</v>
      </c>
      <c r="X3603">
        <f>SUM($F3603:L3603)</f>
        <v>-486400</v>
      </c>
      <c r="Y3603">
        <f>SUM($F3603:M3603)</f>
        <v>-512000</v>
      </c>
      <c r="Z3603">
        <f>SUM($F3603:N3603)</f>
        <v>-537600</v>
      </c>
      <c r="AA3603">
        <f>SUM($F3603:O3603)</f>
        <v>-563200</v>
      </c>
      <c r="AB3603">
        <f>SUM($F3603:P3603)</f>
        <v>-588800</v>
      </c>
      <c r="AC3603">
        <f>SUM($F3603:Q3603)</f>
        <v>-614400</v>
      </c>
      <c r="AD3603">
        <f>SUM($F3603:R3603)</f>
        <v>-640000</v>
      </c>
    </row>
    <row r="3604" spans="1:30" x14ac:dyDescent="0.35">
      <c r="A3604" t="s">
        <v>187</v>
      </c>
      <c r="B3604" s="328" t="str">
        <f>VLOOKUP(A3604,'Web Based Remittances'!$A$2:$C$70,3,0)</f>
        <v>890o873b</v>
      </c>
      <c r="C3604" t="s">
        <v>23</v>
      </c>
      <c r="D3604" t="s">
        <v>24</v>
      </c>
      <c r="E3604">
        <v>4190120</v>
      </c>
      <c r="F3604">
        <v>-2031423</v>
      </c>
      <c r="G3604">
        <v>-169285</v>
      </c>
      <c r="H3604">
        <v>-169285</v>
      </c>
      <c r="I3604">
        <v>-169285</v>
      </c>
      <c r="J3604">
        <v>-169285</v>
      </c>
      <c r="K3604">
        <v>-169285</v>
      </c>
      <c r="L3604">
        <v>-169285</v>
      </c>
      <c r="M3604">
        <v>-169285</v>
      </c>
      <c r="N3604">
        <v>-169285</v>
      </c>
      <c r="O3604">
        <v>-169285</v>
      </c>
      <c r="P3604">
        <v>-169286</v>
      </c>
      <c r="Q3604">
        <v>-169286</v>
      </c>
      <c r="R3604">
        <v>-169286</v>
      </c>
      <c r="S3604">
        <f t="shared" si="56"/>
        <v>-169285</v>
      </c>
      <c r="T3604">
        <f>SUM($F3604:H3604)</f>
        <v>-2369993</v>
      </c>
      <c r="U3604">
        <f>SUM($F3604:I3604)</f>
        <v>-2539278</v>
      </c>
      <c r="V3604">
        <f>SUM($F3604:J3604)</f>
        <v>-2708563</v>
      </c>
      <c r="W3604">
        <f>SUM($F3604:K3604)</f>
        <v>-2877848</v>
      </c>
      <c r="X3604">
        <f>SUM($F3604:L3604)</f>
        <v>-3047133</v>
      </c>
      <c r="Y3604">
        <f>SUM($F3604:M3604)</f>
        <v>-3216418</v>
      </c>
      <c r="Z3604">
        <f>SUM($F3604:N3604)</f>
        <v>-3385703</v>
      </c>
      <c r="AA3604">
        <f>SUM($F3604:O3604)</f>
        <v>-3554988</v>
      </c>
      <c r="AB3604">
        <f>SUM($F3604:P3604)</f>
        <v>-3724274</v>
      </c>
      <c r="AC3604">
        <f>SUM($F3604:Q3604)</f>
        <v>-3893560</v>
      </c>
      <c r="AD3604">
        <f>SUM($F3604:R3604)</f>
        <v>-4062846</v>
      </c>
    </row>
    <row r="3605" spans="1:30" x14ac:dyDescent="0.35">
      <c r="A3605" t="s">
        <v>187</v>
      </c>
      <c r="B3605" s="328" t="str">
        <f>VLOOKUP(A3605,'Web Based Remittances'!$A$2:$C$70,3,0)</f>
        <v>890o873b</v>
      </c>
      <c r="C3605" t="s">
        <v>25</v>
      </c>
      <c r="D3605" t="s">
        <v>26</v>
      </c>
      <c r="E3605">
        <v>4190140</v>
      </c>
      <c r="F3605">
        <v>-52255</v>
      </c>
      <c r="I3605">
        <v>-13064</v>
      </c>
      <c r="L3605">
        <v>-13064</v>
      </c>
      <c r="O3605">
        <v>-13064</v>
      </c>
      <c r="R3605">
        <v>-13063</v>
      </c>
      <c r="S3605">
        <f t="shared" si="56"/>
        <v>0</v>
      </c>
      <c r="T3605">
        <f>SUM($F3605:H3605)</f>
        <v>-52255</v>
      </c>
      <c r="U3605">
        <f>SUM($F3605:I3605)</f>
        <v>-65319</v>
      </c>
      <c r="V3605">
        <f>SUM($F3605:J3605)</f>
        <v>-65319</v>
      </c>
      <c r="W3605">
        <f>SUM($F3605:K3605)</f>
        <v>-65319</v>
      </c>
      <c r="X3605">
        <f>SUM($F3605:L3605)</f>
        <v>-78383</v>
      </c>
      <c r="Y3605">
        <f>SUM($F3605:M3605)</f>
        <v>-78383</v>
      </c>
      <c r="Z3605">
        <f>SUM($F3605:N3605)</f>
        <v>-78383</v>
      </c>
      <c r="AA3605">
        <f>SUM($F3605:O3605)</f>
        <v>-91447</v>
      </c>
      <c r="AB3605">
        <f>SUM($F3605:P3605)</f>
        <v>-91447</v>
      </c>
      <c r="AC3605">
        <f>SUM($F3605:Q3605)</f>
        <v>-91447</v>
      </c>
      <c r="AD3605">
        <f>SUM($F3605:R3605)</f>
        <v>-104510</v>
      </c>
    </row>
    <row r="3606" spans="1:30" x14ac:dyDescent="0.35">
      <c r="A3606" t="s">
        <v>187</v>
      </c>
      <c r="B3606" s="328" t="str">
        <f>VLOOKUP(A3606,'Web Based Remittances'!$A$2:$C$70,3,0)</f>
        <v>890o873b</v>
      </c>
      <c r="C3606" t="s">
        <v>27</v>
      </c>
      <c r="D3606" t="s">
        <v>28</v>
      </c>
      <c r="E3606">
        <v>4190160</v>
      </c>
      <c r="S3606">
        <f t="shared" si="56"/>
        <v>0</v>
      </c>
      <c r="T3606">
        <f>SUM($F3606:H3606)</f>
        <v>0</v>
      </c>
      <c r="U3606">
        <f>SUM($F3606:I3606)</f>
        <v>0</v>
      </c>
      <c r="V3606">
        <f>SUM($F3606:J3606)</f>
        <v>0</v>
      </c>
      <c r="W3606">
        <f>SUM($F3606:K3606)</f>
        <v>0</v>
      </c>
      <c r="X3606">
        <f>SUM($F3606:L3606)</f>
        <v>0</v>
      </c>
      <c r="Y3606">
        <f>SUM($F3606:M3606)</f>
        <v>0</v>
      </c>
      <c r="Z3606">
        <f>SUM($F3606:N3606)</f>
        <v>0</v>
      </c>
      <c r="AA3606">
        <f>SUM($F3606:O3606)</f>
        <v>0</v>
      </c>
      <c r="AB3606">
        <f>SUM($F3606:P3606)</f>
        <v>0</v>
      </c>
      <c r="AC3606">
        <f>SUM($F3606:Q3606)</f>
        <v>0</v>
      </c>
      <c r="AD3606">
        <f>SUM($F3606:R3606)</f>
        <v>0</v>
      </c>
    </row>
    <row r="3607" spans="1:30" x14ac:dyDescent="0.35">
      <c r="A3607" t="s">
        <v>187</v>
      </c>
      <c r="B3607" s="328" t="str">
        <f>VLOOKUP(A3607,'Web Based Remittances'!$A$2:$C$70,3,0)</f>
        <v>890o873b</v>
      </c>
      <c r="C3607" t="s">
        <v>29</v>
      </c>
      <c r="D3607" t="s">
        <v>30</v>
      </c>
      <c r="E3607">
        <v>4190390</v>
      </c>
      <c r="S3607">
        <f t="shared" si="56"/>
        <v>0</v>
      </c>
      <c r="T3607">
        <f>SUM($F3607:H3607)</f>
        <v>0</v>
      </c>
      <c r="U3607">
        <f>SUM($F3607:I3607)</f>
        <v>0</v>
      </c>
      <c r="V3607">
        <f>SUM($F3607:J3607)</f>
        <v>0</v>
      </c>
      <c r="W3607">
        <f>SUM($F3607:K3607)</f>
        <v>0</v>
      </c>
      <c r="X3607">
        <f>SUM($F3607:L3607)</f>
        <v>0</v>
      </c>
      <c r="Y3607">
        <f>SUM($F3607:M3607)</f>
        <v>0</v>
      </c>
      <c r="Z3607">
        <f>SUM($F3607:N3607)</f>
        <v>0</v>
      </c>
      <c r="AA3607">
        <f>SUM($F3607:O3607)</f>
        <v>0</v>
      </c>
      <c r="AB3607">
        <f>SUM($F3607:P3607)</f>
        <v>0</v>
      </c>
      <c r="AC3607">
        <f>SUM($F3607:Q3607)</f>
        <v>0</v>
      </c>
      <c r="AD3607">
        <f>SUM($F3607:R3607)</f>
        <v>0</v>
      </c>
    </row>
    <row r="3608" spans="1:30" x14ac:dyDescent="0.35">
      <c r="A3608" t="s">
        <v>187</v>
      </c>
      <c r="B3608" s="328" t="str">
        <f>VLOOKUP(A3608,'Web Based Remittances'!$A$2:$C$70,3,0)</f>
        <v>890o873b</v>
      </c>
      <c r="C3608" t="s">
        <v>31</v>
      </c>
      <c r="D3608" t="s">
        <v>32</v>
      </c>
      <c r="E3608">
        <v>4191900</v>
      </c>
      <c r="S3608">
        <f t="shared" si="56"/>
        <v>0</v>
      </c>
      <c r="T3608">
        <f>SUM($F3608:H3608)</f>
        <v>0</v>
      </c>
      <c r="U3608">
        <f>SUM($F3608:I3608)</f>
        <v>0</v>
      </c>
      <c r="V3608">
        <f>SUM($F3608:J3608)</f>
        <v>0</v>
      </c>
      <c r="W3608">
        <f>SUM($F3608:K3608)</f>
        <v>0</v>
      </c>
      <c r="X3608">
        <f>SUM($F3608:L3608)</f>
        <v>0</v>
      </c>
      <c r="Y3608">
        <f>SUM($F3608:M3608)</f>
        <v>0</v>
      </c>
      <c r="Z3608">
        <f>SUM($F3608:N3608)</f>
        <v>0</v>
      </c>
      <c r="AA3608">
        <f>SUM($F3608:O3608)</f>
        <v>0</v>
      </c>
      <c r="AB3608">
        <f>SUM($F3608:P3608)</f>
        <v>0</v>
      </c>
      <c r="AC3608">
        <f>SUM($F3608:Q3608)</f>
        <v>0</v>
      </c>
      <c r="AD3608">
        <f>SUM($F3608:R3608)</f>
        <v>0</v>
      </c>
    </row>
    <row r="3609" spans="1:30" x14ac:dyDescent="0.35">
      <c r="A3609" t="s">
        <v>187</v>
      </c>
      <c r="B3609" s="328" t="str">
        <f>VLOOKUP(A3609,'Web Based Remittances'!$A$2:$C$70,3,0)</f>
        <v>890o873b</v>
      </c>
      <c r="C3609" t="s">
        <v>33</v>
      </c>
      <c r="D3609" t="s">
        <v>34</v>
      </c>
      <c r="E3609">
        <v>4191100</v>
      </c>
      <c r="F3609">
        <v>-4000</v>
      </c>
      <c r="G3609">
        <v>-182</v>
      </c>
      <c r="H3609">
        <v>-682</v>
      </c>
      <c r="I3609">
        <v>-182</v>
      </c>
      <c r="J3609">
        <v>-682</v>
      </c>
      <c r="L3609">
        <v>-182</v>
      </c>
      <c r="M3609">
        <v>-682</v>
      </c>
      <c r="N3609">
        <v>-182</v>
      </c>
      <c r="O3609">
        <v>-182</v>
      </c>
      <c r="P3609">
        <v>-682</v>
      </c>
      <c r="Q3609">
        <v>-182</v>
      </c>
      <c r="R3609">
        <v>-180</v>
      </c>
      <c r="S3609">
        <f t="shared" si="56"/>
        <v>-182</v>
      </c>
      <c r="T3609">
        <f>SUM($F3609:H3609)</f>
        <v>-4864</v>
      </c>
      <c r="U3609">
        <f>SUM($F3609:I3609)</f>
        <v>-5046</v>
      </c>
      <c r="V3609">
        <f>SUM($F3609:J3609)</f>
        <v>-5728</v>
      </c>
      <c r="W3609">
        <f>SUM($F3609:K3609)</f>
        <v>-5728</v>
      </c>
      <c r="X3609">
        <f>SUM($F3609:L3609)</f>
        <v>-5910</v>
      </c>
      <c r="Y3609">
        <f>SUM($F3609:M3609)</f>
        <v>-6592</v>
      </c>
      <c r="Z3609">
        <f>SUM($F3609:N3609)</f>
        <v>-6774</v>
      </c>
      <c r="AA3609">
        <f>SUM($F3609:O3609)</f>
        <v>-6956</v>
      </c>
      <c r="AB3609">
        <f>SUM($F3609:P3609)</f>
        <v>-7638</v>
      </c>
      <c r="AC3609">
        <f>SUM($F3609:Q3609)</f>
        <v>-7820</v>
      </c>
      <c r="AD3609">
        <f>SUM($F3609:R3609)</f>
        <v>-8000</v>
      </c>
    </row>
    <row r="3610" spans="1:30" x14ac:dyDescent="0.35">
      <c r="A3610" t="s">
        <v>187</v>
      </c>
      <c r="B3610" s="328" t="str">
        <f>VLOOKUP(A3610,'Web Based Remittances'!$A$2:$C$70,3,0)</f>
        <v>890o873b</v>
      </c>
      <c r="C3610" t="s">
        <v>35</v>
      </c>
      <c r="D3610" t="s">
        <v>36</v>
      </c>
      <c r="E3610">
        <v>4191110</v>
      </c>
      <c r="F3610">
        <v>-13000</v>
      </c>
      <c r="G3610">
        <v>-1182</v>
      </c>
      <c r="H3610">
        <v>-1182</v>
      </c>
      <c r="I3610">
        <v>-1182</v>
      </c>
      <c r="J3610">
        <v>-1182</v>
      </c>
      <c r="L3610">
        <v>-1182</v>
      </c>
      <c r="M3610">
        <v>-1182</v>
      </c>
      <c r="N3610">
        <v>-1182</v>
      </c>
      <c r="O3610">
        <v>-1182</v>
      </c>
      <c r="P3610">
        <v>-1182</v>
      </c>
      <c r="Q3610">
        <v>-1181</v>
      </c>
      <c r="R3610">
        <v>-1181</v>
      </c>
      <c r="S3610">
        <f t="shared" si="56"/>
        <v>-1182</v>
      </c>
      <c r="T3610">
        <f>SUM($F3610:H3610)</f>
        <v>-15364</v>
      </c>
      <c r="U3610">
        <f>SUM($F3610:I3610)</f>
        <v>-16546</v>
      </c>
      <c r="V3610">
        <f>SUM($F3610:J3610)</f>
        <v>-17728</v>
      </c>
      <c r="W3610">
        <f>SUM($F3610:K3610)</f>
        <v>-17728</v>
      </c>
      <c r="X3610">
        <f>SUM($F3610:L3610)</f>
        <v>-18910</v>
      </c>
      <c r="Y3610">
        <f>SUM($F3610:M3610)</f>
        <v>-20092</v>
      </c>
      <c r="Z3610">
        <f>SUM($F3610:N3610)</f>
        <v>-21274</v>
      </c>
      <c r="AA3610">
        <f>SUM($F3610:O3610)</f>
        <v>-22456</v>
      </c>
      <c r="AB3610">
        <f>SUM($F3610:P3610)</f>
        <v>-23638</v>
      </c>
      <c r="AC3610">
        <f>SUM($F3610:Q3610)</f>
        <v>-24819</v>
      </c>
      <c r="AD3610">
        <f>SUM($F3610:R3610)</f>
        <v>-26000</v>
      </c>
    </row>
    <row r="3611" spans="1:30" x14ac:dyDescent="0.35">
      <c r="A3611" t="s">
        <v>187</v>
      </c>
      <c r="B3611" s="328" t="str">
        <f>VLOOKUP(A3611,'Web Based Remittances'!$A$2:$C$70,3,0)</f>
        <v>890o873b</v>
      </c>
      <c r="C3611" t="s">
        <v>37</v>
      </c>
      <c r="D3611" t="s">
        <v>38</v>
      </c>
      <c r="E3611">
        <v>4191600</v>
      </c>
      <c r="S3611">
        <f t="shared" si="56"/>
        <v>0</v>
      </c>
      <c r="T3611">
        <f>SUM($F3611:H3611)</f>
        <v>0</v>
      </c>
      <c r="U3611">
        <f>SUM($F3611:I3611)</f>
        <v>0</v>
      </c>
      <c r="V3611">
        <f>SUM($F3611:J3611)</f>
        <v>0</v>
      </c>
      <c r="W3611">
        <f>SUM($F3611:K3611)</f>
        <v>0</v>
      </c>
      <c r="X3611">
        <f>SUM($F3611:L3611)</f>
        <v>0</v>
      </c>
      <c r="Y3611">
        <f>SUM($F3611:M3611)</f>
        <v>0</v>
      </c>
      <c r="Z3611">
        <f>SUM($F3611:N3611)</f>
        <v>0</v>
      </c>
      <c r="AA3611">
        <f>SUM($F3611:O3611)</f>
        <v>0</v>
      </c>
      <c r="AB3611">
        <f>SUM($F3611:P3611)</f>
        <v>0</v>
      </c>
      <c r="AC3611">
        <f>SUM($F3611:Q3611)</f>
        <v>0</v>
      </c>
      <c r="AD3611">
        <f>SUM($F3611:R3611)</f>
        <v>0</v>
      </c>
    </row>
    <row r="3612" spans="1:30" x14ac:dyDescent="0.35">
      <c r="A3612" t="s">
        <v>187</v>
      </c>
      <c r="B3612" s="328" t="str">
        <f>VLOOKUP(A3612,'Web Based Remittances'!$A$2:$C$70,3,0)</f>
        <v>890o873b</v>
      </c>
      <c r="C3612" t="s">
        <v>39</v>
      </c>
      <c r="D3612" t="s">
        <v>40</v>
      </c>
      <c r="E3612">
        <v>4191610</v>
      </c>
      <c r="S3612">
        <f t="shared" si="56"/>
        <v>0</v>
      </c>
      <c r="T3612">
        <f>SUM($F3612:H3612)</f>
        <v>0</v>
      </c>
      <c r="U3612">
        <f>SUM($F3612:I3612)</f>
        <v>0</v>
      </c>
      <c r="V3612">
        <f>SUM($F3612:J3612)</f>
        <v>0</v>
      </c>
      <c r="W3612">
        <f>SUM($F3612:K3612)</f>
        <v>0</v>
      </c>
      <c r="X3612">
        <f>SUM($F3612:L3612)</f>
        <v>0</v>
      </c>
      <c r="Y3612">
        <f>SUM($F3612:M3612)</f>
        <v>0</v>
      </c>
      <c r="Z3612">
        <f>SUM($F3612:N3612)</f>
        <v>0</v>
      </c>
      <c r="AA3612">
        <f>SUM($F3612:O3612)</f>
        <v>0</v>
      </c>
      <c r="AB3612">
        <f>SUM($F3612:P3612)</f>
        <v>0</v>
      </c>
      <c r="AC3612">
        <f>SUM($F3612:Q3612)</f>
        <v>0</v>
      </c>
      <c r="AD3612">
        <f>SUM($F3612:R3612)</f>
        <v>0</v>
      </c>
    </row>
    <row r="3613" spans="1:30" x14ac:dyDescent="0.35">
      <c r="A3613" t="s">
        <v>187</v>
      </c>
      <c r="B3613" s="328" t="str">
        <f>VLOOKUP(A3613,'Web Based Remittances'!$A$2:$C$70,3,0)</f>
        <v>890o873b</v>
      </c>
      <c r="C3613" t="s">
        <v>41</v>
      </c>
      <c r="D3613" t="s">
        <v>42</v>
      </c>
      <c r="E3613">
        <v>4190410</v>
      </c>
      <c r="S3613">
        <f t="shared" si="56"/>
        <v>0</v>
      </c>
      <c r="T3613">
        <f>SUM($F3613:H3613)</f>
        <v>0</v>
      </c>
      <c r="U3613">
        <f>SUM($F3613:I3613)</f>
        <v>0</v>
      </c>
      <c r="V3613">
        <f>SUM($F3613:J3613)</f>
        <v>0</v>
      </c>
      <c r="W3613">
        <f>SUM($F3613:K3613)</f>
        <v>0</v>
      </c>
      <c r="X3613">
        <f>SUM($F3613:L3613)</f>
        <v>0</v>
      </c>
      <c r="Y3613">
        <f>SUM($F3613:M3613)</f>
        <v>0</v>
      </c>
      <c r="Z3613">
        <f>SUM($F3613:N3613)</f>
        <v>0</v>
      </c>
      <c r="AA3613">
        <f>SUM($F3613:O3613)</f>
        <v>0</v>
      </c>
      <c r="AB3613">
        <f>SUM($F3613:P3613)</f>
        <v>0</v>
      </c>
      <c r="AC3613">
        <f>SUM($F3613:Q3613)</f>
        <v>0</v>
      </c>
      <c r="AD3613">
        <f>SUM($F3613:R3613)</f>
        <v>0</v>
      </c>
    </row>
    <row r="3614" spans="1:30" x14ac:dyDescent="0.35">
      <c r="A3614" t="s">
        <v>187</v>
      </c>
      <c r="B3614" s="328" t="str">
        <f>VLOOKUP(A3614,'Web Based Remittances'!$A$2:$C$70,3,0)</f>
        <v>890o873b</v>
      </c>
      <c r="C3614" t="s">
        <v>43</v>
      </c>
      <c r="D3614" t="s">
        <v>44</v>
      </c>
      <c r="E3614">
        <v>4190420</v>
      </c>
      <c r="S3614">
        <f t="shared" si="56"/>
        <v>0</v>
      </c>
      <c r="T3614">
        <f>SUM($F3614:H3614)</f>
        <v>0</v>
      </c>
      <c r="U3614">
        <f>SUM($F3614:I3614)</f>
        <v>0</v>
      </c>
      <c r="V3614">
        <f>SUM($F3614:J3614)</f>
        <v>0</v>
      </c>
      <c r="W3614">
        <f>SUM($F3614:K3614)</f>
        <v>0</v>
      </c>
      <c r="X3614">
        <f>SUM($F3614:L3614)</f>
        <v>0</v>
      </c>
      <c r="Y3614">
        <f>SUM($F3614:M3614)</f>
        <v>0</v>
      </c>
      <c r="Z3614">
        <f>SUM($F3614:N3614)</f>
        <v>0</v>
      </c>
      <c r="AA3614">
        <f>SUM($F3614:O3614)</f>
        <v>0</v>
      </c>
      <c r="AB3614">
        <f>SUM($F3614:P3614)</f>
        <v>0</v>
      </c>
      <c r="AC3614">
        <f>SUM($F3614:Q3614)</f>
        <v>0</v>
      </c>
      <c r="AD3614">
        <f>SUM($F3614:R3614)</f>
        <v>0</v>
      </c>
    </row>
    <row r="3615" spans="1:30" x14ac:dyDescent="0.35">
      <c r="A3615" t="s">
        <v>187</v>
      </c>
      <c r="B3615" s="328" t="str">
        <f>VLOOKUP(A3615,'Web Based Remittances'!$A$2:$C$70,3,0)</f>
        <v>890o873b</v>
      </c>
      <c r="C3615" t="s">
        <v>45</v>
      </c>
      <c r="D3615" t="s">
        <v>46</v>
      </c>
      <c r="E3615">
        <v>4190200</v>
      </c>
      <c r="S3615">
        <f t="shared" si="56"/>
        <v>0</v>
      </c>
      <c r="T3615">
        <f>SUM($F3615:H3615)</f>
        <v>0</v>
      </c>
      <c r="U3615">
        <f>SUM($F3615:I3615)</f>
        <v>0</v>
      </c>
      <c r="V3615">
        <f>SUM($F3615:J3615)</f>
        <v>0</v>
      </c>
      <c r="W3615">
        <f>SUM($F3615:K3615)</f>
        <v>0</v>
      </c>
      <c r="X3615">
        <f>SUM($F3615:L3615)</f>
        <v>0</v>
      </c>
      <c r="Y3615">
        <f>SUM($F3615:M3615)</f>
        <v>0</v>
      </c>
      <c r="Z3615">
        <f>SUM($F3615:N3615)</f>
        <v>0</v>
      </c>
      <c r="AA3615">
        <f>SUM($F3615:O3615)</f>
        <v>0</v>
      </c>
      <c r="AB3615">
        <f>SUM($F3615:P3615)</f>
        <v>0</v>
      </c>
      <c r="AC3615">
        <f>SUM($F3615:Q3615)</f>
        <v>0</v>
      </c>
      <c r="AD3615">
        <f>SUM($F3615:R3615)</f>
        <v>0</v>
      </c>
    </row>
    <row r="3616" spans="1:30" x14ac:dyDescent="0.35">
      <c r="A3616" t="s">
        <v>187</v>
      </c>
      <c r="B3616" s="328" t="str">
        <f>VLOOKUP(A3616,'Web Based Remittances'!$A$2:$C$70,3,0)</f>
        <v>890o873b</v>
      </c>
      <c r="C3616" t="s">
        <v>47</v>
      </c>
      <c r="D3616" t="s">
        <v>48</v>
      </c>
      <c r="E3616">
        <v>4190386</v>
      </c>
      <c r="S3616">
        <f t="shared" si="56"/>
        <v>0</v>
      </c>
      <c r="T3616">
        <f>SUM($F3616:H3616)</f>
        <v>0</v>
      </c>
      <c r="U3616">
        <f>SUM($F3616:I3616)</f>
        <v>0</v>
      </c>
      <c r="V3616">
        <f>SUM($F3616:J3616)</f>
        <v>0</v>
      </c>
      <c r="W3616">
        <f>SUM($F3616:K3616)</f>
        <v>0</v>
      </c>
      <c r="X3616">
        <f>SUM($F3616:L3616)</f>
        <v>0</v>
      </c>
      <c r="Y3616">
        <f>SUM($F3616:M3616)</f>
        <v>0</v>
      </c>
      <c r="Z3616">
        <f>SUM($F3616:N3616)</f>
        <v>0</v>
      </c>
      <c r="AA3616">
        <f>SUM($F3616:O3616)</f>
        <v>0</v>
      </c>
      <c r="AB3616">
        <f>SUM($F3616:P3616)</f>
        <v>0</v>
      </c>
      <c r="AC3616">
        <f>SUM($F3616:Q3616)</f>
        <v>0</v>
      </c>
      <c r="AD3616">
        <f>SUM($F3616:R3616)</f>
        <v>0</v>
      </c>
    </row>
    <row r="3617" spans="1:30" x14ac:dyDescent="0.35">
      <c r="A3617" t="s">
        <v>187</v>
      </c>
      <c r="B3617" s="328" t="str">
        <f>VLOOKUP(A3617,'Web Based Remittances'!$A$2:$C$70,3,0)</f>
        <v>890o873b</v>
      </c>
      <c r="C3617" t="s">
        <v>49</v>
      </c>
      <c r="D3617" t="s">
        <v>50</v>
      </c>
      <c r="E3617">
        <v>4190387</v>
      </c>
      <c r="S3617">
        <f t="shared" si="56"/>
        <v>0</v>
      </c>
      <c r="T3617">
        <f>SUM($F3617:H3617)</f>
        <v>0</v>
      </c>
      <c r="U3617">
        <f>SUM($F3617:I3617)</f>
        <v>0</v>
      </c>
      <c r="V3617">
        <f>SUM($F3617:J3617)</f>
        <v>0</v>
      </c>
      <c r="W3617">
        <f>SUM($F3617:K3617)</f>
        <v>0</v>
      </c>
      <c r="X3617">
        <f>SUM($F3617:L3617)</f>
        <v>0</v>
      </c>
      <c r="Y3617">
        <f>SUM($F3617:M3617)</f>
        <v>0</v>
      </c>
      <c r="Z3617">
        <f>SUM($F3617:N3617)</f>
        <v>0</v>
      </c>
      <c r="AA3617">
        <f>SUM($F3617:O3617)</f>
        <v>0</v>
      </c>
      <c r="AB3617">
        <f>SUM($F3617:P3617)</f>
        <v>0</v>
      </c>
      <c r="AC3617">
        <f>SUM($F3617:Q3617)</f>
        <v>0</v>
      </c>
      <c r="AD3617">
        <f>SUM($F3617:R3617)</f>
        <v>0</v>
      </c>
    </row>
    <row r="3618" spans="1:30" x14ac:dyDescent="0.35">
      <c r="A3618" t="s">
        <v>187</v>
      </c>
      <c r="B3618" s="328" t="str">
        <f>VLOOKUP(A3618,'Web Based Remittances'!$A$2:$C$70,3,0)</f>
        <v>890o873b</v>
      </c>
      <c r="C3618" t="s">
        <v>51</v>
      </c>
      <c r="D3618" t="s">
        <v>52</v>
      </c>
      <c r="E3618">
        <v>4190388</v>
      </c>
      <c r="F3618">
        <v>-66041</v>
      </c>
      <c r="G3618">
        <v>-14022</v>
      </c>
      <c r="H3618">
        <v>-5428</v>
      </c>
      <c r="J3618">
        <v>-14022</v>
      </c>
      <c r="M3618">
        <v>-16284</v>
      </c>
      <c r="P3618">
        <v>-16285</v>
      </c>
      <c r="S3618">
        <f t="shared" si="56"/>
        <v>-14022</v>
      </c>
      <c r="T3618">
        <f>SUM($F3618:H3618)</f>
        <v>-85491</v>
      </c>
      <c r="U3618">
        <f>SUM($F3618:I3618)</f>
        <v>-85491</v>
      </c>
      <c r="V3618">
        <f>SUM($F3618:J3618)</f>
        <v>-99513</v>
      </c>
      <c r="W3618">
        <f>SUM($F3618:K3618)</f>
        <v>-99513</v>
      </c>
      <c r="X3618">
        <f>SUM($F3618:L3618)</f>
        <v>-99513</v>
      </c>
      <c r="Y3618">
        <f>SUM($F3618:M3618)</f>
        <v>-115797</v>
      </c>
      <c r="Z3618">
        <f>SUM($F3618:N3618)</f>
        <v>-115797</v>
      </c>
      <c r="AA3618">
        <f>SUM($F3618:O3618)</f>
        <v>-115797</v>
      </c>
      <c r="AB3618">
        <f>SUM($F3618:P3618)</f>
        <v>-132082</v>
      </c>
      <c r="AC3618">
        <f>SUM($F3618:Q3618)</f>
        <v>-132082</v>
      </c>
      <c r="AD3618">
        <f>SUM($F3618:R3618)</f>
        <v>-132082</v>
      </c>
    </row>
    <row r="3619" spans="1:30" x14ac:dyDescent="0.35">
      <c r="A3619" t="s">
        <v>187</v>
      </c>
      <c r="B3619" s="328" t="str">
        <f>VLOOKUP(A3619,'Web Based Remittances'!$A$2:$C$70,3,0)</f>
        <v>890o873b</v>
      </c>
      <c r="C3619" t="s">
        <v>53</v>
      </c>
      <c r="D3619" t="s">
        <v>54</v>
      </c>
      <c r="E3619">
        <v>4190380</v>
      </c>
      <c r="F3619">
        <v>-16650</v>
      </c>
      <c r="H3619">
        <v>-6804</v>
      </c>
      <c r="N3619">
        <v>-9846</v>
      </c>
      <c r="S3619">
        <f t="shared" si="56"/>
        <v>0</v>
      </c>
      <c r="T3619">
        <f>SUM($F3619:H3619)</f>
        <v>-23454</v>
      </c>
      <c r="U3619">
        <f>SUM($F3619:I3619)</f>
        <v>-23454</v>
      </c>
      <c r="V3619">
        <f>SUM($F3619:J3619)</f>
        <v>-23454</v>
      </c>
      <c r="W3619">
        <f>SUM($F3619:K3619)</f>
        <v>-23454</v>
      </c>
      <c r="X3619">
        <f>SUM($F3619:L3619)</f>
        <v>-23454</v>
      </c>
      <c r="Y3619">
        <f>SUM($F3619:M3619)</f>
        <v>-23454</v>
      </c>
      <c r="Z3619">
        <f>SUM($F3619:N3619)</f>
        <v>-33300</v>
      </c>
      <c r="AA3619">
        <f>SUM($F3619:O3619)</f>
        <v>-33300</v>
      </c>
      <c r="AB3619">
        <f>SUM($F3619:P3619)</f>
        <v>-33300</v>
      </c>
      <c r="AC3619">
        <f>SUM($F3619:Q3619)</f>
        <v>-33300</v>
      </c>
      <c r="AD3619">
        <f>SUM($F3619:R3619)</f>
        <v>-33300</v>
      </c>
    </row>
    <row r="3620" spans="1:30" x14ac:dyDescent="0.35">
      <c r="A3620" t="s">
        <v>187</v>
      </c>
      <c r="B3620" s="328" t="str">
        <f>VLOOKUP(A3620,'Web Based Remittances'!$A$2:$C$70,3,0)</f>
        <v>890o873b</v>
      </c>
      <c r="C3620" t="s">
        <v>156</v>
      </c>
      <c r="D3620" t="s">
        <v>157</v>
      </c>
      <c r="E3620">
        <v>4190205</v>
      </c>
      <c r="S3620">
        <f t="shared" si="56"/>
        <v>0</v>
      </c>
      <c r="T3620">
        <f>SUM($F3620:H3620)</f>
        <v>0</v>
      </c>
      <c r="U3620">
        <f>SUM($F3620:I3620)</f>
        <v>0</v>
      </c>
      <c r="V3620">
        <f>SUM($F3620:J3620)</f>
        <v>0</v>
      </c>
      <c r="W3620">
        <f>SUM($F3620:K3620)</f>
        <v>0</v>
      </c>
      <c r="X3620">
        <f>SUM($F3620:L3620)</f>
        <v>0</v>
      </c>
      <c r="Y3620">
        <f>SUM($F3620:M3620)</f>
        <v>0</v>
      </c>
      <c r="Z3620">
        <f>SUM($F3620:N3620)</f>
        <v>0</v>
      </c>
      <c r="AA3620">
        <f>SUM($F3620:O3620)</f>
        <v>0</v>
      </c>
      <c r="AB3620">
        <f>SUM($F3620:P3620)</f>
        <v>0</v>
      </c>
      <c r="AC3620">
        <f>SUM($F3620:Q3620)</f>
        <v>0</v>
      </c>
      <c r="AD3620">
        <f>SUM($F3620:R3620)</f>
        <v>0</v>
      </c>
    </row>
    <row r="3621" spans="1:30" x14ac:dyDescent="0.35">
      <c r="A3621" t="s">
        <v>187</v>
      </c>
      <c r="B3621" s="328" t="str">
        <f>VLOOKUP(A3621,'Web Based Remittances'!$A$2:$C$70,3,0)</f>
        <v>890o873b</v>
      </c>
      <c r="C3621" t="s">
        <v>55</v>
      </c>
      <c r="D3621" t="s">
        <v>56</v>
      </c>
      <c r="E3621">
        <v>4190210</v>
      </c>
      <c r="S3621">
        <f t="shared" si="56"/>
        <v>0</v>
      </c>
      <c r="T3621">
        <f>SUM($F3621:H3621)</f>
        <v>0</v>
      </c>
      <c r="U3621">
        <f>SUM($F3621:I3621)</f>
        <v>0</v>
      </c>
      <c r="V3621">
        <f>SUM($F3621:J3621)</f>
        <v>0</v>
      </c>
      <c r="W3621">
        <f>SUM($F3621:K3621)</f>
        <v>0</v>
      </c>
      <c r="X3621">
        <f>SUM($F3621:L3621)</f>
        <v>0</v>
      </c>
      <c r="Y3621">
        <f>SUM($F3621:M3621)</f>
        <v>0</v>
      </c>
      <c r="Z3621">
        <f>SUM($F3621:N3621)</f>
        <v>0</v>
      </c>
      <c r="AA3621">
        <f>SUM($F3621:O3621)</f>
        <v>0</v>
      </c>
      <c r="AB3621">
        <f>SUM($F3621:P3621)</f>
        <v>0</v>
      </c>
      <c r="AC3621">
        <f>SUM($F3621:Q3621)</f>
        <v>0</v>
      </c>
      <c r="AD3621">
        <f>SUM($F3621:R3621)</f>
        <v>0</v>
      </c>
    </row>
    <row r="3622" spans="1:30" x14ac:dyDescent="0.35">
      <c r="A3622" t="s">
        <v>187</v>
      </c>
      <c r="B3622" s="328" t="str">
        <f>VLOOKUP(A3622,'Web Based Remittances'!$A$2:$C$70,3,0)</f>
        <v>890o873b</v>
      </c>
      <c r="C3622" t="s">
        <v>57</v>
      </c>
      <c r="D3622" t="s">
        <v>58</v>
      </c>
      <c r="E3622">
        <v>6110000</v>
      </c>
      <c r="F3622">
        <v>1925924</v>
      </c>
      <c r="G3622">
        <v>155030</v>
      </c>
      <c r="H3622">
        <v>155030</v>
      </c>
      <c r="I3622">
        <v>155030</v>
      </c>
      <c r="J3622">
        <v>155030</v>
      </c>
      <c r="K3622">
        <v>155030</v>
      </c>
      <c r="L3622">
        <v>192682</v>
      </c>
      <c r="M3622">
        <v>159682</v>
      </c>
      <c r="N3622">
        <v>159682</v>
      </c>
      <c r="O3622">
        <v>159682</v>
      </c>
      <c r="P3622">
        <v>159682</v>
      </c>
      <c r="Q3622">
        <v>159682</v>
      </c>
      <c r="R3622">
        <v>159682</v>
      </c>
      <c r="S3622">
        <f t="shared" si="56"/>
        <v>155030</v>
      </c>
      <c r="T3622">
        <f>SUM($F3622:H3622)</f>
        <v>2235984</v>
      </c>
      <c r="U3622">
        <f>SUM($F3622:I3622)</f>
        <v>2391014</v>
      </c>
      <c r="V3622">
        <f>SUM($F3622:J3622)</f>
        <v>2546044</v>
      </c>
      <c r="W3622">
        <f>SUM($F3622:K3622)</f>
        <v>2701074</v>
      </c>
      <c r="X3622">
        <f>SUM($F3622:L3622)</f>
        <v>2893756</v>
      </c>
      <c r="Y3622">
        <f>SUM($F3622:M3622)</f>
        <v>3053438</v>
      </c>
      <c r="Z3622">
        <f>SUM($F3622:N3622)</f>
        <v>3213120</v>
      </c>
      <c r="AA3622">
        <f>SUM($F3622:O3622)</f>
        <v>3372802</v>
      </c>
      <c r="AB3622">
        <f>SUM($F3622:P3622)</f>
        <v>3532484</v>
      </c>
      <c r="AC3622">
        <f>SUM($F3622:Q3622)</f>
        <v>3692166</v>
      </c>
      <c r="AD3622">
        <f>SUM($F3622:R3622)</f>
        <v>3851848</v>
      </c>
    </row>
    <row r="3623" spans="1:30" x14ac:dyDescent="0.35">
      <c r="A3623" t="s">
        <v>187</v>
      </c>
      <c r="B3623" s="328" t="str">
        <f>VLOOKUP(A3623,'Web Based Remittances'!$A$2:$C$70,3,0)</f>
        <v>890o873b</v>
      </c>
      <c r="C3623" t="s">
        <v>59</v>
      </c>
      <c r="D3623" t="s">
        <v>60</v>
      </c>
      <c r="E3623">
        <v>6110020</v>
      </c>
      <c r="S3623">
        <f t="shared" si="56"/>
        <v>0</v>
      </c>
      <c r="T3623">
        <f>SUM($F3623:H3623)</f>
        <v>0</v>
      </c>
      <c r="U3623">
        <f>SUM($F3623:I3623)</f>
        <v>0</v>
      </c>
      <c r="V3623">
        <f>SUM($F3623:J3623)</f>
        <v>0</v>
      </c>
      <c r="W3623">
        <f>SUM($F3623:K3623)</f>
        <v>0</v>
      </c>
      <c r="X3623">
        <f>SUM($F3623:L3623)</f>
        <v>0</v>
      </c>
      <c r="Y3623">
        <f>SUM($F3623:M3623)</f>
        <v>0</v>
      </c>
      <c r="Z3623">
        <f>SUM($F3623:N3623)</f>
        <v>0</v>
      </c>
      <c r="AA3623">
        <f>SUM($F3623:O3623)</f>
        <v>0</v>
      </c>
      <c r="AB3623">
        <f>SUM($F3623:P3623)</f>
        <v>0</v>
      </c>
      <c r="AC3623">
        <f>SUM($F3623:Q3623)</f>
        <v>0</v>
      </c>
      <c r="AD3623">
        <f>SUM($F3623:R3623)</f>
        <v>0</v>
      </c>
    </row>
    <row r="3624" spans="1:30" x14ac:dyDescent="0.35">
      <c r="A3624" t="s">
        <v>187</v>
      </c>
      <c r="B3624" s="328" t="str">
        <f>VLOOKUP(A3624,'Web Based Remittances'!$A$2:$C$70,3,0)</f>
        <v>890o873b</v>
      </c>
      <c r="C3624" t="s">
        <v>61</v>
      </c>
      <c r="D3624" t="s">
        <v>62</v>
      </c>
      <c r="E3624">
        <v>6110600</v>
      </c>
      <c r="F3624">
        <v>1119837</v>
      </c>
      <c r="G3624">
        <v>91955</v>
      </c>
      <c r="H3624">
        <v>91955</v>
      </c>
      <c r="I3624">
        <v>91955</v>
      </c>
      <c r="J3624">
        <v>91955</v>
      </c>
      <c r="K3624">
        <v>91955</v>
      </c>
      <c r="L3624">
        <v>91955</v>
      </c>
      <c r="M3624">
        <v>94685</v>
      </c>
      <c r="N3624">
        <v>94685</v>
      </c>
      <c r="O3624">
        <v>94685</v>
      </c>
      <c r="P3624">
        <v>94684</v>
      </c>
      <c r="Q3624">
        <v>94684</v>
      </c>
      <c r="R3624">
        <v>94684</v>
      </c>
      <c r="S3624">
        <f t="shared" si="56"/>
        <v>91955</v>
      </c>
      <c r="T3624">
        <f>SUM($F3624:H3624)</f>
        <v>1303747</v>
      </c>
      <c r="U3624">
        <f>SUM($F3624:I3624)</f>
        <v>1395702</v>
      </c>
      <c r="V3624">
        <f>SUM($F3624:J3624)</f>
        <v>1487657</v>
      </c>
      <c r="W3624">
        <f>SUM($F3624:K3624)</f>
        <v>1579612</v>
      </c>
      <c r="X3624">
        <f>SUM($F3624:L3624)</f>
        <v>1671567</v>
      </c>
      <c r="Y3624">
        <f>SUM($F3624:M3624)</f>
        <v>1766252</v>
      </c>
      <c r="Z3624">
        <f>SUM($F3624:N3624)</f>
        <v>1860937</v>
      </c>
      <c r="AA3624">
        <f>SUM($F3624:O3624)</f>
        <v>1955622</v>
      </c>
      <c r="AB3624">
        <f>SUM($F3624:P3624)</f>
        <v>2050306</v>
      </c>
      <c r="AC3624">
        <f>SUM($F3624:Q3624)</f>
        <v>2144990</v>
      </c>
      <c r="AD3624">
        <f>SUM($F3624:R3624)</f>
        <v>2239674</v>
      </c>
    </row>
    <row r="3625" spans="1:30" x14ac:dyDescent="0.35">
      <c r="A3625" t="s">
        <v>187</v>
      </c>
      <c r="B3625" s="328" t="str">
        <f>VLOOKUP(A3625,'Web Based Remittances'!$A$2:$C$70,3,0)</f>
        <v>890o873b</v>
      </c>
      <c r="C3625" t="s">
        <v>63</v>
      </c>
      <c r="D3625" t="s">
        <v>64</v>
      </c>
      <c r="E3625">
        <v>6110720</v>
      </c>
      <c r="F3625">
        <v>91714</v>
      </c>
      <c r="G3625">
        <v>7643</v>
      </c>
      <c r="H3625">
        <v>7643</v>
      </c>
      <c r="I3625">
        <v>7643</v>
      </c>
      <c r="J3625">
        <v>7643</v>
      </c>
      <c r="K3625">
        <v>7643</v>
      </c>
      <c r="L3625">
        <v>7643</v>
      </c>
      <c r="M3625">
        <v>7643</v>
      </c>
      <c r="N3625">
        <v>7643</v>
      </c>
      <c r="O3625">
        <v>7643</v>
      </c>
      <c r="P3625">
        <v>7643</v>
      </c>
      <c r="Q3625">
        <v>7642</v>
      </c>
      <c r="R3625">
        <v>7642</v>
      </c>
      <c r="S3625">
        <f t="shared" si="56"/>
        <v>7643</v>
      </c>
      <c r="T3625">
        <f>SUM($F3625:H3625)</f>
        <v>107000</v>
      </c>
      <c r="U3625">
        <f>SUM($F3625:I3625)</f>
        <v>114643</v>
      </c>
      <c r="V3625">
        <f>SUM($F3625:J3625)</f>
        <v>122286</v>
      </c>
      <c r="W3625">
        <f>SUM($F3625:K3625)</f>
        <v>129929</v>
      </c>
      <c r="X3625">
        <f>SUM($F3625:L3625)</f>
        <v>137572</v>
      </c>
      <c r="Y3625">
        <f>SUM($F3625:M3625)</f>
        <v>145215</v>
      </c>
      <c r="Z3625">
        <f>SUM($F3625:N3625)</f>
        <v>152858</v>
      </c>
      <c r="AA3625">
        <f>SUM($F3625:O3625)</f>
        <v>160501</v>
      </c>
      <c r="AB3625">
        <f>SUM($F3625:P3625)</f>
        <v>168144</v>
      </c>
      <c r="AC3625">
        <f>SUM($F3625:Q3625)</f>
        <v>175786</v>
      </c>
      <c r="AD3625">
        <f>SUM($F3625:R3625)</f>
        <v>183428</v>
      </c>
    </row>
    <row r="3626" spans="1:30" x14ac:dyDescent="0.35">
      <c r="A3626" t="s">
        <v>187</v>
      </c>
      <c r="B3626" s="328" t="str">
        <f>VLOOKUP(A3626,'Web Based Remittances'!$A$2:$C$70,3,0)</f>
        <v>890o873b</v>
      </c>
      <c r="C3626" t="s">
        <v>65</v>
      </c>
      <c r="D3626" t="s">
        <v>66</v>
      </c>
      <c r="E3626">
        <v>6110860</v>
      </c>
      <c r="F3626">
        <v>165096</v>
      </c>
      <c r="G3626">
        <v>13758</v>
      </c>
      <c r="H3626">
        <v>13758</v>
      </c>
      <c r="I3626">
        <v>13758</v>
      </c>
      <c r="J3626">
        <v>13758</v>
      </c>
      <c r="K3626">
        <v>13758</v>
      </c>
      <c r="L3626">
        <v>13758</v>
      </c>
      <c r="M3626">
        <v>13758</v>
      </c>
      <c r="N3626">
        <v>13758</v>
      </c>
      <c r="O3626">
        <v>13758</v>
      </c>
      <c r="P3626">
        <v>13758</v>
      </c>
      <c r="Q3626">
        <v>13758</v>
      </c>
      <c r="R3626">
        <v>13758</v>
      </c>
      <c r="S3626">
        <f t="shared" si="56"/>
        <v>13758</v>
      </c>
      <c r="T3626">
        <f>SUM($F3626:H3626)</f>
        <v>192612</v>
      </c>
      <c r="U3626">
        <f>SUM($F3626:I3626)</f>
        <v>206370</v>
      </c>
      <c r="V3626">
        <f>SUM($F3626:J3626)</f>
        <v>220128</v>
      </c>
      <c r="W3626">
        <f>SUM($F3626:K3626)</f>
        <v>233886</v>
      </c>
      <c r="X3626">
        <f>SUM($F3626:L3626)</f>
        <v>247644</v>
      </c>
      <c r="Y3626">
        <f>SUM($F3626:M3626)</f>
        <v>261402</v>
      </c>
      <c r="Z3626">
        <f>SUM($F3626:N3626)</f>
        <v>275160</v>
      </c>
      <c r="AA3626">
        <f>SUM($F3626:O3626)</f>
        <v>288918</v>
      </c>
      <c r="AB3626">
        <f>SUM($F3626:P3626)</f>
        <v>302676</v>
      </c>
      <c r="AC3626">
        <f>SUM($F3626:Q3626)</f>
        <v>316434</v>
      </c>
      <c r="AD3626">
        <f>SUM($F3626:R3626)</f>
        <v>330192</v>
      </c>
    </row>
    <row r="3627" spans="1:30" x14ac:dyDescent="0.35">
      <c r="A3627" t="s">
        <v>187</v>
      </c>
      <c r="B3627" s="328" t="str">
        <f>VLOOKUP(A3627,'Web Based Remittances'!$A$2:$C$70,3,0)</f>
        <v>890o873b</v>
      </c>
      <c r="C3627" t="s">
        <v>67</v>
      </c>
      <c r="D3627" t="s">
        <v>68</v>
      </c>
      <c r="E3627">
        <v>6110800</v>
      </c>
      <c r="F3627">
        <v>68419</v>
      </c>
      <c r="G3627">
        <v>5681</v>
      </c>
      <c r="H3627">
        <v>5681</v>
      </c>
      <c r="I3627">
        <v>5681</v>
      </c>
      <c r="J3627">
        <v>5681</v>
      </c>
      <c r="K3627">
        <v>5681</v>
      </c>
      <c r="L3627">
        <v>5681</v>
      </c>
      <c r="M3627">
        <v>5722</v>
      </c>
      <c r="N3627">
        <v>5722</v>
      </c>
      <c r="O3627">
        <v>5722</v>
      </c>
      <c r="P3627">
        <v>5722</v>
      </c>
      <c r="Q3627">
        <v>5722</v>
      </c>
      <c r="R3627">
        <v>5723</v>
      </c>
      <c r="S3627">
        <f t="shared" si="56"/>
        <v>5681</v>
      </c>
      <c r="T3627">
        <f>SUM($F3627:H3627)</f>
        <v>79781</v>
      </c>
      <c r="U3627">
        <f>SUM($F3627:I3627)</f>
        <v>85462</v>
      </c>
      <c r="V3627">
        <f>SUM($F3627:J3627)</f>
        <v>91143</v>
      </c>
      <c r="W3627">
        <f>SUM($F3627:K3627)</f>
        <v>96824</v>
      </c>
      <c r="X3627">
        <f>SUM($F3627:L3627)</f>
        <v>102505</v>
      </c>
      <c r="Y3627">
        <f>SUM($F3627:M3627)</f>
        <v>108227</v>
      </c>
      <c r="Z3627">
        <f>SUM($F3627:N3627)</f>
        <v>113949</v>
      </c>
      <c r="AA3627">
        <f>SUM($F3627:O3627)</f>
        <v>119671</v>
      </c>
      <c r="AB3627">
        <f>SUM($F3627:P3627)</f>
        <v>125393</v>
      </c>
      <c r="AC3627">
        <f>SUM($F3627:Q3627)</f>
        <v>131115</v>
      </c>
      <c r="AD3627">
        <f>SUM($F3627:R3627)</f>
        <v>136838</v>
      </c>
    </row>
    <row r="3628" spans="1:30" x14ac:dyDescent="0.35">
      <c r="A3628" t="s">
        <v>187</v>
      </c>
      <c r="B3628" s="328" t="str">
        <f>VLOOKUP(A3628,'Web Based Remittances'!$A$2:$C$70,3,0)</f>
        <v>890o873b</v>
      </c>
      <c r="C3628" t="s">
        <v>69</v>
      </c>
      <c r="D3628" t="s">
        <v>70</v>
      </c>
      <c r="E3628">
        <v>6110640</v>
      </c>
      <c r="S3628">
        <f t="shared" si="56"/>
        <v>0</v>
      </c>
      <c r="T3628">
        <f>SUM($F3628:H3628)</f>
        <v>0</v>
      </c>
      <c r="U3628">
        <f>SUM($F3628:I3628)</f>
        <v>0</v>
      </c>
      <c r="V3628">
        <f>SUM($F3628:J3628)</f>
        <v>0</v>
      </c>
      <c r="W3628">
        <f>SUM($F3628:K3628)</f>
        <v>0</v>
      </c>
      <c r="X3628">
        <f>SUM($F3628:L3628)</f>
        <v>0</v>
      </c>
      <c r="Y3628">
        <f>SUM($F3628:M3628)</f>
        <v>0</v>
      </c>
      <c r="Z3628">
        <f>SUM($F3628:N3628)</f>
        <v>0</v>
      </c>
      <c r="AA3628">
        <f>SUM($F3628:O3628)</f>
        <v>0</v>
      </c>
      <c r="AB3628">
        <f>SUM($F3628:P3628)</f>
        <v>0</v>
      </c>
      <c r="AC3628">
        <f>SUM($F3628:Q3628)</f>
        <v>0</v>
      </c>
      <c r="AD3628">
        <f>SUM($F3628:R3628)</f>
        <v>0</v>
      </c>
    </row>
    <row r="3629" spans="1:30" x14ac:dyDescent="0.35">
      <c r="A3629" t="s">
        <v>187</v>
      </c>
      <c r="B3629" s="328" t="str">
        <f>VLOOKUP(A3629,'Web Based Remittances'!$A$2:$C$70,3,0)</f>
        <v>890o873b</v>
      </c>
      <c r="C3629" t="s">
        <v>71</v>
      </c>
      <c r="D3629" t="s">
        <v>72</v>
      </c>
      <c r="E3629">
        <v>6116300</v>
      </c>
      <c r="F3629">
        <v>63000</v>
      </c>
      <c r="G3629">
        <v>1083</v>
      </c>
      <c r="H3629">
        <v>1083</v>
      </c>
      <c r="I3629">
        <v>1083</v>
      </c>
      <c r="J3629">
        <v>1083</v>
      </c>
      <c r="K3629">
        <v>1083</v>
      </c>
      <c r="L3629">
        <v>1083</v>
      </c>
      <c r="M3629">
        <v>1083</v>
      </c>
      <c r="N3629">
        <v>1083</v>
      </c>
      <c r="O3629">
        <v>1084</v>
      </c>
      <c r="P3629">
        <v>1084</v>
      </c>
      <c r="Q3629">
        <v>1084</v>
      </c>
      <c r="R3629">
        <v>51084</v>
      </c>
      <c r="S3629">
        <f t="shared" si="56"/>
        <v>1083</v>
      </c>
      <c r="T3629">
        <f>SUM($F3629:H3629)</f>
        <v>65166</v>
      </c>
      <c r="U3629">
        <f>SUM($F3629:I3629)</f>
        <v>66249</v>
      </c>
      <c r="V3629">
        <f>SUM($F3629:J3629)</f>
        <v>67332</v>
      </c>
      <c r="W3629">
        <f>SUM($F3629:K3629)</f>
        <v>68415</v>
      </c>
      <c r="X3629">
        <f>SUM($F3629:L3629)</f>
        <v>69498</v>
      </c>
      <c r="Y3629">
        <f>SUM($F3629:M3629)</f>
        <v>70581</v>
      </c>
      <c r="Z3629">
        <f>SUM($F3629:N3629)</f>
        <v>71664</v>
      </c>
      <c r="AA3629">
        <f>SUM($F3629:O3629)</f>
        <v>72748</v>
      </c>
      <c r="AB3629">
        <f>SUM($F3629:P3629)</f>
        <v>73832</v>
      </c>
      <c r="AC3629">
        <f>SUM($F3629:Q3629)</f>
        <v>74916</v>
      </c>
      <c r="AD3629">
        <f>SUM($F3629:R3629)</f>
        <v>126000</v>
      </c>
    </row>
    <row r="3630" spans="1:30" x14ac:dyDescent="0.35">
      <c r="A3630" t="s">
        <v>187</v>
      </c>
      <c r="B3630" s="328" t="str">
        <f>VLOOKUP(A3630,'Web Based Remittances'!$A$2:$C$70,3,0)</f>
        <v>890o873b</v>
      </c>
      <c r="C3630" t="s">
        <v>73</v>
      </c>
      <c r="D3630" t="s">
        <v>74</v>
      </c>
      <c r="E3630">
        <v>6116200</v>
      </c>
      <c r="F3630">
        <v>10000</v>
      </c>
      <c r="G3630">
        <v>909</v>
      </c>
      <c r="H3630">
        <v>909</v>
      </c>
      <c r="I3630">
        <v>909</v>
      </c>
      <c r="J3630">
        <v>909</v>
      </c>
      <c r="L3630">
        <v>909</v>
      </c>
      <c r="M3630">
        <v>909</v>
      </c>
      <c r="N3630">
        <v>909</v>
      </c>
      <c r="O3630">
        <v>909</v>
      </c>
      <c r="P3630">
        <v>909</v>
      </c>
      <c r="Q3630">
        <v>909</v>
      </c>
      <c r="R3630">
        <v>910</v>
      </c>
      <c r="S3630">
        <f t="shared" si="56"/>
        <v>909</v>
      </c>
      <c r="T3630">
        <f>SUM($F3630:H3630)</f>
        <v>11818</v>
      </c>
      <c r="U3630">
        <f>SUM($F3630:I3630)</f>
        <v>12727</v>
      </c>
      <c r="V3630">
        <f>SUM($F3630:J3630)</f>
        <v>13636</v>
      </c>
      <c r="W3630">
        <f>SUM($F3630:K3630)</f>
        <v>13636</v>
      </c>
      <c r="X3630">
        <f>SUM($F3630:L3630)</f>
        <v>14545</v>
      </c>
      <c r="Y3630">
        <f>SUM($F3630:M3630)</f>
        <v>15454</v>
      </c>
      <c r="Z3630">
        <f>SUM($F3630:N3630)</f>
        <v>16363</v>
      </c>
      <c r="AA3630">
        <f>SUM($F3630:O3630)</f>
        <v>17272</v>
      </c>
      <c r="AB3630">
        <f>SUM($F3630:P3630)</f>
        <v>18181</v>
      </c>
      <c r="AC3630">
        <f>SUM($F3630:Q3630)</f>
        <v>19090</v>
      </c>
      <c r="AD3630">
        <f>SUM($F3630:R3630)</f>
        <v>20000</v>
      </c>
    </row>
    <row r="3631" spans="1:30" x14ac:dyDescent="0.35">
      <c r="A3631" t="s">
        <v>187</v>
      </c>
      <c r="B3631" s="328" t="str">
        <f>VLOOKUP(A3631,'Web Based Remittances'!$A$2:$C$70,3,0)</f>
        <v>890o873b</v>
      </c>
      <c r="C3631" t="s">
        <v>75</v>
      </c>
      <c r="D3631" t="s">
        <v>76</v>
      </c>
      <c r="E3631">
        <v>6116610</v>
      </c>
      <c r="S3631">
        <f t="shared" si="56"/>
        <v>0</v>
      </c>
      <c r="T3631">
        <f>SUM($F3631:H3631)</f>
        <v>0</v>
      </c>
      <c r="U3631">
        <f>SUM($F3631:I3631)</f>
        <v>0</v>
      </c>
      <c r="V3631">
        <f>SUM($F3631:J3631)</f>
        <v>0</v>
      </c>
      <c r="W3631">
        <f>SUM($F3631:K3631)</f>
        <v>0</v>
      </c>
      <c r="X3631">
        <f>SUM($F3631:L3631)</f>
        <v>0</v>
      </c>
      <c r="Y3631">
        <f>SUM($F3631:M3631)</f>
        <v>0</v>
      </c>
      <c r="Z3631">
        <f>SUM($F3631:N3631)</f>
        <v>0</v>
      </c>
      <c r="AA3631">
        <f>SUM($F3631:O3631)</f>
        <v>0</v>
      </c>
      <c r="AB3631">
        <f>SUM($F3631:P3631)</f>
        <v>0</v>
      </c>
      <c r="AC3631">
        <f>SUM($F3631:Q3631)</f>
        <v>0</v>
      </c>
      <c r="AD3631">
        <f>SUM($F3631:R3631)</f>
        <v>0</v>
      </c>
    </row>
    <row r="3632" spans="1:30" x14ac:dyDescent="0.35">
      <c r="A3632" t="s">
        <v>187</v>
      </c>
      <c r="B3632" s="328" t="str">
        <f>VLOOKUP(A3632,'Web Based Remittances'!$A$2:$C$70,3,0)</f>
        <v>890o873b</v>
      </c>
      <c r="C3632" t="s">
        <v>77</v>
      </c>
      <c r="D3632" t="s">
        <v>78</v>
      </c>
      <c r="E3632">
        <v>6116600</v>
      </c>
      <c r="S3632">
        <f t="shared" si="56"/>
        <v>0</v>
      </c>
      <c r="T3632">
        <f>SUM($F3632:H3632)</f>
        <v>0</v>
      </c>
      <c r="U3632">
        <f>SUM($F3632:I3632)</f>
        <v>0</v>
      </c>
      <c r="V3632">
        <f>SUM($F3632:J3632)</f>
        <v>0</v>
      </c>
      <c r="W3632">
        <f>SUM($F3632:K3632)</f>
        <v>0</v>
      </c>
      <c r="X3632">
        <f>SUM($F3632:L3632)</f>
        <v>0</v>
      </c>
      <c r="Y3632">
        <f>SUM($F3632:M3632)</f>
        <v>0</v>
      </c>
      <c r="Z3632">
        <f>SUM($F3632:N3632)</f>
        <v>0</v>
      </c>
      <c r="AA3632">
        <f>SUM($F3632:O3632)</f>
        <v>0</v>
      </c>
      <c r="AB3632">
        <f>SUM($F3632:P3632)</f>
        <v>0</v>
      </c>
      <c r="AC3632">
        <f>SUM($F3632:Q3632)</f>
        <v>0</v>
      </c>
      <c r="AD3632">
        <f>SUM($F3632:R3632)</f>
        <v>0</v>
      </c>
    </row>
    <row r="3633" spans="1:30" x14ac:dyDescent="0.35">
      <c r="A3633" t="s">
        <v>187</v>
      </c>
      <c r="B3633" s="328" t="str">
        <f>VLOOKUP(A3633,'Web Based Remittances'!$A$2:$C$70,3,0)</f>
        <v>890o873b</v>
      </c>
      <c r="C3633" t="s">
        <v>79</v>
      </c>
      <c r="D3633" t="s">
        <v>80</v>
      </c>
      <c r="E3633">
        <v>6121000</v>
      </c>
      <c r="F3633">
        <v>74130</v>
      </c>
      <c r="G3633">
        <v>3251</v>
      </c>
      <c r="H3633">
        <v>29077</v>
      </c>
      <c r="I3633">
        <v>3251</v>
      </c>
      <c r="J3633">
        <v>3251</v>
      </c>
      <c r="L3633">
        <v>15793</v>
      </c>
      <c r="M3633">
        <v>3251</v>
      </c>
      <c r="N3633">
        <v>3251</v>
      </c>
      <c r="O3633">
        <v>3251</v>
      </c>
      <c r="P3633">
        <v>3251</v>
      </c>
      <c r="Q3633">
        <v>3251</v>
      </c>
      <c r="R3633">
        <v>3252</v>
      </c>
      <c r="S3633">
        <f t="shared" si="56"/>
        <v>3251</v>
      </c>
      <c r="T3633">
        <f>SUM($F3633:H3633)</f>
        <v>106458</v>
      </c>
      <c r="U3633">
        <f>SUM($F3633:I3633)</f>
        <v>109709</v>
      </c>
      <c r="V3633">
        <f>SUM($F3633:J3633)</f>
        <v>112960</v>
      </c>
      <c r="W3633">
        <f>SUM($F3633:K3633)</f>
        <v>112960</v>
      </c>
      <c r="X3633">
        <f>SUM($F3633:L3633)</f>
        <v>128753</v>
      </c>
      <c r="Y3633">
        <f>SUM($F3633:M3633)</f>
        <v>132004</v>
      </c>
      <c r="Z3633">
        <f>SUM($F3633:N3633)</f>
        <v>135255</v>
      </c>
      <c r="AA3633">
        <f>SUM($F3633:O3633)</f>
        <v>138506</v>
      </c>
      <c r="AB3633">
        <f>SUM($F3633:P3633)</f>
        <v>141757</v>
      </c>
      <c r="AC3633">
        <f>SUM($F3633:Q3633)</f>
        <v>145008</v>
      </c>
      <c r="AD3633">
        <f>SUM($F3633:R3633)</f>
        <v>148260</v>
      </c>
    </row>
    <row r="3634" spans="1:30" x14ac:dyDescent="0.35">
      <c r="A3634" t="s">
        <v>187</v>
      </c>
      <c r="B3634" s="328" t="str">
        <f>VLOOKUP(A3634,'Web Based Remittances'!$A$2:$C$70,3,0)</f>
        <v>890o873b</v>
      </c>
      <c r="C3634" t="s">
        <v>81</v>
      </c>
      <c r="D3634" t="s">
        <v>82</v>
      </c>
      <c r="E3634">
        <v>6122310</v>
      </c>
      <c r="F3634">
        <v>6000</v>
      </c>
      <c r="G3634">
        <v>500</v>
      </c>
      <c r="H3634">
        <v>500</v>
      </c>
      <c r="I3634">
        <v>500</v>
      </c>
      <c r="J3634">
        <v>500</v>
      </c>
      <c r="K3634">
        <v>500</v>
      </c>
      <c r="L3634">
        <v>500</v>
      </c>
      <c r="M3634">
        <v>500</v>
      </c>
      <c r="N3634">
        <v>500</v>
      </c>
      <c r="O3634">
        <v>500</v>
      </c>
      <c r="P3634">
        <v>500</v>
      </c>
      <c r="Q3634">
        <v>500</v>
      </c>
      <c r="R3634">
        <v>500</v>
      </c>
      <c r="S3634">
        <f t="shared" si="56"/>
        <v>500</v>
      </c>
      <c r="T3634">
        <f>SUM($F3634:H3634)</f>
        <v>7000</v>
      </c>
      <c r="U3634">
        <f>SUM($F3634:I3634)</f>
        <v>7500</v>
      </c>
      <c r="V3634">
        <f>SUM($F3634:J3634)</f>
        <v>8000</v>
      </c>
      <c r="W3634">
        <f>SUM($F3634:K3634)</f>
        <v>8500</v>
      </c>
      <c r="X3634">
        <f>SUM($F3634:L3634)</f>
        <v>9000</v>
      </c>
      <c r="Y3634">
        <f>SUM($F3634:M3634)</f>
        <v>9500</v>
      </c>
      <c r="Z3634">
        <f>SUM($F3634:N3634)</f>
        <v>10000</v>
      </c>
      <c r="AA3634">
        <f>SUM($F3634:O3634)</f>
        <v>10500</v>
      </c>
      <c r="AB3634">
        <f>SUM($F3634:P3634)</f>
        <v>11000</v>
      </c>
      <c r="AC3634">
        <f>SUM($F3634:Q3634)</f>
        <v>11500</v>
      </c>
      <c r="AD3634">
        <f>SUM($F3634:R3634)</f>
        <v>12000</v>
      </c>
    </row>
    <row r="3635" spans="1:30" x14ac:dyDescent="0.35">
      <c r="A3635" t="s">
        <v>187</v>
      </c>
      <c r="B3635" s="328" t="str">
        <f>VLOOKUP(A3635,'Web Based Remittances'!$A$2:$C$70,3,0)</f>
        <v>890o873b</v>
      </c>
      <c r="C3635" t="s">
        <v>83</v>
      </c>
      <c r="D3635" t="s">
        <v>84</v>
      </c>
      <c r="E3635">
        <v>6122110</v>
      </c>
      <c r="F3635">
        <v>7500</v>
      </c>
      <c r="G3635">
        <v>682</v>
      </c>
      <c r="H3635">
        <v>682</v>
      </c>
      <c r="I3635">
        <v>682</v>
      </c>
      <c r="J3635">
        <v>682</v>
      </c>
      <c r="L3635">
        <v>682</v>
      </c>
      <c r="M3635">
        <v>682</v>
      </c>
      <c r="N3635">
        <v>682</v>
      </c>
      <c r="O3635">
        <v>682</v>
      </c>
      <c r="P3635">
        <v>682</v>
      </c>
      <c r="Q3635">
        <v>681</v>
      </c>
      <c r="R3635">
        <v>681</v>
      </c>
      <c r="S3635">
        <f t="shared" si="56"/>
        <v>682</v>
      </c>
      <c r="T3635">
        <f>SUM($F3635:H3635)</f>
        <v>8864</v>
      </c>
      <c r="U3635">
        <f>SUM($F3635:I3635)</f>
        <v>9546</v>
      </c>
      <c r="V3635">
        <f>SUM($F3635:J3635)</f>
        <v>10228</v>
      </c>
      <c r="W3635">
        <f>SUM($F3635:K3635)</f>
        <v>10228</v>
      </c>
      <c r="X3635">
        <f>SUM($F3635:L3635)</f>
        <v>10910</v>
      </c>
      <c r="Y3635">
        <f>SUM($F3635:M3635)</f>
        <v>11592</v>
      </c>
      <c r="Z3635">
        <f>SUM($F3635:N3635)</f>
        <v>12274</v>
      </c>
      <c r="AA3635">
        <f>SUM($F3635:O3635)</f>
        <v>12956</v>
      </c>
      <c r="AB3635">
        <f>SUM($F3635:P3635)</f>
        <v>13638</v>
      </c>
      <c r="AC3635">
        <f>SUM($F3635:Q3635)</f>
        <v>14319</v>
      </c>
      <c r="AD3635">
        <f>SUM($F3635:R3635)</f>
        <v>15000</v>
      </c>
    </row>
    <row r="3636" spans="1:30" x14ac:dyDescent="0.35">
      <c r="A3636" t="s">
        <v>187</v>
      </c>
      <c r="B3636" s="328" t="str">
        <f>VLOOKUP(A3636,'Web Based Remittances'!$A$2:$C$70,3,0)</f>
        <v>890o873b</v>
      </c>
      <c r="C3636" t="s">
        <v>85</v>
      </c>
      <c r="D3636" t="s">
        <v>86</v>
      </c>
      <c r="E3636">
        <v>6120800</v>
      </c>
      <c r="F3636">
        <v>6620</v>
      </c>
      <c r="H3636">
        <v>1655</v>
      </c>
      <c r="L3636">
        <v>1655</v>
      </c>
      <c r="N3636">
        <v>1655</v>
      </c>
      <c r="Q3636">
        <v>1655</v>
      </c>
      <c r="S3636">
        <f t="shared" si="56"/>
        <v>0</v>
      </c>
      <c r="T3636">
        <f>SUM($F3636:H3636)</f>
        <v>8275</v>
      </c>
      <c r="U3636">
        <f>SUM($F3636:I3636)</f>
        <v>8275</v>
      </c>
      <c r="V3636">
        <f>SUM($F3636:J3636)</f>
        <v>8275</v>
      </c>
      <c r="W3636">
        <f>SUM($F3636:K3636)</f>
        <v>8275</v>
      </c>
      <c r="X3636">
        <f>SUM($F3636:L3636)</f>
        <v>9930</v>
      </c>
      <c r="Y3636">
        <f>SUM($F3636:M3636)</f>
        <v>9930</v>
      </c>
      <c r="Z3636">
        <f>SUM($F3636:N3636)</f>
        <v>11585</v>
      </c>
      <c r="AA3636">
        <f>SUM($F3636:O3636)</f>
        <v>11585</v>
      </c>
      <c r="AB3636">
        <f>SUM($F3636:P3636)</f>
        <v>11585</v>
      </c>
      <c r="AC3636">
        <f>SUM($F3636:Q3636)</f>
        <v>13240</v>
      </c>
      <c r="AD3636">
        <f>SUM($F3636:R3636)</f>
        <v>13240</v>
      </c>
    </row>
    <row r="3637" spans="1:30" x14ac:dyDescent="0.35">
      <c r="A3637" t="s">
        <v>187</v>
      </c>
      <c r="B3637" s="328" t="str">
        <f>VLOOKUP(A3637,'Web Based Remittances'!$A$2:$C$70,3,0)</f>
        <v>890o873b</v>
      </c>
      <c r="C3637" t="s">
        <v>87</v>
      </c>
      <c r="D3637" t="s">
        <v>88</v>
      </c>
      <c r="E3637">
        <v>6120220</v>
      </c>
      <c r="F3637">
        <v>76300</v>
      </c>
      <c r="G3637">
        <v>6358</v>
      </c>
      <c r="H3637">
        <v>6358</v>
      </c>
      <c r="I3637">
        <v>6358</v>
      </c>
      <c r="J3637">
        <v>6358</v>
      </c>
      <c r="K3637">
        <v>6358</v>
      </c>
      <c r="L3637">
        <v>6358</v>
      </c>
      <c r="M3637">
        <v>6358</v>
      </c>
      <c r="N3637">
        <v>6358</v>
      </c>
      <c r="O3637">
        <v>6359</v>
      </c>
      <c r="P3637">
        <v>6359</v>
      </c>
      <c r="Q3637">
        <v>6359</v>
      </c>
      <c r="R3637">
        <v>6359</v>
      </c>
      <c r="S3637">
        <f t="shared" si="56"/>
        <v>6358</v>
      </c>
      <c r="T3637">
        <f>SUM($F3637:H3637)</f>
        <v>89016</v>
      </c>
      <c r="U3637">
        <f>SUM($F3637:I3637)</f>
        <v>95374</v>
      </c>
      <c r="V3637">
        <f>SUM($F3637:J3637)</f>
        <v>101732</v>
      </c>
      <c r="W3637">
        <f>SUM($F3637:K3637)</f>
        <v>108090</v>
      </c>
      <c r="X3637">
        <f>SUM($F3637:L3637)</f>
        <v>114448</v>
      </c>
      <c r="Y3637">
        <f>SUM($F3637:M3637)</f>
        <v>120806</v>
      </c>
      <c r="Z3637">
        <f>SUM($F3637:N3637)</f>
        <v>127164</v>
      </c>
      <c r="AA3637">
        <f>SUM($F3637:O3637)</f>
        <v>133523</v>
      </c>
      <c r="AB3637">
        <f>SUM($F3637:P3637)</f>
        <v>139882</v>
      </c>
      <c r="AC3637">
        <f>SUM($F3637:Q3637)</f>
        <v>146241</v>
      </c>
      <c r="AD3637">
        <f>SUM($F3637:R3637)</f>
        <v>152600</v>
      </c>
    </row>
    <row r="3638" spans="1:30" x14ac:dyDescent="0.35">
      <c r="A3638" t="s">
        <v>187</v>
      </c>
      <c r="B3638" s="328" t="str">
        <f>VLOOKUP(A3638,'Web Based Remittances'!$A$2:$C$70,3,0)</f>
        <v>890o873b</v>
      </c>
      <c r="C3638" t="s">
        <v>89</v>
      </c>
      <c r="D3638" t="s">
        <v>90</v>
      </c>
      <c r="E3638">
        <v>6120600</v>
      </c>
      <c r="S3638">
        <f t="shared" si="56"/>
        <v>0</v>
      </c>
      <c r="T3638">
        <f>SUM($F3638:H3638)</f>
        <v>0</v>
      </c>
      <c r="U3638">
        <f>SUM($F3638:I3638)</f>
        <v>0</v>
      </c>
      <c r="V3638">
        <f>SUM($F3638:J3638)</f>
        <v>0</v>
      </c>
      <c r="W3638">
        <f>SUM($F3638:K3638)</f>
        <v>0</v>
      </c>
      <c r="X3638">
        <f>SUM($F3638:L3638)</f>
        <v>0</v>
      </c>
      <c r="Y3638">
        <f>SUM($F3638:M3638)</f>
        <v>0</v>
      </c>
      <c r="Z3638">
        <f>SUM($F3638:N3638)</f>
        <v>0</v>
      </c>
      <c r="AA3638">
        <f>SUM($F3638:O3638)</f>
        <v>0</v>
      </c>
      <c r="AB3638">
        <f>SUM($F3638:P3638)</f>
        <v>0</v>
      </c>
      <c r="AC3638">
        <f>SUM($F3638:Q3638)</f>
        <v>0</v>
      </c>
      <c r="AD3638">
        <f>SUM($F3638:R3638)</f>
        <v>0</v>
      </c>
    </row>
    <row r="3639" spans="1:30" x14ac:dyDescent="0.35">
      <c r="A3639" t="s">
        <v>187</v>
      </c>
      <c r="B3639" s="328" t="str">
        <f>VLOOKUP(A3639,'Web Based Remittances'!$A$2:$C$70,3,0)</f>
        <v>890o873b</v>
      </c>
      <c r="C3639" t="s">
        <v>91</v>
      </c>
      <c r="D3639" t="s">
        <v>92</v>
      </c>
      <c r="E3639">
        <v>6120400</v>
      </c>
      <c r="F3639">
        <v>11130</v>
      </c>
      <c r="G3639">
        <v>927</v>
      </c>
      <c r="H3639">
        <v>927</v>
      </c>
      <c r="I3639">
        <v>927</v>
      </c>
      <c r="J3639">
        <v>927</v>
      </c>
      <c r="K3639">
        <v>927</v>
      </c>
      <c r="L3639">
        <v>927</v>
      </c>
      <c r="M3639">
        <v>928</v>
      </c>
      <c r="N3639">
        <v>928</v>
      </c>
      <c r="O3639">
        <v>928</v>
      </c>
      <c r="P3639">
        <v>928</v>
      </c>
      <c r="Q3639">
        <v>928</v>
      </c>
      <c r="R3639">
        <v>928</v>
      </c>
      <c r="S3639">
        <f t="shared" si="56"/>
        <v>927</v>
      </c>
      <c r="T3639">
        <f>SUM($F3639:H3639)</f>
        <v>12984</v>
      </c>
      <c r="U3639">
        <f>SUM($F3639:I3639)</f>
        <v>13911</v>
      </c>
      <c r="V3639">
        <f>SUM($F3639:J3639)</f>
        <v>14838</v>
      </c>
      <c r="W3639">
        <f>SUM($F3639:K3639)</f>
        <v>15765</v>
      </c>
      <c r="X3639">
        <f>SUM($F3639:L3639)</f>
        <v>16692</v>
      </c>
      <c r="Y3639">
        <f>SUM($F3639:M3639)</f>
        <v>17620</v>
      </c>
      <c r="Z3639">
        <f>SUM($F3639:N3639)</f>
        <v>18548</v>
      </c>
      <c r="AA3639">
        <f>SUM($F3639:O3639)</f>
        <v>19476</v>
      </c>
      <c r="AB3639">
        <f>SUM($F3639:P3639)</f>
        <v>20404</v>
      </c>
      <c r="AC3639">
        <f>SUM($F3639:Q3639)</f>
        <v>21332</v>
      </c>
      <c r="AD3639">
        <f>SUM($F3639:R3639)</f>
        <v>22260</v>
      </c>
    </row>
    <row r="3640" spans="1:30" x14ac:dyDescent="0.35">
      <c r="A3640" t="s">
        <v>187</v>
      </c>
      <c r="B3640" s="328" t="str">
        <f>VLOOKUP(A3640,'Web Based Remittances'!$A$2:$C$70,3,0)</f>
        <v>890o873b</v>
      </c>
      <c r="C3640" t="s">
        <v>93</v>
      </c>
      <c r="D3640" t="s">
        <v>94</v>
      </c>
      <c r="E3640">
        <v>6140130</v>
      </c>
      <c r="F3640">
        <v>114828</v>
      </c>
      <c r="G3640">
        <v>8016</v>
      </c>
      <c r="H3640">
        <v>8016</v>
      </c>
      <c r="I3640">
        <v>8016</v>
      </c>
      <c r="J3640">
        <v>8016</v>
      </c>
      <c r="L3640">
        <v>8016</v>
      </c>
      <c r="M3640">
        <v>8016</v>
      </c>
      <c r="N3640">
        <v>8016</v>
      </c>
      <c r="O3640">
        <v>8016</v>
      </c>
      <c r="P3640">
        <v>8016</v>
      </c>
      <c r="Q3640">
        <v>8016</v>
      </c>
      <c r="R3640">
        <v>34668</v>
      </c>
      <c r="S3640">
        <f t="shared" si="56"/>
        <v>8016</v>
      </c>
      <c r="T3640">
        <f>SUM($F3640:H3640)</f>
        <v>130860</v>
      </c>
      <c r="U3640">
        <f>SUM($F3640:I3640)</f>
        <v>138876</v>
      </c>
      <c r="V3640">
        <f>SUM($F3640:J3640)</f>
        <v>146892</v>
      </c>
      <c r="W3640">
        <f>SUM($F3640:K3640)</f>
        <v>146892</v>
      </c>
      <c r="X3640">
        <f>SUM($F3640:L3640)</f>
        <v>154908</v>
      </c>
      <c r="Y3640">
        <f>SUM($F3640:M3640)</f>
        <v>162924</v>
      </c>
      <c r="Z3640">
        <f>SUM($F3640:N3640)</f>
        <v>170940</v>
      </c>
      <c r="AA3640">
        <f>SUM($F3640:O3640)</f>
        <v>178956</v>
      </c>
      <c r="AB3640">
        <f>SUM($F3640:P3640)</f>
        <v>186972</v>
      </c>
      <c r="AC3640">
        <f>SUM($F3640:Q3640)</f>
        <v>194988</v>
      </c>
      <c r="AD3640">
        <f>SUM($F3640:R3640)</f>
        <v>229656</v>
      </c>
    </row>
    <row r="3641" spans="1:30" x14ac:dyDescent="0.35">
      <c r="A3641" t="s">
        <v>187</v>
      </c>
      <c r="B3641" s="328" t="str">
        <f>VLOOKUP(A3641,'Web Based Remittances'!$A$2:$C$70,3,0)</f>
        <v>890o873b</v>
      </c>
      <c r="C3641" t="s">
        <v>95</v>
      </c>
      <c r="D3641" t="s">
        <v>96</v>
      </c>
      <c r="E3641">
        <v>6142430</v>
      </c>
      <c r="F3641">
        <v>40000</v>
      </c>
      <c r="G3641">
        <v>3636</v>
      </c>
      <c r="H3641">
        <v>3636</v>
      </c>
      <c r="I3641">
        <v>3636</v>
      </c>
      <c r="J3641">
        <v>3636</v>
      </c>
      <c r="L3641">
        <v>3636</v>
      </c>
      <c r="M3641">
        <v>3636</v>
      </c>
      <c r="N3641">
        <v>3636</v>
      </c>
      <c r="O3641">
        <v>3637</v>
      </c>
      <c r="P3641">
        <v>3637</v>
      </c>
      <c r="Q3641">
        <v>3637</v>
      </c>
      <c r="R3641">
        <v>3637</v>
      </c>
      <c r="S3641">
        <f t="shared" si="56"/>
        <v>3636</v>
      </c>
      <c r="T3641">
        <f>SUM($F3641:H3641)</f>
        <v>47272</v>
      </c>
      <c r="U3641">
        <f>SUM($F3641:I3641)</f>
        <v>50908</v>
      </c>
      <c r="V3641">
        <f>SUM($F3641:J3641)</f>
        <v>54544</v>
      </c>
      <c r="W3641">
        <f>SUM($F3641:K3641)</f>
        <v>54544</v>
      </c>
      <c r="X3641">
        <f>SUM($F3641:L3641)</f>
        <v>58180</v>
      </c>
      <c r="Y3641">
        <f>SUM($F3641:M3641)</f>
        <v>61816</v>
      </c>
      <c r="Z3641">
        <f>SUM($F3641:N3641)</f>
        <v>65452</v>
      </c>
      <c r="AA3641">
        <f>SUM($F3641:O3641)</f>
        <v>69089</v>
      </c>
      <c r="AB3641">
        <f>SUM($F3641:P3641)</f>
        <v>72726</v>
      </c>
      <c r="AC3641">
        <f>SUM($F3641:Q3641)</f>
        <v>76363</v>
      </c>
      <c r="AD3641">
        <f>SUM($F3641:R3641)</f>
        <v>80000</v>
      </c>
    </row>
    <row r="3642" spans="1:30" x14ac:dyDescent="0.35">
      <c r="A3642" t="s">
        <v>187</v>
      </c>
      <c r="B3642" s="328" t="str">
        <f>VLOOKUP(A3642,'Web Based Remittances'!$A$2:$C$70,3,0)</f>
        <v>890o873b</v>
      </c>
      <c r="C3642" t="s">
        <v>97</v>
      </c>
      <c r="D3642" t="s">
        <v>98</v>
      </c>
      <c r="E3642">
        <v>6146100</v>
      </c>
      <c r="F3642">
        <v>9430</v>
      </c>
      <c r="H3642">
        <v>943</v>
      </c>
      <c r="I3642">
        <v>943</v>
      </c>
      <c r="J3642">
        <v>943</v>
      </c>
      <c r="L3642">
        <v>943</v>
      </c>
      <c r="M3642">
        <v>943</v>
      </c>
      <c r="N3642">
        <v>943</v>
      </c>
      <c r="O3642">
        <v>943</v>
      </c>
      <c r="P3642">
        <v>943</v>
      </c>
      <c r="Q3642">
        <v>943</v>
      </c>
      <c r="R3642">
        <v>943</v>
      </c>
      <c r="S3642">
        <f t="shared" si="56"/>
        <v>0</v>
      </c>
      <c r="T3642">
        <f>SUM($F3642:H3642)</f>
        <v>10373</v>
      </c>
      <c r="U3642">
        <f>SUM($F3642:I3642)</f>
        <v>11316</v>
      </c>
      <c r="V3642">
        <f>SUM($F3642:J3642)</f>
        <v>12259</v>
      </c>
      <c r="W3642">
        <f>SUM($F3642:K3642)</f>
        <v>12259</v>
      </c>
      <c r="X3642">
        <f>SUM($F3642:L3642)</f>
        <v>13202</v>
      </c>
      <c r="Y3642">
        <f>SUM($F3642:M3642)</f>
        <v>14145</v>
      </c>
      <c r="Z3642">
        <f>SUM($F3642:N3642)</f>
        <v>15088</v>
      </c>
      <c r="AA3642">
        <f>SUM($F3642:O3642)</f>
        <v>16031</v>
      </c>
      <c r="AB3642">
        <f>SUM($F3642:P3642)</f>
        <v>16974</v>
      </c>
      <c r="AC3642">
        <f>SUM($F3642:Q3642)</f>
        <v>17917</v>
      </c>
      <c r="AD3642">
        <f>SUM($F3642:R3642)</f>
        <v>18860</v>
      </c>
    </row>
    <row r="3643" spans="1:30" x14ac:dyDescent="0.35">
      <c r="A3643" t="s">
        <v>187</v>
      </c>
      <c r="B3643" s="328" t="str">
        <f>VLOOKUP(A3643,'Web Based Remittances'!$A$2:$C$70,3,0)</f>
        <v>890o873b</v>
      </c>
      <c r="C3643" t="s">
        <v>99</v>
      </c>
      <c r="D3643" t="s">
        <v>100</v>
      </c>
      <c r="E3643">
        <v>6140000</v>
      </c>
      <c r="F3643">
        <v>29130</v>
      </c>
      <c r="G3643">
        <v>2648</v>
      </c>
      <c r="H3643">
        <v>2648</v>
      </c>
      <c r="I3643">
        <v>2648</v>
      </c>
      <c r="J3643">
        <v>2648</v>
      </c>
      <c r="L3643">
        <v>2648</v>
      </c>
      <c r="M3643">
        <v>2648</v>
      </c>
      <c r="N3643">
        <v>2648</v>
      </c>
      <c r="O3643">
        <v>2648</v>
      </c>
      <c r="P3643">
        <v>2648</v>
      </c>
      <c r="Q3643">
        <v>2649</v>
      </c>
      <c r="R3643">
        <v>2649</v>
      </c>
      <c r="S3643">
        <f t="shared" si="56"/>
        <v>2648</v>
      </c>
      <c r="T3643">
        <f>SUM($F3643:H3643)</f>
        <v>34426</v>
      </c>
      <c r="U3643">
        <f>SUM($F3643:I3643)</f>
        <v>37074</v>
      </c>
      <c r="V3643">
        <f>SUM($F3643:J3643)</f>
        <v>39722</v>
      </c>
      <c r="W3643">
        <f>SUM($F3643:K3643)</f>
        <v>39722</v>
      </c>
      <c r="X3643">
        <f>SUM($F3643:L3643)</f>
        <v>42370</v>
      </c>
      <c r="Y3643">
        <f>SUM($F3643:M3643)</f>
        <v>45018</v>
      </c>
      <c r="Z3643">
        <f>SUM($F3643:N3643)</f>
        <v>47666</v>
      </c>
      <c r="AA3643">
        <f>SUM($F3643:O3643)</f>
        <v>50314</v>
      </c>
      <c r="AB3643">
        <f>SUM($F3643:P3643)</f>
        <v>52962</v>
      </c>
      <c r="AC3643">
        <f>SUM($F3643:Q3643)</f>
        <v>55611</v>
      </c>
      <c r="AD3643">
        <f>SUM($F3643:R3643)</f>
        <v>58260</v>
      </c>
    </row>
    <row r="3644" spans="1:30" x14ac:dyDescent="0.35">
      <c r="A3644" t="s">
        <v>187</v>
      </c>
      <c r="B3644" s="328" t="str">
        <f>VLOOKUP(A3644,'Web Based Remittances'!$A$2:$C$70,3,0)</f>
        <v>890o873b</v>
      </c>
      <c r="C3644" t="s">
        <v>101</v>
      </c>
      <c r="D3644" t="s">
        <v>102</v>
      </c>
      <c r="E3644">
        <v>6121600</v>
      </c>
      <c r="F3644">
        <v>6570</v>
      </c>
      <c r="R3644">
        <v>6570</v>
      </c>
      <c r="S3644">
        <f t="shared" si="56"/>
        <v>0</v>
      </c>
      <c r="T3644">
        <f>SUM($F3644:H3644)</f>
        <v>6570</v>
      </c>
      <c r="U3644">
        <f>SUM($F3644:I3644)</f>
        <v>6570</v>
      </c>
      <c r="V3644">
        <f>SUM($F3644:J3644)</f>
        <v>6570</v>
      </c>
      <c r="W3644">
        <f>SUM($F3644:K3644)</f>
        <v>6570</v>
      </c>
      <c r="X3644">
        <f>SUM($F3644:L3644)</f>
        <v>6570</v>
      </c>
      <c r="Y3644">
        <f>SUM($F3644:M3644)</f>
        <v>6570</v>
      </c>
      <c r="Z3644">
        <f>SUM($F3644:N3644)</f>
        <v>6570</v>
      </c>
      <c r="AA3644">
        <f>SUM($F3644:O3644)</f>
        <v>6570</v>
      </c>
      <c r="AB3644">
        <f>SUM($F3644:P3644)</f>
        <v>6570</v>
      </c>
      <c r="AC3644">
        <f>SUM($F3644:Q3644)</f>
        <v>6570</v>
      </c>
      <c r="AD3644">
        <f>SUM($F3644:R3644)</f>
        <v>13140</v>
      </c>
    </row>
    <row r="3645" spans="1:30" x14ac:dyDescent="0.35">
      <c r="A3645" t="s">
        <v>187</v>
      </c>
      <c r="B3645" s="328" t="str">
        <f>VLOOKUP(A3645,'Web Based Remittances'!$A$2:$C$70,3,0)</f>
        <v>890o873b</v>
      </c>
      <c r="C3645" t="s">
        <v>103</v>
      </c>
      <c r="D3645" t="s">
        <v>104</v>
      </c>
      <c r="E3645">
        <v>6151110</v>
      </c>
      <c r="S3645">
        <f t="shared" si="56"/>
        <v>0</v>
      </c>
      <c r="T3645">
        <f>SUM($F3645:H3645)</f>
        <v>0</v>
      </c>
      <c r="U3645">
        <f>SUM($F3645:I3645)</f>
        <v>0</v>
      </c>
      <c r="V3645">
        <f>SUM($F3645:J3645)</f>
        <v>0</v>
      </c>
      <c r="W3645">
        <f>SUM($F3645:K3645)</f>
        <v>0</v>
      </c>
      <c r="X3645">
        <f>SUM($F3645:L3645)</f>
        <v>0</v>
      </c>
      <c r="Y3645">
        <f>SUM($F3645:M3645)</f>
        <v>0</v>
      </c>
      <c r="Z3645">
        <f>SUM($F3645:N3645)</f>
        <v>0</v>
      </c>
      <c r="AA3645">
        <f>SUM($F3645:O3645)</f>
        <v>0</v>
      </c>
      <c r="AB3645">
        <f>SUM($F3645:P3645)</f>
        <v>0</v>
      </c>
      <c r="AC3645">
        <f>SUM($F3645:Q3645)</f>
        <v>0</v>
      </c>
      <c r="AD3645">
        <f>SUM($F3645:R3645)</f>
        <v>0</v>
      </c>
    </row>
    <row r="3646" spans="1:30" x14ac:dyDescent="0.35">
      <c r="A3646" t="s">
        <v>187</v>
      </c>
      <c r="B3646" s="328" t="str">
        <f>VLOOKUP(A3646,'Web Based Remittances'!$A$2:$C$70,3,0)</f>
        <v>890o873b</v>
      </c>
      <c r="C3646" t="s">
        <v>105</v>
      </c>
      <c r="D3646" t="s">
        <v>106</v>
      </c>
      <c r="E3646">
        <v>6140200</v>
      </c>
      <c r="F3646">
        <v>58500</v>
      </c>
      <c r="G3646">
        <v>5318</v>
      </c>
      <c r="H3646">
        <v>5318</v>
      </c>
      <c r="I3646">
        <v>5318</v>
      </c>
      <c r="J3646">
        <v>5318</v>
      </c>
      <c r="L3646">
        <v>5318</v>
      </c>
      <c r="M3646">
        <v>5318</v>
      </c>
      <c r="N3646">
        <v>5318</v>
      </c>
      <c r="O3646">
        <v>5318</v>
      </c>
      <c r="P3646">
        <v>5318</v>
      </c>
      <c r="Q3646">
        <v>5319</v>
      </c>
      <c r="R3646">
        <v>5319</v>
      </c>
      <c r="S3646">
        <f t="shared" si="56"/>
        <v>5318</v>
      </c>
      <c r="T3646">
        <f>SUM($F3646:H3646)</f>
        <v>69136</v>
      </c>
      <c r="U3646">
        <f>SUM($F3646:I3646)</f>
        <v>74454</v>
      </c>
      <c r="V3646">
        <f>SUM($F3646:J3646)</f>
        <v>79772</v>
      </c>
      <c r="W3646">
        <f>SUM($F3646:K3646)</f>
        <v>79772</v>
      </c>
      <c r="X3646">
        <f>SUM($F3646:L3646)</f>
        <v>85090</v>
      </c>
      <c r="Y3646">
        <f>SUM($F3646:M3646)</f>
        <v>90408</v>
      </c>
      <c r="Z3646">
        <f>SUM($F3646:N3646)</f>
        <v>95726</v>
      </c>
      <c r="AA3646">
        <f>SUM($F3646:O3646)</f>
        <v>101044</v>
      </c>
      <c r="AB3646">
        <f>SUM($F3646:P3646)</f>
        <v>106362</v>
      </c>
      <c r="AC3646">
        <f>SUM($F3646:Q3646)</f>
        <v>111681</v>
      </c>
      <c r="AD3646">
        <f>SUM($F3646:R3646)</f>
        <v>117000</v>
      </c>
    </row>
    <row r="3647" spans="1:30" x14ac:dyDescent="0.35">
      <c r="A3647" t="s">
        <v>187</v>
      </c>
      <c r="B3647" s="328" t="str">
        <f>VLOOKUP(A3647,'Web Based Remittances'!$A$2:$C$70,3,0)</f>
        <v>890o873b</v>
      </c>
      <c r="C3647" t="s">
        <v>107</v>
      </c>
      <c r="D3647" t="s">
        <v>108</v>
      </c>
      <c r="E3647">
        <v>6111000</v>
      </c>
      <c r="F3647">
        <v>27300</v>
      </c>
      <c r="G3647">
        <v>2481</v>
      </c>
      <c r="H3647">
        <v>2481</v>
      </c>
      <c r="I3647">
        <v>2482</v>
      </c>
      <c r="J3647">
        <v>2482</v>
      </c>
      <c r="L3647">
        <v>2482</v>
      </c>
      <c r="M3647">
        <v>2482</v>
      </c>
      <c r="N3647">
        <v>2482</v>
      </c>
      <c r="O3647">
        <v>2482</v>
      </c>
      <c r="P3647">
        <v>2482</v>
      </c>
      <c r="Q3647">
        <v>2482</v>
      </c>
      <c r="R3647">
        <v>2482</v>
      </c>
      <c r="S3647">
        <f t="shared" si="56"/>
        <v>2481</v>
      </c>
      <c r="T3647">
        <f>SUM($F3647:H3647)</f>
        <v>32262</v>
      </c>
      <c r="U3647">
        <f>SUM($F3647:I3647)</f>
        <v>34744</v>
      </c>
      <c r="V3647">
        <f>SUM($F3647:J3647)</f>
        <v>37226</v>
      </c>
      <c r="W3647">
        <f>SUM($F3647:K3647)</f>
        <v>37226</v>
      </c>
      <c r="X3647">
        <f>SUM($F3647:L3647)</f>
        <v>39708</v>
      </c>
      <c r="Y3647">
        <f>SUM($F3647:M3647)</f>
        <v>42190</v>
      </c>
      <c r="Z3647">
        <f>SUM($F3647:N3647)</f>
        <v>44672</v>
      </c>
      <c r="AA3647">
        <f>SUM($F3647:O3647)</f>
        <v>47154</v>
      </c>
      <c r="AB3647">
        <f>SUM($F3647:P3647)</f>
        <v>49636</v>
      </c>
      <c r="AC3647">
        <f>SUM($F3647:Q3647)</f>
        <v>52118</v>
      </c>
      <c r="AD3647">
        <f>SUM($F3647:R3647)</f>
        <v>54600</v>
      </c>
    </row>
    <row r="3648" spans="1:30" x14ac:dyDescent="0.35">
      <c r="A3648" t="s">
        <v>187</v>
      </c>
      <c r="B3648" s="328" t="str">
        <f>VLOOKUP(A3648,'Web Based Remittances'!$A$2:$C$70,3,0)</f>
        <v>890o873b</v>
      </c>
      <c r="C3648" t="s">
        <v>109</v>
      </c>
      <c r="D3648" t="s">
        <v>110</v>
      </c>
      <c r="E3648">
        <v>6170100</v>
      </c>
      <c r="F3648">
        <v>8290</v>
      </c>
      <c r="G3648">
        <v>2072</v>
      </c>
      <c r="L3648">
        <v>2072</v>
      </c>
      <c r="O3648">
        <v>2072</v>
      </c>
      <c r="P3648">
        <v>2074</v>
      </c>
      <c r="S3648">
        <f t="shared" si="56"/>
        <v>2072</v>
      </c>
      <c r="T3648">
        <f>SUM($F3648:H3648)</f>
        <v>10362</v>
      </c>
      <c r="U3648">
        <f>SUM($F3648:I3648)</f>
        <v>10362</v>
      </c>
      <c r="V3648">
        <f>SUM($F3648:J3648)</f>
        <v>10362</v>
      </c>
      <c r="W3648">
        <f>SUM($F3648:K3648)</f>
        <v>10362</v>
      </c>
      <c r="X3648">
        <f>SUM($F3648:L3648)</f>
        <v>12434</v>
      </c>
      <c r="Y3648">
        <f>SUM($F3648:M3648)</f>
        <v>12434</v>
      </c>
      <c r="Z3648">
        <f>SUM($F3648:N3648)</f>
        <v>12434</v>
      </c>
      <c r="AA3648">
        <f>SUM($F3648:O3648)</f>
        <v>14506</v>
      </c>
      <c r="AB3648">
        <f>SUM($F3648:P3648)</f>
        <v>16580</v>
      </c>
      <c r="AC3648">
        <f>SUM($F3648:Q3648)</f>
        <v>16580</v>
      </c>
      <c r="AD3648">
        <f>SUM($F3648:R3648)</f>
        <v>16580</v>
      </c>
    </row>
    <row r="3649" spans="1:30" x14ac:dyDescent="0.35">
      <c r="A3649" t="s">
        <v>187</v>
      </c>
      <c r="B3649" s="328" t="str">
        <f>VLOOKUP(A3649,'Web Based Remittances'!$A$2:$C$70,3,0)</f>
        <v>890o873b</v>
      </c>
      <c r="C3649" t="s">
        <v>111</v>
      </c>
      <c r="D3649" t="s">
        <v>112</v>
      </c>
      <c r="E3649">
        <v>6170110</v>
      </c>
      <c r="F3649">
        <v>27340</v>
      </c>
      <c r="G3649">
        <v>2485</v>
      </c>
      <c r="H3649">
        <v>2485</v>
      </c>
      <c r="I3649">
        <v>2485</v>
      </c>
      <c r="J3649">
        <v>2485</v>
      </c>
      <c r="L3649">
        <v>2485</v>
      </c>
      <c r="M3649">
        <v>2485</v>
      </c>
      <c r="N3649">
        <v>2486</v>
      </c>
      <c r="O3649">
        <v>2486</v>
      </c>
      <c r="P3649">
        <v>2486</v>
      </c>
      <c r="Q3649">
        <v>2486</v>
      </c>
      <c r="R3649">
        <v>2486</v>
      </c>
      <c r="S3649">
        <f t="shared" si="56"/>
        <v>2485</v>
      </c>
      <c r="T3649">
        <f>SUM($F3649:H3649)</f>
        <v>32310</v>
      </c>
      <c r="U3649">
        <f>SUM($F3649:I3649)</f>
        <v>34795</v>
      </c>
      <c r="V3649">
        <f>SUM($F3649:J3649)</f>
        <v>37280</v>
      </c>
      <c r="W3649">
        <f>SUM($F3649:K3649)</f>
        <v>37280</v>
      </c>
      <c r="X3649">
        <f>SUM($F3649:L3649)</f>
        <v>39765</v>
      </c>
      <c r="Y3649">
        <f>SUM($F3649:M3649)</f>
        <v>42250</v>
      </c>
      <c r="Z3649">
        <f>SUM($F3649:N3649)</f>
        <v>44736</v>
      </c>
      <c r="AA3649">
        <f>SUM($F3649:O3649)</f>
        <v>47222</v>
      </c>
      <c r="AB3649">
        <f>SUM($F3649:P3649)</f>
        <v>49708</v>
      </c>
      <c r="AC3649">
        <f>SUM($F3649:Q3649)</f>
        <v>52194</v>
      </c>
      <c r="AD3649">
        <f>SUM($F3649:R3649)</f>
        <v>54680</v>
      </c>
    </row>
    <row r="3650" spans="1:30" x14ac:dyDescent="0.35">
      <c r="A3650" t="s">
        <v>187</v>
      </c>
      <c r="B3650" s="328" t="str">
        <f>VLOOKUP(A3650,'Web Based Remittances'!$A$2:$C$70,3,0)</f>
        <v>890o873b</v>
      </c>
      <c r="C3650" t="s">
        <v>113</v>
      </c>
      <c r="D3650" t="s">
        <v>114</v>
      </c>
      <c r="E3650">
        <v>6181400</v>
      </c>
      <c r="S3650">
        <f t="shared" si="56"/>
        <v>0</v>
      </c>
      <c r="T3650">
        <f>SUM($F3650:H3650)</f>
        <v>0</v>
      </c>
      <c r="U3650">
        <f>SUM($F3650:I3650)</f>
        <v>0</v>
      </c>
      <c r="V3650">
        <f>SUM($F3650:J3650)</f>
        <v>0</v>
      </c>
      <c r="W3650">
        <f>SUM($F3650:K3650)</f>
        <v>0</v>
      </c>
      <c r="X3650">
        <f>SUM($F3650:L3650)</f>
        <v>0</v>
      </c>
      <c r="Y3650">
        <f>SUM($F3650:M3650)</f>
        <v>0</v>
      </c>
      <c r="Z3650">
        <f>SUM($F3650:N3650)</f>
        <v>0</v>
      </c>
      <c r="AA3650">
        <f>SUM($F3650:O3650)</f>
        <v>0</v>
      </c>
      <c r="AB3650">
        <f>SUM($F3650:P3650)</f>
        <v>0</v>
      </c>
      <c r="AC3650">
        <f>SUM($F3650:Q3650)</f>
        <v>0</v>
      </c>
      <c r="AD3650">
        <f>SUM($F3650:R3650)</f>
        <v>0</v>
      </c>
    </row>
    <row r="3651" spans="1:30" x14ac:dyDescent="0.35">
      <c r="A3651" t="s">
        <v>187</v>
      </c>
      <c r="B3651" s="328" t="str">
        <f>VLOOKUP(A3651,'Web Based Remittances'!$A$2:$C$70,3,0)</f>
        <v>890o873b</v>
      </c>
      <c r="C3651" t="s">
        <v>115</v>
      </c>
      <c r="D3651" t="s">
        <v>116</v>
      </c>
      <c r="E3651">
        <v>6181500</v>
      </c>
      <c r="S3651">
        <f t="shared" si="56"/>
        <v>0</v>
      </c>
      <c r="T3651">
        <f>SUM($F3651:H3651)</f>
        <v>0</v>
      </c>
      <c r="U3651">
        <f>SUM($F3651:I3651)</f>
        <v>0</v>
      </c>
      <c r="V3651">
        <f>SUM($F3651:J3651)</f>
        <v>0</v>
      </c>
      <c r="W3651">
        <f>SUM($F3651:K3651)</f>
        <v>0</v>
      </c>
      <c r="X3651">
        <f>SUM($F3651:L3651)</f>
        <v>0</v>
      </c>
      <c r="Y3651">
        <f>SUM($F3651:M3651)</f>
        <v>0</v>
      </c>
      <c r="Z3651">
        <f>SUM($F3651:N3651)</f>
        <v>0</v>
      </c>
      <c r="AA3651">
        <f>SUM($F3651:O3651)</f>
        <v>0</v>
      </c>
      <c r="AB3651">
        <f>SUM($F3651:P3651)</f>
        <v>0</v>
      </c>
      <c r="AC3651">
        <f>SUM($F3651:Q3651)</f>
        <v>0</v>
      </c>
      <c r="AD3651">
        <f>SUM($F3651:R3651)</f>
        <v>0</v>
      </c>
    </row>
    <row r="3652" spans="1:30" x14ac:dyDescent="0.35">
      <c r="A3652" t="s">
        <v>187</v>
      </c>
      <c r="B3652" s="328" t="str">
        <f>VLOOKUP(A3652,'Web Based Remittances'!$A$2:$C$70,3,0)</f>
        <v>890o873b</v>
      </c>
      <c r="C3652" t="s">
        <v>117</v>
      </c>
      <c r="D3652" t="s">
        <v>118</v>
      </c>
      <c r="E3652">
        <v>6110610</v>
      </c>
      <c r="S3652">
        <f t="shared" ref="S3652:S3715" si="57">G3652</f>
        <v>0</v>
      </c>
      <c r="T3652">
        <f>SUM($F3652:H3652)</f>
        <v>0</v>
      </c>
      <c r="U3652">
        <f>SUM($F3652:I3652)</f>
        <v>0</v>
      </c>
      <c r="V3652">
        <f>SUM($F3652:J3652)</f>
        <v>0</v>
      </c>
      <c r="W3652">
        <f>SUM($F3652:K3652)</f>
        <v>0</v>
      </c>
      <c r="X3652">
        <f>SUM($F3652:L3652)</f>
        <v>0</v>
      </c>
      <c r="Y3652">
        <f>SUM($F3652:M3652)</f>
        <v>0</v>
      </c>
      <c r="Z3652">
        <f>SUM($F3652:N3652)</f>
        <v>0</v>
      </c>
      <c r="AA3652">
        <f>SUM($F3652:O3652)</f>
        <v>0</v>
      </c>
      <c r="AB3652">
        <f>SUM($F3652:P3652)</f>
        <v>0</v>
      </c>
      <c r="AC3652">
        <f>SUM($F3652:Q3652)</f>
        <v>0</v>
      </c>
      <c r="AD3652">
        <f>SUM($F3652:R3652)</f>
        <v>0</v>
      </c>
    </row>
    <row r="3653" spans="1:30" x14ac:dyDescent="0.35">
      <c r="A3653" t="s">
        <v>187</v>
      </c>
      <c r="B3653" s="328" t="str">
        <f>VLOOKUP(A3653,'Web Based Remittances'!$A$2:$C$70,3,0)</f>
        <v>890o873b</v>
      </c>
      <c r="C3653" t="s">
        <v>119</v>
      </c>
      <c r="D3653" t="s">
        <v>120</v>
      </c>
      <c r="E3653">
        <v>6122340</v>
      </c>
      <c r="S3653">
        <f t="shared" si="57"/>
        <v>0</v>
      </c>
      <c r="T3653">
        <f>SUM($F3653:H3653)</f>
        <v>0</v>
      </c>
      <c r="U3653">
        <f>SUM($F3653:I3653)</f>
        <v>0</v>
      </c>
      <c r="V3653">
        <f>SUM($F3653:J3653)</f>
        <v>0</v>
      </c>
      <c r="W3653">
        <f>SUM($F3653:K3653)</f>
        <v>0</v>
      </c>
      <c r="X3653">
        <f>SUM($F3653:L3653)</f>
        <v>0</v>
      </c>
      <c r="Y3653">
        <f>SUM($F3653:M3653)</f>
        <v>0</v>
      </c>
      <c r="Z3653">
        <f>SUM($F3653:N3653)</f>
        <v>0</v>
      </c>
      <c r="AA3653">
        <f>SUM($F3653:O3653)</f>
        <v>0</v>
      </c>
      <c r="AB3653">
        <f>SUM($F3653:P3653)</f>
        <v>0</v>
      </c>
      <c r="AC3653">
        <f>SUM($F3653:Q3653)</f>
        <v>0</v>
      </c>
      <c r="AD3653">
        <f>SUM($F3653:R3653)</f>
        <v>0</v>
      </c>
    </row>
    <row r="3654" spans="1:30" x14ac:dyDescent="0.35">
      <c r="A3654" t="s">
        <v>187</v>
      </c>
      <c r="B3654" s="328" t="str">
        <f>VLOOKUP(A3654,'Web Based Remittances'!$A$2:$C$70,3,0)</f>
        <v>890o873b</v>
      </c>
      <c r="C3654" t="s">
        <v>121</v>
      </c>
      <c r="D3654" t="s">
        <v>122</v>
      </c>
      <c r="E3654">
        <v>4190170</v>
      </c>
      <c r="F3654">
        <v>-11441</v>
      </c>
      <c r="J3654">
        <v>-11441</v>
      </c>
      <c r="S3654">
        <f t="shared" si="57"/>
        <v>0</v>
      </c>
      <c r="T3654">
        <f>SUM($F3654:H3654)</f>
        <v>-11441</v>
      </c>
      <c r="U3654">
        <f>SUM($F3654:I3654)</f>
        <v>-11441</v>
      </c>
      <c r="V3654">
        <f>SUM($F3654:J3654)</f>
        <v>-22882</v>
      </c>
      <c r="W3654">
        <f>SUM($F3654:K3654)</f>
        <v>-22882</v>
      </c>
      <c r="X3654">
        <f>SUM($F3654:L3654)</f>
        <v>-22882</v>
      </c>
      <c r="Y3654">
        <f>SUM($F3654:M3654)</f>
        <v>-22882</v>
      </c>
      <c r="Z3654">
        <f>SUM($F3654:N3654)</f>
        <v>-22882</v>
      </c>
      <c r="AA3654">
        <f>SUM($F3654:O3654)</f>
        <v>-22882</v>
      </c>
      <c r="AB3654">
        <f>SUM($F3654:P3654)</f>
        <v>-22882</v>
      </c>
      <c r="AC3654">
        <f>SUM($F3654:Q3654)</f>
        <v>-22882</v>
      </c>
      <c r="AD3654">
        <f>SUM($F3654:R3654)</f>
        <v>-22882</v>
      </c>
    </row>
    <row r="3655" spans="1:30" x14ac:dyDescent="0.35">
      <c r="A3655" t="s">
        <v>187</v>
      </c>
      <c r="B3655" s="328" t="str">
        <f>VLOOKUP(A3655,'Web Based Remittances'!$A$2:$C$70,3,0)</f>
        <v>890o873b</v>
      </c>
      <c r="C3655" t="s">
        <v>123</v>
      </c>
      <c r="D3655" t="s">
        <v>124</v>
      </c>
      <c r="E3655">
        <v>4190430</v>
      </c>
      <c r="S3655">
        <f t="shared" si="57"/>
        <v>0</v>
      </c>
      <c r="T3655">
        <f>SUM($F3655:H3655)</f>
        <v>0</v>
      </c>
      <c r="U3655">
        <f>SUM($F3655:I3655)</f>
        <v>0</v>
      </c>
      <c r="V3655">
        <f>SUM($F3655:J3655)</f>
        <v>0</v>
      </c>
      <c r="W3655">
        <f>SUM($F3655:K3655)</f>
        <v>0</v>
      </c>
      <c r="X3655">
        <f>SUM($F3655:L3655)</f>
        <v>0</v>
      </c>
      <c r="Y3655">
        <f>SUM($F3655:M3655)</f>
        <v>0</v>
      </c>
      <c r="Z3655">
        <f>SUM($F3655:N3655)</f>
        <v>0</v>
      </c>
      <c r="AA3655">
        <f>SUM($F3655:O3655)</f>
        <v>0</v>
      </c>
      <c r="AB3655">
        <f>SUM($F3655:P3655)</f>
        <v>0</v>
      </c>
      <c r="AC3655">
        <f>SUM($F3655:Q3655)</f>
        <v>0</v>
      </c>
      <c r="AD3655">
        <f>SUM($F3655:R3655)</f>
        <v>0</v>
      </c>
    </row>
    <row r="3656" spans="1:30" x14ac:dyDescent="0.35">
      <c r="A3656" t="s">
        <v>187</v>
      </c>
      <c r="B3656" s="328" t="str">
        <f>VLOOKUP(A3656,'Web Based Remittances'!$A$2:$C$70,3,0)</f>
        <v>890o873b</v>
      </c>
      <c r="C3656" t="s">
        <v>125</v>
      </c>
      <c r="D3656" t="s">
        <v>126</v>
      </c>
      <c r="E3656">
        <v>6181510</v>
      </c>
      <c r="S3656">
        <f t="shared" si="57"/>
        <v>0</v>
      </c>
      <c r="T3656">
        <f>SUM($F3656:H3656)</f>
        <v>0</v>
      </c>
      <c r="U3656">
        <f>SUM($F3656:I3656)</f>
        <v>0</v>
      </c>
      <c r="V3656">
        <f>SUM($F3656:J3656)</f>
        <v>0</v>
      </c>
      <c r="W3656">
        <f>SUM($F3656:K3656)</f>
        <v>0</v>
      </c>
      <c r="X3656">
        <f>SUM($F3656:L3656)</f>
        <v>0</v>
      </c>
      <c r="Y3656">
        <f>SUM($F3656:M3656)</f>
        <v>0</v>
      </c>
      <c r="Z3656">
        <f>SUM($F3656:N3656)</f>
        <v>0</v>
      </c>
      <c r="AA3656">
        <f>SUM($F3656:O3656)</f>
        <v>0</v>
      </c>
      <c r="AB3656">
        <f>SUM($F3656:P3656)</f>
        <v>0</v>
      </c>
      <c r="AC3656">
        <f>SUM($F3656:Q3656)</f>
        <v>0</v>
      </c>
      <c r="AD3656">
        <f>SUM($F3656:R3656)</f>
        <v>0</v>
      </c>
    </row>
    <row r="3657" spans="1:30" x14ac:dyDescent="0.35">
      <c r="A3657" t="s">
        <v>187</v>
      </c>
      <c r="B3657" s="328" t="str">
        <f>VLOOKUP(A3657,'Web Based Remittances'!$A$2:$C$70,3,0)</f>
        <v>890o873b</v>
      </c>
      <c r="C3657" t="s">
        <v>146</v>
      </c>
      <c r="D3657" t="s">
        <v>147</v>
      </c>
      <c r="E3657">
        <v>6180210</v>
      </c>
      <c r="S3657">
        <f t="shared" si="57"/>
        <v>0</v>
      </c>
      <c r="T3657">
        <f>SUM($F3657:H3657)</f>
        <v>0</v>
      </c>
      <c r="U3657">
        <f>SUM($F3657:I3657)</f>
        <v>0</v>
      </c>
      <c r="V3657">
        <f>SUM($F3657:J3657)</f>
        <v>0</v>
      </c>
      <c r="W3657">
        <f>SUM($F3657:K3657)</f>
        <v>0</v>
      </c>
      <c r="X3657">
        <f>SUM($F3657:L3657)</f>
        <v>0</v>
      </c>
      <c r="Y3657">
        <f>SUM($F3657:M3657)</f>
        <v>0</v>
      </c>
      <c r="Z3657">
        <f>SUM($F3657:N3657)</f>
        <v>0</v>
      </c>
      <c r="AA3657">
        <f>SUM($F3657:O3657)</f>
        <v>0</v>
      </c>
      <c r="AB3657">
        <f>SUM($F3657:P3657)</f>
        <v>0</v>
      </c>
      <c r="AC3657">
        <f>SUM($F3657:Q3657)</f>
        <v>0</v>
      </c>
      <c r="AD3657">
        <f>SUM($F3657:R3657)</f>
        <v>0</v>
      </c>
    </row>
    <row r="3658" spans="1:30" x14ac:dyDescent="0.35">
      <c r="A3658" t="s">
        <v>187</v>
      </c>
      <c r="B3658" s="328" t="str">
        <f>VLOOKUP(A3658,'Web Based Remittances'!$A$2:$C$70,3,0)</f>
        <v>890o873b</v>
      </c>
      <c r="C3658" t="s">
        <v>127</v>
      </c>
      <c r="D3658" t="s">
        <v>128</v>
      </c>
      <c r="E3658">
        <v>6180200</v>
      </c>
      <c r="F3658">
        <v>34710.69</v>
      </c>
      <c r="L3658">
        <v>23270</v>
      </c>
      <c r="P3658">
        <v>11440.69</v>
      </c>
      <c r="S3658">
        <f t="shared" si="57"/>
        <v>0</v>
      </c>
      <c r="T3658">
        <f>SUM($F3658:H3658)</f>
        <v>34710.69</v>
      </c>
      <c r="U3658">
        <f>SUM($F3658:I3658)</f>
        <v>34710.69</v>
      </c>
      <c r="V3658">
        <f>SUM($F3658:J3658)</f>
        <v>34710.69</v>
      </c>
      <c r="W3658">
        <f>SUM($F3658:K3658)</f>
        <v>34710.69</v>
      </c>
      <c r="X3658">
        <f>SUM($F3658:L3658)</f>
        <v>57980.69</v>
      </c>
      <c r="Y3658">
        <f>SUM($F3658:M3658)</f>
        <v>57980.69</v>
      </c>
      <c r="Z3658">
        <f>SUM($F3658:N3658)</f>
        <v>57980.69</v>
      </c>
      <c r="AA3658">
        <f>SUM($F3658:O3658)</f>
        <v>57980.69</v>
      </c>
      <c r="AB3658">
        <f>SUM($F3658:P3658)</f>
        <v>69421.38</v>
      </c>
      <c r="AC3658">
        <f>SUM($F3658:Q3658)</f>
        <v>69421.38</v>
      </c>
      <c r="AD3658">
        <f>SUM($F3658:R3658)</f>
        <v>69421.38</v>
      </c>
    </row>
    <row r="3659" spans="1:30" x14ac:dyDescent="0.35">
      <c r="A3659" t="s">
        <v>187</v>
      </c>
      <c r="B3659" s="328" t="str">
        <f>VLOOKUP(A3659,'Web Based Remittances'!$A$2:$C$70,3,0)</f>
        <v>890o873b</v>
      </c>
      <c r="C3659" t="s">
        <v>130</v>
      </c>
      <c r="D3659" t="s">
        <v>131</v>
      </c>
      <c r="E3659">
        <v>6180230</v>
      </c>
      <c r="S3659">
        <f t="shared" si="57"/>
        <v>0</v>
      </c>
      <c r="T3659">
        <f>SUM($F3659:H3659)</f>
        <v>0</v>
      </c>
      <c r="U3659">
        <f>SUM($F3659:I3659)</f>
        <v>0</v>
      </c>
      <c r="V3659">
        <f>SUM($F3659:J3659)</f>
        <v>0</v>
      </c>
      <c r="W3659">
        <f>SUM($F3659:K3659)</f>
        <v>0</v>
      </c>
      <c r="X3659">
        <f>SUM($F3659:L3659)</f>
        <v>0</v>
      </c>
      <c r="Y3659">
        <f>SUM($F3659:M3659)</f>
        <v>0</v>
      </c>
      <c r="Z3659">
        <f>SUM($F3659:N3659)</f>
        <v>0</v>
      </c>
      <c r="AA3659">
        <f>SUM($F3659:O3659)</f>
        <v>0</v>
      </c>
      <c r="AB3659">
        <f>SUM($F3659:P3659)</f>
        <v>0</v>
      </c>
      <c r="AC3659">
        <f>SUM($F3659:Q3659)</f>
        <v>0</v>
      </c>
      <c r="AD3659">
        <f>SUM($F3659:R3659)</f>
        <v>0</v>
      </c>
    </row>
    <row r="3660" spans="1:30" x14ac:dyDescent="0.35">
      <c r="A3660" t="s">
        <v>187</v>
      </c>
      <c r="B3660" s="328" t="str">
        <f>VLOOKUP(A3660,'Web Based Remittances'!$A$2:$C$70,3,0)</f>
        <v>890o873b</v>
      </c>
      <c r="C3660" t="s">
        <v>135</v>
      </c>
      <c r="D3660" t="s">
        <v>136</v>
      </c>
      <c r="E3660">
        <v>6180260</v>
      </c>
      <c r="S3660">
        <f t="shared" si="57"/>
        <v>0</v>
      </c>
      <c r="T3660">
        <f>SUM($F3660:H3660)</f>
        <v>0</v>
      </c>
      <c r="U3660">
        <f>SUM($F3660:I3660)</f>
        <v>0</v>
      </c>
      <c r="V3660">
        <f>SUM($F3660:J3660)</f>
        <v>0</v>
      </c>
      <c r="W3660">
        <f>SUM($F3660:K3660)</f>
        <v>0</v>
      </c>
      <c r="X3660">
        <f>SUM($F3660:L3660)</f>
        <v>0</v>
      </c>
      <c r="Y3660">
        <f>SUM($F3660:M3660)</f>
        <v>0</v>
      </c>
      <c r="Z3660">
        <f>SUM($F3660:N3660)</f>
        <v>0</v>
      </c>
      <c r="AA3660">
        <f>SUM($F3660:O3660)</f>
        <v>0</v>
      </c>
      <c r="AB3660">
        <f>SUM($F3660:P3660)</f>
        <v>0</v>
      </c>
      <c r="AC3660">
        <f>SUM($F3660:Q3660)</f>
        <v>0</v>
      </c>
      <c r="AD3660">
        <f>SUM($F3660:R3660)</f>
        <v>0</v>
      </c>
    </row>
    <row r="3661" spans="1:30" x14ac:dyDescent="0.35">
      <c r="A3661" t="s">
        <v>179</v>
      </c>
      <c r="B3661" s="328" t="str">
        <f>VLOOKUP(A3661,'Web Based Remittances'!$A$2:$C$70,3,0)</f>
        <v>338p57p</v>
      </c>
      <c r="C3661" t="s">
        <v>19</v>
      </c>
      <c r="D3661" t="s">
        <v>20</v>
      </c>
      <c r="E3661">
        <v>4190105</v>
      </c>
      <c r="F3661">
        <v>-1725911</v>
      </c>
      <c r="G3661">
        <v>-143826</v>
      </c>
      <c r="H3661">
        <v>-143826</v>
      </c>
      <c r="I3661">
        <v>-143826</v>
      </c>
      <c r="J3661">
        <v>-143826</v>
      </c>
      <c r="K3661">
        <v>-143826</v>
      </c>
      <c r="L3661">
        <v>-143826</v>
      </c>
      <c r="M3661">
        <v>-143826</v>
      </c>
      <c r="N3661">
        <v>-143826</v>
      </c>
      <c r="O3661">
        <v>-143826</v>
      </c>
      <c r="P3661">
        <v>-143826</v>
      </c>
      <c r="Q3661">
        <v>-143826</v>
      </c>
      <c r="R3661">
        <v>-143825</v>
      </c>
      <c r="S3661">
        <f t="shared" si="57"/>
        <v>-143826</v>
      </c>
      <c r="T3661">
        <f>SUM($F3661:H3661)</f>
        <v>-2013563</v>
      </c>
      <c r="U3661">
        <f>SUM($F3661:I3661)</f>
        <v>-2157389</v>
      </c>
      <c r="V3661">
        <f>SUM($F3661:J3661)</f>
        <v>-2301215</v>
      </c>
      <c r="W3661">
        <f>SUM($F3661:K3661)</f>
        <v>-2445041</v>
      </c>
      <c r="X3661">
        <f>SUM($F3661:L3661)</f>
        <v>-2588867</v>
      </c>
      <c r="Y3661">
        <f>SUM($F3661:M3661)</f>
        <v>-2732693</v>
      </c>
      <c r="Z3661">
        <f>SUM($F3661:N3661)</f>
        <v>-2876519</v>
      </c>
      <c r="AA3661">
        <f>SUM($F3661:O3661)</f>
        <v>-3020345</v>
      </c>
      <c r="AB3661">
        <f>SUM($F3661:P3661)</f>
        <v>-3164171</v>
      </c>
      <c r="AC3661">
        <f>SUM($F3661:Q3661)</f>
        <v>-3307997</v>
      </c>
      <c r="AD3661">
        <f>SUM($F3661:R3661)</f>
        <v>-3451822</v>
      </c>
    </row>
    <row r="3662" spans="1:30" x14ac:dyDescent="0.35">
      <c r="A3662" t="s">
        <v>179</v>
      </c>
      <c r="B3662" s="328" t="str">
        <f>VLOOKUP(A3662,'Web Based Remittances'!$A$2:$C$70,3,0)</f>
        <v>338p57p</v>
      </c>
      <c r="C3662" t="s">
        <v>21</v>
      </c>
      <c r="D3662" t="s">
        <v>22</v>
      </c>
      <c r="E3662">
        <v>4190110</v>
      </c>
      <c r="S3662">
        <f t="shared" si="57"/>
        <v>0</v>
      </c>
      <c r="T3662">
        <f>SUM($F3662:H3662)</f>
        <v>0</v>
      </c>
      <c r="U3662">
        <f>SUM($F3662:I3662)</f>
        <v>0</v>
      </c>
      <c r="V3662">
        <f>SUM($F3662:J3662)</f>
        <v>0</v>
      </c>
      <c r="W3662">
        <f>SUM($F3662:K3662)</f>
        <v>0</v>
      </c>
      <c r="X3662">
        <f>SUM($F3662:L3662)</f>
        <v>0</v>
      </c>
      <c r="Y3662">
        <f>SUM($F3662:M3662)</f>
        <v>0</v>
      </c>
      <c r="Z3662">
        <f>SUM($F3662:N3662)</f>
        <v>0</v>
      </c>
      <c r="AA3662">
        <f>SUM($F3662:O3662)</f>
        <v>0</v>
      </c>
      <c r="AB3662">
        <f>SUM($F3662:P3662)</f>
        <v>0</v>
      </c>
      <c r="AC3662">
        <f>SUM($F3662:Q3662)</f>
        <v>0</v>
      </c>
      <c r="AD3662">
        <f>SUM($F3662:R3662)</f>
        <v>0</v>
      </c>
    </row>
    <row r="3663" spans="1:30" x14ac:dyDescent="0.35">
      <c r="A3663" t="s">
        <v>179</v>
      </c>
      <c r="B3663" s="328" t="str">
        <f>VLOOKUP(A3663,'Web Based Remittances'!$A$2:$C$70,3,0)</f>
        <v>338p57p</v>
      </c>
      <c r="C3663" t="s">
        <v>23</v>
      </c>
      <c r="D3663" t="s">
        <v>24</v>
      </c>
      <c r="E3663">
        <v>4190120</v>
      </c>
      <c r="F3663">
        <v>-60129</v>
      </c>
      <c r="G3663">
        <v>-5917</v>
      </c>
      <c r="H3663">
        <v>-5917</v>
      </c>
      <c r="I3663">
        <v>-5917</v>
      </c>
      <c r="J3663">
        <v>-5917</v>
      </c>
      <c r="K3663">
        <v>-5917</v>
      </c>
      <c r="L3663">
        <v>-4364</v>
      </c>
      <c r="M3663">
        <v>-4364</v>
      </c>
      <c r="N3663">
        <v>-4364</v>
      </c>
      <c r="O3663">
        <v>-4364</v>
      </c>
      <c r="P3663">
        <v>-4364</v>
      </c>
      <c r="Q3663">
        <v>-4364</v>
      </c>
      <c r="R3663">
        <v>-4360</v>
      </c>
      <c r="S3663">
        <f t="shared" si="57"/>
        <v>-5917</v>
      </c>
      <c r="T3663">
        <f>SUM($F3663:H3663)</f>
        <v>-71963</v>
      </c>
      <c r="U3663">
        <f>SUM($F3663:I3663)</f>
        <v>-77880</v>
      </c>
      <c r="V3663">
        <f>SUM($F3663:J3663)</f>
        <v>-83797</v>
      </c>
      <c r="W3663">
        <f>SUM($F3663:K3663)</f>
        <v>-89714</v>
      </c>
      <c r="X3663">
        <f>SUM($F3663:L3663)</f>
        <v>-94078</v>
      </c>
      <c r="Y3663">
        <f>SUM($F3663:M3663)</f>
        <v>-98442</v>
      </c>
      <c r="Z3663">
        <f>SUM($F3663:N3663)</f>
        <v>-102806</v>
      </c>
      <c r="AA3663">
        <f>SUM($F3663:O3663)</f>
        <v>-107170</v>
      </c>
      <c r="AB3663">
        <f>SUM($F3663:P3663)</f>
        <v>-111534</v>
      </c>
      <c r="AC3663">
        <f>SUM($F3663:Q3663)</f>
        <v>-115898</v>
      </c>
      <c r="AD3663">
        <f>SUM($F3663:R3663)</f>
        <v>-120258</v>
      </c>
    </row>
    <row r="3664" spans="1:30" x14ac:dyDescent="0.35">
      <c r="A3664" t="s">
        <v>179</v>
      </c>
      <c r="B3664" s="328" t="str">
        <f>VLOOKUP(A3664,'Web Based Remittances'!$A$2:$C$70,3,0)</f>
        <v>338p57p</v>
      </c>
      <c r="C3664" t="s">
        <v>25</v>
      </c>
      <c r="D3664" t="s">
        <v>26</v>
      </c>
      <c r="E3664">
        <v>4190140</v>
      </c>
      <c r="F3664">
        <v>-99425</v>
      </c>
      <c r="I3664">
        <v>-33142</v>
      </c>
      <c r="L3664">
        <v>-33142</v>
      </c>
      <c r="P3664">
        <v>-33141</v>
      </c>
      <c r="S3664">
        <f t="shared" si="57"/>
        <v>0</v>
      </c>
      <c r="T3664">
        <f>SUM($F3664:H3664)</f>
        <v>-99425</v>
      </c>
      <c r="U3664">
        <f>SUM($F3664:I3664)</f>
        <v>-132567</v>
      </c>
      <c r="V3664">
        <f>SUM($F3664:J3664)</f>
        <v>-132567</v>
      </c>
      <c r="W3664">
        <f>SUM($F3664:K3664)</f>
        <v>-132567</v>
      </c>
      <c r="X3664">
        <f>SUM($F3664:L3664)</f>
        <v>-165709</v>
      </c>
      <c r="Y3664">
        <f>SUM($F3664:M3664)</f>
        <v>-165709</v>
      </c>
      <c r="Z3664">
        <f>SUM($F3664:N3664)</f>
        <v>-165709</v>
      </c>
      <c r="AA3664">
        <f>SUM($F3664:O3664)</f>
        <v>-165709</v>
      </c>
      <c r="AB3664">
        <f>SUM($F3664:P3664)</f>
        <v>-198850</v>
      </c>
      <c r="AC3664">
        <f>SUM($F3664:Q3664)</f>
        <v>-198850</v>
      </c>
      <c r="AD3664">
        <f>SUM($F3664:R3664)</f>
        <v>-198850</v>
      </c>
    </row>
    <row r="3665" spans="1:30" x14ac:dyDescent="0.35">
      <c r="A3665" t="s">
        <v>179</v>
      </c>
      <c r="B3665" s="328" t="str">
        <f>VLOOKUP(A3665,'Web Based Remittances'!$A$2:$C$70,3,0)</f>
        <v>338p57p</v>
      </c>
      <c r="C3665" t="s">
        <v>27</v>
      </c>
      <c r="D3665" t="s">
        <v>28</v>
      </c>
      <c r="E3665">
        <v>4190160</v>
      </c>
      <c r="S3665">
        <f t="shared" si="57"/>
        <v>0</v>
      </c>
      <c r="T3665">
        <f>SUM($F3665:H3665)</f>
        <v>0</v>
      </c>
      <c r="U3665">
        <f>SUM($F3665:I3665)</f>
        <v>0</v>
      </c>
      <c r="V3665">
        <f>SUM($F3665:J3665)</f>
        <v>0</v>
      </c>
      <c r="W3665">
        <f>SUM($F3665:K3665)</f>
        <v>0</v>
      </c>
      <c r="X3665">
        <f>SUM($F3665:L3665)</f>
        <v>0</v>
      </c>
      <c r="Y3665">
        <f>SUM($F3665:M3665)</f>
        <v>0</v>
      </c>
      <c r="Z3665">
        <f>SUM($F3665:N3665)</f>
        <v>0</v>
      </c>
      <c r="AA3665">
        <f>SUM($F3665:O3665)</f>
        <v>0</v>
      </c>
      <c r="AB3665">
        <f>SUM($F3665:P3665)</f>
        <v>0</v>
      </c>
      <c r="AC3665">
        <f>SUM($F3665:Q3665)</f>
        <v>0</v>
      </c>
      <c r="AD3665">
        <f>SUM($F3665:R3665)</f>
        <v>0</v>
      </c>
    </row>
    <row r="3666" spans="1:30" x14ac:dyDescent="0.35">
      <c r="A3666" t="s">
        <v>179</v>
      </c>
      <c r="B3666" s="328" t="str">
        <f>VLOOKUP(A3666,'Web Based Remittances'!$A$2:$C$70,3,0)</f>
        <v>338p57p</v>
      </c>
      <c r="C3666" t="s">
        <v>29</v>
      </c>
      <c r="D3666" t="s">
        <v>30</v>
      </c>
      <c r="E3666">
        <v>4190390</v>
      </c>
      <c r="S3666">
        <f t="shared" si="57"/>
        <v>0</v>
      </c>
      <c r="T3666">
        <f>SUM($F3666:H3666)</f>
        <v>0</v>
      </c>
      <c r="U3666">
        <f>SUM($F3666:I3666)</f>
        <v>0</v>
      </c>
      <c r="V3666">
        <f>SUM($F3666:J3666)</f>
        <v>0</v>
      </c>
      <c r="W3666">
        <f>SUM($F3666:K3666)</f>
        <v>0</v>
      </c>
      <c r="X3666">
        <f>SUM($F3666:L3666)</f>
        <v>0</v>
      </c>
      <c r="Y3666">
        <f>SUM($F3666:M3666)</f>
        <v>0</v>
      </c>
      <c r="Z3666">
        <f>SUM($F3666:N3666)</f>
        <v>0</v>
      </c>
      <c r="AA3666">
        <f>SUM($F3666:O3666)</f>
        <v>0</v>
      </c>
      <c r="AB3666">
        <f>SUM($F3666:P3666)</f>
        <v>0</v>
      </c>
      <c r="AC3666">
        <f>SUM($F3666:Q3666)</f>
        <v>0</v>
      </c>
      <c r="AD3666">
        <f>SUM($F3666:R3666)</f>
        <v>0</v>
      </c>
    </row>
    <row r="3667" spans="1:30" x14ac:dyDescent="0.35">
      <c r="A3667" t="s">
        <v>179</v>
      </c>
      <c r="B3667" s="328" t="str">
        <f>VLOOKUP(A3667,'Web Based Remittances'!$A$2:$C$70,3,0)</f>
        <v>338p57p</v>
      </c>
      <c r="C3667" t="s">
        <v>31</v>
      </c>
      <c r="D3667" t="s">
        <v>32</v>
      </c>
      <c r="E3667">
        <v>4191900</v>
      </c>
      <c r="F3667">
        <v>-38000</v>
      </c>
      <c r="G3667">
        <v>-3167</v>
      </c>
      <c r="H3667">
        <v>-3167</v>
      </c>
      <c r="I3667">
        <v>-3167</v>
      </c>
      <c r="J3667">
        <v>-3167</v>
      </c>
      <c r="K3667">
        <v>-3167</v>
      </c>
      <c r="L3667">
        <v>-3167</v>
      </c>
      <c r="M3667">
        <v>-3167</v>
      </c>
      <c r="N3667">
        <v>-3167</v>
      </c>
      <c r="O3667">
        <v>-3166</v>
      </c>
      <c r="P3667">
        <v>-3166</v>
      </c>
      <c r="Q3667">
        <v>-3166</v>
      </c>
      <c r="R3667">
        <v>-3166</v>
      </c>
      <c r="S3667">
        <f t="shared" si="57"/>
        <v>-3167</v>
      </c>
      <c r="T3667">
        <f>SUM($F3667:H3667)</f>
        <v>-44334</v>
      </c>
      <c r="U3667">
        <f>SUM($F3667:I3667)</f>
        <v>-47501</v>
      </c>
      <c r="V3667">
        <f>SUM($F3667:J3667)</f>
        <v>-50668</v>
      </c>
      <c r="W3667">
        <f>SUM($F3667:K3667)</f>
        <v>-53835</v>
      </c>
      <c r="X3667">
        <f>SUM($F3667:L3667)</f>
        <v>-57002</v>
      </c>
      <c r="Y3667">
        <f>SUM($F3667:M3667)</f>
        <v>-60169</v>
      </c>
      <c r="Z3667">
        <f>SUM($F3667:N3667)</f>
        <v>-63336</v>
      </c>
      <c r="AA3667">
        <f>SUM($F3667:O3667)</f>
        <v>-66502</v>
      </c>
      <c r="AB3667">
        <f>SUM($F3667:P3667)</f>
        <v>-69668</v>
      </c>
      <c r="AC3667">
        <f>SUM($F3667:Q3667)</f>
        <v>-72834</v>
      </c>
      <c r="AD3667">
        <f>SUM($F3667:R3667)</f>
        <v>-76000</v>
      </c>
    </row>
    <row r="3668" spans="1:30" x14ac:dyDescent="0.35">
      <c r="A3668" t="s">
        <v>179</v>
      </c>
      <c r="B3668" s="328" t="str">
        <f>VLOOKUP(A3668,'Web Based Remittances'!$A$2:$C$70,3,0)</f>
        <v>338p57p</v>
      </c>
      <c r="C3668" t="s">
        <v>33</v>
      </c>
      <c r="D3668" t="s">
        <v>34</v>
      </c>
      <c r="E3668">
        <v>4191100</v>
      </c>
      <c r="F3668">
        <v>-26000</v>
      </c>
      <c r="G3668">
        <v>-2167</v>
      </c>
      <c r="H3668">
        <v>-2167</v>
      </c>
      <c r="I3668">
        <v>-2167</v>
      </c>
      <c r="J3668">
        <v>-2167</v>
      </c>
      <c r="K3668">
        <v>-2167</v>
      </c>
      <c r="L3668">
        <v>-2167</v>
      </c>
      <c r="M3668">
        <v>-2167</v>
      </c>
      <c r="N3668">
        <v>-2167</v>
      </c>
      <c r="O3668">
        <v>-2166</v>
      </c>
      <c r="P3668">
        <v>-2166</v>
      </c>
      <c r="Q3668">
        <v>-2166</v>
      </c>
      <c r="R3668">
        <v>-2166</v>
      </c>
      <c r="S3668">
        <f t="shared" si="57"/>
        <v>-2167</v>
      </c>
      <c r="T3668">
        <f>SUM($F3668:H3668)</f>
        <v>-30334</v>
      </c>
      <c r="U3668">
        <f>SUM($F3668:I3668)</f>
        <v>-32501</v>
      </c>
      <c r="V3668">
        <f>SUM($F3668:J3668)</f>
        <v>-34668</v>
      </c>
      <c r="W3668">
        <f>SUM($F3668:K3668)</f>
        <v>-36835</v>
      </c>
      <c r="X3668">
        <f>SUM($F3668:L3668)</f>
        <v>-39002</v>
      </c>
      <c r="Y3668">
        <f>SUM($F3668:M3668)</f>
        <v>-41169</v>
      </c>
      <c r="Z3668">
        <f>SUM($F3668:N3668)</f>
        <v>-43336</v>
      </c>
      <c r="AA3668">
        <f>SUM($F3668:O3668)</f>
        <v>-45502</v>
      </c>
      <c r="AB3668">
        <f>SUM($F3668:P3668)</f>
        <v>-47668</v>
      </c>
      <c r="AC3668">
        <f>SUM($F3668:Q3668)</f>
        <v>-49834</v>
      </c>
      <c r="AD3668">
        <f>SUM($F3668:R3668)</f>
        <v>-52000</v>
      </c>
    </row>
    <row r="3669" spans="1:30" x14ac:dyDescent="0.35">
      <c r="A3669" t="s">
        <v>179</v>
      </c>
      <c r="B3669" s="328" t="str">
        <f>VLOOKUP(A3669,'Web Based Remittances'!$A$2:$C$70,3,0)</f>
        <v>338p57p</v>
      </c>
      <c r="C3669" t="s">
        <v>35</v>
      </c>
      <c r="D3669" t="s">
        <v>36</v>
      </c>
      <c r="E3669">
        <v>4191110</v>
      </c>
      <c r="S3669">
        <f t="shared" si="57"/>
        <v>0</v>
      </c>
      <c r="T3669">
        <f>SUM($F3669:H3669)</f>
        <v>0</v>
      </c>
      <c r="U3669">
        <f>SUM($F3669:I3669)</f>
        <v>0</v>
      </c>
      <c r="V3669">
        <f>SUM($F3669:J3669)</f>
        <v>0</v>
      </c>
      <c r="W3669">
        <f>SUM($F3669:K3669)</f>
        <v>0</v>
      </c>
      <c r="X3669">
        <f>SUM($F3669:L3669)</f>
        <v>0</v>
      </c>
      <c r="Y3669">
        <f>SUM($F3669:M3669)</f>
        <v>0</v>
      </c>
      <c r="Z3669">
        <f>SUM($F3669:N3669)</f>
        <v>0</v>
      </c>
      <c r="AA3669">
        <f>SUM($F3669:O3669)</f>
        <v>0</v>
      </c>
      <c r="AB3669">
        <f>SUM($F3669:P3669)</f>
        <v>0</v>
      </c>
      <c r="AC3669">
        <f>SUM($F3669:Q3669)</f>
        <v>0</v>
      </c>
      <c r="AD3669">
        <f>SUM($F3669:R3669)</f>
        <v>0</v>
      </c>
    </row>
    <row r="3670" spans="1:30" x14ac:dyDescent="0.35">
      <c r="A3670" t="s">
        <v>179</v>
      </c>
      <c r="B3670" s="328" t="str">
        <f>VLOOKUP(A3670,'Web Based Remittances'!$A$2:$C$70,3,0)</f>
        <v>338p57p</v>
      </c>
      <c r="C3670" t="s">
        <v>37</v>
      </c>
      <c r="D3670" t="s">
        <v>38</v>
      </c>
      <c r="E3670">
        <v>4191600</v>
      </c>
      <c r="S3670">
        <f t="shared" si="57"/>
        <v>0</v>
      </c>
      <c r="T3670">
        <f>SUM($F3670:H3670)</f>
        <v>0</v>
      </c>
      <c r="U3670">
        <f>SUM($F3670:I3670)</f>
        <v>0</v>
      </c>
      <c r="V3670">
        <f>SUM($F3670:J3670)</f>
        <v>0</v>
      </c>
      <c r="W3670">
        <f>SUM($F3670:K3670)</f>
        <v>0</v>
      </c>
      <c r="X3670">
        <f>SUM($F3670:L3670)</f>
        <v>0</v>
      </c>
      <c r="Y3670">
        <f>SUM($F3670:M3670)</f>
        <v>0</v>
      </c>
      <c r="Z3670">
        <f>SUM($F3670:N3670)</f>
        <v>0</v>
      </c>
      <c r="AA3670">
        <f>SUM($F3670:O3670)</f>
        <v>0</v>
      </c>
      <c r="AB3670">
        <f>SUM($F3670:P3670)</f>
        <v>0</v>
      </c>
      <c r="AC3670">
        <f>SUM($F3670:Q3670)</f>
        <v>0</v>
      </c>
      <c r="AD3670">
        <f>SUM($F3670:R3670)</f>
        <v>0</v>
      </c>
    </row>
    <row r="3671" spans="1:30" x14ac:dyDescent="0.35">
      <c r="A3671" t="s">
        <v>179</v>
      </c>
      <c r="B3671" s="328" t="str">
        <f>VLOOKUP(A3671,'Web Based Remittances'!$A$2:$C$70,3,0)</f>
        <v>338p57p</v>
      </c>
      <c r="C3671" t="s">
        <v>39</v>
      </c>
      <c r="D3671" t="s">
        <v>40</v>
      </c>
      <c r="E3671">
        <v>4191610</v>
      </c>
      <c r="S3671">
        <f t="shared" si="57"/>
        <v>0</v>
      </c>
      <c r="T3671">
        <f>SUM($F3671:H3671)</f>
        <v>0</v>
      </c>
      <c r="U3671">
        <f>SUM($F3671:I3671)</f>
        <v>0</v>
      </c>
      <c r="V3671">
        <f>SUM($F3671:J3671)</f>
        <v>0</v>
      </c>
      <c r="W3671">
        <f>SUM($F3671:K3671)</f>
        <v>0</v>
      </c>
      <c r="X3671">
        <f>SUM($F3671:L3671)</f>
        <v>0</v>
      </c>
      <c r="Y3671">
        <f>SUM($F3671:M3671)</f>
        <v>0</v>
      </c>
      <c r="Z3671">
        <f>SUM($F3671:N3671)</f>
        <v>0</v>
      </c>
      <c r="AA3671">
        <f>SUM($F3671:O3671)</f>
        <v>0</v>
      </c>
      <c r="AB3671">
        <f>SUM($F3671:P3671)</f>
        <v>0</v>
      </c>
      <c r="AC3671">
        <f>SUM($F3671:Q3671)</f>
        <v>0</v>
      </c>
      <c r="AD3671">
        <f>SUM($F3671:R3671)</f>
        <v>0</v>
      </c>
    </row>
    <row r="3672" spans="1:30" x14ac:dyDescent="0.35">
      <c r="A3672" t="s">
        <v>179</v>
      </c>
      <c r="B3672" s="328" t="str">
        <f>VLOOKUP(A3672,'Web Based Remittances'!$A$2:$C$70,3,0)</f>
        <v>338p57p</v>
      </c>
      <c r="C3672" t="s">
        <v>41</v>
      </c>
      <c r="D3672" t="s">
        <v>42</v>
      </c>
      <c r="E3672">
        <v>4190410</v>
      </c>
      <c r="S3672">
        <f t="shared" si="57"/>
        <v>0</v>
      </c>
      <c r="T3672">
        <f>SUM($F3672:H3672)</f>
        <v>0</v>
      </c>
      <c r="U3672">
        <f>SUM($F3672:I3672)</f>
        <v>0</v>
      </c>
      <c r="V3672">
        <f>SUM($F3672:J3672)</f>
        <v>0</v>
      </c>
      <c r="W3672">
        <f>SUM($F3672:K3672)</f>
        <v>0</v>
      </c>
      <c r="X3672">
        <f>SUM($F3672:L3672)</f>
        <v>0</v>
      </c>
      <c r="Y3672">
        <f>SUM($F3672:M3672)</f>
        <v>0</v>
      </c>
      <c r="Z3672">
        <f>SUM($F3672:N3672)</f>
        <v>0</v>
      </c>
      <c r="AA3672">
        <f>SUM($F3672:O3672)</f>
        <v>0</v>
      </c>
      <c r="AB3672">
        <f>SUM($F3672:P3672)</f>
        <v>0</v>
      </c>
      <c r="AC3672">
        <f>SUM($F3672:Q3672)</f>
        <v>0</v>
      </c>
      <c r="AD3672">
        <f>SUM($F3672:R3672)</f>
        <v>0</v>
      </c>
    </row>
    <row r="3673" spans="1:30" x14ac:dyDescent="0.35">
      <c r="A3673" t="s">
        <v>179</v>
      </c>
      <c r="B3673" s="328" t="str">
        <f>VLOOKUP(A3673,'Web Based Remittances'!$A$2:$C$70,3,0)</f>
        <v>338p57p</v>
      </c>
      <c r="C3673" t="s">
        <v>43</v>
      </c>
      <c r="D3673" t="s">
        <v>44</v>
      </c>
      <c r="E3673">
        <v>4190420</v>
      </c>
      <c r="S3673">
        <f t="shared" si="57"/>
        <v>0</v>
      </c>
      <c r="T3673">
        <f>SUM($F3673:H3673)</f>
        <v>0</v>
      </c>
      <c r="U3673">
        <f>SUM($F3673:I3673)</f>
        <v>0</v>
      </c>
      <c r="V3673">
        <f>SUM($F3673:J3673)</f>
        <v>0</v>
      </c>
      <c r="W3673">
        <f>SUM($F3673:K3673)</f>
        <v>0</v>
      </c>
      <c r="X3673">
        <f>SUM($F3673:L3673)</f>
        <v>0</v>
      </c>
      <c r="Y3673">
        <f>SUM($F3673:M3673)</f>
        <v>0</v>
      </c>
      <c r="Z3673">
        <f>SUM($F3673:N3673)</f>
        <v>0</v>
      </c>
      <c r="AA3673">
        <f>SUM($F3673:O3673)</f>
        <v>0</v>
      </c>
      <c r="AB3673">
        <f>SUM($F3673:P3673)</f>
        <v>0</v>
      </c>
      <c r="AC3673">
        <f>SUM($F3673:Q3673)</f>
        <v>0</v>
      </c>
      <c r="AD3673">
        <f>SUM($F3673:R3673)</f>
        <v>0</v>
      </c>
    </row>
    <row r="3674" spans="1:30" x14ac:dyDescent="0.35">
      <c r="A3674" t="s">
        <v>179</v>
      </c>
      <c r="B3674" s="328" t="str">
        <f>VLOOKUP(A3674,'Web Based Remittances'!$A$2:$C$70,3,0)</f>
        <v>338p57p</v>
      </c>
      <c r="C3674" t="s">
        <v>45</v>
      </c>
      <c r="D3674" t="s">
        <v>46</v>
      </c>
      <c r="E3674">
        <v>4190200</v>
      </c>
      <c r="S3674">
        <f t="shared" si="57"/>
        <v>0</v>
      </c>
      <c r="T3674">
        <f>SUM($F3674:H3674)</f>
        <v>0</v>
      </c>
      <c r="U3674">
        <f>SUM($F3674:I3674)</f>
        <v>0</v>
      </c>
      <c r="V3674">
        <f>SUM($F3674:J3674)</f>
        <v>0</v>
      </c>
      <c r="W3674">
        <f>SUM($F3674:K3674)</f>
        <v>0</v>
      </c>
      <c r="X3674">
        <f>SUM($F3674:L3674)</f>
        <v>0</v>
      </c>
      <c r="Y3674">
        <f>SUM($F3674:M3674)</f>
        <v>0</v>
      </c>
      <c r="Z3674">
        <f>SUM($F3674:N3674)</f>
        <v>0</v>
      </c>
      <c r="AA3674">
        <f>SUM($F3674:O3674)</f>
        <v>0</v>
      </c>
      <c r="AB3674">
        <f>SUM($F3674:P3674)</f>
        <v>0</v>
      </c>
      <c r="AC3674">
        <f>SUM($F3674:Q3674)</f>
        <v>0</v>
      </c>
      <c r="AD3674">
        <f>SUM($F3674:R3674)</f>
        <v>0</v>
      </c>
    </row>
    <row r="3675" spans="1:30" x14ac:dyDescent="0.35">
      <c r="A3675" t="s">
        <v>179</v>
      </c>
      <c r="B3675" s="328" t="str">
        <f>VLOOKUP(A3675,'Web Based Remittances'!$A$2:$C$70,3,0)</f>
        <v>338p57p</v>
      </c>
      <c r="C3675" t="s">
        <v>47</v>
      </c>
      <c r="D3675" t="s">
        <v>48</v>
      </c>
      <c r="E3675">
        <v>4190386</v>
      </c>
      <c r="S3675">
        <f t="shared" si="57"/>
        <v>0</v>
      </c>
      <c r="T3675">
        <f>SUM($F3675:H3675)</f>
        <v>0</v>
      </c>
      <c r="U3675">
        <f>SUM($F3675:I3675)</f>
        <v>0</v>
      </c>
      <c r="V3675">
        <f>SUM($F3675:J3675)</f>
        <v>0</v>
      </c>
      <c r="W3675">
        <f>SUM($F3675:K3675)</f>
        <v>0</v>
      </c>
      <c r="X3675">
        <f>SUM($F3675:L3675)</f>
        <v>0</v>
      </c>
      <c r="Y3675">
        <f>SUM($F3675:M3675)</f>
        <v>0</v>
      </c>
      <c r="Z3675">
        <f>SUM($F3675:N3675)</f>
        <v>0</v>
      </c>
      <c r="AA3675">
        <f>SUM($F3675:O3675)</f>
        <v>0</v>
      </c>
      <c r="AB3675">
        <f>SUM($F3675:P3675)</f>
        <v>0</v>
      </c>
      <c r="AC3675">
        <f>SUM($F3675:Q3675)</f>
        <v>0</v>
      </c>
      <c r="AD3675">
        <f>SUM($F3675:R3675)</f>
        <v>0</v>
      </c>
    </row>
    <row r="3676" spans="1:30" x14ac:dyDescent="0.35">
      <c r="A3676" t="s">
        <v>179</v>
      </c>
      <c r="B3676" s="328" t="str">
        <f>VLOOKUP(A3676,'Web Based Remittances'!$A$2:$C$70,3,0)</f>
        <v>338p57p</v>
      </c>
      <c r="C3676" t="s">
        <v>49</v>
      </c>
      <c r="D3676" t="s">
        <v>50</v>
      </c>
      <c r="E3676">
        <v>4190387</v>
      </c>
      <c r="S3676">
        <f t="shared" si="57"/>
        <v>0</v>
      </c>
      <c r="T3676">
        <f>SUM($F3676:H3676)</f>
        <v>0</v>
      </c>
      <c r="U3676">
        <f>SUM($F3676:I3676)</f>
        <v>0</v>
      </c>
      <c r="V3676">
        <f>SUM($F3676:J3676)</f>
        <v>0</v>
      </c>
      <c r="W3676">
        <f>SUM($F3676:K3676)</f>
        <v>0</v>
      </c>
      <c r="X3676">
        <f>SUM($F3676:L3676)</f>
        <v>0</v>
      </c>
      <c r="Y3676">
        <f>SUM($F3676:M3676)</f>
        <v>0</v>
      </c>
      <c r="Z3676">
        <f>SUM($F3676:N3676)</f>
        <v>0</v>
      </c>
      <c r="AA3676">
        <f>SUM($F3676:O3676)</f>
        <v>0</v>
      </c>
      <c r="AB3676">
        <f>SUM($F3676:P3676)</f>
        <v>0</v>
      </c>
      <c r="AC3676">
        <f>SUM($F3676:Q3676)</f>
        <v>0</v>
      </c>
      <c r="AD3676">
        <f>SUM($F3676:R3676)</f>
        <v>0</v>
      </c>
    </row>
    <row r="3677" spans="1:30" x14ac:dyDescent="0.35">
      <c r="A3677" t="s">
        <v>179</v>
      </c>
      <c r="B3677" s="328" t="str">
        <f>VLOOKUP(A3677,'Web Based Remittances'!$A$2:$C$70,3,0)</f>
        <v>338p57p</v>
      </c>
      <c r="C3677" t="s">
        <v>51</v>
      </c>
      <c r="D3677" t="s">
        <v>52</v>
      </c>
      <c r="E3677">
        <v>4190388</v>
      </c>
      <c r="F3677">
        <v>-7420</v>
      </c>
      <c r="G3677">
        <v>-7420</v>
      </c>
      <c r="S3677">
        <f t="shared" si="57"/>
        <v>-7420</v>
      </c>
      <c r="T3677">
        <f>SUM($F3677:H3677)</f>
        <v>-14840</v>
      </c>
      <c r="U3677">
        <f>SUM($F3677:I3677)</f>
        <v>-14840</v>
      </c>
      <c r="V3677">
        <f>SUM($F3677:J3677)</f>
        <v>-14840</v>
      </c>
      <c r="W3677">
        <f>SUM($F3677:K3677)</f>
        <v>-14840</v>
      </c>
      <c r="X3677">
        <f>SUM($F3677:L3677)</f>
        <v>-14840</v>
      </c>
      <c r="Y3677">
        <f>SUM($F3677:M3677)</f>
        <v>-14840</v>
      </c>
      <c r="Z3677">
        <f>SUM($F3677:N3677)</f>
        <v>-14840</v>
      </c>
      <c r="AA3677">
        <f>SUM($F3677:O3677)</f>
        <v>-14840</v>
      </c>
      <c r="AB3677">
        <f>SUM($F3677:P3677)</f>
        <v>-14840</v>
      </c>
      <c r="AC3677">
        <f>SUM($F3677:Q3677)</f>
        <v>-14840</v>
      </c>
      <c r="AD3677">
        <f>SUM($F3677:R3677)</f>
        <v>-14840</v>
      </c>
    </row>
    <row r="3678" spans="1:30" x14ac:dyDescent="0.35">
      <c r="A3678" t="s">
        <v>179</v>
      </c>
      <c r="B3678" s="328" t="str">
        <f>VLOOKUP(A3678,'Web Based Remittances'!$A$2:$C$70,3,0)</f>
        <v>338p57p</v>
      </c>
      <c r="C3678" t="s">
        <v>53</v>
      </c>
      <c r="D3678" t="s">
        <v>54</v>
      </c>
      <c r="E3678">
        <v>4190380</v>
      </c>
      <c r="F3678">
        <v>-74382</v>
      </c>
      <c r="H3678">
        <v>-8000</v>
      </c>
      <c r="J3678">
        <v>-55182</v>
      </c>
      <c r="N3678">
        <v>-11200</v>
      </c>
      <c r="S3678">
        <f t="shared" si="57"/>
        <v>0</v>
      </c>
      <c r="T3678">
        <f>SUM($F3678:H3678)</f>
        <v>-82382</v>
      </c>
      <c r="U3678">
        <f>SUM($F3678:I3678)</f>
        <v>-82382</v>
      </c>
      <c r="V3678">
        <f>SUM($F3678:J3678)</f>
        <v>-137564</v>
      </c>
      <c r="W3678">
        <f>SUM($F3678:K3678)</f>
        <v>-137564</v>
      </c>
      <c r="X3678">
        <f>SUM($F3678:L3678)</f>
        <v>-137564</v>
      </c>
      <c r="Y3678">
        <f>SUM($F3678:M3678)</f>
        <v>-137564</v>
      </c>
      <c r="Z3678">
        <f>SUM($F3678:N3678)</f>
        <v>-148764</v>
      </c>
      <c r="AA3678">
        <f>SUM($F3678:O3678)</f>
        <v>-148764</v>
      </c>
      <c r="AB3678">
        <f>SUM($F3678:P3678)</f>
        <v>-148764</v>
      </c>
      <c r="AC3678">
        <f>SUM($F3678:Q3678)</f>
        <v>-148764</v>
      </c>
      <c r="AD3678">
        <f>SUM($F3678:R3678)</f>
        <v>-148764</v>
      </c>
    </row>
    <row r="3679" spans="1:30" x14ac:dyDescent="0.35">
      <c r="A3679" t="s">
        <v>179</v>
      </c>
      <c r="B3679" s="328" t="str">
        <f>VLOOKUP(A3679,'Web Based Remittances'!$A$2:$C$70,3,0)</f>
        <v>338p57p</v>
      </c>
      <c r="C3679" t="s">
        <v>156</v>
      </c>
      <c r="D3679" t="s">
        <v>157</v>
      </c>
      <c r="E3679">
        <v>4190205</v>
      </c>
      <c r="S3679">
        <f t="shared" si="57"/>
        <v>0</v>
      </c>
      <c r="T3679">
        <f>SUM($F3679:H3679)</f>
        <v>0</v>
      </c>
      <c r="U3679">
        <f>SUM($F3679:I3679)</f>
        <v>0</v>
      </c>
      <c r="V3679">
        <f>SUM($F3679:J3679)</f>
        <v>0</v>
      </c>
      <c r="W3679">
        <f>SUM($F3679:K3679)</f>
        <v>0</v>
      </c>
      <c r="X3679">
        <f>SUM($F3679:L3679)</f>
        <v>0</v>
      </c>
      <c r="Y3679">
        <f>SUM($F3679:M3679)</f>
        <v>0</v>
      </c>
      <c r="Z3679">
        <f>SUM($F3679:N3679)</f>
        <v>0</v>
      </c>
      <c r="AA3679">
        <f>SUM($F3679:O3679)</f>
        <v>0</v>
      </c>
      <c r="AB3679">
        <f>SUM($F3679:P3679)</f>
        <v>0</v>
      </c>
      <c r="AC3679">
        <f>SUM($F3679:Q3679)</f>
        <v>0</v>
      </c>
      <c r="AD3679">
        <f>SUM($F3679:R3679)</f>
        <v>0</v>
      </c>
    </row>
    <row r="3680" spans="1:30" x14ac:dyDescent="0.35">
      <c r="A3680" t="s">
        <v>179</v>
      </c>
      <c r="B3680" s="328" t="str">
        <f>VLOOKUP(A3680,'Web Based Remittances'!$A$2:$C$70,3,0)</f>
        <v>338p57p</v>
      </c>
      <c r="C3680" t="s">
        <v>55</v>
      </c>
      <c r="D3680" t="s">
        <v>56</v>
      </c>
      <c r="E3680">
        <v>4190210</v>
      </c>
      <c r="S3680">
        <f t="shared" si="57"/>
        <v>0</v>
      </c>
      <c r="T3680">
        <f>SUM($F3680:H3680)</f>
        <v>0</v>
      </c>
      <c r="U3680">
        <f>SUM($F3680:I3680)</f>
        <v>0</v>
      </c>
      <c r="V3680">
        <f>SUM($F3680:J3680)</f>
        <v>0</v>
      </c>
      <c r="W3680">
        <f>SUM($F3680:K3680)</f>
        <v>0</v>
      </c>
      <c r="X3680">
        <f>SUM($F3680:L3680)</f>
        <v>0</v>
      </c>
      <c r="Y3680">
        <f>SUM($F3680:M3680)</f>
        <v>0</v>
      </c>
      <c r="Z3680">
        <f>SUM($F3680:N3680)</f>
        <v>0</v>
      </c>
      <c r="AA3680">
        <f>SUM($F3680:O3680)</f>
        <v>0</v>
      </c>
      <c r="AB3680">
        <f>SUM($F3680:P3680)</f>
        <v>0</v>
      </c>
      <c r="AC3680">
        <f>SUM($F3680:Q3680)</f>
        <v>0</v>
      </c>
      <c r="AD3680">
        <f>SUM($F3680:R3680)</f>
        <v>0</v>
      </c>
    </row>
    <row r="3681" spans="1:30" x14ac:dyDescent="0.35">
      <c r="A3681" t="s">
        <v>179</v>
      </c>
      <c r="B3681" s="328" t="str">
        <f>VLOOKUP(A3681,'Web Based Remittances'!$A$2:$C$70,3,0)</f>
        <v>338p57p</v>
      </c>
      <c r="C3681" t="s">
        <v>57</v>
      </c>
      <c r="D3681" t="s">
        <v>58</v>
      </c>
      <c r="E3681">
        <v>6110000</v>
      </c>
      <c r="F3681">
        <v>1138755</v>
      </c>
      <c r="G3681">
        <v>89791</v>
      </c>
      <c r="H3681">
        <v>89791</v>
      </c>
      <c r="I3681">
        <v>89791</v>
      </c>
      <c r="J3681">
        <v>89791</v>
      </c>
      <c r="K3681">
        <v>89791</v>
      </c>
      <c r="L3681">
        <v>98543</v>
      </c>
      <c r="M3681">
        <v>98543</v>
      </c>
      <c r="N3681">
        <v>98543</v>
      </c>
      <c r="O3681">
        <v>98542</v>
      </c>
      <c r="P3681">
        <v>98543</v>
      </c>
      <c r="Q3681">
        <v>98543</v>
      </c>
      <c r="R3681">
        <v>98543</v>
      </c>
      <c r="S3681">
        <f t="shared" si="57"/>
        <v>89791</v>
      </c>
      <c r="T3681">
        <f>SUM($F3681:H3681)</f>
        <v>1318337</v>
      </c>
      <c r="U3681">
        <f>SUM($F3681:I3681)</f>
        <v>1408128</v>
      </c>
      <c r="V3681">
        <f>SUM($F3681:J3681)</f>
        <v>1497919</v>
      </c>
      <c r="W3681">
        <f>SUM($F3681:K3681)</f>
        <v>1587710</v>
      </c>
      <c r="X3681">
        <f>SUM($F3681:L3681)</f>
        <v>1686253</v>
      </c>
      <c r="Y3681">
        <f>SUM($F3681:M3681)</f>
        <v>1784796</v>
      </c>
      <c r="Z3681">
        <f>SUM($F3681:N3681)</f>
        <v>1883339</v>
      </c>
      <c r="AA3681">
        <f>SUM($F3681:O3681)</f>
        <v>1981881</v>
      </c>
      <c r="AB3681">
        <f>SUM($F3681:P3681)</f>
        <v>2080424</v>
      </c>
      <c r="AC3681">
        <f>SUM($F3681:Q3681)</f>
        <v>2178967</v>
      </c>
      <c r="AD3681">
        <f>SUM($F3681:R3681)</f>
        <v>2277510</v>
      </c>
    </row>
    <row r="3682" spans="1:30" x14ac:dyDescent="0.35">
      <c r="A3682" t="s">
        <v>179</v>
      </c>
      <c r="B3682" s="328" t="str">
        <f>VLOOKUP(A3682,'Web Based Remittances'!$A$2:$C$70,3,0)</f>
        <v>338p57p</v>
      </c>
      <c r="C3682" t="s">
        <v>59</v>
      </c>
      <c r="D3682" t="s">
        <v>60</v>
      </c>
      <c r="E3682">
        <v>6110020</v>
      </c>
      <c r="S3682">
        <f t="shared" si="57"/>
        <v>0</v>
      </c>
      <c r="T3682">
        <f>SUM($F3682:H3682)</f>
        <v>0</v>
      </c>
      <c r="U3682">
        <f>SUM($F3682:I3682)</f>
        <v>0</v>
      </c>
      <c r="V3682">
        <f>SUM($F3682:J3682)</f>
        <v>0</v>
      </c>
      <c r="W3682">
        <f>SUM($F3682:K3682)</f>
        <v>0</v>
      </c>
      <c r="X3682">
        <f>SUM($F3682:L3682)</f>
        <v>0</v>
      </c>
      <c r="Y3682">
        <f>SUM($F3682:M3682)</f>
        <v>0</v>
      </c>
      <c r="Z3682">
        <f>SUM($F3682:N3682)</f>
        <v>0</v>
      </c>
      <c r="AA3682">
        <f>SUM($F3682:O3682)</f>
        <v>0</v>
      </c>
      <c r="AB3682">
        <f>SUM($F3682:P3682)</f>
        <v>0</v>
      </c>
      <c r="AC3682">
        <f>SUM($F3682:Q3682)</f>
        <v>0</v>
      </c>
      <c r="AD3682">
        <f>SUM($F3682:R3682)</f>
        <v>0</v>
      </c>
    </row>
    <row r="3683" spans="1:30" x14ac:dyDescent="0.35">
      <c r="A3683" t="s">
        <v>179</v>
      </c>
      <c r="B3683" s="328" t="str">
        <f>VLOOKUP(A3683,'Web Based Remittances'!$A$2:$C$70,3,0)</f>
        <v>338p57p</v>
      </c>
      <c r="C3683" t="s">
        <v>61</v>
      </c>
      <c r="D3683" t="s">
        <v>62</v>
      </c>
      <c r="E3683">
        <v>6110600</v>
      </c>
      <c r="F3683">
        <v>480489</v>
      </c>
      <c r="G3683">
        <v>43407</v>
      </c>
      <c r="H3683">
        <v>43407</v>
      </c>
      <c r="I3683">
        <v>43407</v>
      </c>
      <c r="J3683">
        <v>43407</v>
      </c>
      <c r="K3683">
        <v>43407</v>
      </c>
      <c r="L3683">
        <v>36674</v>
      </c>
      <c r="M3683">
        <v>37796</v>
      </c>
      <c r="N3683">
        <v>37797</v>
      </c>
      <c r="O3683">
        <v>37797</v>
      </c>
      <c r="P3683">
        <v>37796</v>
      </c>
      <c r="Q3683">
        <v>37797</v>
      </c>
      <c r="R3683">
        <v>37797</v>
      </c>
      <c r="S3683">
        <f t="shared" si="57"/>
        <v>43407</v>
      </c>
      <c r="T3683">
        <f>SUM($F3683:H3683)</f>
        <v>567303</v>
      </c>
      <c r="U3683">
        <f>SUM($F3683:I3683)</f>
        <v>610710</v>
      </c>
      <c r="V3683">
        <f>SUM($F3683:J3683)</f>
        <v>654117</v>
      </c>
      <c r="W3683">
        <f>SUM($F3683:K3683)</f>
        <v>697524</v>
      </c>
      <c r="X3683">
        <f>SUM($F3683:L3683)</f>
        <v>734198</v>
      </c>
      <c r="Y3683">
        <f>SUM($F3683:M3683)</f>
        <v>771994</v>
      </c>
      <c r="Z3683">
        <f>SUM($F3683:N3683)</f>
        <v>809791</v>
      </c>
      <c r="AA3683">
        <f>SUM($F3683:O3683)</f>
        <v>847588</v>
      </c>
      <c r="AB3683">
        <f>SUM($F3683:P3683)</f>
        <v>885384</v>
      </c>
      <c r="AC3683">
        <f>SUM($F3683:Q3683)</f>
        <v>923181</v>
      </c>
      <c r="AD3683">
        <f>SUM($F3683:R3683)</f>
        <v>960978</v>
      </c>
    </row>
    <row r="3684" spans="1:30" x14ac:dyDescent="0.35">
      <c r="A3684" t="s">
        <v>179</v>
      </c>
      <c r="B3684" s="328" t="str">
        <f>VLOOKUP(A3684,'Web Based Remittances'!$A$2:$C$70,3,0)</f>
        <v>338p57p</v>
      </c>
      <c r="C3684" t="s">
        <v>63</v>
      </c>
      <c r="D3684" t="s">
        <v>64</v>
      </c>
      <c r="E3684">
        <v>6110720</v>
      </c>
      <c r="F3684">
        <v>63217</v>
      </c>
      <c r="G3684">
        <v>5194</v>
      </c>
      <c r="H3684">
        <v>5194</v>
      </c>
      <c r="I3684">
        <v>5194</v>
      </c>
      <c r="J3684">
        <v>5194</v>
      </c>
      <c r="K3684">
        <v>5194</v>
      </c>
      <c r="L3684">
        <v>5194</v>
      </c>
      <c r="M3684">
        <v>5343</v>
      </c>
      <c r="N3684">
        <v>5342</v>
      </c>
      <c r="O3684">
        <v>5342</v>
      </c>
      <c r="P3684">
        <v>5342</v>
      </c>
      <c r="Q3684">
        <v>5342</v>
      </c>
      <c r="R3684">
        <v>5342</v>
      </c>
      <c r="S3684">
        <f t="shared" si="57"/>
        <v>5194</v>
      </c>
      <c r="T3684">
        <f>SUM($F3684:H3684)</f>
        <v>73605</v>
      </c>
      <c r="U3684">
        <f>SUM($F3684:I3684)</f>
        <v>78799</v>
      </c>
      <c r="V3684">
        <f>SUM($F3684:J3684)</f>
        <v>83993</v>
      </c>
      <c r="W3684">
        <f>SUM($F3684:K3684)</f>
        <v>89187</v>
      </c>
      <c r="X3684">
        <f>SUM($F3684:L3684)</f>
        <v>94381</v>
      </c>
      <c r="Y3684">
        <f>SUM($F3684:M3684)</f>
        <v>99724</v>
      </c>
      <c r="Z3684">
        <f>SUM($F3684:N3684)</f>
        <v>105066</v>
      </c>
      <c r="AA3684">
        <f>SUM($F3684:O3684)</f>
        <v>110408</v>
      </c>
      <c r="AB3684">
        <f>SUM($F3684:P3684)</f>
        <v>115750</v>
      </c>
      <c r="AC3684">
        <f>SUM($F3684:Q3684)</f>
        <v>121092</v>
      </c>
      <c r="AD3684">
        <f>SUM($F3684:R3684)</f>
        <v>126434</v>
      </c>
    </row>
    <row r="3685" spans="1:30" x14ac:dyDescent="0.35">
      <c r="A3685" t="s">
        <v>179</v>
      </c>
      <c r="B3685" s="328" t="str">
        <f>VLOOKUP(A3685,'Web Based Remittances'!$A$2:$C$70,3,0)</f>
        <v>338p57p</v>
      </c>
      <c r="C3685" t="s">
        <v>65</v>
      </c>
      <c r="D3685" t="s">
        <v>66</v>
      </c>
      <c r="E3685">
        <v>6110860</v>
      </c>
      <c r="F3685">
        <v>85290</v>
      </c>
      <c r="G3685">
        <v>7043</v>
      </c>
      <c r="H3685">
        <v>7043</v>
      </c>
      <c r="I3685">
        <v>7043</v>
      </c>
      <c r="J3685">
        <v>7043</v>
      </c>
      <c r="K3685">
        <v>7043</v>
      </c>
      <c r="L3685">
        <v>7043</v>
      </c>
      <c r="M3685">
        <v>7172</v>
      </c>
      <c r="N3685">
        <v>7172</v>
      </c>
      <c r="O3685">
        <v>7172</v>
      </c>
      <c r="P3685">
        <v>7172</v>
      </c>
      <c r="Q3685">
        <v>7172</v>
      </c>
      <c r="R3685">
        <v>7172</v>
      </c>
      <c r="S3685">
        <f t="shared" si="57"/>
        <v>7043</v>
      </c>
      <c r="T3685">
        <f>SUM($F3685:H3685)</f>
        <v>99376</v>
      </c>
      <c r="U3685">
        <f>SUM($F3685:I3685)</f>
        <v>106419</v>
      </c>
      <c r="V3685">
        <f>SUM($F3685:J3685)</f>
        <v>113462</v>
      </c>
      <c r="W3685">
        <f>SUM($F3685:K3685)</f>
        <v>120505</v>
      </c>
      <c r="X3685">
        <f>SUM($F3685:L3685)</f>
        <v>127548</v>
      </c>
      <c r="Y3685">
        <f>SUM($F3685:M3685)</f>
        <v>134720</v>
      </c>
      <c r="Z3685">
        <f>SUM($F3685:N3685)</f>
        <v>141892</v>
      </c>
      <c r="AA3685">
        <f>SUM($F3685:O3685)</f>
        <v>149064</v>
      </c>
      <c r="AB3685">
        <f>SUM($F3685:P3685)</f>
        <v>156236</v>
      </c>
      <c r="AC3685">
        <f>SUM($F3685:Q3685)</f>
        <v>163408</v>
      </c>
      <c r="AD3685">
        <f>SUM($F3685:R3685)</f>
        <v>170580</v>
      </c>
    </row>
    <row r="3686" spans="1:30" x14ac:dyDescent="0.35">
      <c r="A3686" t="s">
        <v>179</v>
      </c>
      <c r="B3686" s="328" t="str">
        <f>VLOOKUP(A3686,'Web Based Remittances'!$A$2:$C$70,3,0)</f>
        <v>338p57p</v>
      </c>
      <c r="C3686" t="s">
        <v>67</v>
      </c>
      <c r="D3686" t="s">
        <v>68</v>
      </c>
      <c r="E3686">
        <v>6110800</v>
      </c>
      <c r="S3686">
        <f t="shared" si="57"/>
        <v>0</v>
      </c>
      <c r="T3686">
        <f>SUM($F3686:H3686)</f>
        <v>0</v>
      </c>
      <c r="U3686">
        <f>SUM($F3686:I3686)</f>
        <v>0</v>
      </c>
      <c r="V3686">
        <f>SUM($F3686:J3686)</f>
        <v>0</v>
      </c>
      <c r="W3686">
        <f>SUM($F3686:K3686)</f>
        <v>0</v>
      </c>
      <c r="X3686">
        <f>SUM($F3686:L3686)</f>
        <v>0</v>
      </c>
      <c r="Y3686">
        <f>SUM($F3686:M3686)</f>
        <v>0</v>
      </c>
      <c r="Z3686">
        <f>SUM($F3686:N3686)</f>
        <v>0</v>
      </c>
      <c r="AA3686">
        <f>SUM($F3686:O3686)</f>
        <v>0</v>
      </c>
      <c r="AB3686">
        <f>SUM($F3686:P3686)</f>
        <v>0</v>
      </c>
      <c r="AC3686">
        <f>SUM($F3686:Q3686)</f>
        <v>0</v>
      </c>
      <c r="AD3686">
        <f>SUM($F3686:R3686)</f>
        <v>0</v>
      </c>
    </row>
    <row r="3687" spans="1:30" x14ac:dyDescent="0.35">
      <c r="A3687" t="s">
        <v>179</v>
      </c>
      <c r="B3687" s="328" t="str">
        <f>VLOOKUP(A3687,'Web Based Remittances'!$A$2:$C$70,3,0)</f>
        <v>338p57p</v>
      </c>
      <c r="C3687" t="s">
        <v>69</v>
      </c>
      <c r="D3687" t="s">
        <v>70</v>
      </c>
      <c r="E3687">
        <v>6110640</v>
      </c>
      <c r="F3687">
        <v>24277</v>
      </c>
      <c r="G3687">
        <v>2024</v>
      </c>
      <c r="H3687">
        <v>2023</v>
      </c>
      <c r="I3687">
        <v>2023</v>
      </c>
      <c r="J3687">
        <v>2023</v>
      </c>
      <c r="K3687">
        <v>2023</v>
      </c>
      <c r="L3687">
        <v>2023</v>
      </c>
      <c r="M3687">
        <v>2023</v>
      </c>
      <c r="N3687">
        <v>2023</v>
      </c>
      <c r="O3687">
        <v>2023</v>
      </c>
      <c r="P3687">
        <v>2023</v>
      </c>
      <c r="Q3687">
        <v>2023</v>
      </c>
      <c r="R3687">
        <v>2023</v>
      </c>
      <c r="S3687">
        <f t="shared" si="57"/>
        <v>2024</v>
      </c>
      <c r="T3687">
        <f>SUM($F3687:H3687)</f>
        <v>28324</v>
      </c>
      <c r="U3687">
        <f>SUM($F3687:I3687)</f>
        <v>30347</v>
      </c>
      <c r="V3687">
        <f>SUM($F3687:J3687)</f>
        <v>32370</v>
      </c>
      <c r="W3687">
        <f>SUM($F3687:K3687)</f>
        <v>34393</v>
      </c>
      <c r="X3687">
        <f>SUM($F3687:L3687)</f>
        <v>36416</v>
      </c>
      <c r="Y3687">
        <f>SUM($F3687:M3687)</f>
        <v>38439</v>
      </c>
      <c r="Z3687">
        <f>SUM($F3687:N3687)</f>
        <v>40462</v>
      </c>
      <c r="AA3687">
        <f>SUM($F3687:O3687)</f>
        <v>42485</v>
      </c>
      <c r="AB3687">
        <f>SUM($F3687:P3687)</f>
        <v>44508</v>
      </c>
      <c r="AC3687">
        <f>SUM($F3687:Q3687)</f>
        <v>46531</v>
      </c>
      <c r="AD3687">
        <f>SUM($F3687:R3687)</f>
        <v>48554</v>
      </c>
    </row>
    <row r="3688" spans="1:30" x14ac:dyDescent="0.35">
      <c r="A3688" t="s">
        <v>179</v>
      </c>
      <c r="B3688" s="328" t="str">
        <f>VLOOKUP(A3688,'Web Based Remittances'!$A$2:$C$70,3,0)</f>
        <v>338p57p</v>
      </c>
      <c r="C3688" t="s">
        <v>71</v>
      </c>
      <c r="D3688" t="s">
        <v>72</v>
      </c>
      <c r="E3688">
        <v>6116300</v>
      </c>
      <c r="F3688">
        <v>10200</v>
      </c>
      <c r="G3688">
        <v>350</v>
      </c>
      <c r="H3688">
        <v>350</v>
      </c>
      <c r="I3688">
        <v>350</v>
      </c>
      <c r="J3688">
        <v>3000</v>
      </c>
      <c r="K3688">
        <v>350</v>
      </c>
      <c r="L3688">
        <v>2000</v>
      </c>
      <c r="M3688">
        <v>350</v>
      </c>
      <c r="N3688">
        <v>350</v>
      </c>
      <c r="O3688">
        <v>2000</v>
      </c>
      <c r="P3688">
        <v>350</v>
      </c>
      <c r="Q3688">
        <v>350</v>
      </c>
      <c r="R3688">
        <v>400</v>
      </c>
      <c r="S3688">
        <f t="shared" si="57"/>
        <v>350</v>
      </c>
      <c r="T3688">
        <f>SUM($F3688:H3688)</f>
        <v>10900</v>
      </c>
      <c r="U3688">
        <f>SUM($F3688:I3688)</f>
        <v>11250</v>
      </c>
      <c r="V3688">
        <f>SUM($F3688:J3688)</f>
        <v>14250</v>
      </c>
      <c r="W3688">
        <f>SUM($F3688:K3688)</f>
        <v>14600</v>
      </c>
      <c r="X3688">
        <f>SUM($F3688:L3688)</f>
        <v>16600</v>
      </c>
      <c r="Y3688">
        <f>SUM($F3688:M3688)</f>
        <v>16950</v>
      </c>
      <c r="Z3688">
        <f>SUM($F3688:N3688)</f>
        <v>17300</v>
      </c>
      <c r="AA3688">
        <f>SUM($F3688:O3688)</f>
        <v>19300</v>
      </c>
      <c r="AB3688">
        <f>SUM($F3688:P3688)</f>
        <v>19650</v>
      </c>
      <c r="AC3688">
        <f>SUM($F3688:Q3688)</f>
        <v>20000</v>
      </c>
      <c r="AD3688">
        <f>SUM($F3688:R3688)</f>
        <v>20400</v>
      </c>
    </row>
    <row r="3689" spans="1:30" x14ac:dyDescent="0.35">
      <c r="A3689" t="s">
        <v>179</v>
      </c>
      <c r="B3689" s="328" t="str">
        <f>VLOOKUP(A3689,'Web Based Remittances'!$A$2:$C$70,3,0)</f>
        <v>338p57p</v>
      </c>
      <c r="C3689" t="s">
        <v>73</v>
      </c>
      <c r="D3689" t="s">
        <v>74</v>
      </c>
      <c r="E3689">
        <v>6116200</v>
      </c>
      <c r="F3689">
        <v>8200</v>
      </c>
      <c r="G3689">
        <v>700</v>
      </c>
      <c r="H3689">
        <v>500</v>
      </c>
      <c r="I3689">
        <v>2500</v>
      </c>
      <c r="J3689">
        <v>500</v>
      </c>
      <c r="K3689">
        <v>500</v>
      </c>
      <c r="L3689">
        <v>500</v>
      </c>
      <c r="M3689">
        <v>500</v>
      </c>
      <c r="N3689">
        <v>500</v>
      </c>
      <c r="O3689">
        <v>500</v>
      </c>
      <c r="P3689">
        <v>500</v>
      </c>
      <c r="Q3689">
        <v>500</v>
      </c>
      <c r="R3689">
        <v>500</v>
      </c>
      <c r="S3689">
        <f t="shared" si="57"/>
        <v>700</v>
      </c>
      <c r="T3689">
        <f>SUM($F3689:H3689)</f>
        <v>9400</v>
      </c>
      <c r="U3689">
        <f>SUM($F3689:I3689)</f>
        <v>11900</v>
      </c>
      <c r="V3689">
        <f>SUM($F3689:J3689)</f>
        <v>12400</v>
      </c>
      <c r="W3689">
        <f>SUM($F3689:K3689)</f>
        <v>12900</v>
      </c>
      <c r="X3689">
        <f>SUM($F3689:L3689)</f>
        <v>13400</v>
      </c>
      <c r="Y3689">
        <f>SUM($F3689:M3689)</f>
        <v>13900</v>
      </c>
      <c r="Z3689">
        <f>SUM($F3689:N3689)</f>
        <v>14400</v>
      </c>
      <c r="AA3689">
        <f>SUM($F3689:O3689)</f>
        <v>14900</v>
      </c>
      <c r="AB3689">
        <f>SUM($F3689:P3689)</f>
        <v>15400</v>
      </c>
      <c r="AC3689">
        <f>SUM($F3689:Q3689)</f>
        <v>15900</v>
      </c>
      <c r="AD3689">
        <f>SUM($F3689:R3689)</f>
        <v>16400</v>
      </c>
    </row>
    <row r="3690" spans="1:30" x14ac:dyDescent="0.35">
      <c r="A3690" t="s">
        <v>179</v>
      </c>
      <c r="B3690" s="328" t="str">
        <f>VLOOKUP(A3690,'Web Based Remittances'!$A$2:$C$70,3,0)</f>
        <v>338p57p</v>
      </c>
      <c r="C3690" t="s">
        <v>75</v>
      </c>
      <c r="D3690" t="s">
        <v>76</v>
      </c>
      <c r="E3690">
        <v>6116610</v>
      </c>
      <c r="S3690">
        <f t="shared" si="57"/>
        <v>0</v>
      </c>
      <c r="T3690">
        <f>SUM($F3690:H3690)</f>
        <v>0</v>
      </c>
      <c r="U3690">
        <f>SUM($F3690:I3690)</f>
        <v>0</v>
      </c>
      <c r="V3690">
        <f>SUM($F3690:J3690)</f>
        <v>0</v>
      </c>
      <c r="W3690">
        <f>SUM($F3690:K3690)</f>
        <v>0</v>
      </c>
      <c r="X3690">
        <f>SUM($F3690:L3690)</f>
        <v>0</v>
      </c>
      <c r="Y3690">
        <f>SUM($F3690:M3690)</f>
        <v>0</v>
      </c>
      <c r="Z3690">
        <f>SUM($F3690:N3690)</f>
        <v>0</v>
      </c>
      <c r="AA3690">
        <f>SUM($F3690:O3690)</f>
        <v>0</v>
      </c>
      <c r="AB3690">
        <f>SUM($F3690:P3690)</f>
        <v>0</v>
      </c>
      <c r="AC3690">
        <f>SUM($F3690:Q3690)</f>
        <v>0</v>
      </c>
      <c r="AD3690">
        <f>SUM($F3690:R3690)</f>
        <v>0</v>
      </c>
    </row>
    <row r="3691" spans="1:30" x14ac:dyDescent="0.35">
      <c r="A3691" t="s">
        <v>179</v>
      </c>
      <c r="B3691" s="328" t="str">
        <f>VLOOKUP(A3691,'Web Based Remittances'!$A$2:$C$70,3,0)</f>
        <v>338p57p</v>
      </c>
      <c r="C3691" t="s">
        <v>77</v>
      </c>
      <c r="D3691" t="s">
        <v>78</v>
      </c>
      <c r="E3691">
        <v>6116600</v>
      </c>
      <c r="F3691">
        <v>820</v>
      </c>
      <c r="G3691">
        <v>615</v>
      </c>
      <c r="R3691">
        <v>205</v>
      </c>
      <c r="S3691">
        <f t="shared" si="57"/>
        <v>615</v>
      </c>
      <c r="T3691">
        <f>SUM($F3691:H3691)</f>
        <v>1435</v>
      </c>
      <c r="U3691">
        <f>SUM($F3691:I3691)</f>
        <v>1435</v>
      </c>
      <c r="V3691">
        <f>SUM($F3691:J3691)</f>
        <v>1435</v>
      </c>
      <c r="W3691">
        <f>SUM($F3691:K3691)</f>
        <v>1435</v>
      </c>
      <c r="X3691">
        <f>SUM($F3691:L3691)</f>
        <v>1435</v>
      </c>
      <c r="Y3691">
        <f>SUM($F3691:M3691)</f>
        <v>1435</v>
      </c>
      <c r="Z3691">
        <f>SUM($F3691:N3691)</f>
        <v>1435</v>
      </c>
      <c r="AA3691">
        <f>SUM($F3691:O3691)</f>
        <v>1435</v>
      </c>
      <c r="AB3691">
        <f>SUM($F3691:P3691)</f>
        <v>1435</v>
      </c>
      <c r="AC3691">
        <f>SUM($F3691:Q3691)</f>
        <v>1435</v>
      </c>
      <c r="AD3691">
        <f>SUM($F3691:R3691)</f>
        <v>1640</v>
      </c>
    </row>
    <row r="3692" spans="1:30" x14ac:dyDescent="0.35">
      <c r="A3692" t="s">
        <v>179</v>
      </c>
      <c r="B3692" s="328" t="str">
        <f>VLOOKUP(A3692,'Web Based Remittances'!$A$2:$C$70,3,0)</f>
        <v>338p57p</v>
      </c>
      <c r="C3692" t="s">
        <v>79</v>
      </c>
      <c r="D3692" t="s">
        <v>80</v>
      </c>
      <c r="E3692">
        <v>6121000</v>
      </c>
      <c r="F3692">
        <v>74395</v>
      </c>
      <c r="H3692">
        <v>2740</v>
      </c>
      <c r="I3692">
        <v>2740</v>
      </c>
      <c r="J3692">
        <v>2740</v>
      </c>
      <c r="K3692">
        <v>47000</v>
      </c>
      <c r="L3692">
        <v>2740</v>
      </c>
      <c r="M3692">
        <v>2740</v>
      </c>
      <c r="N3692">
        <v>2740</v>
      </c>
      <c r="O3692">
        <v>2740</v>
      </c>
      <c r="P3692">
        <v>2740</v>
      </c>
      <c r="Q3692">
        <v>2740</v>
      </c>
      <c r="R3692">
        <v>2735</v>
      </c>
      <c r="S3692">
        <f t="shared" si="57"/>
        <v>0</v>
      </c>
      <c r="T3692">
        <f>SUM($F3692:H3692)</f>
        <v>77135</v>
      </c>
      <c r="U3692">
        <f>SUM($F3692:I3692)</f>
        <v>79875</v>
      </c>
      <c r="V3692">
        <f>SUM($F3692:J3692)</f>
        <v>82615</v>
      </c>
      <c r="W3692">
        <f>SUM($F3692:K3692)</f>
        <v>129615</v>
      </c>
      <c r="X3692">
        <f>SUM($F3692:L3692)</f>
        <v>132355</v>
      </c>
      <c r="Y3692">
        <f>SUM($F3692:M3692)</f>
        <v>135095</v>
      </c>
      <c r="Z3692">
        <f>SUM($F3692:N3692)</f>
        <v>137835</v>
      </c>
      <c r="AA3692">
        <f>SUM($F3692:O3692)</f>
        <v>140575</v>
      </c>
      <c r="AB3692">
        <f>SUM($F3692:P3692)</f>
        <v>143315</v>
      </c>
      <c r="AC3692">
        <f>SUM($F3692:Q3692)</f>
        <v>146055</v>
      </c>
      <c r="AD3692">
        <f>SUM($F3692:R3692)</f>
        <v>148790</v>
      </c>
    </row>
    <row r="3693" spans="1:30" x14ac:dyDescent="0.35">
      <c r="A3693" t="s">
        <v>179</v>
      </c>
      <c r="B3693" s="328" t="str">
        <f>VLOOKUP(A3693,'Web Based Remittances'!$A$2:$C$70,3,0)</f>
        <v>338p57p</v>
      </c>
      <c r="C3693" t="s">
        <v>81</v>
      </c>
      <c r="D3693" t="s">
        <v>82</v>
      </c>
      <c r="E3693">
        <v>6122310</v>
      </c>
      <c r="F3693">
        <v>5449</v>
      </c>
      <c r="G3693">
        <v>454</v>
      </c>
      <c r="H3693">
        <v>454</v>
      </c>
      <c r="I3693">
        <v>454</v>
      </c>
      <c r="J3693">
        <v>454</v>
      </c>
      <c r="K3693">
        <v>454</v>
      </c>
      <c r="L3693">
        <v>454</v>
      </c>
      <c r="M3693">
        <v>454</v>
      </c>
      <c r="N3693">
        <v>454</v>
      </c>
      <c r="O3693">
        <v>454</v>
      </c>
      <c r="P3693">
        <v>454</v>
      </c>
      <c r="Q3693">
        <v>454</v>
      </c>
      <c r="R3693">
        <v>455</v>
      </c>
      <c r="S3693">
        <f t="shared" si="57"/>
        <v>454</v>
      </c>
      <c r="T3693">
        <f>SUM($F3693:H3693)</f>
        <v>6357</v>
      </c>
      <c r="U3693">
        <f>SUM($F3693:I3693)</f>
        <v>6811</v>
      </c>
      <c r="V3693">
        <f>SUM($F3693:J3693)</f>
        <v>7265</v>
      </c>
      <c r="W3693">
        <f>SUM($F3693:K3693)</f>
        <v>7719</v>
      </c>
      <c r="X3693">
        <f>SUM($F3693:L3693)</f>
        <v>8173</v>
      </c>
      <c r="Y3693">
        <f>SUM($F3693:M3693)</f>
        <v>8627</v>
      </c>
      <c r="Z3693">
        <f>SUM($F3693:N3693)</f>
        <v>9081</v>
      </c>
      <c r="AA3693">
        <f>SUM($F3693:O3693)</f>
        <v>9535</v>
      </c>
      <c r="AB3693">
        <f>SUM($F3693:P3693)</f>
        <v>9989</v>
      </c>
      <c r="AC3693">
        <f>SUM($F3693:Q3693)</f>
        <v>10443</v>
      </c>
      <c r="AD3693">
        <f>SUM($F3693:R3693)</f>
        <v>10898</v>
      </c>
    </row>
    <row r="3694" spans="1:30" x14ac:dyDescent="0.35">
      <c r="A3694" t="s">
        <v>179</v>
      </c>
      <c r="B3694" s="328" t="str">
        <f>VLOOKUP(A3694,'Web Based Remittances'!$A$2:$C$70,3,0)</f>
        <v>338p57p</v>
      </c>
      <c r="C3694" t="s">
        <v>83</v>
      </c>
      <c r="D3694" t="s">
        <v>84</v>
      </c>
      <c r="E3694">
        <v>6122110</v>
      </c>
      <c r="F3694">
        <v>6500</v>
      </c>
      <c r="G3694">
        <v>542</v>
      </c>
      <c r="H3694">
        <v>542</v>
      </c>
      <c r="I3694">
        <v>542</v>
      </c>
      <c r="J3694">
        <v>542</v>
      </c>
      <c r="K3694">
        <v>542</v>
      </c>
      <c r="L3694">
        <v>542</v>
      </c>
      <c r="M3694">
        <v>542</v>
      </c>
      <c r="N3694">
        <v>542</v>
      </c>
      <c r="O3694">
        <v>542</v>
      </c>
      <c r="P3694">
        <v>542</v>
      </c>
      <c r="Q3694">
        <v>542</v>
      </c>
      <c r="R3694">
        <v>538</v>
      </c>
      <c r="S3694">
        <f t="shared" si="57"/>
        <v>542</v>
      </c>
      <c r="T3694">
        <f>SUM($F3694:H3694)</f>
        <v>7584</v>
      </c>
      <c r="U3694">
        <f>SUM($F3694:I3694)</f>
        <v>8126</v>
      </c>
      <c r="V3694">
        <f>SUM($F3694:J3694)</f>
        <v>8668</v>
      </c>
      <c r="W3694">
        <f>SUM($F3694:K3694)</f>
        <v>9210</v>
      </c>
      <c r="X3694">
        <f>SUM($F3694:L3694)</f>
        <v>9752</v>
      </c>
      <c r="Y3694">
        <f>SUM($F3694:M3694)</f>
        <v>10294</v>
      </c>
      <c r="Z3694">
        <f>SUM($F3694:N3694)</f>
        <v>10836</v>
      </c>
      <c r="AA3694">
        <f>SUM($F3694:O3694)</f>
        <v>11378</v>
      </c>
      <c r="AB3694">
        <f>SUM($F3694:P3694)</f>
        <v>11920</v>
      </c>
      <c r="AC3694">
        <f>SUM($F3694:Q3694)</f>
        <v>12462</v>
      </c>
      <c r="AD3694">
        <f>SUM($F3694:R3694)</f>
        <v>13000</v>
      </c>
    </row>
    <row r="3695" spans="1:30" x14ac:dyDescent="0.35">
      <c r="A3695" t="s">
        <v>179</v>
      </c>
      <c r="B3695" s="328" t="str">
        <f>VLOOKUP(A3695,'Web Based Remittances'!$A$2:$C$70,3,0)</f>
        <v>338p57p</v>
      </c>
      <c r="C3695" t="s">
        <v>85</v>
      </c>
      <c r="D3695" t="s">
        <v>86</v>
      </c>
      <c r="E3695">
        <v>6120800</v>
      </c>
      <c r="F3695">
        <v>5700</v>
      </c>
      <c r="G3695">
        <v>475</v>
      </c>
      <c r="H3695">
        <v>475</v>
      </c>
      <c r="I3695">
        <v>475</v>
      </c>
      <c r="J3695">
        <v>475</v>
      </c>
      <c r="K3695">
        <v>475</v>
      </c>
      <c r="L3695">
        <v>475</v>
      </c>
      <c r="M3695">
        <v>475</v>
      </c>
      <c r="N3695">
        <v>475</v>
      </c>
      <c r="O3695">
        <v>475</v>
      </c>
      <c r="P3695">
        <v>475</v>
      </c>
      <c r="Q3695">
        <v>475</v>
      </c>
      <c r="R3695">
        <v>475</v>
      </c>
      <c r="S3695">
        <f t="shared" si="57"/>
        <v>475</v>
      </c>
      <c r="T3695">
        <f>SUM($F3695:H3695)</f>
        <v>6650</v>
      </c>
      <c r="U3695">
        <f>SUM($F3695:I3695)</f>
        <v>7125</v>
      </c>
      <c r="V3695">
        <f>SUM($F3695:J3695)</f>
        <v>7600</v>
      </c>
      <c r="W3695">
        <f>SUM($F3695:K3695)</f>
        <v>8075</v>
      </c>
      <c r="X3695">
        <f>SUM($F3695:L3695)</f>
        <v>8550</v>
      </c>
      <c r="Y3695">
        <f>SUM($F3695:M3695)</f>
        <v>9025</v>
      </c>
      <c r="Z3695">
        <f>SUM($F3695:N3695)</f>
        <v>9500</v>
      </c>
      <c r="AA3695">
        <f>SUM($F3695:O3695)</f>
        <v>9975</v>
      </c>
      <c r="AB3695">
        <f>SUM($F3695:P3695)</f>
        <v>10450</v>
      </c>
      <c r="AC3695">
        <f>SUM($F3695:Q3695)</f>
        <v>10925</v>
      </c>
      <c r="AD3695">
        <f>SUM($F3695:R3695)</f>
        <v>11400</v>
      </c>
    </row>
    <row r="3696" spans="1:30" x14ac:dyDescent="0.35">
      <c r="A3696" t="s">
        <v>179</v>
      </c>
      <c r="B3696" s="328" t="str">
        <f>VLOOKUP(A3696,'Web Based Remittances'!$A$2:$C$70,3,0)</f>
        <v>338p57p</v>
      </c>
      <c r="C3696" t="s">
        <v>87</v>
      </c>
      <c r="D3696" t="s">
        <v>88</v>
      </c>
      <c r="E3696">
        <v>6120220</v>
      </c>
      <c r="F3696">
        <v>38500</v>
      </c>
      <c r="G3696">
        <v>3208</v>
      </c>
      <c r="H3696">
        <v>3208</v>
      </c>
      <c r="I3696">
        <v>3208</v>
      </c>
      <c r="J3696">
        <v>3208</v>
      </c>
      <c r="K3696">
        <v>3208</v>
      </c>
      <c r="L3696">
        <v>3208</v>
      </c>
      <c r="M3696">
        <v>3208</v>
      </c>
      <c r="N3696">
        <v>3208</v>
      </c>
      <c r="O3696">
        <v>3208</v>
      </c>
      <c r="P3696">
        <v>3208</v>
      </c>
      <c r="Q3696">
        <v>3208</v>
      </c>
      <c r="R3696">
        <v>3212</v>
      </c>
      <c r="S3696">
        <f t="shared" si="57"/>
        <v>3208</v>
      </c>
      <c r="T3696">
        <f>SUM($F3696:H3696)</f>
        <v>44916</v>
      </c>
      <c r="U3696">
        <f>SUM($F3696:I3696)</f>
        <v>48124</v>
      </c>
      <c r="V3696">
        <f>SUM($F3696:J3696)</f>
        <v>51332</v>
      </c>
      <c r="W3696">
        <f>SUM($F3696:K3696)</f>
        <v>54540</v>
      </c>
      <c r="X3696">
        <f>SUM($F3696:L3696)</f>
        <v>57748</v>
      </c>
      <c r="Y3696">
        <f>SUM($F3696:M3696)</f>
        <v>60956</v>
      </c>
      <c r="Z3696">
        <f>SUM($F3696:N3696)</f>
        <v>64164</v>
      </c>
      <c r="AA3696">
        <f>SUM($F3696:O3696)</f>
        <v>67372</v>
      </c>
      <c r="AB3696">
        <f>SUM($F3696:P3696)</f>
        <v>70580</v>
      </c>
      <c r="AC3696">
        <f>SUM($F3696:Q3696)</f>
        <v>73788</v>
      </c>
      <c r="AD3696">
        <f>SUM($F3696:R3696)</f>
        <v>77000</v>
      </c>
    </row>
    <row r="3697" spans="1:30" x14ac:dyDescent="0.35">
      <c r="A3697" t="s">
        <v>179</v>
      </c>
      <c r="B3697" s="328" t="str">
        <f>VLOOKUP(A3697,'Web Based Remittances'!$A$2:$C$70,3,0)</f>
        <v>338p57p</v>
      </c>
      <c r="C3697" t="s">
        <v>89</v>
      </c>
      <c r="D3697" t="s">
        <v>90</v>
      </c>
      <c r="E3697">
        <v>6120600</v>
      </c>
      <c r="F3697">
        <v>41984</v>
      </c>
      <c r="G3697">
        <v>3499</v>
      </c>
      <c r="H3697">
        <v>3499</v>
      </c>
      <c r="I3697">
        <v>3499</v>
      </c>
      <c r="J3697">
        <v>3499</v>
      </c>
      <c r="K3697">
        <v>3499</v>
      </c>
      <c r="L3697">
        <v>3499</v>
      </c>
      <c r="M3697">
        <v>3499</v>
      </c>
      <c r="N3697">
        <v>3499</v>
      </c>
      <c r="O3697">
        <v>3498</v>
      </c>
      <c r="P3697">
        <v>3498</v>
      </c>
      <c r="Q3697">
        <v>3498</v>
      </c>
      <c r="R3697">
        <v>3498</v>
      </c>
      <c r="S3697">
        <f t="shared" si="57"/>
        <v>3499</v>
      </c>
      <c r="T3697">
        <f>SUM($F3697:H3697)</f>
        <v>48982</v>
      </c>
      <c r="U3697">
        <f>SUM($F3697:I3697)</f>
        <v>52481</v>
      </c>
      <c r="V3697">
        <f>SUM($F3697:J3697)</f>
        <v>55980</v>
      </c>
      <c r="W3697">
        <f>SUM($F3697:K3697)</f>
        <v>59479</v>
      </c>
      <c r="X3697">
        <f>SUM($F3697:L3697)</f>
        <v>62978</v>
      </c>
      <c r="Y3697">
        <f>SUM($F3697:M3697)</f>
        <v>66477</v>
      </c>
      <c r="Z3697">
        <f>SUM($F3697:N3697)</f>
        <v>69976</v>
      </c>
      <c r="AA3697">
        <f>SUM($F3697:O3697)</f>
        <v>73474</v>
      </c>
      <c r="AB3697">
        <f>SUM($F3697:P3697)</f>
        <v>76972</v>
      </c>
      <c r="AC3697">
        <f>SUM($F3697:Q3697)</f>
        <v>80470</v>
      </c>
      <c r="AD3697">
        <f>SUM($F3697:R3697)</f>
        <v>83968</v>
      </c>
    </row>
    <row r="3698" spans="1:30" x14ac:dyDescent="0.35">
      <c r="A3698" t="s">
        <v>179</v>
      </c>
      <c r="B3698" s="328" t="str">
        <f>VLOOKUP(A3698,'Web Based Remittances'!$A$2:$C$70,3,0)</f>
        <v>338p57p</v>
      </c>
      <c r="C3698" t="s">
        <v>91</v>
      </c>
      <c r="D3698" t="s">
        <v>92</v>
      </c>
      <c r="E3698">
        <v>6120400</v>
      </c>
      <c r="F3698">
        <v>3040</v>
      </c>
      <c r="I3698">
        <v>500</v>
      </c>
      <c r="L3698">
        <v>500</v>
      </c>
      <c r="O3698">
        <v>500</v>
      </c>
      <c r="R3698">
        <v>1540</v>
      </c>
      <c r="S3698">
        <f t="shared" si="57"/>
        <v>0</v>
      </c>
      <c r="T3698">
        <f>SUM($F3698:H3698)</f>
        <v>3040</v>
      </c>
      <c r="U3698">
        <f>SUM($F3698:I3698)</f>
        <v>3540</v>
      </c>
      <c r="V3698">
        <f>SUM($F3698:J3698)</f>
        <v>3540</v>
      </c>
      <c r="W3698">
        <f>SUM($F3698:K3698)</f>
        <v>3540</v>
      </c>
      <c r="X3698">
        <f>SUM($F3698:L3698)</f>
        <v>4040</v>
      </c>
      <c r="Y3698">
        <f>SUM($F3698:M3698)</f>
        <v>4040</v>
      </c>
      <c r="Z3698">
        <f>SUM($F3698:N3698)</f>
        <v>4040</v>
      </c>
      <c r="AA3698">
        <f>SUM($F3698:O3698)</f>
        <v>4540</v>
      </c>
      <c r="AB3698">
        <f>SUM($F3698:P3698)</f>
        <v>4540</v>
      </c>
      <c r="AC3698">
        <f>SUM($F3698:Q3698)</f>
        <v>4540</v>
      </c>
      <c r="AD3698">
        <f>SUM($F3698:R3698)</f>
        <v>6080</v>
      </c>
    </row>
    <row r="3699" spans="1:30" x14ac:dyDescent="0.35">
      <c r="A3699" t="s">
        <v>179</v>
      </c>
      <c r="B3699" s="328" t="str">
        <f>VLOOKUP(A3699,'Web Based Remittances'!$A$2:$C$70,3,0)</f>
        <v>338p57p</v>
      </c>
      <c r="C3699" t="s">
        <v>93</v>
      </c>
      <c r="D3699" t="s">
        <v>94</v>
      </c>
      <c r="E3699">
        <v>6140130</v>
      </c>
      <c r="F3699">
        <v>32213</v>
      </c>
      <c r="G3699">
        <v>10059</v>
      </c>
      <c r="H3699">
        <v>2014</v>
      </c>
      <c r="I3699">
        <v>2014</v>
      </c>
      <c r="J3699">
        <v>2014</v>
      </c>
      <c r="K3699">
        <v>2014</v>
      </c>
      <c r="L3699">
        <v>2014</v>
      </c>
      <c r="M3699">
        <v>2014</v>
      </c>
      <c r="N3699">
        <v>2014</v>
      </c>
      <c r="O3699">
        <v>2014</v>
      </c>
      <c r="P3699">
        <v>2014</v>
      </c>
      <c r="Q3699">
        <v>2014</v>
      </c>
      <c r="R3699">
        <v>2014</v>
      </c>
      <c r="S3699">
        <f t="shared" si="57"/>
        <v>10059</v>
      </c>
      <c r="T3699">
        <f>SUM($F3699:H3699)</f>
        <v>44286</v>
      </c>
      <c r="U3699">
        <f>SUM($F3699:I3699)</f>
        <v>46300</v>
      </c>
      <c r="V3699">
        <f>SUM($F3699:J3699)</f>
        <v>48314</v>
      </c>
      <c r="W3699">
        <f>SUM($F3699:K3699)</f>
        <v>50328</v>
      </c>
      <c r="X3699">
        <f>SUM($F3699:L3699)</f>
        <v>52342</v>
      </c>
      <c r="Y3699">
        <f>SUM($F3699:M3699)</f>
        <v>54356</v>
      </c>
      <c r="Z3699">
        <f>SUM($F3699:N3699)</f>
        <v>56370</v>
      </c>
      <c r="AA3699">
        <f>SUM($F3699:O3699)</f>
        <v>58384</v>
      </c>
      <c r="AB3699">
        <f>SUM($F3699:P3699)</f>
        <v>60398</v>
      </c>
      <c r="AC3699">
        <f>SUM($F3699:Q3699)</f>
        <v>62412</v>
      </c>
      <c r="AD3699">
        <f>SUM($F3699:R3699)</f>
        <v>64426</v>
      </c>
    </row>
    <row r="3700" spans="1:30" x14ac:dyDescent="0.35">
      <c r="A3700" t="s">
        <v>179</v>
      </c>
      <c r="B3700" s="328" t="str">
        <f>VLOOKUP(A3700,'Web Based Remittances'!$A$2:$C$70,3,0)</f>
        <v>338p57p</v>
      </c>
      <c r="C3700" t="s">
        <v>95</v>
      </c>
      <c r="D3700" t="s">
        <v>96</v>
      </c>
      <c r="E3700">
        <v>6142430</v>
      </c>
      <c r="F3700">
        <v>24172</v>
      </c>
      <c r="G3700">
        <v>22972</v>
      </c>
      <c r="H3700">
        <v>200</v>
      </c>
      <c r="J3700">
        <v>200</v>
      </c>
      <c r="L3700">
        <v>200</v>
      </c>
      <c r="N3700">
        <v>200</v>
      </c>
      <c r="P3700">
        <v>200</v>
      </c>
      <c r="R3700">
        <v>200</v>
      </c>
      <c r="S3700">
        <f t="shared" si="57"/>
        <v>22972</v>
      </c>
      <c r="T3700">
        <f>SUM($F3700:H3700)</f>
        <v>47344</v>
      </c>
      <c r="U3700">
        <f>SUM($F3700:I3700)</f>
        <v>47344</v>
      </c>
      <c r="V3700">
        <f>SUM($F3700:J3700)</f>
        <v>47544</v>
      </c>
      <c r="W3700">
        <f>SUM($F3700:K3700)</f>
        <v>47544</v>
      </c>
      <c r="X3700">
        <f>SUM($F3700:L3700)</f>
        <v>47744</v>
      </c>
      <c r="Y3700">
        <f>SUM($F3700:M3700)</f>
        <v>47744</v>
      </c>
      <c r="Z3700">
        <f>SUM($F3700:N3700)</f>
        <v>47944</v>
      </c>
      <c r="AA3700">
        <f>SUM($F3700:O3700)</f>
        <v>47944</v>
      </c>
      <c r="AB3700">
        <f>SUM($F3700:P3700)</f>
        <v>48144</v>
      </c>
      <c r="AC3700">
        <f>SUM($F3700:Q3700)</f>
        <v>48144</v>
      </c>
      <c r="AD3700">
        <f>SUM($F3700:R3700)</f>
        <v>48344</v>
      </c>
    </row>
    <row r="3701" spans="1:30" x14ac:dyDescent="0.35">
      <c r="A3701" t="s">
        <v>179</v>
      </c>
      <c r="B3701" s="328" t="str">
        <f>VLOOKUP(A3701,'Web Based Remittances'!$A$2:$C$70,3,0)</f>
        <v>338p57p</v>
      </c>
      <c r="C3701" t="s">
        <v>97</v>
      </c>
      <c r="D3701" t="s">
        <v>98</v>
      </c>
      <c r="E3701">
        <v>6146100</v>
      </c>
      <c r="S3701">
        <f t="shared" si="57"/>
        <v>0</v>
      </c>
      <c r="T3701">
        <f>SUM($F3701:H3701)</f>
        <v>0</v>
      </c>
      <c r="U3701">
        <f>SUM($F3701:I3701)</f>
        <v>0</v>
      </c>
      <c r="V3701">
        <f>SUM($F3701:J3701)</f>
        <v>0</v>
      </c>
      <c r="W3701">
        <f>SUM($F3701:K3701)</f>
        <v>0</v>
      </c>
      <c r="X3701">
        <f>SUM($F3701:L3701)</f>
        <v>0</v>
      </c>
      <c r="Y3701">
        <f>SUM($F3701:M3701)</f>
        <v>0</v>
      </c>
      <c r="Z3701">
        <f>SUM($F3701:N3701)</f>
        <v>0</v>
      </c>
      <c r="AA3701">
        <f>SUM($F3701:O3701)</f>
        <v>0</v>
      </c>
      <c r="AB3701">
        <f>SUM($F3701:P3701)</f>
        <v>0</v>
      </c>
      <c r="AC3701">
        <f>SUM($F3701:Q3701)</f>
        <v>0</v>
      </c>
      <c r="AD3701">
        <f>SUM($F3701:R3701)</f>
        <v>0</v>
      </c>
    </row>
    <row r="3702" spans="1:30" x14ac:dyDescent="0.35">
      <c r="A3702" t="s">
        <v>179</v>
      </c>
      <c r="B3702" s="328" t="str">
        <f>VLOOKUP(A3702,'Web Based Remittances'!$A$2:$C$70,3,0)</f>
        <v>338p57p</v>
      </c>
      <c r="C3702" t="s">
        <v>99</v>
      </c>
      <c r="D3702" t="s">
        <v>100</v>
      </c>
      <c r="E3702">
        <v>6140000</v>
      </c>
      <c r="F3702">
        <v>13947</v>
      </c>
      <c r="G3702">
        <v>1162</v>
      </c>
      <c r="H3702">
        <v>1162</v>
      </c>
      <c r="I3702">
        <v>1162</v>
      </c>
      <c r="J3702">
        <v>1162</v>
      </c>
      <c r="K3702">
        <v>1162</v>
      </c>
      <c r="L3702">
        <v>1162</v>
      </c>
      <c r="M3702">
        <v>1162</v>
      </c>
      <c r="N3702">
        <v>1162</v>
      </c>
      <c r="O3702">
        <v>1162</v>
      </c>
      <c r="P3702">
        <v>1162</v>
      </c>
      <c r="Q3702">
        <v>1162</v>
      </c>
      <c r="R3702">
        <v>1165</v>
      </c>
      <c r="S3702">
        <f t="shared" si="57"/>
        <v>1162</v>
      </c>
      <c r="T3702">
        <f>SUM($F3702:H3702)</f>
        <v>16271</v>
      </c>
      <c r="U3702">
        <f>SUM($F3702:I3702)</f>
        <v>17433</v>
      </c>
      <c r="V3702">
        <f>SUM($F3702:J3702)</f>
        <v>18595</v>
      </c>
      <c r="W3702">
        <f>SUM($F3702:K3702)</f>
        <v>19757</v>
      </c>
      <c r="X3702">
        <f>SUM($F3702:L3702)</f>
        <v>20919</v>
      </c>
      <c r="Y3702">
        <f>SUM($F3702:M3702)</f>
        <v>22081</v>
      </c>
      <c r="Z3702">
        <f>SUM($F3702:N3702)</f>
        <v>23243</v>
      </c>
      <c r="AA3702">
        <f>SUM($F3702:O3702)</f>
        <v>24405</v>
      </c>
      <c r="AB3702">
        <f>SUM($F3702:P3702)</f>
        <v>25567</v>
      </c>
      <c r="AC3702">
        <f>SUM($F3702:Q3702)</f>
        <v>26729</v>
      </c>
      <c r="AD3702">
        <f>SUM($F3702:R3702)</f>
        <v>27894</v>
      </c>
    </row>
    <row r="3703" spans="1:30" x14ac:dyDescent="0.35">
      <c r="A3703" t="s">
        <v>179</v>
      </c>
      <c r="B3703" s="328" t="str">
        <f>VLOOKUP(A3703,'Web Based Remittances'!$A$2:$C$70,3,0)</f>
        <v>338p57p</v>
      </c>
      <c r="C3703" t="s">
        <v>101</v>
      </c>
      <c r="D3703" t="s">
        <v>102</v>
      </c>
      <c r="E3703">
        <v>6121600</v>
      </c>
      <c r="F3703">
        <v>7552</v>
      </c>
      <c r="G3703">
        <v>6552</v>
      </c>
      <c r="R3703">
        <v>1000</v>
      </c>
      <c r="S3703">
        <f t="shared" si="57"/>
        <v>6552</v>
      </c>
      <c r="T3703">
        <f>SUM($F3703:H3703)</f>
        <v>14104</v>
      </c>
      <c r="U3703">
        <f>SUM($F3703:I3703)</f>
        <v>14104</v>
      </c>
      <c r="V3703">
        <f>SUM($F3703:J3703)</f>
        <v>14104</v>
      </c>
      <c r="W3703">
        <f>SUM($F3703:K3703)</f>
        <v>14104</v>
      </c>
      <c r="X3703">
        <f>SUM($F3703:L3703)</f>
        <v>14104</v>
      </c>
      <c r="Y3703">
        <f>SUM($F3703:M3703)</f>
        <v>14104</v>
      </c>
      <c r="Z3703">
        <f>SUM($F3703:N3703)</f>
        <v>14104</v>
      </c>
      <c r="AA3703">
        <f>SUM($F3703:O3703)</f>
        <v>14104</v>
      </c>
      <c r="AB3703">
        <f>SUM($F3703:P3703)</f>
        <v>14104</v>
      </c>
      <c r="AC3703">
        <f>SUM($F3703:Q3703)</f>
        <v>14104</v>
      </c>
      <c r="AD3703">
        <f>SUM($F3703:R3703)</f>
        <v>15104</v>
      </c>
    </row>
    <row r="3704" spans="1:30" x14ac:dyDescent="0.35">
      <c r="A3704" t="s">
        <v>179</v>
      </c>
      <c r="B3704" s="328" t="str">
        <f>VLOOKUP(A3704,'Web Based Remittances'!$A$2:$C$70,3,0)</f>
        <v>338p57p</v>
      </c>
      <c r="C3704" t="s">
        <v>103</v>
      </c>
      <c r="D3704" t="s">
        <v>104</v>
      </c>
      <c r="E3704">
        <v>6151110</v>
      </c>
      <c r="S3704">
        <f t="shared" si="57"/>
        <v>0</v>
      </c>
      <c r="T3704">
        <f>SUM($F3704:H3704)</f>
        <v>0</v>
      </c>
      <c r="U3704">
        <f>SUM($F3704:I3704)</f>
        <v>0</v>
      </c>
      <c r="V3704">
        <f>SUM($F3704:J3704)</f>
        <v>0</v>
      </c>
      <c r="W3704">
        <f>SUM($F3704:K3704)</f>
        <v>0</v>
      </c>
      <c r="X3704">
        <f>SUM($F3704:L3704)</f>
        <v>0</v>
      </c>
      <c r="Y3704">
        <f>SUM($F3704:M3704)</f>
        <v>0</v>
      </c>
      <c r="Z3704">
        <f>SUM($F3704:N3704)</f>
        <v>0</v>
      </c>
      <c r="AA3704">
        <f>SUM($F3704:O3704)</f>
        <v>0</v>
      </c>
      <c r="AB3704">
        <f>SUM($F3704:P3704)</f>
        <v>0</v>
      </c>
      <c r="AC3704">
        <f>SUM($F3704:Q3704)</f>
        <v>0</v>
      </c>
      <c r="AD3704">
        <f>SUM($F3704:R3704)</f>
        <v>0</v>
      </c>
    </row>
    <row r="3705" spans="1:30" x14ac:dyDescent="0.35">
      <c r="A3705" t="s">
        <v>179</v>
      </c>
      <c r="B3705" s="328" t="str">
        <f>VLOOKUP(A3705,'Web Based Remittances'!$A$2:$C$70,3,0)</f>
        <v>338p57p</v>
      </c>
      <c r="C3705" t="s">
        <v>105</v>
      </c>
      <c r="D3705" t="s">
        <v>106</v>
      </c>
      <c r="E3705">
        <v>6140200</v>
      </c>
      <c r="F3705">
        <v>62000</v>
      </c>
      <c r="G3705">
        <v>5636</v>
      </c>
      <c r="H3705">
        <v>5636</v>
      </c>
      <c r="I3705">
        <v>5636</v>
      </c>
      <c r="J3705">
        <v>5636</v>
      </c>
      <c r="L3705">
        <v>5636</v>
      </c>
      <c r="M3705">
        <v>5636</v>
      </c>
      <c r="N3705">
        <v>5636</v>
      </c>
      <c r="O3705">
        <v>5636</v>
      </c>
      <c r="P3705">
        <v>5636</v>
      </c>
      <c r="Q3705">
        <v>5636</v>
      </c>
      <c r="R3705">
        <v>5640</v>
      </c>
      <c r="S3705">
        <f t="shared" si="57"/>
        <v>5636</v>
      </c>
      <c r="T3705">
        <f>SUM($F3705:H3705)</f>
        <v>73272</v>
      </c>
      <c r="U3705">
        <f>SUM($F3705:I3705)</f>
        <v>78908</v>
      </c>
      <c r="V3705">
        <f>SUM($F3705:J3705)</f>
        <v>84544</v>
      </c>
      <c r="W3705">
        <f>SUM($F3705:K3705)</f>
        <v>84544</v>
      </c>
      <c r="X3705">
        <f>SUM($F3705:L3705)</f>
        <v>90180</v>
      </c>
      <c r="Y3705">
        <f>SUM($F3705:M3705)</f>
        <v>95816</v>
      </c>
      <c r="Z3705">
        <f>SUM($F3705:N3705)</f>
        <v>101452</v>
      </c>
      <c r="AA3705">
        <f>SUM($F3705:O3705)</f>
        <v>107088</v>
      </c>
      <c r="AB3705">
        <f>SUM($F3705:P3705)</f>
        <v>112724</v>
      </c>
      <c r="AC3705">
        <f>SUM($F3705:Q3705)</f>
        <v>118360</v>
      </c>
      <c r="AD3705">
        <f>SUM($F3705:R3705)</f>
        <v>124000</v>
      </c>
    </row>
    <row r="3706" spans="1:30" x14ac:dyDescent="0.35">
      <c r="A3706" t="s">
        <v>179</v>
      </c>
      <c r="B3706" s="328" t="str">
        <f>VLOOKUP(A3706,'Web Based Remittances'!$A$2:$C$70,3,0)</f>
        <v>338p57p</v>
      </c>
      <c r="C3706" t="s">
        <v>107</v>
      </c>
      <c r="D3706" t="s">
        <v>108</v>
      </c>
      <c r="E3706">
        <v>6111000</v>
      </c>
      <c r="F3706">
        <v>5000</v>
      </c>
      <c r="G3706">
        <v>400</v>
      </c>
      <c r="H3706">
        <v>800</v>
      </c>
      <c r="I3706">
        <v>400</v>
      </c>
      <c r="J3706">
        <v>400</v>
      </c>
      <c r="L3706">
        <v>450</v>
      </c>
      <c r="M3706">
        <v>450</v>
      </c>
      <c r="N3706">
        <v>450</v>
      </c>
      <c r="O3706">
        <v>450</v>
      </c>
      <c r="P3706">
        <v>400</v>
      </c>
      <c r="Q3706">
        <v>400</v>
      </c>
      <c r="R3706">
        <v>400</v>
      </c>
      <c r="S3706">
        <f t="shared" si="57"/>
        <v>400</v>
      </c>
      <c r="T3706">
        <f>SUM($F3706:H3706)</f>
        <v>6200</v>
      </c>
      <c r="U3706">
        <f>SUM($F3706:I3706)</f>
        <v>6600</v>
      </c>
      <c r="V3706">
        <f>SUM($F3706:J3706)</f>
        <v>7000</v>
      </c>
      <c r="W3706">
        <f>SUM($F3706:K3706)</f>
        <v>7000</v>
      </c>
      <c r="X3706">
        <f>SUM($F3706:L3706)</f>
        <v>7450</v>
      </c>
      <c r="Y3706">
        <f>SUM($F3706:M3706)</f>
        <v>7900</v>
      </c>
      <c r="Z3706">
        <f>SUM($F3706:N3706)</f>
        <v>8350</v>
      </c>
      <c r="AA3706">
        <f>SUM($F3706:O3706)</f>
        <v>8800</v>
      </c>
      <c r="AB3706">
        <f>SUM($F3706:P3706)</f>
        <v>9200</v>
      </c>
      <c r="AC3706">
        <f>SUM($F3706:Q3706)</f>
        <v>9600</v>
      </c>
      <c r="AD3706">
        <f>SUM($F3706:R3706)</f>
        <v>10000</v>
      </c>
    </row>
    <row r="3707" spans="1:30" x14ac:dyDescent="0.35">
      <c r="A3707" t="s">
        <v>179</v>
      </c>
      <c r="B3707" s="328" t="str">
        <f>VLOOKUP(A3707,'Web Based Remittances'!$A$2:$C$70,3,0)</f>
        <v>338p57p</v>
      </c>
      <c r="C3707" t="s">
        <v>109</v>
      </c>
      <c r="D3707" t="s">
        <v>110</v>
      </c>
      <c r="E3707">
        <v>6170100</v>
      </c>
      <c r="F3707">
        <v>11400</v>
      </c>
      <c r="G3707">
        <v>8000</v>
      </c>
      <c r="L3707">
        <v>2000</v>
      </c>
      <c r="R3707">
        <v>1400</v>
      </c>
      <c r="S3707">
        <f t="shared" si="57"/>
        <v>8000</v>
      </c>
      <c r="T3707">
        <f>SUM($F3707:H3707)</f>
        <v>19400</v>
      </c>
      <c r="U3707">
        <f>SUM($F3707:I3707)</f>
        <v>19400</v>
      </c>
      <c r="V3707">
        <f>SUM($F3707:J3707)</f>
        <v>19400</v>
      </c>
      <c r="W3707">
        <f>SUM($F3707:K3707)</f>
        <v>19400</v>
      </c>
      <c r="X3707">
        <f>SUM($F3707:L3707)</f>
        <v>21400</v>
      </c>
      <c r="Y3707">
        <f>SUM($F3707:M3707)</f>
        <v>21400</v>
      </c>
      <c r="Z3707">
        <f>SUM($F3707:N3707)</f>
        <v>21400</v>
      </c>
      <c r="AA3707">
        <f>SUM($F3707:O3707)</f>
        <v>21400</v>
      </c>
      <c r="AB3707">
        <f>SUM($F3707:P3707)</f>
        <v>21400</v>
      </c>
      <c r="AC3707">
        <f>SUM($F3707:Q3707)</f>
        <v>21400</v>
      </c>
      <c r="AD3707">
        <f>SUM($F3707:R3707)</f>
        <v>22800</v>
      </c>
    </row>
    <row r="3708" spans="1:30" x14ac:dyDescent="0.35">
      <c r="A3708" t="s">
        <v>179</v>
      </c>
      <c r="B3708" s="328" t="str">
        <f>VLOOKUP(A3708,'Web Based Remittances'!$A$2:$C$70,3,0)</f>
        <v>338p57p</v>
      </c>
      <c r="C3708" t="s">
        <v>111</v>
      </c>
      <c r="D3708" t="s">
        <v>112</v>
      </c>
      <c r="E3708">
        <v>6170110</v>
      </c>
      <c r="F3708">
        <v>38839</v>
      </c>
      <c r="G3708">
        <v>20000</v>
      </c>
      <c r="H3708">
        <v>13839</v>
      </c>
      <c r="R3708">
        <v>5000</v>
      </c>
      <c r="S3708">
        <f t="shared" si="57"/>
        <v>20000</v>
      </c>
      <c r="T3708">
        <f>SUM($F3708:H3708)</f>
        <v>72678</v>
      </c>
      <c r="U3708">
        <f>SUM($F3708:I3708)</f>
        <v>72678</v>
      </c>
      <c r="V3708">
        <f>SUM($F3708:J3708)</f>
        <v>72678</v>
      </c>
      <c r="W3708">
        <f>SUM($F3708:K3708)</f>
        <v>72678</v>
      </c>
      <c r="X3708">
        <f>SUM($F3708:L3708)</f>
        <v>72678</v>
      </c>
      <c r="Y3708">
        <f>SUM($F3708:M3708)</f>
        <v>72678</v>
      </c>
      <c r="Z3708">
        <f>SUM($F3708:N3708)</f>
        <v>72678</v>
      </c>
      <c r="AA3708">
        <f>SUM($F3708:O3708)</f>
        <v>72678</v>
      </c>
      <c r="AB3708">
        <f>SUM($F3708:P3708)</f>
        <v>72678</v>
      </c>
      <c r="AC3708">
        <f>SUM($F3708:Q3708)</f>
        <v>72678</v>
      </c>
      <c r="AD3708">
        <f>SUM($F3708:R3708)</f>
        <v>77678</v>
      </c>
    </row>
    <row r="3709" spans="1:30" x14ac:dyDescent="0.35">
      <c r="A3709" t="s">
        <v>179</v>
      </c>
      <c r="B3709" s="328" t="str">
        <f>VLOOKUP(A3709,'Web Based Remittances'!$A$2:$C$70,3,0)</f>
        <v>338p57p</v>
      </c>
      <c r="C3709" t="s">
        <v>113</v>
      </c>
      <c r="D3709" t="s">
        <v>114</v>
      </c>
      <c r="E3709">
        <v>6181400</v>
      </c>
      <c r="S3709">
        <f t="shared" si="57"/>
        <v>0</v>
      </c>
      <c r="T3709">
        <f>SUM($F3709:H3709)</f>
        <v>0</v>
      </c>
      <c r="U3709">
        <f>SUM($F3709:I3709)</f>
        <v>0</v>
      </c>
      <c r="V3709">
        <f>SUM($F3709:J3709)</f>
        <v>0</v>
      </c>
      <c r="W3709">
        <f>SUM($F3709:K3709)</f>
        <v>0</v>
      </c>
      <c r="X3709">
        <f>SUM($F3709:L3709)</f>
        <v>0</v>
      </c>
      <c r="Y3709">
        <f>SUM($F3709:M3709)</f>
        <v>0</v>
      </c>
      <c r="Z3709">
        <f>SUM($F3709:N3709)</f>
        <v>0</v>
      </c>
      <c r="AA3709">
        <f>SUM($F3709:O3709)</f>
        <v>0</v>
      </c>
      <c r="AB3709">
        <f>SUM($F3709:P3709)</f>
        <v>0</v>
      </c>
      <c r="AC3709">
        <f>SUM($F3709:Q3709)</f>
        <v>0</v>
      </c>
      <c r="AD3709">
        <f>SUM($F3709:R3709)</f>
        <v>0</v>
      </c>
    </row>
    <row r="3710" spans="1:30" x14ac:dyDescent="0.35">
      <c r="A3710" t="s">
        <v>179</v>
      </c>
      <c r="B3710" s="328" t="str">
        <f>VLOOKUP(A3710,'Web Based Remittances'!$A$2:$C$70,3,0)</f>
        <v>338p57p</v>
      </c>
      <c r="C3710" t="s">
        <v>115</v>
      </c>
      <c r="D3710" t="s">
        <v>116</v>
      </c>
      <c r="E3710">
        <v>6181500</v>
      </c>
      <c r="S3710">
        <f t="shared" si="57"/>
        <v>0</v>
      </c>
      <c r="T3710">
        <f>SUM($F3710:H3710)</f>
        <v>0</v>
      </c>
      <c r="U3710">
        <f>SUM($F3710:I3710)</f>
        <v>0</v>
      </c>
      <c r="V3710">
        <f>SUM($F3710:J3710)</f>
        <v>0</v>
      </c>
      <c r="W3710">
        <f>SUM($F3710:K3710)</f>
        <v>0</v>
      </c>
      <c r="X3710">
        <f>SUM($F3710:L3710)</f>
        <v>0</v>
      </c>
      <c r="Y3710">
        <f>SUM($F3710:M3710)</f>
        <v>0</v>
      </c>
      <c r="Z3710">
        <f>SUM($F3710:N3710)</f>
        <v>0</v>
      </c>
      <c r="AA3710">
        <f>SUM($F3710:O3710)</f>
        <v>0</v>
      </c>
      <c r="AB3710">
        <f>SUM($F3710:P3710)</f>
        <v>0</v>
      </c>
      <c r="AC3710">
        <f>SUM($F3710:Q3710)</f>
        <v>0</v>
      </c>
      <c r="AD3710">
        <f>SUM($F3710:R3710)</f>
        <v>0</v>
      </c>
    </row>
    <row r="3711" spans="1:30" x14ac:dyDescent="0.35">
      <c r="A3711" t="s">
        <v>179</v>
      </c>
      <c r="B3711" s="328" t="str">
        <f>VLOOKUP(A3711,'Web Based Remittances'!$A$2:$C$70,3,0)</f>
        <v>338p57p</v>
      </c>
      <c r="C3711" t="s">
        <v>117</v>
      </c>
      <c r="D3711" t="s">
        <v>118</v>
      </c>
      <c r="E3711">
        <v>6110610</v>
      </c>
      <c r="S3711">
        <f t="shared" si="57"/>
        <v>0</v>
      </c>
      <c r="T3711">
        <f>SUM($F3711:H3711)</f>
        <v>0</v>
      </c>
      <c r="U3711">
        <f>SUM($F3711:I3711)</f>
        <v>0</v>
      </c>
      <c r="V3711">
        <f>SUM($F3711:J3711)</f>
        <v>0</v>
      </c>
      <c r="W3711">
        <f>SUM($F3711:K3711)</f>
        <v>0</v>
      </c>
      <c r="X3711">
        <f>SUM($F3711:L3711)</f>
        <v>0</v>
      </c>
      <c r="Y3711">
        <f>SUM($F3711:M3711)</f>
        <v>0</v>
      </c>
      <c r="Z3711">
        <f>SUM($F3711:N3711)</f>
        <v>0</v>
      </c>
      <c r="AA3711">
        <f>SUM($F3711:O3711)</f>
        <v>0</v>
      </c>
      <c r="AB3711">
        <f>SUM($F3711:P3711)</f>
        <v>0</v>
      </c>
      <c r="AC3711">
        <f>SUM($F3711:Q3711)</f>
        <v>0</v>
      </c>
      <c r="AD3711">
        <f>SUM($F3711:R3711)</f>
        <v>0</v>
      </c>
    </row>
    <row r="3712" spans="1:30" x14ac:dyDescent="0.35">
      <c r="A3712" t="s">
        <v>179</v>
      </c>
      <c r="B3712" s="328" t="str">
        <f>VLOOKUP(A3712,'Web Based Remittances'!$A$2:$C$70,3,0)</f>
        <v>338p57p</v>
      </c>
      <c r="C3712" t="s">
        <v>119</v>
      </c>
      <c r="D3712" t="s">
        <v>120</v>
      </c>
      <c r="E3712">
        <v>6122340</v>
      </c>
      <c r="S3712">
        <f t="shared" si="57"/>
        <v>0</v>
      </c>
      <c r="T3712">
        <f>SUM($F3712:H3712)</f>
        <v>0</v>
      </c>
      <c r="U3712">
        <f>SUM($F3712:I3712)</f>
        <v>0</v>
      </c>
      <c r="V3712">
        <f>SUM($F3712:J3712)</f>
        <v>0</v>
      </c>
      <c r="W3712">
        <f>SUM($F3712:K3712)</f>
        <v>0</v>
      </c>
      <c r="X3712">
        <f>SUM($F3712:L3712)</f>
        <v>0</v>
      </c>
      <c r="Y3712">
        <f>SUM($F3712:M3712)</f>
        <v>0</v>
      </c>
      <c r="Z3712">
        <f>SUM($F3712:N3712)</f>
        <v>0</v>
      </c>
      <c r="AA3712">
        <f>SUM($F3712:O3712)</f>
        <v>0</v>
      </c>
      <c r="AB3712">
        <f>SUM($F3712:P3712)</f>
        <v>0</v>
      </c>
      <c r="AC3712">
        <f>SUM($F3712:Q3712)</f>
        <v>0</v>
      </c>
      <c r="AD3712">
        <f>SUM($F3712:R3712)</f>
        <v>0</v>
      </c>
    </row>
    <row r="3713" spans="1:30" x14ac:dyDescent="0.35">
      <c r="A3713" t="s">
        <v>179</v>
      </c>
      <c r="B3713" s="328" t="str">
        <f>VLOOKUP(A3713,'Web Based Remittances'!$A$2:$C$70,3,0)</f>
        <v>338p57p</v>
      </c>
      <c r="C3713" t="s">
        <v>121</v>
      </c>
      <c r="D3713" t="s">
        <v>122</v>
      </c>
      <c r="E3713">
        <v>4190170</v>
      </c>
      <c r="F3713">
        <v>-8208</v>
      </c>
      <c r="J3713">
        <v>-8208</v>
      </c>
      <c r="S3713">
        <f t="shared" si="57"/>
        <v>0</v>
      </c>
      <c r="T3713">
        <f>SUM($F3713:H3713)</f>
        <v>-8208</v>
      </c>
      <c r="U3713">
        <f>SUM($F3713:I3713)</f>
        <v>-8208</v>
      </c>
      <c r="V3713">
        <f>SUM($F3713:J3713)</f>
        <v>-16416</v>
      </c>
      <c r="W3713">
        <f>SUM($F3713:K3713)</f>
        <v>-16416</v>
      </c>
      <c r="X3713">
        <f>SUM($F3713:L3713)</f>
        <v>-16416</v>
      </c>
      <c r="Y3713">
        <f>SUM($F3713:M3713)</f>
        <v>-16416</v>
      </c>
      <c r="Z3713">
        <f>SUM($F3713:N3713)</f>
        <v>-16416</v>
      </c>
      <c r="AA3713">
        <f>SUM($F3713:O3713)</f>
        <v>-16416</v>
      </c>
      <c r="AB3713">
        <f>SUM($F3713:P3713)</f>
        <v>-16416</v>
      </c>
      <c r="AC3713">
        <f>SUM($F3713:Q3713)</f>
        <v>-16416</v>
      </c>
      <c r="AD3713">
        <f>SUM($F3713:R3713)</f>
        <v>-16416</v>
      </c>
    </row>
    <row r="3714" spans="1:30" x14ac:dyDescent="0.35">
      <c r="A3714" t="s">
        <v>179</v>
      </c>
      <c r="B3714" s="328" t="str">
        <f>VLOOKUP(A3714,'Web Based Remittances'!$A$2:$C$70,3,0)</f>
        <v>338p57p</v>
      </c>
      <c r="C3714" t="s">
        <v>123</v>
      </c>
      <c r="D3714" t="s">
        <v>124</v>
      </c>
      <c r="E3714">
        <v>4190430</v>
      </c>
      <c r="S3714">
        <f t="shared" si="57"/>
        <v>0</v>
      </c>
      <c r="T3714">
        <f>SUM($F3714:H3714)</f>
        <v>0</v>
      </c>
      <c r="U3714">
        <f>SUM($F3714:I3714)</f>
        <v>0</v>
      </c>
      <c r="V3714">
        <f>SUM($F3714:J3714)</f>
        <v>0</v>
      </c>
      <c r="W3714">
        <f>SUM($F3714:K3714)</f>
        <v>0</v>
      </c>
      <c r="X3714">
        <f>SUM($F3714:L3714)</f>
        <v>0</v>
      </c>
      <c r="Y3714">
        <f>SUM($F3714:M3714)</f>
        <v>0</v>
      </c>
      <c r="Z3714">
        <f>SUM($F3714:N3714)</f>
        <v>0</v>
      </c>
      <c r="AA3714">
        <f>SUM($F3714:O3714)</f>
        <v>0</v>
      </c>
      <c r="AB3714">
        <f>SUM($F3714:P3714)</f>
        <v>0</v>
      </c>
      <c r="AC3714">
        <f>SUM($F3714:Q3714)</f>
        <v>0</v>
      </c>
      <c r="AD3714">
        <f>SUM($F3714:R3714)</f>
        <v>0</v>
      </c>
    </row>
    <row r="3715" spans="1:30" x14ac:dyDescent="0.35">
      <c r="A3715" t="s">
        <v>179</v>
      </c>
      <c r="B3715" s="328" t="str">
        <f>VLOOKUP(A3715,'Web Based Remittances'!$A$2:$C$70,3,0)</f>
        <v>338p57p</v>
      </c>
      <c r="C3715" t="s">
        <v>125</v>
      </c>
      <c r="D3715" t="s">
        <v>126</v>
      </c>
      <c r="E3715">
        <v>6181510</v>
      </c>
      <c r="S3715">
        <f t="shared" si="57"/>
        <v>0</v>
      </c>
      <c r="T3715">
        <f>SUM($F3715:H3715)</f>
        <v>0</v>
      </c>
      <c r="U3715">
        <f>SUM($F3715:I3715)</f>
        <v>0</v>
      </c>
      <c r="V3715">
        <f>SUM($F3715:J3715)</f>
        <v>0</v>
      </c>
      <c r="W3715">
        <f>SUM($F3715:K3715)</f>
        <v>0</v>
      </c>
      <c r="X3715">
        <f>SUM($F3715:L3715)</f>
        <v>0</v>
      </c>
      <c r="Y3715">
        <f>SUM($F3715:M3715)</f>
        <v>0</v>
      </c>
      <c r="Z3715">
        <f>SUM($F3715:N3715)</f>
        <v>0</v>
      </c>
      <c r="AA3715">
        <f>SUM($F3715:O3715)</f>
        <v>0</v>
      </c>
      <c r="AB3715">
        <f>SUM($F3715:P3715)</f>
        <v>0</v>
      </c>
      <c r="AC3715">
        <f>SUM($F3715:Q3715)</f>
        <v>0</v>
      </c>
      <c r="AD3715">
        <f>SUM($F3715:R3715)</f>
        <v>0</v>
      </c>
    </row>
    <row r="3716" spans="1:30" x14ac:dyDescent="0.35">
      <c r="A3716" t="s">
        <v>179</v>
      </c>
      <c r="B3716" s="328" t="str">
        <f>VLOOKUP(A3716,'Web Based Remittances'!$A$2:$C$70,3,0)</f>
        <v>338p57p</v>
      </c>
      <c r="C3716" t="s">
        <v>146</v>
      </c>
      <c r="D3716" t="s">
        <v>147</v>
      </c>
      <c r="E3716">
        <v>6180210</v>
      </c>
      <c r="S3716">
        <f t="shared" ref="S3716:S3779" si="58">G3716</f>
        <v>0</v>
      </c>
      <c r="T3716">
        <f>SUM($F3716:H3716)</f>
        <v>0</v>
      </c>
      <c r="U3716">
        <f>SUM($F3716:I3716)</f>
        <v>0</v>
      </c>
      <c r="V3716">
        <f>SUM($F3716:J3716)</f>
        <v>0</v>
      </c>
      <c r="W3716">
        <f>SUM($F3716:K3716)</f>
        <v>0</v>
      </c>
      <c r="X3716">
        <f>SUM($F3716:L3716)</f>
        <v>0</v>
      </c>
      <c r="Y3716">
        <f>SUM($F3716:M3716)</f>
        <v>0</v>
      </c>
      <c r="Z3716">
        <f>SUM($F3716:N3716)</f>
        <v>0</v>
      </c>
      <c r="AA3716">
        <f>SUM($F3716:O3716)</f>
        <v>0</v>
      </c>
      <c r="AB3716">
        <f>SUM($F3716:P3716)</f>
        <v>0</v>
      </c>
      <c r="AC3716">
        <f>SUM($F3716:Q3716)</f>
        <v>0</v>
      </c>
      <c r="AD3716">
        <f>SUM($F3716:R3716)</f>
        <v>0</v>
      </c>
    </row>
    <row r="3717" spans="1:30" x14ac:dyDescent="0.35">
      <c r="A3717" t="s">
        <v>179</v>
      </c>
      <c r="B3717" s="328" t="str">
        <f>VLOOKUP(A3717,'Web Based Remittances'!$A$2:$C$70,3,0)</f>
        <v>338p57p</v>
      </c>
      <c r="C3717" t="s">
        <v>127</v>
      </c>
      <c r="D3717" t="s">
        <v>128</v>
      </c>
      <c r="E3717">
        <v>6180200</v>
      </c>
      <c r="S3717">
        <f t="shared" si="58"/>
        <v>0</v>
      </c>
      <c r="T3717">
        <f>SUM($F3717:H3717)</f>
        <v>0</v>
      </c>
      <c r="U3717">
        <f>SUM($F3717:I3717)</f>
        <v>0</v>
      </c>
      <c r="V3717">
        <f>SUM($F3717:J3717)</f>
        <v>0</v>
      </c>
      <c r="W3717">
        <f>SUM($F3717:K3717)</f>
        <v>0</v>
      </c>
      <c r="X3717">
        <f>SUM($F3717:L3717)</f>
        <v>0</v>
      </c>
      <c r="Y3717">
        <f>SUM($F3717:M3717)</f>
        <v>0</v>
      </c>
      <c r="Z3717">
        <f>SUM($F3717:N3717)</f>
        <v>0</v>
      </c>
      <c r="AA3717">
        <f>SUM($F3717:O3717)</f>
        <v>0</v>
      </c>
      <c r="AB3717">
        <f>SUM($F3717:P3717)</f>
        <v>0</v>
      </c>
      <c r="AC3717">
        <f>SUM($F3717:Q3717)</f>
        <v>0</v>
      </c>
      <c r="AD3717">
        <f>SUM($F3717:R3717)</f>
        <v>0</v>
      </c>
    </row>
    <row r="3718" spans="1:30" x14ac:dyDescent="0.35">
      <c r="A3718" t="s">
        <v>179</v>
      </c>
      <c r="B3718" s="328" t="str">
        <f>VLOOKUP(A3718,'Web Based Remittances'!$A$2:$C$70,3,0)</f>
        <v>338p57p</v>
      </c>
      <c r="C3718" t="s">
        <v>130</v>
      </c>
      <c r="D3718" t="s">
        <v>131</v>
      </c>
      <c r="E3718">
        <v>6180230</v>
      </c>
      <c r="S3718">
        <f t="shared" si="58"/>
        <v>0</v>
      </c>
      <c r="T3718">
        <f>SUM($F3718:H3718)</f>
        <v>0</v>
      </c>
      <c r="U3718">
        <f>SUM($F3718:I3718)</f>
        <v>0</v>
      </c>
      <c r="V3718">
        <f>SUM($F3718:J3718)</f>
        <v>0</v>
      </c>
      <c r="W3718">
        <f>SUM($F3718:K3718)</f>
        <v>0</v>
      </c>
      <c r="X3718">
        <f>SUM($F3718:L3718)</f>
        <v>0</v>
      </c>
      <c r="Y3718">
        <f>SUM($F3718:M3718)</f>
        <v>0</v>
      </c>
      <c r="Z3718">
        <f>SUM($F3718:N3718)</f>
        <v>0</v>
      </c>
      <c r="AA3718">
        <f>SUM($F3718:O3718)</f>
        <v>0</v>
      </c>
      <c r="AB3718">
        <f>SUM($F3718:P3718)</f>
        <v>0</v>
      </c>
      <c r="AC3718">
        <f>SUM($F3718:Q3718)</f>
        <v>0</v>
      </c>
      <c r="AD3718">
        <f>SUM($F3718:R3718)</f>
        <v>0</v>
      </c>
    </row>
    <row r="3719" spans="1:30" x14ac:dyDescent="0.35">
      <c r="A3719" t="s">
        <v>179</v>
      </c>
      <c r="B3719" s="328" t="str">
        <f>VLOOKUP(A3719,'Web Based Remittances'!$A$2:$C$70,3,0)</f>
        <v>338p57p</v>
      </c>
      <c r="C3719" t="s">
        <v>135</v>
      </c>
      <c r="D3719" t="s">
        <v>136</v>
      </c>
      <c r="E3719">
        <v>6180260</v>
      </c>
      <c r="S3719">
        <f t="shared" si="58"/>
        <v>0</v>
      </c>
      <c r="T3719">
        <f>SUM($F3719:H3719)</f>
        <v>0</v>
      </c>
      <c r="U3719">
        <f>SUM($F3719:I3719)</f>
        <v>0</v>
      </c>
      <c r="V3719">
        <f>SUM($F3719:J3719)</f>
        <v>0</v>
      </c>
      <c r="W3719">
        <f>SUM($F3719:K3719)</f>
        <v>0</v>
      </c>
      <c r="X3719">
        <f>SUM($F3719:L3719)</f>
        <v>0</v>
      </c>
      <c r="Y3719">
        <f>SUM($F3719:M3719)</f>
        <v>0</v>
      </c>
      <c r="Z3719">
        <f>SUM($F3719:N3719)</f>
        <v>0</v>
      </c>
      <c r="AA3719">
        <f>SUM($F3719:O3719)</f>
        <v>0</v>
      </c>
      <c r="AB3719">
        <f>SUM($F3719:P3719)</f>
        <v>0</v>
      </c>
      <c r="AC3719">
        <f>SUM($F3719:Q3719)</f>
        <v>0</v>
      </c>
      <c r="AD3719">
        <f>SUM($F3719:R3719)</f>
        <v>0</v>
      </c>
    </row>
    <row r="3720" spans="1:30" x14ac:dyDescent="0.35">
      <c r="A3720" t="s">
        <v>180</v>
      </c>
      <c r="B3720" s="328" t="str">
        <f>VLOOKUP(A3720,'Web Based Remittances'!$A$2:$C$70,3,0)</f>
        <v>124s704k</v>
      </c>
      <c r="C3720" t="s">
        <v>19</v>
      </c>
      <c r="D3720" t="s">
        <v>20</v>
      </c>
      <c r="E3720">
        <v>4190105</v>
      </c>
      <c r="F3720">
        <v>-991362</v>
      </c>
      <c r="G3720">
        <v>-87801</v>
      </c>
      <c r="H3720">
        <v>-78673</v>
      </c>
      <c r="I3720">
        <v>-78673</v>
      </c>
      <c r="J3720">
        <v>-103597</v>
      </c>
      <c r="K3720">
        <v>-78673</v>
      </c>
      <c r="L3720">
        <v>-74347</v>
      </c>
      <c r="M3720">
        <v>-74347</v>
      </c>
      <c r="N3720">
        <v>-74347</v>
      </c>
      <c r="O3720">
        <v>-74347</v>
      </c>
      <c r="P3720">
        <v>-79465</v>
      </c>
      <c r="Q3720">
        <v>-79465</v>
      </c>
      <c r="R3720">
        <v>-107627</v>
      </c>
      <c r="S3720">
        <f t="shared" si="58"/>
        <v>-87801</v>
      </c>
      <c r="T3720">
        <f>SUM($F3720:H3720)</f>
        <v>-1157836</v>
      </c>
      <c r="U3720">
        <f>SUM($F3720:I3720)</f>
        <v>-1236509</v>
      </c>
      <c r="V3720">
        <f>SUM($F3720:J3720)</f>
        <v>-1340106</v>
      </c>
      <c r="W3720">
        <f>SUM($F3720:K3720)</f>
        <v>-1418779</v>
      </c>
      <c r="X3720">
        <f>SUM($F3720:L3720)</f>
        <v>-1493126</v>
      </c>
      <c r="Y3720">
        <f>SUM($F3720:M3720)</f>
        <v>-1567473</v>
      </c>
      <c r="Z3720">
        <f>SUM($F3720:N3720)</f>
        <v>-1641820</v>
      </c>
      <c r="AA3720">
        <f>SUM($F3720:O3720)</f>
        <v>-1716167</v>
      </c>
      <c r="AB3720">
        <f>SUM($F3720:P3720)</f>
        <v>-1795632</v>
      </c>
      <c r="AC3720">
        <f>SUM($F3720:Q3720)</f>
        <v>-1875097</v>
      </c>
      <c r="AD3720">
        <f>SUM($F3720:R3720)</f>
        <v>-1982724</v>
      </c>
    </row>
    <row r="3721" spans="1:30" x14ac:dyDescent="0.35">
      <c r="A3721" t="s">
        <v>180</v>
      </c>
      <c r="B3721" s="328" t="str">
        <f>VLOOKUP(A3721,'Web Based Remittances'!$A$2:$C$70,3,0)</f>
        <v>124s704k</v>
      </c>
      <c r="C3721" t="s">
        <v>21</v>
      </c>
      <c r="D3721" t="s">
        <v>22</v>
      </c>
      <c r="E3721">
        <v>4190110</v>
      </c>
      <c r="F3721">
        <v>0</v>
      </c>
      <c r="G3721">
        <v>0</v>
      </c>
      <c r="H3721">
        <v>0</v>
      </c>
      <c r="I3721">
        <v>0</v>
      </c>
      <c r="J3721">
        <v>0</v>
      </c>
      <c r="K3721">
        <v>0</v>
      </c>
      <c r="L3721">
        <v>0</v>
      </c>
      <c r="M3721">
        <v>0</v>
      </c>
      <c r="N3721">
        <v>0</v>
      </c>
      <c r="O3721">
        <v>0</v>
      </c>
      <c r="P3721">
        <v>0</v>
      </c>
      <c r="Q3721">
        <v>0</v>
      </c>
      <c r="R3721">
        <v>0</v>
      </c>
      <c r="S3721">
        <f t="shared" si="58"/>
        <v>0</v>
      </c>
      <c r="T3721">
        <f>SUM($F3721:H3721)</f>
        <v>0</v>
      </c>
      <c r="U3721">
        <f>SUM($F3721:I3721)</f>
        <v>0</v>
      </c>
      <c r="V3721">
        <f>SUM($F3721:J3721)</f>
        <v>0</v>
      </c>
      <c r="W3721">
        <f>SUM($F3721:K3721)</f>
        <v>0</v>
      </c>
      <c r="X3721">
        <f>SUM($F3721:L3721)</f>
        <v>0</v>
      </c>
      <c r="Y3721">
        <f>SUM($F3721:M3721)</f>
        <v>0</v>
      </c>
      <c r="Z3721">
        <f>SUM($F3721:N3721)</f>
        <v>0</v>
      </c>
      <c r="AA3721">
        <f>SUM($F3721:O3721)</f>
        <v>0</v>
      </c>
      <c r="AB3721">
        <f>SUM($F3721:P3721)</f>
        <v>0</v>
      </c>
      <c r="AC3721">
        <f>SUM($F3721:Q3721)</f>
        <v>0</v>
      </c>
      <c r="AD3721">
        <f>SUM($F3721:R3721)</f>
        <v>0</v>
      </c>
    </row>
    <row r="3722" spans="1:30" x14ac:dyDescent="0.35">
      <c r="A3722" t="s">
        <v>180</v>
      </c>
      <c r="B3722" s="328" t="str">
        <f>VLOOKUP(A3722,'Web Based Remittances'!$A$2:$C$70,3,0)</f>
        <v>124s704k</v>
      </c>
      <c r="C3722" t="s">
        <v>23</v>
      </c>
      <c r="D3722" t="s">
        <v>24</v>
      </c>
      <c r="E3722">
        <v>4190120</v>
      </c>
      <c r="F3722">
        <v>-115000</v>
      </c>
      <c r="G3722">
        <v>-7006</v>
      </c>
      <c r="H3722">
        <v>-12478</v>
      </c>
      <c r="I3722">
        <v>-11776</v>
      </c>
      <c r="J3722">
        <v>-19732</v>
      </c>
      <c r="K3722">
        <v>-6787</v>
      </c>
      <c r="L3722">
        <v>-7489</v>
      </c>
      <c r="M3722">
        <v>-7489</v>
      </c>
      <c r="N3722">
        <v>-7489</v>
      </c>
      <c r="O3722">
        <v>-8489</v>
      </c>
      <c r="P3722">
        <v>-8489</v>
      </c>
      <c r="Q3722">
        <v>-9287</v>
      </c>
      <c r="R3722">
        <v>-8489</v>
      </c>
      <c r="S3722">
        <f t="shared" si="58"/>
        <v>-7006</v>
      </c>
      <c r="T3722">
        <f>SUM($F3722:H3722)</f>
        <v>-134484</v>
      </c>
      <c r="U3722">
        <f>SUM($F3722:I3722)</f>
        <v>-146260</v>
      </c>
      <c r="V3722">
        <f>SUM($F3722:J3722)</f>
        <v>-165992</v>
      </c>
      <c r="W3722">
        <f>SUM($F3722:K3722)</f>
        <v>-172779</v>
      </c>
      <c r="X3722">
        <f>SUM($F3722:L3722)</f>
        <v>-180268</v>
      </c>
      <c r="Y3722">
        <f>SUM($F3722:M3722)</f>
        <v>-187757</v>
      </c>
      <c r="Z3722">
        <f>SUM($F3722:N3722)</f>
        <v>-195246</v>
      </c>
      <c r="AA3722">
        <f>SUM($F3722:O3722)</f>
        <v>-203735</v>
      </c>
      <c r="AB3722">
        <f>SUM($F3722:P3722)</f>
        <v>-212224</v>
      </c>
      <c r="AC3722">
        <f>SUM($F3722:Q3722)</f>
        <v>-221511</v>
      </c>
      <c r="AD3722">
        <f>SUM($F3722:R3722)</f>
        <v>-230000</v>
      </c>
    </row>
    <row r="3723" spans="1:30" x14ac:dyDescent="0.35">
      <c r="A3723" t="s">
        <v>180</v>
      </c>
      <c r="B3723" s="328" t="str">
        <f>VLOOKUP(A3723,'Web Based Remittances'!$A$2:$C$70,3,0)</f>
        <v>124s704k</v>
      </c>
      <c r="C3723" t="s">
        <v>25</v>
      </c>
      <c r="D3723" t="s">
        <v>26</v>
      </c>
      <c r="E3723">
        <v>4190140</v>
      </c>
      <c r="F3723">
        <v>-71295</v>
      </c>
      <c r="G3723">
        <v>0</v>
      </c>
      <c r="H3723">
        <v>0</v>
      </c>
      <c r="I3723">
        <v>-17823</v>
      </c>
      <c r="J3723">
        <v>0</v>
      </c>
      <c r="K3723">
        <v>0</v>
      </c>
      <c r="L3723">
        <v>-17824</v>
      </c>
      <c r="M3723">
        <v>0</v>
      </c>
      <c r="N3723">
        <v>0</v>
      </c>
      <c r="O3723">
        <v>-17824</v>
      </c>
      <c r="P3723">
        <v>0</v>
      </c>
      <c r="Q3723">
        <v>0</v>
      </c>
      <c r="R3723">
        <v>-17824</v>
      </c>
      <c r="S3723">
        <f t="shared" si="58"/>
        <v>0</v>
      </c>
      <c r="T3723">
        <f>SUM($F3723:H3723)</f>
        <v>-71295</v>
      </c>
      <c r="U3723">
        <f>SUM($F3723:I3723)</f>
        <v>-89118</v>
      </c>
      <c r="V3723">
        <f>SUM($F3723:J3723)</f>
        <v>-89118</v>
      </c>
      <c r="W3723">
        <f>SUM($F3723:K3723)</f>
        <v>-89118</v>
      </c>
      <c r="X3723">
        <f>SUM($F3723:L3723)</f>
        <v>-106942</v>
      </c>
      <c r="Y3723">
        <f>SUM($F3723:M3723)</f>
        <v>-106942</v>
      </c>
      <c r="Z3723">
        <f>SUM($F3723:N3723)</f>
        <v>-106942</v>
      </c>
      <c r="AA3723">
        <f>SUM($F3723:O3723)</f>
        <v>-124766</v>
      </c>
      <c r="AB3723">
        <f>SUM($F3723:P3723)</f>
        <v>-124766</v>
      </c>
      <c r="AC3723">
        <f>SUM($F3723:Q3723)</f>
        <v>-124766</v>
      </c>
      <c r="AD3723">
        <f>SUM($F3723:R3723)</f>
        <v>-142590</v>
      </c>
    </row>
    <row r="3724" spans="1:30" x14ac:dyDescent="0.35">
      <c r="A3724" t="s">
        <v>180</v>
      </c>
      <c r="B3724" s="328" t="str">
        <f>VLOOKUP(A3724,'Web Based Remittances'!$A$2:$C$70,3,0)</f>
        <v>124s704k</v>
      </c>
      <c r="C3724" t="s">
        <v>27</v>
      </c>
      <c r="D3724" t="s">
        <v>28</v>
      </c>
      <c r="E3724">
        <v>4190160</v>
      </c>
      <c r="F3724">
        <v>0</v>
      </c>
      <c r="G3724">
        <v>0</v>
      </c>
      <c r="H3724">
        <v>0</v>
      </c>
      <c r="I3724">
        <v>0</v>
      </c>
      <c r="J3724">
        <v>0</v>
      </c>
      <c r="K3724">
        <v>0</v>
      </c>
      <c r="L3724">
        <v>0</v>
      </c>
      <c r="M3724">
        <v>0</v>
      </c>
      <c r="N3724">
        <v>0</v>
      </c>
      <c r="O3724">
        <v>0</v>
      </c>
      <c r="P3724">
        <v>0</v>
      </c>
      <c r="Q3724">
        <v>0</v>
      </c>
      <c r="R3724">
        <v>0</v>
      </c>
      <c r="S3724">
        <f t="shared" si="58"/>
        <v>0</v>
      </c>
      <c r="T3724">
        <f>SUM($F3724:H3724)</f>
        <v>0</v>
      </c>
      <c r="U3724">
        <f>SUM($F3724:I3724)</f>
        <v>0</v>
      </c>
      <c r="V3724">
        <f>SUM($F3724:J3724)</f>
        <v>0</v>
      </c>
      <c r="W3724">
        <f>SUM($F3724:K3724)</f>
        <v>0</v>
      </c>
      <c r="X3724">
        <f>SUM($F3724:L3724)</f>
        <v>0</v>
      </c>
      <c r="Y3724">
        <f>SUM($F3724:M3724)</f>
        <v>0</v>
      </c>
      <c r="Z3724">
        <f>SUM($F3724:N3724)</f>
        <v>0</v>
      </c>
      <c r="AA3724">
        <f>SUM($F3724:O3724)</f>
        <v>0</v>
      </c>
      <c r="AB3724">
        <f>SUM($F3724:P3724)</f>
        <v>0</v>
      </c>
      <c r="AC3724">
        <f>SUM($F3724:Q3724)</f>
        <v>0</v>
      </c>
      <c r="AD3724">
        <f>SUM($F3724:R3724)</f>
        <v>0</v>
      </c>
    </row>
    <row r="3725" spans="1:30" x14ac:dyDescent="0.35">
      <c r="A3725" t="s">
        <v>180</v>
      </c>
      <c r="B3725" s="328" t="str">
        <f>VLOOKUP(A3725,'Web Based Remittances'!$A$2:$C$70,3,0)</f>
        <v>124s704k</v>
      </c>
      <c r="C3725" t="s">
        <v>29</v>
      </c>
      <c r="D3725" t="s">
        <v>30</v>
      </c>
      <c r="E3725">
        <v>4190390</v>
      </c>
      <c r="F3725">
        <v>0</v>
      </c>
      <c r="G3725">
        <v>0</v>
      </c>
      <c r="H3725">
        <v>0</v>
      </c>
      <c r="I3725">
        <v>0</v>
      </c>
      <c r="J3725">
        <v>0</v>
      </c>
      <c r="K3725">
        <v>0</v>
      </c>
      <c r="L3725">
        <v>0</v>
      </c>
      <c r="M3725">
        <v>0</v>
      </c>
      <c r="N3725">
        <v>0</v>
      </c>
      <c r="O3725">
        <v>0</v>
      </c>
      <c r="P3725">
        <v>0</v>
      </c>
      <c r="Q3725">
        <v>0</v>
      </c>
      <c r="R3725">
        <v>0</v>
      </c>
      <c r="S3725">
        <f t="shared" si="58"/>
        <v>0</v>
      </c>
      <c r="T3725">
        <f>SUM($F3725:H3725)</f>
        <v>0</v>
      </c>
      <c r="U3725">
        <f>SUM($F3725:I3725)</f>
        <v>0</v>
      </c>
      <c r="V3725">
        <f>SUM($F3725:J3725)</f>
        <v>0</v>
      </c>
      <c r="W3725">
        <f>SUM($F3725:K3725)</f>
        <v>0</v>
      </c>
      <c r="X3725">
        <f>SUM($F3725:L3725)</f>
        <v>0</v>
      </c>
      <c r="Y3725">
        <f>SUM($F3725:M3725)</f>
        <v>0</v>
      </c>
      <c r="Z3725">
        <f>SUM($F3725:N3725)</f>
        <v>0</v>
      </c>
      <c r="AA3725">
        <f>SUM($F3725:O3725)</f>
        <v>0</v>
      </c>
      <c r="AB3725">
        <f>SUM($F3725:P3725)</f>
        <v>0</v>
      </c>
      <c r="AC3725">
        <f>SUM($F3725:Q3725)</f>
        <v>0</v>
      </c>
      <c r="AD3725">
        <f>SUM($F3725:R3725)</f>
        <v>0</v>
      </c>
    </row>
    <row r="3726" spans="1:30" x14ac:dyDescent="0.35">
      <c r="A3726" t="s">
        <v>180</v>
      </c>
      <c r="B3726" s="328" t="str">
        <f>VLOOKUP(A3726,'Web Based Remittances'!$A$2:$C$70,3,0)</f>
        <v>124s704k</v>
      </c>
      <c r="C3726" t="s">
        <v>31</v>
      </c>
      <c r="D3726" t="s">
        <v>32</v>
      </c>
      <c r="E3726">
        <v>4191900</v>
      </c>
      <c r="F3726">
        <v>-378</v>
      </c>
      <c r="G3726">
        <v>0</v>
      </c>
      <c r="H3726">
        <v>0</v>
      </c>
      <c r="I3726">
        <v>0</v>
      </c>
      <c r="J3726">
        <v>0</v>
      </c>
      <c r="K3726">
        <v>0</v>
      </c>
      <c r="L3726">
        <v>0</v>
      </c>
      <c r="M3726">
        <v>0</v>
      </c>
      <c r="N3726">
        <v>0</v>
      </c>
      <c r="O3726">
        <v>0</v>
      </c>
      <c r="P3726">
        <v>-378</v>
      </c>
      <c r="Q3726">
        <v>0</v>
      </c>
      <c r="R3726">
        <v>0</v>
      </c>
      <c r="S3726">
        <f t="shared" si="58"/>
        <v>0</v>
      </c>
      <c r="T3726">
        <f>SUM($F3726:H3726)</f>
        <v>-378</v>
      </c>
      <c r="U3726">
        <f>SUM($F3726:I3726)</f>
        <v>-378</v>
      </c>
      <c r="V3726">
        <f>SUM($F3726:J3726)</f>
        <v>-378</v>
      </c>
      <c r="W3726">
        <f>SUM($F3726:K3726)</f>
        <v>-378</v>
      </c>
      <c r="X3726">
        <f>SUM($F3726:L3726)</f>
        <v>-378</v>
      </c>
      <c r="Y3726">
        <f>SUM($F3726:M3726)</f>
        <v>-378</v>
      </c>
      <c r="Z3726">
        <f>SUM($F3726:N3726)</f>
        <v>-378</v>
      </c>
      <c r="AA3726">
        <f>SUM($F3726:O3726)</f>
        <v>-378</v>
      </c>
      <c r="AB3726">
        <f>SUM($F3726:P3726)</f>
        <v>-756</v>
      </c>
      <c r="AC3726">
        <f>SUM($F3726:Q3726)</f>
        <v>-756</v>
      </c>
      <c r="AD3726">
        <f>SUM($F3726:R3726)</f>
        <v>-756</v>
      </c>
    </row>
    <row r="3727" spans="1:30" x14ac:dyDescent="0.35">
      <c r="A3727" t="s">
        <v>180</v>
      </c>
      <c r="B3727" s="328" t="str">
        <f>VLOOKUP(A3727,'Web Based Remittances'!$A$2:$C$70,3,0)</f>
        <v>124s704k</v>
      </c>
      <c r="C3727" t="s">
        <v>33</v>
      </c>
      <c r="D3727" t="s">
        <v>34</v>
      </c>
      <c r="E3727">
        <v>4191100</v>
      </c>
      <c r="F3727">
        <v>-28000</v>
      </c>
      <c r="G3727">
        <v>0</v>
      </c>
      <c r="H3727">
        <v>-2800</v>
      </c>
      <c r="I3727">
        <v>-2800</v>
      </c>
      <c r="J3727">
        <v>-2800</v>
      </c>
      <c r="K3727">
        <v>0</v>
      </c>
      <c r="L3727">
        <v>-2800</v>
      </c>
      <c r="M3727">
        <v>-2800</v>
      </c>
      <c r="N3727">
        <v>-2800</v>
      </c>
      <c r="O3727">
        <v>-2800</v>
      </c>
      <c r="P3727">
        <v>-2800</v>
      </c>
      <c r="Q3727">
        <v>-2800</v>
      </c>
      <c r="R3727">
        <v>-2800</v>
      </c>
      <c r="S3727">
        <f t="shared" si="58"/>
        <v>0</v>
      </c>
      <c r="T3727">
        <f>SUM($F3727:H3727)</f>
        <v>-30800</v>
      </c>
      <c r="U3727">
        <f>SUM($F3727:I3727)</f>
        <v>-33600</v>
      </c>
      <c r="V3727">
        <f>SUM($F3727:J3727)</f>
        <v>-36400</v>
      </c>
      <c r="W3727">
        <f>SUM($F3727:K3727)</f>
        <v>-36400</v>
      </c>
      <c r="X3727">
        <f>SUM($F3727:L3727)</f>
        <v>-39200</v>
      </c>
      <c r="Y3727">
        <f>SUM($F3727:M3727)</f>
        <v>-42000</v>
      </c>
      <c r="Z3727">
        <f>SUM($F3727:N3727)</f>
        <v>-44800</v>
      </c>
      <c r="AA3727">
        <f>SUM($F3727:O3727)</f>
        <v>-47600</v>
      </c>
      <c r="AB3727">
        <f>SUM($F3727:P3727)</f>
        <v>-50400</v>
      </c>
      <c r="AC3727">
        <f>SUM($F3727:Q3727)</f>
        <v>-53200</v>
      </c>
      <c r="AD3727">
        <f>SUM($F3727:R3727)</f>
        <v>-56000</v>
      </c>
    </row>
    <row r="3728" spans="1:30" x14ac:dyDescent="0.35">
      <c r="A3728" t="s">
        <v>180</v>
      </c>
      <c r="B3728" s="328" t="str">
        <f>VLOOKUP(A3728,'Web Based Remittances'!$A$2:$C$70,3,0)</f>
        <v>124s704k</v>
      </c>
      <c r="C3728" t="s">
        <v>35</v>
      </c>
      <c r="D3728" t="s">
        <v>36</v>
      </c>
      <c r="E3728">
        <v>4191110</v>
      </c>
      <c r="F3728">
        <v>-1000</v>
      </c>
      <c r="G3728">
        <v>0</v>
      </c>
      <c r="H3728">
        <v>-100</v>
      </c>
      <c r="I3728">
        <v>-100</v>
      </c>
      <c r="J3728">
        <v>-100</v>
      </c>
      <c r="K3728">
        <v>0</v>
      </c>
      <c r="L3728">
        <v>-100</v>
      </c>
      <c r="M3728">
        <v>-100</v>
      </c>
      <c r="N3728">
        <v>-100</v>
      </c>
      <c r="O3728">
        <v>-100</v>
      </c>
      <c r="P3728">
        <v>-100</v>
      </c>
      <c r="Q3728">
        <v>-100</v>
      </c>
      <c r="R3728">
        <v>-100</v>
      </c>
      <c r="S3728">
        <f t="shared" si="58"/>
        <v>0</v>
      </c>
      <c r="T3728">
        <f>SUM($F3728:H3728)</f>
        <v>-1100</v>
      </c>
      <c r="U3728">
        <f>SUM($F3728:I3728)</f>
        <v>-1200</v>
      </c>
      <c r="V3728">
        <f>SUM($F3728:J3728)</f>
        <v>-1300</v>
      </c>
      <c r="W3728">
        <f>SUM($F3728:K3728)</f>
        <v>-1300</v>
      </c>
      <c r="X3728">
        <f>SUM($F3728:L3728)</f>
        <v>-1400</v>
      </c>
      <c r="Y3728">
        <f>SUM($F3728:M3728)</f>
        <v>-1500</v>
      </c>
      <c r="Z3728">
        <f>SUM($F3728:N3728)</f>
        <v>-1600</v>
      </c>
      <c r="AA3728">
        <f>SUM($F3728:O3728)</f>
        <v>-1700</v>
      </c>
      <c r="AB3728">
        <f>SUM($F3728:P3728)</f>
        <v>-1800</v>
      </c>
      <c r="AC3728">
        <f>SUM($F3728:Q3728)</f>
        <v>-1900</v>
      </c>
      <c r="AD3728">
        <f>SUM($F3728:R3728)</f>
        <v>-2000</v>
      </c>
    </row>
    <row r="3729" spans="1:30" x14ac:dyDescent="0.35">
      <c r="A3729" t="s">
        <v>180</v>
      </c>
      <c r="B3729" s="328" t="str">
        <f>VLOOKUP(A3729,'Web Based Remittances'!$A$2:$C$70,3,0)</f>
        <v>124s704k</v>
      </c>
      <c r="C3729" t="s">
        <v>37</v>
      </c>
      <c r="D3729" t="s">
        <v>38</v>
      </c>
      <c r="E3729">
        <v>4191600</v>
      </c>
      <c r="F3729">
        <v>0</v>
      </c>
      <c r="G3729">
        <v>0</v>
      </c>
      <c r="H3729">
        <v>0</v>
      </c>
      <c r="I3729">
        <v>0</v>
      </c>
      <c r="J3729">
        <v>0</v>
      </c>
      <c r="K3729">
        <v>0</v>
      </c>
      <c r="L3729">
        <v>0</v>
      </c>
      <c r="M3729">
        <v>0</v>
      </c>
      <c r="N3729">
        <v>0</v>
      </c>
      <c r="O3729">
        <v>0</v>
      </c>
      <c r="P3729">
        <v>0</v>
      </c>
      <c r="Q3729">
        <v>0</v>
      </c>
      <c r="R3729">
        <v>0</v>
      </c>
      <c r="S3729">
        <f t="shared" si="58"/>
        <v>0</v>
      </c>
      <c r="T3729">
        <f>SUM($F3729:H3729)</f>
        <v>0</v>
      </c>
      <c r="U3729">
        <f>SUM($F3729:I3729)</f>
        <v>0</v>
      </c>
      <c r="V3729">
        <f>SUM($F3729:J3729)</f>
        <v>0</v>
      </c>
      <c r="W3729">
        <f>SUM($F3729:K3729)</f>
        <v>0</v>
      </c>
      <c r="X3729">
        <f>SUM($F3729:L3729)</f>
        <v>0</v>
      </c>
      <c r="Y3729">
        <f>SUM($F3729:M3729)</f>
        <v>0</v>
      </c>
      <c r="Z3729">
        <f>SUM($F3729:N3729)</f>
        <v>0</v>
      </c>
      <c r="AA3729">
        <f>SUM($F3729:O3729)</f>
        <v>0</v>
      </c>
      <c r="AB3729">
        <f>SUM($F3729:P3729)</f>
        <v>0</v>
      </c>
      <c r="AC3729">
        <f>SUM($F3729:Q3729)</f>
        <v>0</v>
      </c>
      <c r="AD3729">
        <f>SUM($F3729:R3729)</f>
        <v>0</v>
      </c>
    </row>
    <row r="3730" spans="1:30" x14ac:dyDescent="0.35">
      <c r="A3730" t="s">
        <v>180</v>
      </c>
      <c r="B3730" s="328" t="str">
        <f>VLOOKUP(A3730,'Web Based Remittances'!$A$2:$C$70,3,0)</f>
        <v>124s704k</v>
      </c>
      <c r="C3730" t="s">
        <v>39</v>
      </c>
      <c r="D3730" t="s">
        <v>40</v>
      </c>
      <c r="E3730">
        <v>4191610</v>
      </c>
      <c r="F3730">
        <v>0</v>
      </c>
      <c r="G3730">
        <v>0</v>
      </c>
      <c r="H3730">
        <v>0</v>
      </c>
      <c r="I3730">
        <v>0</v>
      </c>
      <c r="J3730">
        <v>0</v>
      </c>
      <c r="K3730">
        <v>0</v>
      </c>
      <c r="L3730">
        <v>0</v>
      </c>
      <c r="M3730">
        <v>0</v>
      </c>
      <c r="N3730">
        <v>0</v>
      </c>
      <c r="O3730">
        <v>0</v>
      </c>
      <c r="P3730">
        <v>0</v>
      </c>
      <c r="Q3730">
        <v>0</v>
      </c>
      <c r="R3730">
        <v>0</v>
      </c>
      <c r="S3730">
        <f t="shared" si="58"/>
        <v>0</v>
      </c>
      <c r="T3730">
        <f>SUM($F3730:H3730)</f>
        <v>0</v>
      </c>
      <c r="U3730">
        <f>SUM($F3730:I3730)</f>
        <v>0</v>
      </c>
      <c r="V3730">
        <f>SUM($F3730:J3730)</f>
        <v>0</v>
      </c>
      <c r="W3730">
        <f>SUM($F3730:K3730)</f>
        <v>0</v>
      </c>
      <c r="X3730">
        <f>SUM($F3730:L3730)</f>
        <v>0</v>
      </c>
      <c r="Y3730">
        <f>SUM($F3730:M3730)</f>
        <v>0</v>
      </c>
      <c r="Z3730">
        <f>SUM($F3730:N3730)</f>
        <v>0</v>
      </c>
      <c r="AA3730">
        <f>SUM($F3730:O3730)</f>
        <v>0</v>
      </c>
      <c r="AB3730">
        <f>SUM($F3730:P3730)</f>
        <v>0</v>
      </c>
      <c r="AC3730">
        <f>SUM($F3730:Q3730)</f>
        <v>0</v>
      </c>
      <c r="AD3730">
        <f>SUM($F3730:R3730)</f>
        <v>0</v>
      </c>
    </row>
    <row r="3731" spans="1:30" x14ac:dyDescent="0.35">
      <c r="A3731" t="s">
        <v>180</v>
      </c>
      <c r="B3731" s="328" t="str">
        <f>VLOOKUP(A3731,'Web Based Remittances'!$A$2:$C$70,3,0)</f>
        <v>124s704k</v>
      </c>
      <c r="C3731" t="s">
        <v>41</v>
      </c>
      <c r="D3731" t="s">
        <v>42</v>
      </c>
      <c r="E3731">
        <v>4190410</v>
      </c>
      <c r="F3731">
        <v>0</v>
      </c>
      <c r="G3731">
        <v>0</v>
      </c>
      <c r="H3731">
        <v>0</v>
      </c>
      <c r="I3731">
        <v>0</v>
      </c>
      <c r="J3731">
        <v>0</v>
      </c>
      <c r="K3731">
        <v>0</v>
      </c>
      <c r="L3731">
        <v>0</v>
      </c>
      <c r="M3731">
        <v>0</v>
      </c>
      <c r="N3731">
        <v>0</v>
      </c>
      <c r="O3731">
        <v>0</v>
      </c>
      <c r="P3731">
        <v>0</v>
      </c>
      <c r="Q3731">
        <v>0</v>
      </c>
      <c r="R3731">
        <v>0</v>
      </c>
      <c r="S3731">
        <f t="shared" si="58"/>
        <v>0</v>
      </c>
      <c r="T3731">
        <f>SUM($F3731:H3731)</f>
        <v>0</v>
      </c>
      <c r="U3731">
        <f>SUM($F3731:I3731)</f>
        <v>0</v>
      </c>
      <c r="V3731">
        <f>SUM($F3731:J3731)</f>
        <v>0</v>
      </c>
      <c r="W3731">
        <f>SUM($F3731:K3731)</f>
        <v>0</v>
      </c>
      <c r="X3731">
        <f>SUM($F3731:L3731)</f>
        <v>0</v>
      </c>
      <c r="Y3731">
        <f>SUM($F3731:M3731)</f>
        <v>0</v>
      </c>
      <c r="Z3731">
        <f>SUM($F3731:N3731)</f>
        <v>0</v>
      </c>
      <c r="AA3731">
        <f>SUM($F3731:O3731)</f>
        <v>0</v>
      </c>
      <c r="AB3731">
        <f>SUM($F3731:P3731)</f>
        <v>0</v>
      </c>
      <c r="AC3731">
        <f>SUM($F3731:Q3731)</f>
        <v>0</v>
      </c>
      <c r="AD3731">
        <f>SUM($F3731:R3731)</f>
        <v>0</v>
      </c>
    </row>
    <row r="3732" spans="1:30" x14ac:dyDescent="0.35">
      <c r="A3732" t="s">
        <v>180</v>
      </c>
      <c r="B3732" s="328" t="str">
        <f>VLOOKUP(A3732,'Web Based Remittances'!$A$2:$C$70,3,0)</f>
        <v>124s704k</v>
      </c>
      <c r="C3732" t="s">
        <v>43</v>
      </c>
      <c r="D3732" t="s">
        <v>44</v>
      </c>
      <c r="E3732">
        <v>4190420</v>
      </c>
      <c r="F3732">
        <v>0</v>
      </c>
      <c r="G3732">
        <v>0</v>
      </c>
      <c r="H3732">
        <v>0</v>
      </c>
      <c r="I3732">
        <v>0</v>
      </c>
      <c r="J3732">
        <v>0</v>
      </c>
      <c r="K3732">
        <v>0</v>
      </c>
      <c r="L3732">
        <v>0</v>
      </c>
      <c r="M3732">
        <v>0</v>
      </c>
      <c r="N3732">
        <v>0</v>
      </c>
      <c r="O3732">
        <v>0</v>
      </c>
      <c r="P3732">
        <v>0</v>
      </c>
      <c r="Q3732">
        <v>0</v>
      </c>
      <c r="R3732">
        <v>0</v>
      </c>
      <c r="S3732">
        <f t="shared" si="58"/>
        <v>0</v>
      </c>
      <c r="T3732">
        <f>SUM($F3732:H3732)</f>
        <v>0</v>
      </c>
      <c r="U3732">
        <f>SUM($F3732:I3732)</f>
        <v>0</v>
      </c>
      <c r="V3732">
        <f>SUM($F3732:J3732)</f>
        <v>0</v>
      </c>
      <c r="W3732">
        <f>SUM($F3732:K3732)</f>
        <v>0</v>
      </c>
      <c r="X3732">
        <f>SUM($F3732:L3732)</f>
        <v>0</v>
      </c>
      <c r="Y3732">
        <f>SUM($F3732:M3732)</f>
        <v>0</v>
      </c>
      <c r="Z3732">
        <f>SUM($F3732:N3732)</f>
        <v>0</v>
      </c>
      <c r="AA3732">
        <f>SUM($F3732:O3732)</f>
        <v>0</v>
      </c>
      <c r="AB3732">
        <f>SUM($F3732:P3732)</f>
        <v>0</v>
      </c>
      <c r="AC3732">
        <f>SUM($F3732:Q3732)</f>
        <v>0</v>
      </c>
      <c r="AD3732">
        <f>SUM($F3732:R3732)</f>
        <v>0</v>
      </c>
    </row>
    <row r="3733" spans="1:30" x14ac:dyDescent="0.35">
      <c r="A3733" t="s">
        <v>180</v>
      </c>
      <c r="B3733" s="328" t="str">
        <f>VLOOKUP(A3733,'Web Based Remittances'!$A$2:$C$70,3,0)</f>
        <v>124s704k</v>
      </c>
      <c r="C3733" t="s">
        <v>45</v>
      </c>
      <c r="D3733" t="s">
        <v>46</v>
      </c>
      <c r="E3733">
        <v>4190200</v>
      </c>
      <c r="F3733">
        <v>0</v>
      </c>
      <c r="G3733">
        <v>0</v>
      </c>
      <c r="H3733">
        <v>0</v>
      </c>
      <c r="I3733">
        <v>0</v>
      </c>
      <c r="J3733">
        <v>0</v>
      </c>
      <c r="K3733">
        <v>0</v>
      </c>
      <c r="L3733">
        <v>0</v>
      </c>
      <c r="M3733">
        <v>0</v>
      </c>
      <c r="N3733">
        <v>0</v>
      </c>
      <c r="O3733">
        <v>0</v>
      </c>
      <c r="P3733">
        <v>0</v>
      </c>
      <c r="Q3733">
        <v>0</v>
      </c>
      <c r="R3733">
        <v>0</v>
      </c>
      <c r="S3733">
        <f t="shared" si="58"/>
        <v>0</v>
      </c>
      <c r="T3733">
        <f>SUM($F3733:H3733)</f>
        <v>0</v>
      </c>
      <c r="U3733">
        <f>SUM($F3733:I3733)</f>
        <v>0</v>
      </c>
      <c r="V3733">
        <f>SUM($F3733:J3733)</f>
        <v>0</v>
      </c>
      <c r="W3733">
        <f>SUM($F3733:K3733)</f>
        <v>0</v>
      </c>
      <c r="X3733">
        <f>SUM($F3733:L3733)</f>
        <v>0</v>
      </c>
      <c r="Y3733">
        <f>SUM($F3733:M3733)</f>
        <v>0</v>
      </c>
      <c r="Z3733">
        <f>SUM($F3733:N3733)</f>
        <v>0</v>
      </c>
      <c r="AA3733">
        <f>SUM($F3733:O3733)</f>
        <v>0</v>
      </c>
      <c r="AB3733">
        <f>SUM($F3733:P3733)</f>
        <v>0</v>
      </c>
      <c r="AC3733">
        <f>SUM($F3733:Q3733)</f>
        <v>0</v>
      </c>
      <c r="AD3733">
        <f>SUM($F3733:R3733)</f>
        <v>0</v>
      </c>
    </row>
    <row r="3734" spans="1:30" x14ac:dyDescent="0.35">
      <c r="A3734" t="s">
        <v>180</v>
      </c>
      <c r="B3734" s="328" t="str">
        <f>VLOOKUP(A3734,'Web Based Remittances'!$A$2:$C$70,3,0)</f>
        <v>124s704k</v>
      </c>
      <c r="C3734" t="s">
        <v>47</v>
      </c>
      <c r="D3734" t="s">
        <v>48</v>
      </c>
      <c r="E3734">
        <v>4190386</v>
      </c>
      <c r="F3734">
        <v>0</v>
      </c>
      <c r="G3734">
        <v>0</v>
      </c>
      <c r="H3734">
        <v>0</v>
      </c>
      <c r="I3734">
        <v>0</v>
      </c>
      <c r="J3734">
        <v>0</v>
      </c>
      <c r="K3734">
        <v>0</v>
      </c>
      <c r="L3734">
        <v>0</v>
      </c>
      <c r="M3734">
        <v>0</v>
      </c>
      <c r="N3734">
        <v>0</v>
      </c>
      <c r="O3734">
        <v>0</v>
      </c>
      <c r="P3734">
        <v>0</v>
      </c>
      <c r="Q3734">
        <v>0</v>
      </c>
      <c r="R3734">
        <v>0</v>
      </c>
      <c r="S3734">
        <f t="shared" si="58"/>
        <v>0</v>
      </c>
      <c r="T3734">
        <f>SUM($F3734:H3734)</f>
        <v>0</v>
      </c>
      <c r="U3734">
        <f>SUM($F3734:I3734)</f>
        <v>0</v>
      </c>
      <c r="V3734">
        <f>SUM($F3734:J3734)</f>
        <v>0</v>
      </c>
      <c r="W3734">
        <f>SUM($F3734:K3734)</f>
        <v>0</v>
      </c>
      <c r="X3734">
        <f>SUM($F3734:L3734)</f>
        <v>0</v>
      </c>
      <c r="Y3734">
        <f>SUM($F3734:M3734)</f>
        <v>0</v>
      </c>
      <c r="Z3734">
        <f>SUM($F3734:N3734)</f>
        <v>0</v>
      </c>
      <c r="AA3734">
        <f>SUM($F3734:O3734)</f>
        <v>0</v>
      </c>
      <c r="AB3734">
        <f>SUM($F3734:P3734)</f>
        <v>0</v>
      </c>
      <c r="AC3734">
        <f>SUM($F3734:Q3734)</f>
        <v>0</v>
      </c>
      <c r="AD3734">
        <f>SUM($F3734:R3734)</f>
        <v>0</v>
      </c>
    </row>
    <row r="3735" spans="1:30" x14ac:dyDescent="0.35">
      <c r="A3735" t="s">
        <v>180</v>
      </c>
      <c r="B3735" s="328" t="str">
        <f>VLOOKUP(A3735,'Web Based Remittances'!$A$2:$C$70,3,0)</f>
        <v>124s704k</v>
      </c>
      <c r="C3735" t="s">
        <v>49</v>
      </c>
      <c r="D3735" t="s">
        <v>50</v>
      </c>
      <c r="E3735">
        <v>4190387</v>
      </c>
      <c r="F3735">
        <v>0</v>
      </c>
      <c r="G3735">
        <v>0</v>
      </c>
      <c r="H3735">
        <v>0</v>
      </c>
      <c r="I3735">
        <v>0</v>
      </c>
      <c r="J3735">
        <v>0</v>
      </c>
      <c r="K3735">
        <v>0</v>
      </c>
      <c r="L3735">
        <v>0</v>
      </c>
      <c r="M3735">
        <v>0</v>
      </c>
      <c r="N3735">
        <v>0</v>
      </c>
      <c r="O3735">
        <v>0</v>
      </c>
      <c r="P3735">
        <v>0</v>
      </c>
      <c r="Q3735">
        <v>0</v>
      </c>
      <c r="R3735">
        <v>0</v>
      </c>
      <c r="S3735">
        <f t="shared" si="58"/>
        <v>0</v>
      </c>
      <c r="T3735">
        <f>SUM($F3735:H3735)</f>
        <v>0</v>
      </c>
      <c r="U3735">
        <f>SUM($F3735:I3735)</f>
        <v>0</v>
      </c>
      <c r="V3735">
        <f>SUM($F3735:J3735)</f>
        <v>0</v>
      </c>
      <c r="W3735">
        <f>SUM($F3735:K3735)</f>
        <v>0</v>
      </c>
      <c r="X3735">
        <f>SUM($F3735:L3735)</f>
        <v>0</v>
      </c>
      <c r="Y3735">
        <f>SUM($F3735:M3735)</f>
        <v>0</v>
      </c>
      <c r="Z3735">
        <f>SUM($F3735:N3735)</f>
        <v>0</v>
      </c>
      <c r="AA3735">
        <f>SUM($F3735:O3735)</f>
        <v>0</v>
      </c>
      <c r="AB3735">
        <f>SUM($F3735:P3735)</f>
        <v>0</v>
      </c>
      <c r="AC3735">
        <f>SUM($F3735:Q3735)</f>
        <v>0</v>
      </c>
      <c r="AD3735">
        <f>SUM($F3735:R3735)</f>
        <v>0</v>
      </c>
    </row>
    <row r="3736" spans="1:30" x14ac:dyDescent="0.35">
      <c r="A3736" t="s">
        <v>180</v>
      </c>
      <c r="B3736" s="328" t="str">
        <f>VLOOKUP(A3736,'Web Based Remittances'!$A$2:$C$70,3,0)</f>
        <v>124s704k</v>
      </c>
      <c r="C3736" t="s">
        <v>51</v>
      </c>
      <c r="D3736" t="s">
        <v>52</v>
      </c>
      <c r="E3736">
        <v>4190388</v>
      </c>
      <c r="F3736">
        <v>-4060</v>
      </c>
      <c r="G3736">
        <v>-1776</v>
      </c>
      <c r="H3736">
        <v>0</v>
      </c>
      <c r="I3736">
        <v>0</v>
      </c>
      <c r="J3736">
        <v>-2284</v>
      </c>
      <c r="K3736">
        <v>0</v>
      </c>
      <c r="L3736">
        <v>0</v>
      </c>
      <c r="M3736">
        <v>0</v>
      </c>
      <c r="N3736">
        <v>0</v>
      </c>
      <c r="O3736">
        <v>0</v>
      </c>
      <c r="P3736">
        <v>0</v>
      </c>
      <c r="Q3736">
        <v>0</v>
      </c>
      <c r="R3736">
        <v>0</v>
      </c>
      <c r="S3736">
        <f t="shared" si="58"/>
        <v>-1776</v>
      </c>
      <c r="T3736">
        <f>SUM($F3736:H3736)</f>
        <v>-5836</v>
      </c>
      <c r="U3736">
        <f>SUM($F3736:I3736)</f>
        <v>-5836</v>
      </c>
      <c r="V3736">
        <f>SUM($F3736:J3736)</f>
        <v>-8120</v>
      </c>
      <c r="W3736">
        <f>SUM($F3736:K3736)</f>
        <v>-8120</v>
      </c>
      <c r="X3736">
        <f>SUM($F3736:L3736)</f>
        <v>-8120</v>
      </c>
      <c r="Y3736">
        <f>SUM($F3736:M3736)</f>
        <v>-8120</v>
      </c>
      <c r="Z3736">
        <f>SUM($F3736:N3736)</f>
        <v>-8120</v>
      </c>
      <c r="AA3736">
        <f>SUM($F3736:O3736)</f>
        <v>-8120</v>
      </c>
      <c r="AB3736">
        <f>SUM($F3736:P3736)</f>
        <v>-8120</v>
      </c>
      <c r="AC3736">
        <f>SUM($F3736:Q3736)</f>
        <v>-8120</v>
      </c>
      <c r="AD3736">
        <f>SUM($F3736:R3736)</f>
        <v>-8120</v>
      </c>
    </row>
    <row r="3737" spans="1:30" x14ac:dyDescent="0.35">
      <c r="A3737" t="s">
        <v>180</v>
      </c>
      <c r="B3737" s="328" t="str">
        <f>VLOOKUP(A3737,'Web Based Remittances'!$A$2:$C$70,3,0)</f>
        <v>124s704k</v>
      </c>
      <c r="C3737" t="s">
        <v>53</v>
      </c>
      <c r="D3737" t="s">
        <v>54</v>
      </c>
      <c r="E3737">
        <v>4190380</v>
      </c>
      <c r="F3737">
        <v>-45580</v>
      </c>
      <c r="G3737">
        <v>0</v>
      </c>
      <c r="H3737">
        <v>-7000</v>
      </c>
      <c r="I3737">
        <v>0</v>
      </c>
      <c r="J3737">
        <v>-28390</v>
      </c>
      <c r="K3737">
        <v>0</v>
      </c>
      <c r="L3737">
        <v>0</v>
      </c>
      <c r="M3737">
        <v>0</v>
      </c>
      <c r="N3737">
        <v>-10190</v>
      </c>
      <c r="O3737">
        <v>0</v>
      </c>
      <c r="P3737">
        <v>0</v>
      </c>
      <c r="Q3737">
        <v>0</v>
      </c>
      <c r="R3737">
        <v>0</v>
      </c>
      <c r="S3737">
        <f t="shared" si="58"/>
        <v>0</v>
      </c>
      <c r="T3737">
        <f>SUM($F3737:H3737)</f>
        <v>-52580</v>
      </c>
      <c r="U3737">
        <f>SUM($F3737:I3737)</f>
        <v>-52580</v>
      </c>
      <c r="V3737">
        <f>SUM($F3737:J3737)</f>
        <v>-80970</v>
      </c>
      <c r="W3737">
        <f>SUM($F3737:K3737)</f>
        <v>-80970</v>
      </c>
      <c r="X3737">
        <f>SUM($F3737:L3737)</f>
        <v>-80970</v>
      </c>
      <c r="Y3737">
        <f>SUM($F3737:M3737)</f>
        <v>-80970</v>
      </c>
      <c r="Z3737">
        <f>SUM($F3737:N3737)</f>
        <v>-91160</v>
      </c>
      <c r="AA3737">
        <f>SUM($F3737:O3737)</f>
        <v>-91160</v>
      </c>
      <c r="AB3737">
        <f>SUM($F3737:P3737)</f>
        <v>-91160</v>
      </c>
      <c r="AC3737">
        <f>SUM($F3737:Q3737)</f>
        <v>-91160</v>
      </c>
      <c r="AD3737">
        <f>SUM($F3737:R3737)</f>
        <v>-91160</v>
      </c>
    </row>
    <row r="3738" spans="1:30" x14ac:dyDescent="0.35">
      <c r="A3738" t="s">
        <v>180</v>
      </c>
      <c r="B3738" s="328" t="str">
        <f>VLOOKUP(A3738,'Web Based Remittances'!$A$2:$C$70,3,0)</f>
        <v>124s704k</v>
      </c>
      <c r="C3738" t="s">
        <v>156</v>
      </c>
      <c r="D3738" t="s">
        <v>157</v>
      </c>
      <c r="E3738">
        <v>4190205</v>
      </c>
      <c r="F3738">
        <v>0</v>
      </c>
      <c r="G3738">
        <v>0</v>
      </c>
      <c r="H3738">
        <v>0</v>
      </c>
      <c r="I3738">
        <v>0</v>
      </c>
      <c r="J3738">
        <v>0</v>
      </c>
      <c r="K3738">
        <v>0</v>
      </c>
      <c r="L3738">
        <v>0</v>
      </c>
      <c r="M3738">
        <v>0</v>
      </c>
      <c r="N3738">
        <v>0</v>
      </c>
      <c r="O3738">
        <v>0</v>
      </c>
      <c r="P3738">
        <v>0</v>
      </c>
      <c r="Q3738">
        <v>0</v>
      </c>
      <c r="R3738">
        <v>0</v>
      </c>
      <c r="S3738">
        <f t="shared" si="58"/>
        <v>0</v>
      </c>
      <c r="T3738">
        <f>SUM($F3738:H3738)</f>
        <v>0</v>
      </c>
      <c r="U3738">
        <f>SUM($F3738:I3738)</f>
        <v>0</v>
      </c>
      <c r="V3738">
        <f>SUM($F3738:J3738)</f>
        <v>0</v>
      </c>
      <c r="W3738">
        <f>SUM($F3738:K3738)</f>
        <v>0</v>
      </c>
      <c r="X3738">
        <f>SUM($F3738:L3738)</f>
        <v>0</v>
      </c>
      <c r="Y3738">
        <f>SUM($F3738:M3738)</f>
        <v>0</v>
      </c>
      <c r="Z3738">
        <f>SUM($F3738:N3738)</f>
        <v>0</v>
      </c>
      <c r="AA3738">
        <f>SUM($F3738:O3738)</f>
        <v>0</v>
      </c>
      <c r="AB3738">
        <f>SUM($F3738:P3738)</f>
        <v>0</v>
      </c>
      <c r="AC3738">
        <f>SUM($F3738:Q3738)</f>
        <v>0</v>
      </c>
      <c r="AD3738">
        <f>SUM($F3738:R3738)</f>
        <v>0</v>
      </c>
    </row>
    <row r="3739" spans="1:30" x14ac:dyDescent="0.35">
      <c r="A3739" t="s">
        <v>180</v>
      </c>
      <c r="B3739" s="328" t="str">
        <f>VLOOKUP(A3739,'Web Based Remittances'!$A$2:$C$70,3,0)</f>
        <v>124s704k</v>
      </c>
      <c r="C3739" t="s">
        <v>55</v>
      </c>
      <c r="D3739" t="s">
        <v>56</v>
      </c>
      <c r="E3739">
        <v>4190210</v>
      </c>
      <c r="F3739">
        <v>-23000</v>
      </c>
      <c r="I3739">
        <v>-23000</v>
      </c>
      <c r="S3739">
        <f t="shared" si="58"/>
        <v>0</v>
      </c>
      <c r="T3739">
        <f>SUM($F3739:H3739)</f>
        <v>-23000</v>
      </c>
      <c r="U3739">
        <f>SUM($F3739:I3739)</f>
        <v>-46000</v>
      </c>
      <c r="V3739">
        <f>SUM($F3739:J3739)</f>
        <v>-46000</v>
      </c>
      <c r="W3739">
        <f>SUM($F3739:K3739)</f>
        <v>-46000</v>
      </c>
      <c r="X3739">
        <f>SUM($F3739:L3739)</f>
        <v>-46000</v>
      </c>
      <c r="Y3739">
        <f>SUM($F3739:M3739)</f>
        <v>-46000</v>
      </c>
      <c r="Z3739">
        <f>SUM($F3739:N3739)</f>
        <v>-46000</v>
      </c>
      <c r="AA3739">
        <f>SUM($F3739:O3739)</f>
        <v>-46000</v>
      </c>
      <c r="AB3739">
        <f>SUM($F3739:P3739)</f>
        <v>-46000</v>
      </c>
      <c r="AC3739">
        <f>SUM($F3739:Q3739)</f>
        <v>-46000</v>
      </c>
      <c r="AD3739">
        <f>SUM($F3739:R3739)</f>
        <v>-46000</v>
      </c>
    </row>
    <row r="3740" spans="1:30" x14ac:dyDescent="0.35">
      <c r="A3740" t="s">
        <v>180</v>
      </c>
      <c r="B3740" s="328" t="str">
        <f>VLOOKUP(A3740,'Web Based Remittances'!$A$2:$C$70,3,0)</f>
        <v>124s704k</v>
      </c>
      <c r="C3740" t="s">
        <v>57</v>
      </c>
      <c r="D3740" t="s">
        <v>58</v>
      </c>
      <c r="E3740">
        <v>6110000</v>
      </c>
      <c r="F3740">
        <v>464904</v>
      </c>
      <c r="G3740">
        <v>35761</v>
      </c>
      <c r="H3740">
        <v>35761</v>
      </c>
      <c r="I3740">
        <v>35761</v>
      </c>
      <c r="J3740">
        <v>43510</v>
      </c>
      <c r="K3740">
        <v>43510</v>
      </c>
      <c r="L3740">
        <v>38657</v>
      </c>
      <c r="M3740">
        <v>38657</v>
      </c>
      <c r="N3740">
        <v>38657</v>
      </c>
      <c r="O3740">
        <v>38657</v>
      </c>
      <c r="P3740">
        <v>38657</v>
      </c>
      <c r="Q3740">
        <v>38657</v>
      </c>
      <c r="R3740">
        <v>38659</v>
      </c>
      <c r="S3740">
        <f t="shared" si="58"/>
        <v>35761</v>
      </c>
      <c r="T3740">
        <f>SUM($F3740:H3740)</f>
        <v>536426</v>
      </c>
      <c r="U3740">
        <f>SUM($F3740:I3740)</f>
        <v>572187</v>
      </c>
      <c r="V3740">
        <f>SUM($F3740:J3740)</f>
        <v>615697</v>
      </c>
      <c r="W3740">
        <f>SUM($F3740:K3740)</f>
        <v>659207</v>
      </c>
      <c r="X3740">
        <f>SUM($F3740:L3740)</f>
        <v>697864</v>
      </c>
      <c r="Y3740">
        <f>SUM($F3740:M3740)</f>
        <v>736521</v>
      </c>
      <c r="Z3740">
        <f>SUM($F3740:N3740)</f>
        <v>775178</v>
      </c>
      <c r="AA3740">
        <f>SUM($F3740:O3740)</f>
        <v>813835</v>
      </c>
      <c r="AB3740">
        <f>SUM($F3740:P3740)</f>
        <v>852492</v>
      </c>
      <c r="AC3740">
        <f>SUM($F3740:Q3740)</f>
        <v>891149</v>
      </c>
      <c r="AD3740">
        <f>SUM($F3740:R3740)</f>
        <v>929808</v>
      </c>
    </row>
    <row r="3741" spans="1:30" x14ac:dyDescent="0.35">
      <c r="A3741" t="s">
        <v>180</v>
      </c>
      <c r="B3741" s="328" t="str">
        <f>VLOOKUP(A3741,'Web Based Remittances'!$A$2:$C$70,3,0)</f>
        <v>124s704k</v>
      </c>
      <c r="C3741" t="s">
        <v>59</v>
      </c>
      <c r="D3741" t="s">
        <v>60</v>
      </c>
      <c r="E3741">
        <v>6110020</v>
      </c>
      <c r="F3741">
        <v>0</v>
      </c>
      <c r="S3741">
        <f t="shared" si="58"/>
        <v>0</v>
      </c>
      <c r="T3741">
        <f>SUM($F3741:H3741)</f>
        <v>0</v>
      </c>
      <c r="U3741">
        <f>SUM($F3741:I3741)</f>
        <v>0</v>
      </c>
      <c r="V3741">
        <f>SUM($F3741:J3741)</f>
        <v>0</v>
      </c>
      <c r="W3741">
        <f>SUM($F3741:K3741)</f>
        <v>0</v>
      </c>
      <c r="X3741">
        <f>SUM($F3741:L3741)</f>
        <v>0</v>
      </c>
      <c r="Y3741">
        <f>SUM($F3741:M3741)</f>
        <v>0</v>
      </c>
      <c r="Z3741">
        <f>SUM($F3741:N3741)</f>
        <v>0</v>
      </c>
      <c r="AA3741">
        <f>SUM($F3741:O3741)</f>
        <v>0</v>
      </c>
      <c r="AB3741">
        <f>SUM($F3741:P3741)</f>
        <v>0</v>
      </c>
      <c r="AC3741">
        <f>SUM($F3741:Q3741)</f>
        <v>0</v>
      </c>
      <c r="AD3741">
        <f>SUM($F3741:R3741)</f>
        <v>0</v>
      </c>
    </row>
    <row r="3742" spans="1:30" x14ac:dyDescent="0.35">
      <c r="A3742" t="s">
        <v>180</v>
      </c>
      <c r="B3742" s="328" t="str">
        <f>VLOOKUP(A3742,'Web Based Remittances'!$A$2:$C$70,3,0)</f>
        <v>124s704k</v>
      </c>
      <c r="C3742" t="s">
        <v>61</v>
      </c>
      <c r="D3742" t="s">
        <v>62</v>
      </c>
      <c r="E3742">
        <v>6110600</v>
      </c>
      <c r="F3742">
        <v>463830</v>
      </c>
      <c r="G3742">
        <v>38008</v>
      </c>
      <c r="H3742">
        <v>39008</v>
      </c>
      <c r="I3742">
        <v>39008</v>
      </c>
      <c r="J3742">
        <v>39008</v>
      </c>
      <c r="K3742">
        <v>38852</v>
      </c>
      <c r="L3742">
        <v>38112</v>
      </c>
      <c r="M3742">
        <v>38607</v>
      </c>
      <c r="N3742">
        <v>38607</v>
      </c>
      <c r="O3742">
        <v>38655</v>
      </c>
      <c r="P3742">
        <v>38655</v>
      </c>
      <c r="Q3742">
        <v>38655</v>
      </c>
      <c r="R3742">
        <v>38655</v>
      </c>
      <c r="S3742">
        <f t="shared" si="58"/>
        <v>38008</v>
      </c>
      <c r="T3742">
        <f>SUM($F3742:H3742)</f>
        <v>540846</v>
      </c>
      <c r="U3742">
        <f>SUM($F3742:I3742)</f>
        <v>579854</v>
      </c>
      <c r="V3742">
        <f>SUM($F3742:J3742)</f>
        <v>618862</v>
      </c>
      <c r="W3742">
        <f>SUM($F3742:K3742)</f>
        <v>657714</v>
      </c>
      <c r="X3742">
        <f>SUM($F3742:L3742)</f>
        <v>695826</v>
      </c>
      <c r="Y3742">
        <f>SUM($F3742:M3742)</f>
        <v>734433</v>
      </c>
      <c r="Z3742">
        <f>SUM($F3742:N3742)</f>
        <v>773040</v>
      </c>
      <c r="AA3742">
        <f>SUM($F3742:O3742)</f>
        <v>811695</v>
      </c>
      <c r="AB3742">
        <f>SUM($F3742:P3742)</f>
        <v>850350</v>
      </c>
      <c r="AC3742">
        <f>SUM($F3742:Q3742)</f>
        <v>889005</v>
      </c>
      <c r="AD3742">
        <f>SUM($F3742:R3742)</f>
        <v>927660</v>
      </c>
    </row>
    <row r="3743" spans="1:30" x14ac:dyDescent="0.35">
      <c r="A3743" t="s">
        <v>180</v>
      </c>
      <c r="B3743" s="328" t="str">
        <f>VLOOKUP(A3743,'Web Based Remittances'!$A$2:$C$70,3,0)</f>
        <v>124s704k</v>
      </c>
      <c r="C3743" t="s">
        <v>63</v>
      </c>
      <c r="D3743" t="s">
        <v>64</v>
      </c>
      <c r="E3743">
        <v>6110720</v>
      </c>
      <c r="F3743">
        <v>62784</v>
      </c>
      <c r="G3743">
        <v>5232</v>
      </c>
      <c r="H3743">
        <v>5232</v>
      </c>
      <c r="I3743">
        <v>5232</v>
      </c>
      <c r="J3743">
        <v>5232</v>
      </c>
      <c r="K3743">
        <v>5232</v>
      </c>
      <c r="L3743">
        <v>5232</v>
      </c>
      <c r="M3743">
        <v>5232</v>
      </c>
      <c r="N3743">
        <v>5232</v>
      </c>
      <c r="O3743">
        <v>5232</v>
      </c>
      <c r="P3743">
        <v>5232</v>
      </c>
      <c r="Q3743">
        <v>5232</v>
      </c>
      <c r="R3743">
        <v>5232</v>
      </c>
      <c r="S3743">
        <f t="shared" si="58"/>
        <v>5232</v>
      </c>
      <c r="T3743">
        <f>SUM($F3743:H3743)</f>
        <v>73248</v>
      </c>
      <c r="U3743">
        <f>SUM($F3743:I3743)</f>
        <v>78480</v>
      </c>
      <c r="V3743">
        <f>SUM($F3743:J3743)</f>
        <v>83712</v>
      </c>
      <c r="W3743">
        <f>SUM($F3743:K3743)</f>
        <v>88944</v>
      </c>
      <c r="X3743">
        <f>SUM($F3743:L3743)</f>
        <v>94176</v>
      </c>
      <c r="Y3743">
        <f>SUM($F3743:M3743)</f>
        <v>99408</v>
      </c>
      <c r="Z3743">
        <f>SUM($F3743:N3743)</f>
        <v>104640</v>
      </c>
      <c r="AA3743">
        <f>SUM($F3743:O3743)</f>
        <v>109872</v>
      </c>
      <c r="AB3743">
        <f>SUM($F3743:P3743)</f>
        <v>115104</v>
      </c>
      <c r="AC3743">
        <f>SUM($F3743:Q3743)</f>
        <v>120336</v>
      </c>
      <c r="AD3743">
        <f>SUM($F3743:R3743)</f>
        <v>125568</v>
      </c>
    </row>
    <row r="3744" spans="1:30" x14ac:dyDescent="0.35">
      <c r="A3744" t="s">
        <v>180</v>
      </c>
      <c r="B3744" s="328" t="str">
        <f>VLOOKUP(A3744,'Web Based Remittances'!$A$2:$C$70,3,0)</f>
        <v>124s704k</v>
      </c>
      <c r="C3744" t="s">
        <v>65</v>
      </c>
      <c r="D3744" t="s">
        <v>66</v>
      </c>
      <c r="E3744">
        <v>6110860</v>
      </c>
      <c r="F3744">
        <v>87545</v>
      </c>
      <c r="G3744">
        <v>7147</v>
      </c>
      <c r="H3744">
        <v>7147</v>
      </c>
      <c r="I3744">
        <v>7147</v>
      </c>
      <c r="J3744">
        <v>7147</v>
      </c>
      <c r="K3744">
        <v>7147</v>
      </c>
      <c r="L3744">
        <v>7147</v>
      </c>
      <c r="M3744">
        <v>7444</v>
      </c>
      <c r="N3744">
        <v>7444</v>
      </c>
      <c r="O3744">
        <v>7444</v>
      </c>
      <c r="P3744">
        <v>7444</v>
      </c>
      <c r="Q3744">
        <v>7444</v>
      </c>
      <c r="R3744">
        <v>7443</v>
      </c>
      <c r="S3744">
        <f t="shared" si="58"/>
        <v>7147</v>
      </c>
      <c r="T3744">
        <f>SUM($F3744:H3744)</f>
        <v>101839</v>
      </c>
      <c r="U3744">
        <f>SUM($F3744:I3744)</f>
        <v>108986</v>
      </c>
      <c r="V3744">
        <f>SUM($F3744:J3744)</f>
        <v>116133</v>
      </c>
      <c r="W3744">
        <f>SUM($F3744:K3744)</f>
        <v>123280</v>
      </c>
      <c r="X3744">
        <f>SUM($F3744:L3744)</f>
        <v>130427</v>
      </c>
      <c r="Y3744">
        <f>SUM($F3744:M3744)</f>
        <v>137871</v>
      </c>
      <c r="Z3744">
        <f>SUM($F3744:N3744)</f>
        <v>145315</v>
      </c>
      <c r="AA3744">
        <f>SUM($F3744:O3744)</f>
        <v>152759</v>
      </c>
      <c r="AB3744">
        <f>SUM($F3744:P3744)</f>
        <v>160203</v>
      </c>
      <c r="AC3744">
        <f>SUM($F3744:Q3744)</f>
        <v>167647</v>
      </c>
      <c r="AD3744">
        <f>SUM($F3744:R3744)</f>
        <v>175090</v>
      </c>
    </row>
    <row r="3745" spans="1:30" x14ac:dyDescent="0.35">
      <c r="A3745" t="s">
        <v>180</v>
      </c>
      <c r="B3745" s="328" t="str">
        <f>VLOOKUP(A3745,'Web Based Remittances'!$A$2:$C$70,3,0)</f>
        <v>124s704k</v>
      </c>
      <c r="C3745" t="s">
        <v>67</v>
      </c>
      <c r="D3745" t="s">
        <v>68</v>
      </c>
      <c r="E3745">
        <v>6110800</v>
      </c>
      <c r="F3745">
        <v>36588</v>
      </c>
      <c r="G3745">
        <v>3049</v>
      </c>
      <c r="H3745">
        <v>3049</v>
      </c>
      <c r="I3745">
        <v>3049</v>
      </c>
      <c r="J3745">
        <v>3049</v>
      </c>
      <c r="K3745">
        <v>3049</v>
      </c>
      <c r="L3745">
        <v>3049</v>
      </c>
      <c r="M3745">
        <v>3049</v>
      </c>
      <c r="N3745">
        <v>3049</v>
      </c>
      <c r="O3745">
        <v>3049</v>
      </c>
      <c r="P3745">
        <v>3049</v>
      </c>
      <c r="Q3745">
        <v>3049</v>
      </c>
      <c r="R3745">
        <v>3049</v>
      </c>
      <c r="S3745">
        <f t="shared" si="58"/>
        <v>3049</v>
      </c>
      <c r="T3745">
        <f>SUM($F3745:H3745)</f>
        <v>42686</v>
      </c>
      <c r="U3745">
        <f>SUM($F3745:I3745)</f>
        <v>45735</v>
      </c>
      <c r="V3745">
        <f>SUM($F3745:J3745)</f>
        <v>48784</v>
      </c>
      <c r="W3745">
        <f>SUM($F3745:K3745)</f>
        <v>51833</v>
      </c>
      <c r="X3745">
        <f>SUM($F3745:L3745)</f>
        <v>54882</v>
      </c>
      <c r="Y3745">
        <f>SUM($F3745:M3745)</f>
        <v>57931</v>
      </c>
      <c r="Z3745">
        <f>SUM($F3745:N3745)</f>
        <v>60980</v>
      </c>
      <c r="AA3745">
        <f>SUM($F3745:O3745)</f>
        <v>64029</v>
      </c>
      <c r="AB3745">
        <f>SUM($F3745:P3745)</f>
        <v>67078</v>
      </c>
      <c r="AC3745">
        <f>SUM($F3745:Q3745)</f>
        <v>70127</v>
      </c>
      <c r="AD3745">
        <f>SUM($F3745:R3745)</f>
        <v>73176</v>
      </c>
    </row>
    <row r="3746" spans="1:30" x14ac:dyDescent="0.35">
      <c r="A3746" t="s">
        <v>180</v>
      </c>
      <c r="B3746" s="328" t="str">
        <f>VLOOKUP(A3746,'Web Based Remittances'!$A$2:$C$70,3,0)</f>
        <v>124s704k</v>
      </c>
      <c r="C3746" t="s">
        <v>69</v>
      </c>
      <c r="D3746" t="s">
        <v>70</v>
      </c>
      <c r="E3746">
        <v>6110640</v>
      </c>
      <c r="F3746">
        <v>22536</v>
      </c>
      <c r="G3746">
        <v>1878</v>
      </c>
      <c r="H3746">
        <v>1878</v>
      </c>
      <c r="I3746">
        <v>1878</v>
      </c>
      <c r="J3746">
        <v>1878</v>
      </c>
      <c r="K3746">
        <v>1878</v>
      </c>
      <c r="L3746">
        <v>1878</v>
      </c>
      <c r="M3746">
        <v>1878</v>
      </c>
      <c r="N3746">
        <v>1878</v>
      </c>
      <c r="O3746">
        <v>1878</v>
      </c>
      <c r="P3746">
        <v>1878</v>
      </c>
      <c r="Q3746">
        <v>1878</v>
      </c>
      <c r="R3746">
        <v>1878</v>
      </c>
      <c r="S3746">
        <f t="shared" si="58"/>
        <v>1878</v>
      </c>
      <c r="T3746">
        <f>SUM($F3746:H3746)</f>
        <v>26292</v>
      </c>
      <c r="U3746">
        <f>SUM($F3746:I3746)</f>
        <v>28170</v>
      </c>
      <c r="V3746">
        <f>SUM($F3746:J3746)</f>
        <v>30048</v>
      </c>
      <c r="W3746">
        <f>SUM($F3746:K3746)</f>
        <v>31926</v>
      </c>
      <c r="X3746">
        <f>SUM($F3746:L3746)</f>
        <v>33804</v>
      </c>
      <c r="Y3746">
        <f>SUM($F3746:M3746)</f>
        <v>35682</v>
      </c>
      <c r="Z3746">
        <f>SUM($F3746:N3746)</f>
        <v>37560</v>
      </c>
      <c r="AA3746">
        <f>SUM($F3746:O3746)</f>
        <v>39438</v>
      </c>
      <c r="AB3746">
        <f>SUM($F3746:P3746)</f>
        <v>41316</v>
      </c>
      <c r="AC3746">
        <f>SUM($F3746:Q3746)</f>
        <v>43194</v>
      </c>
      <c r="AD3746">
        <f>SUM($F3746:R3746)</f>
        <v>45072</v>
      </c>
    </row>
    <row r="3747" spans="1:30" x14ac:dyDescent="0.35">
      <c r="A3747" t="s">
        <v>180</v>
      </c>
      <c r="B3747" s="328" t="str">
        <f>VLOOKUP(A3747,'Web Based Remittances'!$A$2:$C$70,3,0)</f>
        <v>124s704k</v>
      </c>
      <c r="C3747" t="s">
        <v>71</v>
      </c>
      <c r="D3747" t="s">
        <v>72</v>
      </c>
      <c r="E3747">
        <v>6116300</v>
      </c>
      <c r="F3747">
        <v>5300</v>
      </c>
      <c r="G3747">
        <v>790</v>
      </c>
      <c r="H3747">
        <v>340</v>
      </c>
      <c r="I3747">
        <v>995</v>
      </c>
      <c r="J3747">
        <v>400</v>
      </c>
      <c r="K3747">
        <v>340</v>
      </c>
      <c r="L3747">
        <v>340</v>
      </c>
      <c r="M3747">
        <v>395</v>
      </c>
      <c r="N3747">
        <v>340</v>
      </c>
      <c r="O3747">
        <v>340</v>
      </c>
      <c r="P3747">
        <v>340</v>
      </c>
      <c r="Q3747">
        <v>340</v>
      </c>
      <c r="R3747">
        <v>340</v>
      </c>
      <c r="S3747">
        <f t="shared" si="58"/>
        <v>790</v>
      </c>
      <c r="T3747">
        <f>SUM($F3747:H3747)</f>
        <v>6430</v>
      </c>
      <c r="U3747">
        <f>SUM($F3747:I3747)</f>
        <v>7425</v>
      </c>
      <c r="V3747">
        <f>SUM($F3747:J3747)</f>
        <v>7825</v>
      </c>
      <c r="W3747">
        <f>SUM($F3747:K3747)</f>
        <v>8165</v>
      </c>
      <c r="X3747">
        <f>SUM($F3747:L3747)</f>
        <v>8505</v>
      </c>
      <c r="Y3747">
        <f>SUM($F3747:M3747)</f>
        <v>8900</v>
      </c>
      <c r="Z3747">
        <f>SUM($F3747:N3747)</f>
        <v>9240</v>
      </c>
      <c r="AA3747">
        <f>SUM($F3747:O3747)</f>
        <v>9580</v>
      </c>
      <c r="AB3747">
        <f>SUM($F3747:P3747)</f>
        <v>9920</v>
      </c>
      <c r="AC3747">
        <f>SUM($F3747:Q3747)</f>
        <v>10260</v>
      </c>
      <c r="AD3747">
        <f>SUM($F3747:R3747)</f>
        <v>10600</v>
      </c>
    </row>
    <row r="3748" spans="1:30" x14ac:dyDescent="0.35">
      <c r="A3748" t="s">
        <v>180</v>
      </c>
      <c r="B3748" s="328" t="str">
        <f>VLOOKUP(A3748,'Web Based Remittances'!$A$2:$C$70,3,0)</f>
        <v>124s704k</v>
      </c>
      <c r="C3748" t="s">
        <v>73</v>
      </c>
      <c r="D3748" t="s">
        <v>74</v>
      </c>
      <c r="E3748">
        <v>6116200</v>
      </c>
      <c r="F3748">
        <v>3800</v>
      </c>
      <c r="G3748">
        <v>266</v>
      </c>
      <c r="H3748">
        <v>266</v>
      </c>
      <c r="I3748">
        <v>266</v>
      </c>
      <c r="J3748">
        <v>266</v>
      </c>
      <c r="K3748">
        <v>266</v>
      </c>
      <c r="L3748">
        <v>874</v>
      </c>
      <c r="M3748">
        <v>266</v>
      </c>
      <c r="N3748">
        <v>266</v>
      </c>
      <c r="O3748">
        <v>266</v>
      </c>
      <c r="P3748">
        <v>266</v>
      </c>
      <c r="Q3748">
        <v>266</v>
      </c>
      <c r="R3748">
        <v>266</v>
      </c>
      <c r="S3748">
        <f t="shared" si="58"/>
        <v>266</v>
      </c>
      <c r="T3748">
        <f>SUM($F3748:H3748)</f>
        <v>4332</v>
      </c>
      <c r="U3748">
        <f>SUM($F3748:I3748)</f>
        <v>4598</v>
      </c>
      <c r="V3748">
        <f>SUM($F3748:J3748)</f>
        <v>4864</v>
      </c>
      <c r="W3748">
        <f>SUM($F3748:K3748)</f>
        <v>5130</v>
      </c>
      <c r="X3748">
        <f>SUM($F3748:L3748)</f>
        <v>6004</v>
      </c>
      <c r="Y3748">
        <f>SUM($F3748:M3748)</f>
        <v>6270</v>
      </c>
      <c r="Z3748">
        <f>SUM($F3748:N3748)</f>
        <v>6536</v>
      </c>
      <c r="AA3748">
        <f>SUM($F3748:O3748)</f>
        <v>6802</v>
      </c>
      <c r="AB3748">
        <f>SUM($F3748:P3748)</f>
        <v>7068</v>
      </c>
      <c r="AC3748">
        <f>SUM($F3748:Q3748)</f>
        <v>7334</v>
      </c>
      <c r="AD3748">
        <f>SUM($F3748:R3748)</f>
        <v>7600</v>
      </c>
    </row>
    <row r="3749" spans="1:30" x14ac:dyDescent="0.35">
      <c r="A3749" t="s">
        <v>180</v>
      </c>
      <c r="B3749" s="328" t="str">
        <f>VLOOKUP(A3749,'Web Based Remittances'!$A$2:$C$70,3,0)</f>
        <v>124s704k</v>
      </c>
      <c r="C3749" t="s">
        <v>75</v>
      </c>
      <c r="D3749" t="s">
        <v>76</v>
      </c>
      <c r="E3749">
        <v>6116610</v>
      </c>
      <c r="F3749">
        <v>0</v>
      </c>
      <c r="G3749">
        <v>0</v>
      </c>
      <c r="H3749">
        <v>0</v>
      </c>
      <c r="I3749">
        <v>0</v>
      </c>
      <c r="J3749">
        <v>0</v>
      </c>
      <c r="K3749">
        <v>0</v>
      </c>
      <c r="L3749">
        <v>0</v>
      </c>
      <c r="M3749">
        <v>0</v>
      </c>
      <c r="N3749">
        <v>0</v>
      </c>
      <c r="O3749">
        <v>0</v>
      </c>
      <c r="P3749">
        <v>0</v>
      </c>
      <c r="Q3749">
        <v>0</v>
      </c>
      <c r="R3749">
        <v>0</v>
      </c>
      <c r="S3749">
        <f t="shared" si="58"/>
        <v>0</v>
      </c>
      <c r="T3749">
        <f>SUM($F3749:H3749)</f>
        <v>0</v>
      </c>
      <c r="U3749">
        <f>SUM($F3749:I3749)</f>
        <v>0</v>
      </c>
      <c r="V3749">
        <f>SUM($F3749:J3749)</f>
        <v>0</v>
      </c>
      <c r="W3749">
        <f>SUM($F3749:K3749)</f>
        <v>0</v>
      </c>
      <c r="X3749">
        <f>SUM($F3749:L3749)</f>
        <v>0</v>
      </c>
      <c r="Y3749">
        <f>SUM($F3749:M3749)</f>
        <v>0</v>
      </c>
      <c r="Z3749">
        <f>SUM($F3749:N3749)</f>
        <v>0</v>
      </c>
      <c r="AA3749">
        <f>SUM($F3749:O3749)</f>
        <v>0</v>
      </c>
      <c r="AB3749">
        <f>SUM($F3749:P3749)</f>
        <v>0</v>
      </c>
      <c r="AC3749">
        <f>SUM($F3749:Q3749)</f>
        <v>0</v>
      </c>
      <c r="AD3749">
        <f>SUM($F3749:R3749)</f>
        <v>0</v>
      </c>
    </row>
    <row r="3750" spans="1:30" x14ac:dyDescent="0.35">
      <c r="A3750" t="s">
        <v>180</v>
      </c>
      <c r="B3750" s="328" t="str">
        <f>VLOOKUP(A3750,'Web Based Remittances'!$A$2:$C$70,3,0)</f>
        <v>124s704k</v>
      </c>
      <c r="C3750" t="s">
        <v>77</v>
      </c>
      <c r="D3750" t="s">
        <v>78</v>
      </c>
      <c r="E3750">
        <v>6116600</v>
      </c>
      <c r="F3750">
        <v>370</v>
      </c>
      <c r="G3750">
        <v>0</v>
      </c>
      <c r="H3750">
        <v>0</v>
      </c>
      <c r="I3750">
        <v>0</v>
      </c>
      <c r="J3750">
        <v>0</v>
      </c>
      <c r="K3750">
        <v>0</v>
      </c>
      <c r="L3750">
        <v>0</v>
      </c>
      <c r="M3750">
        <v>0</v>
      </c>
      <c r="N3750">
        <v>0</v>
      </c>
      <c r="O3750">
        <v>0</v>
      </c>
      <c r="P3750">
        <v>0</v>
      </c>
      <c r="Q3750">
        <v>0</v>
      </c>
      <c r="R3750">
        <v>370</v>
      </c>
      <c r="S3750">
        <f t="shared" si="58"/>
        <v>0</v>
      </c>
      <c r="T3750">
        <f>SUM($F3750:H3750)</f>
        <v>370</v>
      </c>
      <c r="U3750">
        <f>SUM($F3750:I3750)</f>
        <v>370</v>
      </c>
      <c r="V3750">
        <f>SUM($F3750:J3750)</f>
        <v>370</v>
      </c>
      <c r="W3750">
        <f>SUM($F3750:K3750)</f>
        <v>370</v>
      </c>
      <c r="X3750">
        <f>SUM($F3750:L3750)</f>
        <v>370</v>
      </c>
      <c r="Y3750">
        <f>SUM($F3750:M3750)</f>
        <v>370</v>
      </c>
      <c r="Z3750">
        <f>SUM($F3750:N3750)</f>
        <v>370</v>
      </c>
      <c r="AA3750">
        <f>SUM($F3750:O3750)</f>
        <v>370</v>
      </c>
      <c r="AB3750">
        <f>SUM($F3750:P3750)</f>
        <v>370</v>
      </c>
      <c r="AC3750">
        <f>SUM($F3750:Q3750)</f>
        <v>370</v>
      </c>
      <c r="AD3750">
        <f>SUM($F3750:R3750)</f>
        <v>740</v>
      </c>
    </row>
    <row r="3751" spans="1:30" x14ac:dyDescent="0.35">
      <c r="A3751" t="s">
        <v>180</v>
      </c>
      <c r="B3751" s="328" t="str">
        <f>VLOOKUP(A3751,'Web Based Remittances'!$A$2:$C$70,3,0)</f>
        <v>124s704k</v>
      </c>
      <c r="C3751" t="s">
        <v>79</v>
      </c>
      <c r="D3751" t="s">
        <v>80</v>
      </c>
      <c r="E3751">
        <v>6121000</v>
      </c>
      <c r="F3751">
        <v>4000</v>
      </c>
      <c r="G3751">
        <v>333</v>
      </c>
      <c r="H3751">
        <v>333</v>
      </c>
      <c r="I3751">
        <v>333</v>
      </c>
      <c r="J3751">
        <v>333</v>
      </c>
      <c r="K3751">
        <v>333</v>
      </c>
      <c r="L3751">
        <v>333</v>
      </c>
      <c r="M3751">
        <v>333</v>
      </c>
      <c r="N3751">
        <v>333</v>
      </c>
      <c r="O3751">
        <v>333</v>
      </c>
      <c r="P3751">
        <v>333</v>
      </c>
      <c r="Q3751">
        <v>333</v>
      </c>
      <c r="R3751">
        <v>337</v>
      </c>
      <c r="S3751">
        <f t="shared" si="58"/>
        <v>333</v>
      </c>
      <c r="T3751">
        <f>SUM($F3751:H3751)</f>
        <v>4666</v>
      </c>
      <c r="U3751">
        <f>SUM($F3751:I3751)</f>
        <v>4999</v>
      </c>
      <c r="V3751">
        <f>SUM($F3751:J3751)</f>
        <v>5332</v>
      </c>
      <c r="W3751">
        <f>SUM($F3751:K3751)</f>
        <v>5665</v>
      </c>
      <c r="X3751">
        <f>SUM($F3751:L3751)</f>
        <v>5998</v>
      </c>
      <c r="Y3751">
        <f>SUM($F3751:M3751)</f>
        <v>6331</v>
      </c>
      <c r="Z3751">
        <f>SUM($F3751:N3751)</f>
        <v>6664</v>
      </c>
      <c r="AA3751">
        <f>SUM($F3751:O3751)</f>
        <v>6997</v>
      </c>
      <c r="AB3751">
        <f>SUM($F3751:P3751)</f>
        <v>7330</v>
      </c>
      <c r="AC3751">
        <f>SUM($F3751:Q3751)</f>
        <v>7663</v>
      </c>
      <c r="AD3751">
        <f>SUM($F3751:R3751)</f>
        <v>8000</v>
      </c>
    </row>
    <row r="3752" spans="1:30" x14ac:dyDescent="0.35">
      <c r="A3752" t="s">
        <v>180</v>
      </c>
      <c r="B3752" s="328" t="str">
        <f>VLOOKUP(A3752,'Web Based Remittances'!$A$2:$C$70,3,0)</f>
        <v>124s704k</v>
      </c>
      <c r="C3752" t="s">
        <v>81</v>
      </c>
      <c r="D3752" t="s">
        <v>82</v>
      </c>
      <c r="E3752">
        <v>6122310</v>
      </c>
      <c r="F3752">
        <v>2500</v>
      </c>
      <c r="G3752">
        <v>208</v>
      </c>
      <c r="H3752">
        <v>208</v>
      </c>
      <c r="I3752">
        <v>208</v>
      </c>
      <c r="J3752">
        <v>208</v>
      </c>
      <c r="K3752">
        <v>208</v>
      </c>
      <c r="L3752">
        <v>208</v>
      </c>
      <c r="M3752">
        <v>208</v>
      </c>
      <c r="N3752">
        <v>208</v>
      </c>
      <c r="O3752">
        <v>208</v>
      </c>
      <c r="P3752">
        <v>208</v>
      </c>
      <c r="Q3752">
        <v>208</v>
      </c>
      <c r="R3752">
        <v>212</v>
      </c>
      <c r="S3752">
        <f t="shared" si="58"/>
        <v>208</v>
      </c>
      <c r="T3752">
        <f>SUM($F3752:H3752)</f>
        <v>2916</v>
      </c>
      <c r="U3752">
        <f>SUM($F3752:I3752)</f>
        <v>3124</v>
      </c>
      <c r="V3752">
        <f>SUM($F3752:J3752)</f>
        <v>3332</v>
      </c>
      <c r="W3752">
        <f>SUM($F3752:K3752)</f>
        <v>3540</v>
      </c>
      <c r="X3752">
        <f>SUM($F3752:L3752)</f>
        <v>3748</v>
      </c>
      <c r="Y3752">
        <f>SUM($F3752:M3752)</f>
        <v>3956</v>
      </c>
      <c r="Z3752">
        <f>SUM($F3752:N3752)</f>
        <v>4164</v>
      </c>
      <c r="AA3752">
        <f>SUM($F3752:O3752)</f>
        <v>4372</v>
      </c>
      <c r="AB3752">
        <f>SUM($F3752:P3752)</f>
        <v>4580</v>
      </c>
      <c r="AC3752">
        <f>SUM($F3752:Q3752)</f>
        <v>4788</v>
      </c>
      <c r="AD3752">
        <f>SUM($F3752:R3752)</f>
        <v>5000</v>
      </c>
    </row>
    <row r="3753" spans="1:30" x14ac:dyDescent="0.35">
      <c r="A3753" t="s">
        <v>180</v>
      </c>
      <c r="B3753" s="328" t="str">
        <f>VLOOKUP(A3753,'Web Based Remittances'!$A$2:$C$70,3,0)</f>
        <v>124s704k</v>
      </c>
      <c r="C3753" t="s">
        <v>83</v>
      </c>
      <c r="D3753" t="s">
        <v>84</v>
      </c>
      <c r="E3753">
        <v>6122110</v>
      </c>
      <c r="F3753">
        <v>4800</v>
      </c>
      <c r="G3753">
        <v>400</v>
      </c>
      <c r="H3753">
        <v>400</v>
      </c>
      <c r="I3753">
        <v>400</v>
      </c>
      <c r="J3753">
        <v>400</v>
      </c>
      <c r="K3753">
        <v>400</v>
      </c>
      <c r="L3753">
        <v>400</v>
      </c>
      <c r="M3753">
        <v>400</v>
      </c>
      <c r="N3753">
        <v>400</v>
      </c>
      <c r="O3753">
        <v>400</v>
      </c>
      <c r="P3753">
        <v>400</v>
      </c>
      <c r="Q3753">
        <v>400</v>
      </c>
      <c r="R3753">
        <v>400</v>
      </c>
      <c r="S3753">
        <f t="shared" si="58"/>
        <v>400</v>
      </c>
      <c r="T3753">
        <f>SUM($F3753:H3753)</f>
        <v>5600</v>
      </c>
      <c r="U3753">
        <f>SUM($F3753:I3753)</f>
        <v>6000</v>
      </c>
      <c r="V3753">
        <f>SUM($F3753:J3753)</f>
        <v>6400</v>
      </c>
      <c r="W3753">
        <f>SUM($F3753:K3753)</f>
        <v>6800</v>
      </c>
      <c r="X3753">
        <f>SUM($F3753:L3753)</f>
        <v>7200</v>
      </c>
      <c r="Y3753">
        <f>SUM($F3753:M3753)</f>
        <v>7600</v>
      </c>
      <c r="Z3753">
        <f>SUM($F3753:N3753)</f>
        <v>8000</v>
      </c>
      <c r="AA3753">
        <f>SUM($F3753:O3753)</f>
        <v>8400</v>
      </c>
      <c r="AB3753">
        <f>SUM($F3753:P3753)</f>
        <v>8800</v>
      </c>
      <c r="AC3753">
        <f>SUM($F3753:Q3753)</f>
        <v>9200</v>
      </c>
      <c r="AD3753">
        <f>SUM($F3753:R3753)</f>
        <v>9600</v>
      </c>
    </row>
    <row r="3754" spans="1:30" x14ac:dyDescent="0.35">
      <c r="A3754" t="s">
        <v>180</v>
      </c>
      <c r="B3754" s="328" t="str">
        <f>VLOOKUP(A3754,'Web Based Remittances'!$A$2:$C$70,3,0)</f>
        <v>124s704k</v>
      </c>
      <c r="C3754" t="s">
        <v>85</v>
      </c>
      <c r="D3754" t="s">
        <v>86</v>
      </c>
      <c r="E3754">
        <v>6120800</v>
      </c>
      <c r="F3754">
        <v>3102</v>
      </c>
      <c r="G3754">
        <v>258</v>
      </c>
      <c r="H3754">
        <v>258</v>
      </c>
      <c r="I3754">
        <v>258</v>
      </c>
      <c r="J3754">
        <v>258</v>
      </c>
      <c r="K3754">
        <v>258</v>
      </c>
      <c r="L3754">
        <v>258</v>
      </c>
      <c r="M3754">
        <v>258</v>
      </c>
      <c r="N3754">
        <v>258</v>
      </c>
      <c r="O3754">
        <v>258</v>
      </c>
      <c r="P3754">
        <v>258</v>
      </c>
      <c r="Q3754">
        <v>258</v>
      </c>
      <c r="R3754">
        <v>264</v>
      </c>
      <c r="S3754">
        <f t="shared" si="58"/>
        <v>258</v>
      </c>
      <c r="T3754">
        <f>SUM($F3754:H3754)</f>
        <v>3618</v>
      </c>
      <c r="U3754">
        <f>SUM($F3754:I3754)</f>
        <v>3876</v>
      </c>
      <c r="V3754">
        <f>SUM($F3754:J3754)</f>
        <v>4134</v>
      </c>
      <c r="W3754">
        <f>SUM($F3754:K3754)</f>
        <v>4392</v>
      </c>
      <c r="X3754">
        <f>SUM($F3754:L3754)</f>
        <v>4650</v>
      </c>
      <c r="Y3754">
        <f>SUM($F3754:M3754)</f>
        <v>4908</v>
      </c>
      <c r="Z3754">
        <f>SUM($F3754:N3754)</f>
        <v>5166</v>
      </c>
      <c r="AA3754">
        <f>SUM($F3754:O3754)</f>
        <v>5424</v>
      </c>
      <c r="AB3754">
        <f>SUM($F3754:P3754)</f>
        <v>5682</v>
      </c>
      <c r="AC3754">
        <f>SUM($F3754:Q3754)</f>
        <v>5940</v>
      </c>
      <c r="AD3754">
        <f>SUM($F3754:R3754)</f>
        <v>6204</v>
      </c>
    </row>
    <row r="3755" spans="1:30" x14ac:dyDescent="0.35">
      <c r="A3755" t="s">
        <v>180</v>
      </c>
      <c r="B3755" s="328" t="str">
        <f>VLOOKUP(A3755,'Web Based Remittances'!$A$2:$C$70,3,0)</f>
        <v>124s704k</v>
      </c>
      <c r="C3755" t="s">
        <v>87</v>
      </c>
      <c r="D3755" t="s">
        <v>88</v>
      </c>
      <c r="E3755">
        <v>6120220</v>
      </c>
      <c r="F3755">
        <v>16200</v>
      </c>
      <c r="G3755">
        <v>1350</v>
      </c>
      <c r="H3755">
        <v>1350</v>
      </c>
      <c r="I3755">
        <v>1350</v>
      </c>
      <c r="J3755">
        <v>1350</v>
      </c>
      <c r="K3755">
        <v>1350</v>
      </c>
      <c r="L3755">
        <v>1350</v>
      </c>
      <c r="M3755">
        <v>1350</v>
      </c>
      <c r="N3755">
        <v>1350</v>
      </c>
      <c r="O3755">
        <v>1350</v>
      </c>
      <c r="P3755">
        <v>1350</v>
      </c>
      <c r="Q3755">
        <v>1350</v>
      </c>
      <c r="R3755">
        <v>1350</v>
      </c>
      <c r="S3755">
        <f t="shared" si="58"/>
        <v>1350</v>
      </c>
      <c r="T3755">
        <f>SUM($F3755:H3755)</f>
        <v>18900</v>
      </c>
      <c r="U3755">
        <f>SUM($F3755:I3755)</f>
        <v>20250</v>
      </c>
      <c r="V3755">
        <f>SUM($F3755:J3755)</f>
        <v>21600</v>
      </c>
      <c r="W3755">
        <f>SUM($F3755:K3755)</f>
        <v>22950</v>
      </c>
      <c r="X3755">
        <f>SUM($F3755:L3755)</f>
        <v>24300</v>
      </c>
      <c r="Y3755">
        <f>SUM($F3755:M3755)</f>
        <v>25650</v>
      </c>
      <c r="Z3755">
        <f>SUM($F3755:N3755)</f>
        <v>27000</v>
      </c>
      <c r="AA3755">
        <f>SUM($F3755:O3755)</f>
        <v>28350</v>
      </c>
      <c r="AB3755">
        <f>SUM($F3755:P3755)</f>
        <v>29700</v>
      </c>
      <c r="AC3755">
        <f>SUM($F3755:Q3755)</f>
        <v>31050</v>
      </c>
      <c r="AD3755">
        <f>SUM($F3755:R3755)</f>
        <v>32400</v>
      </c>
    </row>
    <row r="3756" spans="1:30" x14ac:dyDescent="0.35">
      <c r="A3756" t="s">
        <v>180</v>
      </c>
      <c r="B3756" s="328" t="str">
        <f>VLOOKUP(A3756,'Web Based Remittances'!$A$2:$C$70,3,0)</f>
        <v>124s704k</v>
      </c>
      <c r="C3756" t="s">
        <v>89</v>
      </c>
      <c r="D3756" t="s">
        <v>90</v>
      </c>
      <c r="E3756">
        <v>6120600</v>
      </c>
      <c r="F3756">
        <v>28160</v>
      </c>
      <c r="G3756">
        <v>0</v>
      </c>
      <c r="H3756">
        <v>0</v>
      </c>
      <c r="I3756">
        <v>0</v>
      </c>
      <c r="J3756">
        <v>0</v>
      </c>
      <c r="K3756">
        <v>0</v>
      </c>
      <c r="L3756">
        <v>0</v>
      </c>
      <c r="M3756">
        <v>0</v>
      </c>
      <c r="N3756">
        <v>0</v>
      </c>
      <c r="O3756">
        <v>0</v>
      </c>
      <c r="P3756">
        <v>0</v>
      </c>
      <c r="Q3756">
        <v>0</v>
      </c>
      <c r="R3756">
        <v>28160</v>
      </c>
      <c r="S3756">
        <f t="shared" si="58"/>
        <v>0</v>
      </c>
      <c r="T3756">
        <f>SUM($F3756:H3756)</f>
        <v>28160</v>
      </c>
      <c r="U3756">
        <f>SUM($F3756:I3756)</f>
        <v>28160</v>
      </c>
      <c r="V3756">
        <f>SUM($F3756:J3756)</f>
        <v>28160</v>
      </c>
      <c r="W3756">
        <f>SUM($F3756:K3756)</f>
        <v>28160</v>
      </c>
      <c r="X3756">
        <f>SUM($F3756:L3756)</f>
        <v>28160</v>
      </c>
      <c r="Y3756">
        <f>SUM($F3756:M3756)</f>
        <v>28160</v>
      </c>
      <c r="Z3756">
        <f>SUM($F3756:N3756)</f>
        <v>28160</v>
      </c>
      <c r="AA3756">
        <f>SUM($F3756:O3756)</f>
        <v>28160</v>
      </c>
      <c r="AB3756">
        <f>SUM($F3756:P3756)</f>
        <v>28160</v>
      </c>
      <c r="AC3756">
        <f>SUM($F3756:Q3756)</f>
        <v>28160</v>
      </c>
      <c r="AD3756">
        <f>SUM($F3756:R3756)</f>
        <v>56320</v>
      </c>
    </row>
    <row r="3757" spans="1:30" x14ac:dyDescent="0.35">
      <c r="A3757" t="s">
        <v>180</v>
      </c>
      <c r="B3757" s="328" t="str">
        <f>VLOOKUP(A3757,'Web Based Remittances'!$A$2:$C$70,3,0)</f>
        <v>124s704k</v>
      </c>
      <c r="C3757" t="s">
        <v>91</v>
      </c>
      <c r="D3757" t="s">
        <v>92</v>
      </c>
      <c r="E3757">
        <v>6120400</v>
      </c>
      <c r="F3757">
        <v>2000</v>
      </c>
      <c r="G3757">
        <v>388</v>
      </c>
      <c r="H3757">
        <v>146</v>
      </c>
      <c r="I3757">
        <v>146</v>
      </c>
      <c r="J3757">
        <v>146</v>
      </c>
      <c r="K3757">
        <v>146</v>
      </c>
      <c r="L3757">
        <v>146</v>
      </c>
      <c r="M3757">
        <v>146</v>
      </c>
      <c r="N3757">
        <v>146</v>
      </c>
      <c r="O3757">
        <v>146</v>
      </c>
      <c r="P3757">
        <v>146</v>
      </c>
      <c r="Q3757">
        <v>146</v>
      </c>
      <c r="R3757">
        <v>152</v>
      </c>
      <c r="S3757">
        <f t="shared" si="58"/>
        <v>388</v>
      </c>
      <c r="T3757">
        <f>SUM($F3757:H3757)</f>
        <v>2534</v>
      </c>
      <c r="U3757">
        <f>SUM($F3757:I3757)</f>
        <v>2680</v>
      </c>
      <c r="V3757">
        <f>SUM($F3757:J3757)</f>
        <v>2826</v>
      </c>
      <c r="W3757">
        <f>SUM($F3757:K3757)</f>
        <v>2972</v>
      </c>
      <c r="X3757">
        <f>SUM($F3757:L3757)</f>
        <v>3118</v>
      </c>
      <c r="Y3757">
        <f>SUM($F3757:M3757)</f>
        <v>3264</v>
      </c>
      <c r="Z3757">
        <f>SUM($F3757:N3757)</f>
        <v>3410</v>
      </c>
      <c r="AA3757">
        <f>SUM($F3757:O3757)</f>
        <v>3556</v>
      </c>
      <c r="AB3757">
        <f>SUM($F3757:P3757)</f>
        <v>3702</v>
      </c>
      <c r="AC3757">
        <f>SUM($F3757:Q3757)</f>
        <v>3848</v>
      </c>
      <c r="AD3757">
        <f>SUM($F3757:R3757)</f>
        <v>4000</v>
      </c>
    </row>
    <row r="3758" spans="1:30" x14ac:dyDescent="0.35">
      <c r="A3758" t="s">
        <v>180</v>
      </c>
      <c r="B3758" s="328" t="str">
        <f>VLOOKUP(A3758,'Web Based Remittances'!$A$2:$C$70,3,0)</f>
        <v>124s704k</v>
      </c>
      <c r="C3758" t="s">
        <v>93</v>
      </c>
      <c r="D3758" t="s">
        <v>94</v>
      </c>
      <c r="E3758">
        <v>6140130</v>
      </c>
      <c r="F3758">
        <v>30440</v>
      </c>
      <c r="G3758">
        <v>2533</v>
      </c>
      <c r="H3758">
        <v>2533</v>
      </c>
      <c r="I3758">
        <v>2533</v>
      </c>
      <c r="J3758">
        <v>2533</v>
      </c>
      <c r="K3758">
        <v>2533</v>
      </c>
      <c r="L3758">
        <v>2533</v>
      </c>
      <c r="M3758">
        <v>2533</v>
      </c>
      <c r="N3758">
        <v>2533</v>
      </c>
      <c r="O3758">
        <v>2533</v>
      </c>
      <c r="P3758">
        <v>2533</v>
      </c>
      <c r="Q3758">
        <v>2533</v>
      </c>
      <c r="R3758">
        <v>2577</v>
      </c>
      <c r="S3758">
        <f t="shared" si="58"/>
        <v>2533</v>
      </c>
      <c r="T3758">
        <f>SUM($F3758:H3758)</f>
        <v>35506</v>
      </c>
      <c r="U3758">
        <f>SUM($F3758:I3758)</f>
        <v>38039</v>
      </c>
      <c r="V3758">
        <f>SUM($F3758:J3758)</f>
        <v>40572</v>
      </c>
      <c r="W3758">
        <f>SUM($F3758:K3758)</f>
        <v>43105</v>
      </c>
      <c r="X3758">
        <f>SUM($F3758:L3758)</f>
        <v>45638</v>
      </c>
      <c r="Y3758">
        <f>SUM($F3758:M3758)</f>
        <v>48171</v>
      </c>
      <c r="Z3758">
        <f>SUM($F3758:N3758)</f>
        <v>50704</v>
      </c>
      <c r="AA3758">
        <f>SUM($F3758:O3758)</f>
        <v>53237</v>
      </c>
      <c r="AB3758">
        <f>SUM($F3758:P3758)</f>
        <v>55770</v>
      </c>
      <c r="AC3758">
        <f>SUM($F3758:Q3758)</f>
        <v>58303</v>
      </c>
      <c r="AD3758">
        <f>SUM($F3758:R3758)</f>
        <v>60880</v>
      </c>
    </row>
    <row r="3759" spans="1:30" x14ac:dyDescent="0.35">
      <c r="A3759" t="s">
        <v>180</v>
      </c>
      <c r="B3759" s="328" t="str">
        <f>VLOOKUP(A3759,'Web Based Remittances'!$A$2:$C$70,3,0)</f>
        <v>124s704k</v>
      </c>
      <c r="C3759" t="s">
        <v>95</v>
      </c>
      <c r="D3759" t="s">
        <v>96</v>
      </c>
      <c r="E3759">
        <v>6142430</v>
      </c>
      <c r="F3759">
        <v>4600</v>
      </c>
      <c r="G3759">
        <v>2630</v>
      </c>
      <c r="H3759">
        <v>0</v>
      </c>
      <c r="I3759">
        <v>0</v>
      </c>
      <c r="J3759">
        <v>0</v>
      </c>
      <c r="K3759">
        <v>580</v>
      </c>
      <c r="L3759">
        <v>0</v>
      </c>
      <c r="M3759">
        <v>0</v>
      </c>
      <c r="N3759">
        <v>1390</v>
      </c>
      <c r="O3759">
        <v>0</v>
      </c>
      <c r="P3759">
        <v>0</v>
      </c>
      <c r="Q3759">
        <v>0</v>
      </c>
      <c r="R3759">
        <v>0</v>
      </c>
      <c r="S3759">
        <f t="shared" si="58"/>
        <v>2630</v>
      </c>
      <c r="T3759">
        <f>SUM($F3759:H3759)</f>
        <v>7230</v>
      </c>
      <c r="U3759">
        <f>SUM($F3759:I3759)</f>
        <v>7230</v>
      </c>
      <c r="V3759">
        <f>SUM($F3759:J3759)</f>
        <v>7230</v>
      </c>
      <c r="W3759">
        <f>SUM($F3759:K3759)</f>
        <v>7810</v>
      </c>
      <c r="X3759">
        <f>SUM($F3759:L3759)</f>
        <v>7810</v>
      </c>
      <c r="Y3759">
        <f>SUM($F3759:M3759)</f>
        <v>7810</v>
      </c>
      <c r="Z3759">
        <f>SUM($F3759:N3759)</f>
        <v>9200</v>
      </c>
      <c r="AA3759">
        <f>SUM($F3759:O3759)</f>
        <v>9200</v>
      </c>
      <c r="AB3759">
        <f>SUM($F3759:P3759)</f>
        <v>9200</v>
      </c>
      <c r="AC3759">
        <f>SUM($F3759:Q3759)</f>
        <v>9200</v>
      </c>
      <c r="AD3759">
        <f>SUM($F3759:R3759)</f>
        <v>9200</v>
      </c>
    </row>
    <row r="3760" spans="1:30" x14ac:dyDescent="0.35">
      <c r="A3760" t="s">
        <v>180</v>
      </c>
      <c r="B3760" s="328" t="str">
        <f>VLOOKUP(A3760,'Web Based Remittances'!$A$2:$C$70,3,0)</f>
        <v>124s704k</v>
      </c>
      <c r="C3760" t="s">
        <v>97</v>
      </c>
      <c r="D3760" t="s">
        <v>98</v>
      </c>
      <c r="E3760">
        <v>6146100</v>
      </c>
      <c r="F3760">
        <v>0</v>
      </c>
      <c r="G3760">
        <v>0</v>
      </c>
      <c r="H3760">
        <v>0</v>
      </c>
      <c r="I3760">
        <v>0</v>
      </c>
      <c r="J3760">
        <v>0</v>
      </c>
      <c r="K3760">
        <v>0</v>
      </c>
      <c r="L3760">
        <v>0</v>
      </c>
      <c r="M3760">
        <v>0</v>
      </c>
      <c r="N3760">
        <v>0</v>
      </c>
      <c r="O3760">
        <v>0</v>
      </c>
      <c r="P3760">
        <v>0</v>
      </c>
      <c r="Q3760">
        <v>0</v>
      </c>
      <c r="R3760">
        <v>0</v>
      </c>
      <c r="S3760">
        <f t="shared" si="58"/>
        <v>0</v>
      </c>
      <c r="T3760">
        <f>SUM($F3760:H3760)</f>
        <v>0</v>
      </c>
      <c r="U3760">
        <f>SUM($F3760:I3760)</f>
        <v>0</v>
      </c>
      <c r="V3760">
        <f>SUM($F3760:J3760)</f>
        <v>0</v>
      </c>
      <c r="W3760">
        <f>SUM($F3760:K3760)</f>
        <v>0</v>
      </c>
      <c r="X3760">
        <f>SUM($F3760:L3760)</f>
        <v>0</v>
      </c>
      <c r="Y3760">
        <f>SUM($F3760:M3760)</f>
        <v>0</v>
      </c>
      <c r="Z3760">
        <f>SUM($F3760:N3760)</f>
        <v>0</v>
      </c>
      <c r="AA3760">
        <f>SUM($F3760:O3760)</f>
        <v>0</v>
      </c>
      <c r="AB3760">
        <f>SUM($F3760:P3760)</f>
        <v>0</v>
      </c>
      <c r="AC3760">
        <f>SUM($F3760:Q3760)</f>
        <v>0</v>
      </c>
      <c r="AD3760">
        <f>SUM($F3760:R3760)</f>
        <v>0</v>
      </c>
    </row>
    <row r="3761" spans="1:30" x14ac:dyDescent="0.35">
      <c r="A3761" t="s">
        <v>180</v>
      </c>
      <c r="B3761" s="328" t="str">
        <f>VLOOKUP(A3761,'Web Based Remittances'!$A$2:$C$70,3,0)</f>
        <v>124s704k</v>
      </c>
      <c r="C3761" t="s">
        <v>99</v>
      </c>
      <c r="D3761" t="s">
        <v>100</v>
      </c>
      <c r="E3761">
        <v>6140000</v>
      </c>
      <c r="F3761">
        <v>10478</v>
      </c>
      <c r="G3761">
        <v>873</v>
      </c>
      <c r="H3761">
        <v>873</v>
      </c>
      <c r="I3761">
        <v>873</v>
      </c>
      <c r="J3761">
        <v>873</v>
      </c>
      <c r="K3761">
        <v>873</v>
      </c>
      <c r="L3761">
        <v>873</v>
      </c>
      <c r="M3761">
        <v>873</v>
      </c>
      <c r="N3761">
        <v>873</v>
      </c>
      <c r="O3761">
        <v>873</v>
      </c>
      <c r="P3761">
        <v>873</v>
      </c>
      <c r="Q3761">
        <v>873</v>
      </c>
      <c r="R3761">
        <v>875</v>
      </c>
      <c r="S3761">
        <f t="shared" si="58"/>
        <v>873</v>
      </c>
      <c r="T3761">
        <f>SUM($F3761:H3761)</f>
        <v>12224</v>
      </c>
      <c r="U3761">
        <f>SUM($F3761:I3761)</f>
        <v>13097</v>
      </c>
      <c r="V3761">
        <f>SUM($F3761:J3761)</f>
        <v>13970</v>
      </c>
      <c r="W3761">
        <f>SUM($F3761:K3761)</f>
        <v>14843</v>
      </c>
      <c r="X3761">
        <f>SUM($F3761:L3761)</f>
        <v>15716</v>
      </c>
      <c r="Y3761">
        <f>SUM($F3761:M3761)</f>
        <v>16589</v>
      </c>
      <c r="Z3761">
        <f>SUM($F3761:N3761)</f>
        <v>17462</v>
      </c>
      <c r="AA3761">
        <f>SUM($F3761:O3761)</f>
        <v>18335</v>
      </c>
      <c r="AB3761">
        <f>SUM($F3761:P3761)</f>
        <v>19208</v>
      </c>
      <c r="AC3761">
        <f>SUM($F3761:Q3761)</f>
        <v>20081</v>
      </c>
      <c r="AD3761">
        <f>SUM($F3761:R3761)</f>
        <v>20956</v>
      </c>
    </row>
    <row r="3762" spans="1:30" x14ac:dyDescent="0.35">
      <c r="A3762" t="s">
        <v>180</v>
      </c>
      <c r="B3762" s="328" t="str">
        <f>VLOOKUP(A3762,'Web Based Remittances'!$A$2:$C$70,3,0)</f>
        <v>124s704k</v>
      </c>
      <c r="C3762" t="s">
        <v>101</v>
      </c>
      <c r="D3762" t="s">
        <v>102</v>
      </c>
      <c r="E3762">
        <v>6121600</v>
      </c>
      <c r="F3762">
        <v>2178</v>
      </c>
      <c r="G3762">
        <v>0</v>
      </c>
      <c r="H3762">
        <v>0</v>
      </c>
      <c r="I3762">
        <v>0</v>
      </c>
      <c r="J3762">
        <v>0</v>
      </c>
      <c r="K3762">
        <v>0</v>
      </c>
      <c r="L3762">
        <v>0</v>
      </c>
      <c r="M3762">
        <v>0</v>
      </c>
      <c r="N3762">
        <v>0</v>
      </c>
      <c r="O3762">
        <v>0</v>
      </c>
      <c r="P3762">
        <v>0</v>
      </c>
      <c r="Q3762">
        <v>0</v>
      </c>
      <c r="R3762">
        <v>2178</v>
      </c>
      <c r="S3762">
        <f t="shared" si="58"/>
        <v>0</v>
      </c>
      <c r="T3762">
        <f>SUM($F3762:H3762)</f>
        <v>2178</v>
      </c>
      <c r="U3762">
        <f>SUM($F3762:I3762)</f>
        <v>2178</v>
      </c>
      <c r="V3762">
        <f>SUM($F3762:J3762)</f>
        <v>2178</v>
      </c>
      <c r="W3762">
        <f>SUM($F3762:K3762)</f>
        <v>2178</v>
      </c>
      <c r="X3762">
        <f>SUM($F3762:L3762)</f>
        <v>2178</v>
      </c>
      <c r="Y3762">
        <f>SUM($F3762:M3762)</f>
        <v>2178</v>
      </c>
      <c r="Z3762">
        <f>SUM($F3762:N3762)</f>
        <v>2178</v>
      </c>
      <c r="AA3762">
        <f>SUM($F3762:O3762)</f>
        <v>2178</v>
      </c>
      <c r="AB3762">
        <f>SUM($F3762:P3762)</f>
        <v>2178</v>
      </c>
      <c r="AC3762">
        <f>SUM($F3762:Q3762)</f>
        <v>2178</v>
      </c>
      <c r="AD3762">
        <f>SUM($F3762:R3762)</f>
        <v>4356</v>
      </c>
    </row>
    <row r="3763" spans="1:30" x14ac:dyDescent="0.35">
      <c r="A3763" t="s">
        <v>180</v>
      </c>
      <c r="B3763" s="328" t="str">
        <f>VLOOKUP(A3763,'Web Based Remittances'!$A$2:$C$70,3,0)</f>
        <v>124s704k</v>
      </c>
      <c r="C3763" t="s">
        <v>103</v>
      </c>
      <c r="D3763" t="s">
        <v>104</v>
      </c>
      <c r="E3763">
        <v>6151110</v>
      </c>
      <c r="F3763">
        <v>0</v>
      </c>
      <c r="G3763">
        <v>0</v>
      </c>
      <c r="H3763">
        <v>0</v>
      </c>
      <c r="I3763">
        <v>0</v>
      </c>
      <c r="J3763">
        <v>0</v>
      </c>
      <c r="K3763">
        <v>0</v>
      </c>
      <c r="L3763">
        <v>0</v>
      </c>
      <c r="M3763">
        <v>0</v>
      </c>
      <c r="N3763">
        <v>0</v>
      </c>
      <c r="O3763">
        <v>0</v>
      </c>
      <c r="P3763">
        <v>0</v>
      </c>
      <c r="Q3763">
        <v>0</v>
      </c>
      <c r="R3763">
        <v>0</v>
      </c>
      <c r="S3763">
        <f t="shared" si="58"/>
        <v>0</v>
      </c>
      <c r="T3763">
        <f>SUM($F3763:H3763)</f>
        <v>0</v>
      </c>
      <c r="U3763">
        <f>SUM($F3763:I3763)</f>
        <v>0</v>
      </c>
      <c r="V3763">
        <f>SUM($F3763:J3763)</f>
        <v>0</v>
      </c>
      <c r="W3763">
        <f>SUM($F3763:K3763)</f>
        <v>0</v>
      </c>
      <c r="X3763">
        <f>SUM($F3763:L3763)</f>
        <v>0</v>
      </c>
      <c r="Y3763">
        <f>SUM($F3763:M3763)</f>
        <v>0</v>
      </c>
      <c r="Z3763">
        <f>SUM($F3763:N3763)</f>
        <v>0</v>
      </c>
      <c r="AA3763">
        <f>SUM($F3763:O3763)</f>
        <v>0</v>
      </c>
      <c r="AB3763">
        <f>SUM($F3763:P3763)</f>
        <v>0</v>
      </c>
      <c r="AC3763">
        <f>SUM($F3763:Q3763)</f>
        <v>0</v>
      </c>
      <c r="AD3763">
        <f>SUM($F3763:R3763)</f>
        <v>0</v>
      </c>
    </row>
    <row r="3764" spans="1:30" x14ac:dyDescent="0.35">
      <c r="A3764" t="s">
        <v>180</v>
      </c>
      <c r="B3764" s="328" t="str">
        <f>VLOOKUP(A3764,'Web Based Remittances'!$A$2:$C$70,3,0)</f>
        <v>124s704k</v>
      </c>
      <c r="C3764" t="s">
        <v>105</v>
      </c>
      <c r="D3764" t="s">
        <v>106</v>
      </c>
      <c r="E3764">
        <v>6140200</v>
      </c>
      <c r="F3764">
        <v>16000</v>
      </c>
      <c r="G3764">
        <v>1454</v>
      </c>
      <c r="H3764">
        <v>1454</v>
      </c>
      <c r="I3764">
        <v>1454</v>
      </c>
      <c r="J3764">
        <v>1454</v>
      </c>
      <c r="K3764">
        <v>0</v>
      </c>
      <c r="L3764">
        <v>1454</v>
      </c>
      <c r="M3764">
        <v>1454</v>
      </c>
      <c r="N3764">
        <v>1454</v>
      </c>
      <c r="O3764">
        <v>1454</v>
      </c>
      <c r="P3764">
        <v>1454</v>
      </c>
      <c r="Q3764">
        <v>1454</v>
      </c>
      <c r="R3764">
        <v>1460</v>
      </c>
      <c r="S3764">
        <f t="shared" si="58"/>
        <v>1454</v>
      </c>
      <c r="T3764">
        <f>SUM($F3764:H3764)</f>
        <v>18908</v>
      </c>
      <c r="U3764">
        <f>SUM($F3764:I3764)</f>
        <v>20362</v>
      </c>
      <c r="V3764">
        <f>SUM($F3764:J3764)</f>
        <v>21816</v>
      </c>
      <c r="W3764">
        <f>SUM($F3764:K3764)</f>
        <v>21816</v>
      </c>
      <c r="X3764">
        <f>SUM($F3764:L3764)</f>
        <v>23270</v>
      </c>
      <c r="Y3764">
        <f>SUM($F3764:M3764)</f>
        <v>24724</v>
      </c>
      <c r="Z3764">
        <f>SUM($F3764:N3764)</f>
        <v>26178</v>
      </c>
      <c r="AA3764">
        <f>SUM($F3764:O3764)</f>
        <v>27632</v>
      </c>
      <c r="AB3764">
        <f>SUM($F3764:P3764)</f>
        <v>29086</v>
      </c>
      <c r="AC3764">
        <f>SUM($F3764:Q3764)</f>
        <v>30540</v>
      </c>
      <c r="AD3764">
        <f>SUM($F3764:R3764)</f>
        <v>32000</v>
      </c>
    </row>
    <row r="3765" spans="1:30" x14ac:dyDescent="0.35">
      <c r="A3765" t="s">
        <v>180</v>
      </c>
      <c r="B3765" s="328" t="str">
        <f>VLOOKUP(A3765,'Web Based Remittances'!$A$2:$C$70,3,0)</f>
        <v>124s704k</v>
      </c>
      <c r="C3765" t="s">
        <v>107</v>
      </c>
      <c r="D3765" t="s">
        <v>108</v>
      </c>
      <c r="E3765">
        <v>6111000</v>
      </c>
      <c r="F3765">
        <v>0</v>
      </c>
      <c r="G3765">
        <v>0</v>
      </c>
      <c r="H3765">
        <v>0</v>
      </c>
      <c r="I3765">
        <v>0</v>
      </c>
      <c r="J3765">
        <v>0</v>
      </c>
      <c r="K3765">
        <v>0</v>
      </c>
      <c r="L3765">
        <v>0</v>
      </c>
      <c r="M3765">
        <v>0</v>
      </c>
      <c r="N3765">
        <v>0</v>
      </c>
      <c r="O3765">
        <v>0</v>
      </c>
      <c r="P3765">
        <v>0</v>
      </c>
      <c r="Q3765">
        <v>0</v>
      </c>
      <c r="R3765">
        <v>0</v>
      </c>
      <c r="S3765">
        <f t="shared" si="58"/>
        <v>0</v>
      </c>
      <c r="T3765">
        <f>SUM($F3765:H3765)</f>
        <v>0</v>
      </c>
      <c r="U3765">
        <f>SUM($F3765:I3765)</f>
        <v>0</v>
      </c>
      <c r="V3765">
        <f>SUM($F3765:J3765)</f>
        <v>0</v>
      </c>
      <c r="W3765">
        <f>SUM($F3765:K3765)</f>
        <v>0</v>
      </c>
      <c r="X3765">
        <f>SUM($F3765:L3765)</f>
        <v>0</v>
      </c>
      <c r="Y3765">
        <f>SUM($F3765:M3765)</f>
        <v>0</v>
      </c>
      <c r="Z3765">
        <f>SUM($F3765:N3765)</f>
        <v>0</v>
      </c>
      <c r="AA3765">
        <f>SUM($F3765:O3765)</f>
        <v>0</v>
      </c>
      <c r="AB3765">
        <f>SUM($F3765:P3765)</f>
        <v>0</v>
      </c>
      <c r="AC3765">
        <f>SUM($F3765:Q3765)</f>
        <v>0</v>
      </c>
      <c r="AD3765">
        <f>SUM($F3765:R3765)</f>
        <v>0</v>
      </c>
    </row>
    <row r="3766" spans="1:30" x14ac:dyDescent="0.35">
      <c r="A3766" t="s">
        <v>180</v>
      </c>
      <c r="B3766" s="328" t="str">
        <f>VLOOKUP(A3766,'Web Based Remittances'!$A$2:$C$70,3,0)</f>
        <v>124s704k</v>
      </c>
      <c r="C3766" t="s">
        <v>109</v>
      </c>
      <c r="D3766" t="s">
        <v>110</v>
      </c>
      <c r="E3766">
        <v>6170100</v>
      </c>
      <c r="F3766">
        <v>5640</v>
      </c>
      <c r="G3766">
        <v>0</v>
      </c>
      <c r="H3766">
        <v>3550</v>
      </c>
      <c r="I3766">
        <v>522</v>
      </c>
      <c r="J3766">
        <v>0</v>
      </c>
      <c r="K3766">
        <v>0</v>
      </c>
      <c r="L3766">
        <v>522</v>
      </c>
      <c r="M3766">
        <v>0</v>
      </c>
      <c r="N3766">
        <v>0</v>
      </c>
      <c r="O3766">
        <v>522</v>
      </c>
      <c r="P3766">
        <v>0</v>
      </c>
      <c r="Q3766">
        <v>0</v>
      </c>
      <c r="R3766">
        <v>524</v>
      </c>
      <c r="S3766">
        <f t="shared" si="58"/>
        <v>0</v>
      </c>
      <c r="T3766">
        <f>SUM($F3766:H3766)</f>
        <v>9190</v>
      </c>
      <c r="U3766">
        <f>SUM($F3766:I3766)</f>
        <v>9712</v>
      </c>
      <c r="V3766">
        <f>SUM($F3766:J3766)</f>
        <v>9712</v>
      </c>
      <c r="W3766">
        <f>SUM($F3766:K3766)</f>
        <v>9712</v>
      </c>
      <c r="X3766">
        <f>SUM($F3766:L3766)</f>
        <v>10234</v>
      </c>
      <c r="Y3766">
        <f>SUM($F3766:M3766)</f>
        <v>10234</v>
      </c>
      <c r="Z3766">
        <f>SUM($F3766:N3766)</f>
        <v>10234</v>
      </c>
      <c r="AA3766">
        <f>SUM($F3766:O3766)</f>
        <v>10756</v>
      </c>
      <c r="AB3766">
        <f>SUM($F3766:P3766)</f>
        <v>10756</v>
      </c>
      <c r="AC3766">
        <f>SUM($F3766:Q3766)</f>
        <v>10756</v>
      </c>
      <c r="AD3766">
        <f>SUM($F3766:R3766)</f>
        <v>11280</v>
      </c>
    </row>
    <row r="3767" spans="1:30" x14ac:dyDescent="0.35">
      <c r="A3767" t="s">
        <v>180</v>
      </c>
      <c r="B3767" s="328" t="str">
        <f>VLOOKUP(A3767,'Web Based Remittances'!$A$2:$C$70,3,0)</f>
        <v>124s704k</v>
      </c>
      <c r="C3767" t="s">
        <v>111</v>
      </c>
      <c r="D3767" t="s">
        <v>112</v>
      </c>
      <c r="E3767">
        <v>6170110</v>
      </c>
      <c r="F3767">
        <v>13455</v>
      </c>
      <c r="G3767">
        <v>952</v>
      </c>
      <c r="H3767">
        <v>6623</v>
      </c>
      <c r="I3767">
        <v>2028</v>
      </c>
      <c r="J3767">
        <v>428</v>
      </c>
      <c r="K3767">
        <v>428</v>
      </c>
      <c r="L3767">
        <v>428</v>
      </c>
      <c r="M3767">
        <v>428</v>
      </c>
      <c r="N3767">
        <v>428</v>
      </c>
      <c r="O3767">
        <v>428</v>
      </c>
      <c r="P3767">
        <v>428</v>
      </c>
      <c r="Q3767">
        <v>428</v>
      </c>
      <c r="R3767">
        <v>428</v>
      </c>
      <c r="S3767">
        <f t="shared" si="58"/>
        <v>952</v>
      </c>
      <c r="T3767">
        <f>SUM($F3767:H3767)</f>
        <v>21030</v>
      </c>
      <c r="U3767">
        <f>SUM($F3767:I3767)</f>
        <v>23058</v>
      </c>
      <c r="V3767">
        <f>SUM($F3767:J3767)</f>
        <v>23486</v>
      </c>
      <c r="W3767">
        <f>SUM($F3767:K3767)</f>
        <v>23914</v>
      </c>
      <c r="X3767">
        <f>SUM($F3767:L3767)</f>
        <v>24342</v>
      </c>
      <c r="Y3767">
        <f>SUM($F3767:M3767)</f>
        <v>24770</v>
      </c>
      <c r="Z3767">
        <f>SUM($F3767:N3767)</f>
        <v>25198</v>
      </c>
      <c r="AA3767">
        <f>SUM($F3767:O3767)</f>
        <v>25626</v>
      </c>
      <c r="AB3767">
        <f>SUM($F3767:P3767)</f>
        <v>26054</v>
      </c>
      <c r="AC3767">
        <f>SUM($F3767:Q3767)</f>
        <v>26482</v>
      </c>
      <c r="AD3767">
        <f>SUM($F3767:R3767)</f>
        <v>26910</v>
      </c>
    </row>
    <row r="3768" spans="1:30" x14ac:dyDescent="0.35">
      <c r="A3768" t="s">
        <v>180</v>
      </c>
      <c r="B3768" s="328" t="str">
        <f>VLOOKUP(A3768,'Web Based Remittances'!$A$2:$C$70,3,0)</f>
        <v>124s704k</v>
      </c>
      <c r="C3768" t="s">
        <v>113</v>
      </c>
      <c r="D3768" t="s">
        <v>114</v>
      </c>
      <c r="E3768">
        <v>6181400</v>
      </c>
      <c r="F3768">
        <v>0</v>
      </c>
      <c r="G3768">
        <v>0</v>
      </c>
      <c r="H3768">
        <v>0</v>
      </c>
      <c r="I3768">
        <v>0</v>
      </c>
      <c r="J3768">
        <v>0</v>
      </c>
      <c r="K3768">
        <v>0</v>
      </c>
      <c r="L3768">
        <v>0</v>
      </c>
      <c r="M3768">
        <v>0</v>
      </c>
      <c r="N3768">
        <v>0</v>
      </c>
      <c r="O3768">
        <v>0</v>
      </c>
      <c r="P3768">
        <v>0</v>
      </c>
      <c r="Q3768">
        <v>0</v>
      </c>
      <c r="R3768">
        <v>0</v>
      </c>
      <c r="S3768">
        <f t="shared" si="58"/>
        <v>0</v>
      </c>
      <c r="T3768">
        <f>SUM($F3768:H3768)</f>
        <v>0</v>
      </c>
      <c r="U3768">
        <f>SUM($F3768:I3768)</f>
        <v>0</v>
      </c>
      <c r="V3768">
        <f>SUM($F3768:J3768)</f>
        <v>0</v>
      </c>
      <c r="W3768">
        <f>SUM($F3768:K3768)</f>
        <v>0</v>
      </c>
      <c r="X3768">
        <f>SUM($F3768:L3768)</f>
        <v>0</v>
      </c>
      <c r="Y3768">
        <f>SUM($F3768:M3768)</f>
        <v>0</v>
      </c>
      <c r="Z3768">
        <f>SUM($F3768:N3768)</f>
        <v>0</v>
      </c>
      <c r="AA3768">
        <f>SUM($F3768:O3768)</f>
        <v>0</v>
      </c>
      <c r="AB3768">
        <f>SUM($F3768:P3768)</f>
        <v>0</v>
      </c>
      <c r="AC3768">
        <f>SUM($F3768:Q3768)</f>
        <v>0</v>
      </c>
      <c r="AD3768">
        <f>SUM($F3768:R3768)</f>
        <v>0</v>
      </c>
    </row>
    <row r="3769" spans="1:30" x14ac:dyDescent="0.35">
      <c r="A3769" t="s">
        <v>180</v>
      </c>
      <c r="B3769" s="328" t="str">
        <f>VLOOKUP(A3769,'Web Based Remittances'!$A$2:$C$70,3,0)</f>
        <v>124s704k</v>
      </c>
      <c r="C3769" t="s">
        <v>115</v>
      </c>
      <c r="D3769" t="s">
        <v>116</v>
      </c>
      <c r="E3769">
        <v>6181500</v>
      </c>
      <c r="F3769">
        <v>41272</v>
      </c>
      <c r="G3769">
        <v>0</v>
      </c>
      <c r="H3769">
        <v>0</v>
      </c>
      <c r="I3769">
        <v>0</v>
      </c>
      <c r="J3769">
        <v>0</v>
      </c>
      <c r="K3769">
        <v>0</v>
      </c>
      <c r="L3769">
        <v>41272</v>
      </c>
      <c r="M3769">
        <v>0</v>
      </c>
      <c r="N3769">
        <v>0</v>
      </c>
      <c r="O3769">
        <v>0</v>
      </c>
      <c r="P3769">
        <v>0</v>
      </c>
      <c r="Q3769">
        <v>0</v>
      </c>
      <c r="R3769">
        <v>0</v>
      </c>
      <c r="S3769">
        <f t="shared" si="58"/>
        <v>0</v>
      </c>
      <c r="T3769">
        <f>SUM($F3769:H3769)</f>
        <v>41272</v>
      </c>
      <c r="U3769">
        <f>SUM($F3769:I3769)</f>
        <v>41272</v>
      </c>
      <c r="V3769">
        <f>SUM($F3769:J3769)</f>
        <v>41272</v>
      </c>
      <c r="W3769">
        <f>SUM($F3769:K3769)</f>
        <v>41272</v>
      </c>
      <c r="X3769">
        <f>SUM($F3769:L3769)</f>
        <v>82544</v>
      </c>
      <c r="Y3769">
        <f>SUM($F3769:M3769)</f>
        <v>82544</v>
      </c>
      <c r="Z3769">
        <f>SUM($F3769:N3769)</f>
        <v>82544</v>
      </c>
      <c r="AA3769">
        <f>SUM($F3769:O3769)</f>
        <v>82544</v>
      </c>
      <c r="AB3769">
        <f>SUM($F3769:P3769)</f>
        <v>82544</v>
      </c>
      <c r="AC3769">
        <f>SUM($F3769:Q3769)</f>
        <v>82544</v>
      </c>
      <c r="AD3769">
        <f>SUM($F3769:R3769)</f>
        <v>82544</v>
      </c>
    </row>
    <row r="3770" spans="1:30" x14ac:dyDescent="0.35">
      <c r="A3770" t="s">
        <v>180</v>
      </c>
      <c r="B3770" s="328" t="str">
        <f>VLOOKUP(A3770,'Web Based Remittances'!$A$2:$C$70,3,0)</f>
        <v>124s704k</v>
      </c>
      <c r="C3770" t="s">
        <v>117</v>
      </c>
      <c r="D3770" t="s">
        <v>118</v>
      </c>
      <c r="E3770">
        <v>6110610</v>
      </c>
      <c r="F3770">
        <v>0</v>
      </c>
      <c r="G3770">
        <v>0</v>
      </c>
      <c r="H3770">
        <v>0</v>
      </c>
      <c r="I3770">
        <v>0</v>
      </c>
      <c r="J3770">
        <v>0</v>
      </c>
      <c r="K3770">
        <v>0</v>
      </c>
      <c r="L3770">
        <v>0</v>
      </c>
      <c r="M3770">
        <v>0</v>
      </c>
      <c r="N3770">
        <v>0</v>
      </c>
      <c r="O3770">
        <v>0</v>
      </c>
      <c r="P3770">
        <v>0</v>
      </c>
      <c r="Q3770">
        <v>0</v>
      </c>
      <c r="R3770">
        <v>0</v>
      </c>
      <c r="S3770">
        <f t="shared" si="58"/>
        <v>0</v>
      </c>
      <c r="T3770">
        <f>SUM($F3770:H3770)</f>
        <v>0</v>
      </c>
      <c r="U3770">
        <f>SUM($F3770:I3770)</f>
        <v>0</v>
      </c>
      <c r="V3770">
        <f>SUM($F3770:J3770)</f>
        <v>0</v>
      </c>
      <c r="W3770">
        <f>SUM($F3770:K3770)</f>
        <v>0</v>
      </c>
      <c r="X3770">
        <f>SUM($F3770:L3770)</f>
        <v>0</v>
      </c>
      <c r="Y3770">
        <f>SUM($F3770:M3770)</f>
        <v>0</v>
      </c>
      <c r="Z3770">
        <f>SUM($F3770:N3770)</f>
        <v>0</v>
      </c>
      <c r="AA3770">
        <f>SUM($F3770:O3770)</f>
        <v>0</v>
      </c>
      <c r="AB3770">
        <f>SUM($F3770:P3770)</f>
        <v>0</v>
      </c>
      <c r="AC3770">
        <f>SUM($F3770:Q3770)</f>
        <v>0</v>
      </c>
      <c r="AD3770">
        <f>SUM($F3770:R3770)</f>
        <v>0</v>
      </c>
    </row>
    <row r="3771" spans="1:30" x14ac:dyDescent="0.35">
      <c r="A3771" t="s">
        <v>180</v>
      </c>
      <c r="B3771" s="328" t="str">
        <f>VLOOKUP(A3771,'Web Based Remittances'!$A$2:$C$70,3,0)</f>
        <v>124s704k</v>
      </c>
      <c r="C3771" t="s">
        <v>119</v>
      </c>
      <c r="D3771" t="s">
        <v>120</v>
      </c>
      <c r="E3771">
        <v>6122340</v>
      </c>
      <c r="F3771">
        <v>19941</v>
      </c>
      <c r="G3771">
        <v>600</v>
      </c>
      <c r="H3771">
        <v>600</v>
      </c>
      <c r="I3771">
        <v>600</v>
      </c>
      <c r="J3771">
        <v>900</v>
      </c>
      <c r="K3771">
        <v>600</v>
      </c>
      <c r="L3771">
        <v>600</v>
      </c>
      <c r="M3771">
        <v>900</v>
      </c>
      <c r="N3771">
        <v>600</v>
      </c>
      <c r="O3771">
        <v>600</v>
      </c>
      <c r="P3771">
        <v>900</v>
      </c>
      <c r="Q3771">
        <v>600</v>
      </c>
      <c r="R3771">
        <v>12441</v>
      </c>
      <c r="S3771">
        <f t="shared" si="58"/>
        <v>600</v>
      </c>
      <c r="T3771">
        <f>SUM($F3771:H3771)</f>
        <v>21141</v>
      </c>
      <c r="U3771">
        <f>SUM($F3771:I3771)</f>
        <v>21741</v>
      </c>
      <c r="V3771">
        <f>SUM($F3771:J3771)</f>
        <v>22641</v>
      </c>
      <c r="W3771">
        <f>SUM($F3771:K3771)</f>
        <v>23241</v>
      </c>
      <c r="X3771">
        <f>SUM($F3771:L3771)</f>
        <v>23841</v>
      </c>
      <c r="Y3771">
        <f>SUM($F3771:M3771)</f>
        <v>24741</v>
      </c>
      <c r="Z3771">
        <f>SUM($F3771:N3771)</f>
        <v>25341</v>
      </c>
      <c r="AA3771">
        <f>SUM($F3771:O3771)</f>
        <v>25941</v>
      </c>
      <c r="AB3771">
        <f>SUM($F3771:P3771)</f>
        <v>26841</v>
      </c>
      <c r="AC3771">
        <f>SUM($F3771:Q3771)</f>
        <v>27441</v>
      </c>
      <c r="AD3771">
        <f>SUM($F3771:R3771)</f>
        <v>39882</v>
      </c>
    </row>
    <row r="3772" spans="1:30" x14ac:dyDescent="0.35">
      <c r="A3772" t="s">
        <v>180</v>
      </c>
      <c r="B3772" s="328" t="str">
        <f>VLOOKUP(A3772,'Web Based Remittances'!$A$2:$C$70,3,0)</f>
        <v>124s704k</v>
      </c>
      <c r="C3772" t="s">
        <v>121</v>
      </c>
      <c r="D3772" t="s">
        <v>122</v>
      </c>
      <c r="E3772">
        <v>4190170</v>
      </c>
      <c r="F3772">
        <v>-5762</v>
      </c>
      <c r="G3772">
        <v>0</v>
      </c>
      <c r="H3772">
        <v>0</v>
      </c>
      <c r="I3772">
        <v>0</v>
      </c>
      <c r="J3772">
        <v>-5762</v>
      </c>
      <c r="K3772">
        <v>0</v>
      </c>
      <c r="L3772">
        <v>0</v>
      </c>
      <c r="M3772">
        <v>0</v>
      </c>
      <c r="N3772">
        <v>0</v>
      </c>
      <c r="O3772">
        <v>0</v>
      </c>
      <c r="P3772">
        <v>0</v>
      </c>
      <c r="Q3772">
        <v>0</v>
      </c>
      <c r="R3772">
        <v>0</v>
      </c>
      <c r="S3772">
        <f t="shared" si="58"/>
        <v>0</v>
      </c>
      <c r="T3772">
        <f>SUM($F3772:H3772)</f>
        <v>-5762</v>
      </c>
      <c r="U3772">
        <f>SUM($F3772:I3772)</f>
        <v>-5762</v>
      </c>
      <c r="V3772">
        <f>SUM($F3772:J3772)</f>
        <v>-11524</v>
      </c>
      <c r="W3772">
        <f>SUM($F3772:K3772)</f>
        <v>-11524</v>
      </c>
      <c r="X3772">
        <f>SUM($F3772:L3772)</f>
        <v>-11524</v>
      </c>
      <c r="Y3772">
        <f>SUM($F3772:M3772)</f>
        <v>-11524</v>
      </c>
      <c r="Z3772">
        <f>SUM($F3772:N3772)</f>
        <v>-11524</v>
      </c>
      <c r="AA3772">
        <f>SUM($F3772:O3772)</f>
        <v>-11524</v>
      </c>
      <c r="AB3772">
        <f>SUM($F3772:P3772)</f>
        <v>-11524</v>
      </c>
      <c r="AC3772">
        <f>SUM($F3772:Q3772)</f>
        <v>-11524</v>
      </c>
      <c r="AD3772">
        <f>SUM($F3772:R3772)</f>
        <v>-11524</v>
      </c>
    </row>
    <row r="3773" spans="1:30" x14ac:dyDescent="0.35">
      <c r="A3773" t="s">
        <v>180</v>
      </c>
      <c r="B3773" s="328" t="str">
        <f>VLOOKUP(A3773,'Web Based Remittances'!$A$2:$C$70,3,0)</f>
        <v>124s704k</v>
      </c>
      <c r="C3773" t="s">
        <v>123</v>
      </c>
      <c r="D3773" t="s">
        <v>124</v>
      </c>
      <c r="E3773">
        <v>4190430</v>
      </c>
      <c r="F3773">
        <v>0</v>
      </c>
      <c r="S3773">
        <f t="shared" si="58"/>
        <v>0</v>
      </c>
      <c r="T3773">
        <f>SUM($F3773:H3773)</f>
        <v>0</v>
      </c>
      <c r="U3773">
        <f>SUM($F3773:I3773)</f>
        <v>0</v>
      </c>
      <c r="V3773">
        <f>SUM($F3773:J3773)</f>
        <v>0</v>
      </c>
      <c r="W3773">
        <f>SUM($F3773:K3773)</f>
        <v>0</v>
      </c>
      <c r="X3773">
        <f>SUM($F3773:L3773)</f>
        <v>0</v>
      </c>
      <c r="Y3773">
        <f>SUM($F3773:M3773)</f>
        <v>0</v>
      </c>
      <c r="Z3773">
        <f>SUM($F3773:N3773)</f>
        <v>0</v>
      </c>
      <c r="AA3773">
        <f>SUM($F3773:O3773)</f>
        <v>0</v>
      </c>
      <c r="AB3773">
        <f>SUM($F3773:P3773)</f>
        <v>0</v>
      </c>
      <c r="AC3773">
        <f>SUM($F3773:Q3773)</f>
        <v>0</v>
      </c>
      <c r="AD3773">
        <f>SUM($F3773:R3773)</f>
        <v>0</v>
      </c>
    </row>
    <row r="3774" spans="1:30" x14ac:dyDescent="0.35">
      <c r="A3774" t="s">
        <v>180</v>
      </c>
      <c r="B3774" s="328" t="str">
        <f>VLOOKUP(A3774,'Web Based Remittances'!$A$2:$C$70,3,0)</f>
        <v>124s704k</v>
      </c>
      <c r="C3774" t="s">
        <v>125</v>
      </c>
      <c r="D3774" t="s">
        <v>126</v>
      </c>
      <c r="E3774">
        <v>6181510</v>
      </c>
      <c r="F3774">
        <v>-41272</v>
      </c>
      <c r="G3774">
        <v>0</v>
      </c>
      <c r="H3774">
        <v>0</v>
      </c>
      <c r="I3774">
        <v>0</v>
      </c>
      <c r="J3774">
        <v>0</v>
      </c>
      <c r="K3774">
        <v>0</v>
      </c>
      <c r="L3774">
        <v>-41272</v>
      </c>
      <c r="M3774">
        <v>0</v>
      </c>
      <c r="N3774">
        <v>0</v>
      </c>
      <c r="O3774">
        <v>0</v>
      </c>
      <c r="P3774">
        <v>0</v>
      </c>
      <c r="Q3774">
        <v>0</v>
      </c>
      <c r="R3774">
        <v>0</v>
      </c>
      <c r="S3774">
        <f t="shared" si="58"/>
        <v>0</v>
      </c>
      <c r="T3774">
        <f>SUM($F3774:H3774)</f>
        <v>-41272</v>
      </c>
      <c r="U3774">
        <f>SUM($F3774:I3774)</f>
        <v>-41272</v>
      </c>
      <c r="V3774">
        <f>SUM($F3774:J3774)</f>
        <v>-41272</v>
      </c>
      <c r="W3774">
        <f>SUM($F3774:K3774)</f>
        <v>-41272</v>
      </c>
      <c r="X3774">
        <f>SUM($F3774:L3774)</f>
        <v>-82544</v>
      </c>
      <c r="Y3774">
        <f>SUM($F3774:M3774)</f>
        <v>-82544</v>
      </c>
      <c r="Z3774">
        <f>SUM($F3774:N3774)</f>
        <v>-82544</v>
      </c>
      <c r="AA3774">
        <f>SUM($F3774:O3774)</f>
        <v>-82544</v>
      </c>
      <c r="AB3774">
        <f>SUM($F3774:P3774)</f>
        <v>-82544</v>
      </c>
      <c r="AC3774">
        <f>SUM($F3774:Q3774)</f>
        <v>-82544</v>
      </c>
      <c r="AD3774">
        <f>SUM($F3774:R3774)</f>
        <v>-82544</v>
      </c>
    </row>
    <row r="3775" spans="1:30" x14ac:dyDescent="0.35">
      <c r="A3775" t="s">
        <v>180</v>
      </c>
      <c r="B3775" s="328" t="str">
        <f>VLOOKUP(A3775,'Web Based Remittances'!$A$2:$C$70,3,0)</f>
        <v>124s704k</v>
      </c>
      <c r="C3775" t="s">
        <v>146</v>
      </c>
      <c r="D3775" t="s">
        <v>147</v>
      </c>
      <c r="E3775">
        <v>6180210</v>
      </c>
      <c r="F3775">
        <v>0</v>
      </c>
      <c r="G3775">
        <v>0</v>
      </c>
      <c r="H3775">
        <v>0</v>
      </c>
      <c r="I3775">
        <v>0</v>
      </c>
      <c r="J3775">
        <v>0</v>
      </c>
      <c r="K3775">
        <v>0</v>
      </c>
      <c r="L3775">
        <v>0</v>
      </c>
      <c r="M3775">
        <v>0</v>
      </c>
      <c r="N3775">
        <v>0</v>
      </c>
      <c r="O3775">
        <v>0</v>
      </c>
      <c r="P3775">
        <v>0</v>
      </c>
      <c r="Q3775">
        <v>0</v>
      </c>
      <c r="R3775">
        <v>0</v>
      </c>
      <c r="S3775">
        <f t="shared" si="58"/>
        <v>0</v>
      </c>
      <c r="T3775">
        <f>SUM($F3775:H3775)</f>
        <v>0</v>
      </c>
      <c r="U3775">
        <f>SUM($F3775:I3775)</f>
        <v>0</v>
      </c>
      <c r="V3775">
        <f>SUM($F3775:J3775)</f>
        <v>0</v>
      </c>
      <c r="W3775">
        <f>SUM($F3775:K3775)</f>
        <v>0</v>
      </c>
      <c r="X3775">
        <f>SUM($F3775:L3775)</f>
        <v>0</v>
      </c>
      <c r="Y3775">
        <f>SUM($F3775:M3775)</f>
        <v>0</v>
      </c>
      <c r="Z3775">
        <f>SUM($F3775:N3775)</f>
        <v>0</v>
      </c>
      <c r="AA3775">
        <f>SUM($F3775:O3775)</f>
        <v>0</v>
      </c>
      <c r="AB3775">
        <f>SUM($F3775:P3775)</f>
        <v>0</v>
      </c>
      <c r="AC3775">
        <f>SUM($F3775:Q3775)</f>
        <v>0</v>
      </c>
      <c r="AD3775">
        <f>SUM($F3775:R3775)</f>
        <v>0</v>
      </c>
    </row>
    <row r="3776" spans="1:30" x14ac:dyDescent="0.35">
      <c r="A3776" t="s">
        <v>180</v>
      </c>
      <c r="B3776" s="328" t="str">
        <f>VLOOKUP(A3776,'Web Based Remittances'!$A$2:$C$70,3,0)</f>
        <v>124s704k</v>
      </c>
      <c r="C3776" t="s">
        <v>127</v>
      </c>
      <c r="D3776" t="s">
        <v>128</v>
      </c>
      <c r="E3776">
        <v>6180200</v>
      </c>
      <c r="F3776">
        <v>18903</v>
      </c>
      <c r="G3776">
        <v>0</v>
      </c>
      <c r="H3776">
        <v>0</v>
      </c>
      <c r="I3776">
        <v>0</v>
      </c>
      <c r="J3776">
        <v>18903</v>
      </c>
      <c r="K3776">
        <v>0</v>
      </c>
      <c r="L3776">
        <v>0</v>
      </c>
      <c r="M3776">
        <v>0</v>
      </c>
      <c r="N3776">
        <v>0</v>
      </c>
      <c r="O3776">
        <v>0</v>
      </c>
      <c r="P3776">
        <v>0</v>
      </c>
      <c r="Q3776">
        <v>0</v>
      </c>
      <c r="R3776">
        <v>0</v>
      </c>
      <c r="S3776">
        <f t="shared" si="58"/>
        <v>0</v>
      </c>
      <c r="T3776">
        <f>SUM($F3776:H3776)</f>
        <v>18903</v>
      </c>
      <c r="U3776">
        <f>SUM($F3776:I3776)</f>
        <v>18903</v>
      </c>
      <c r="V3776">
        <f>SUM($F3776:J3776)</f>
        <v>37806</v>
      </c>
      <c r="W3776">
        <f>SUM($F3776:K3776)</f>
        <v>37806</v>
      </c>
      <c r="X3776">
        <f>SUM($F3776:L3776)</f>
        <v>37806</v>
      </c>
      <c r="Y3776">
        <f>SUM($F3776:M3776)</f>
        <v>37806</v>
      </c>
      <c r="Z3776">
        <f>SUM($F3776:N3776)</f>
        <v>37806</v>
      </c>
      <c r="AA3776">
        <f>SUM($F3776:O3776)</f>
        <v>37806</v>
      </c>
      <c r="AB3776">
        <f>SUM($F3776:P3776)</f>
        <v>37806</v>
      </c>
      <c r="AC3776">
        <f>SUM($F3776:Q3776)</f>
        <v>37806</v>
      </c>
      <c r="AD3776">
        <f>SUM($F3776:R3776)</f>
        <v>37806</v>
      </c>
    </row>
    <row r="3777" spans="1:30" x14ac:dyDescent="0.35">
      <c r="A3777" t="s">
        <v>180</v>
      </c>
      <c r="B3777" s="328" t="str">
        <f>VLOOKUP(A3777,'Web Based Remittances'!$A$2:$C$70,3,0)</f>
        <v>124s704k</v>
      </c>
      <c r="C3777" t="s">
        <v>130</v>
      </c>
      <c r="D3777" t="s">
        <v>131</v>
      </c>
      <c r="E3777">
        <v>6180230</v>
      </c>
      <c r="F3777">
        <v>0</v>
      </c>
      <c r="G3777">
        <v>0</v>
      </c>
      <c r="H3777">
        <v>0</v>
      </c>
      <c r="I3777">
        <v>0</v>
      </c>
      <c r="J3777">
        <v>0</v>
      </c>
      <c r="K3777">
        <v>0</v>
      </c>
      <c r="L3777">
        <v>0</v>
      </c>
      <c r="M3777">
        <v>0</v>
      </c>
      <c r="N3777">
        <v>0</v>
      </c>
      <c r="O3777">
        <v>0</v>
      </c>
      <c r="P3777">
        <v>0</v>
      </c>
      <c r="Q3777">
        <v>0</v>
      </c>
      <c r="R3777">
        <v>0</v>
      </c>
      <c r="S3777">
        <f t="shared" si="58"/>
        <v>0</v>
      </c>
      <c r="T3777">
        <f>SUM($F3777:H3777)</f>
        <v>0</v>
      </c>
      <c r="U3777">
        <f>SUM($F3777:I3777)</f>
        <v>0</v>
      </c>
      <c r="V3777">
        <f>SUM($F3777:J3777)</f>
        <v>0</v>
      </c>
      <c r="W3777">
        <f>SUM($F3777:K3777)</f>
        <v>0</v>
      </c>
      <c r="X3777">
        <f>SUM($F3777:L3777)</f>
        <v>0</v>
      </c>
      <c r="Y3777">
        <f>SUM($F3777:M3777)</f>
        <v>0</v>
      </c>
      <c r="Z3777">
        <f>SUM($F3777:N3777)</f>
        <v>0</v>
      </c>
      <c r="AA3777">
        <f>SUM($F3777:O3777)</f>
        <v>0</v>
      </c>
      <c r="AB3777">
        <f>SUM($F3777:P3777)</f>
        <v>0</v>
      </c>
      <c r="AC3777">
        <f>SUM($F3777:Q3777)</f>
        <v>0</v>
      </c>
      <c r="AD3777">
        <f>SUM($F3777:R3777)</f>
        <v>0</v>
      </c>
    </row>
    <row r="3778" spans="1:30" x14ac:dyDescent="0.35">
      <c r="A3778" t="s">
        <v>180</v>
      </c>
      <c r="B3778" s="328" t="str">
        <f>VLOOKUP(A3778,'Web Based Remittances'!$A$2:$C$70,3,0)</f>
        <v>124s704k</v>
      </c>
      <c r="C3778" t="s">
        <v>135</v>
      </c>
      <c r="D3778" t="s">
        <v>136</v>
      </c>
      <c r="E3778">
        <v>6180260</v>
      </c>
      <c r="F3778">
        <v>40000</v>
      </c>
      <c r="G3778">
        <v>0</v>
      </c>
      <c r="H3778">
        <v>0</v>
      </c>
      <c r="I3778">
        <v>0</v>
      </c>
      <c r="J3778">
        <v>0</v>
      </c>
      <c r="K3778">
        <v>0</v>
      </c>
      <c r="L3778">
        <v>40000</v>
      </c>
      <c r="M3778">
        <v>0</v>
      </c>
      <c r="N3778">
        <v>0</v>
      </c>
      <c r="O3778">
        <v>0</v>
      </c>
      <c r="P3778">
        <v>0</v>
      </c>
      <c r="Q3778">
        <v>0</v>
      </c>
      <c r="R3778">
        <v>0</v>
      </c>
      <c r="S3778">
        <f t="shared" si="58"/>
        <v>0</v>
      </c>
      <c r="T3778">
        <f>SUM($F3778:H3778)</f>
        <v>40000</v>
      </c>
      <c r="U3778">
        <f>SUM($F3778:I3778)</f>
        <v>40000</v>
      </c>
      <c r="V3778">
        <f>SUM($F3778:J3778)</f>
        <v>40000</v>
      </c>
      <c r="W3778">
        <f>SUM($F3778:K3778)</f>
        <v>40000</v>
      </c>
      <c r="X3778">
        <f>SUM($F3778:L3778)</f>
        <v>80000</v>
      </c>
      <c r="Y3778">
        <f>SUM($F3778:M3778)</f>
        <v>80000</v>
      </c>
      <c r="Z3778">
        <f>SUM($F3778:N3778)</f>
        <v>80000</v>
      </c>
      <c r="AA3778">
        <f>SUM($F3778:O3778)</f>
        <v>80000</v>
      </c>
      <c r="AB3778">
        <f>SUM($F3778:P3778)</f>
        <v>80000</v>
      </c>
      <c r="AC3778">
        <f>SUM($F3778:Q3778)</f>
        <v>80000</v>
      </c>
      <c r="AD3778">
        <f>SUM($F3778:R3778)</f>
        <v>80000</v>
      </c>
    </row>
    <row r="3779" spans="1:30" x14ac:dyDescent="0.35">
      <c r="A3779" t="s">
        <v>155</v>
      </c>
      <c r="B3779" s="328" t="str">
        <f>VLOOKUP(A3779,'Web Based Remittances'!$A$2:$C$70,3,0)</f>
        <v>39b257j</v>
      </c>
      <c r="C3779" t="s">
        <v>19</v>
      </c>
      <c r="D3779" t="s">
        <v>20</v>
      </c>
      <c r="E3779">
        <v>4190105</v>
      </c>
      <c r="F3779">
        <v>-696163.53</v>
      </c>
      <c r="G3779">
        <v>-65457.75</v>
      </c>
      <c r="H3779">
        <v>-51898.75</v>
      </c>
      <c r="I3779">
        <v>-58730.25</v>
      </c>
      <c r="J3779">
        <v>-51898.75</v>
      </c>
      <c r="K3779">
        <v>-51898.75</v>
      </c>
      <c r="L3779">
        <v>-53735.75</v>
      </c>
      <c r="M3779">
        <v>-51022.28</v>
      </c>
      <c r="N3779">
        <v>-57489</v>
      </c>
      <c r="O3779">
        <v>-49571.75</v>
      </c>
      <c r="P3779">
        <v>-71875.45</v>
      </c>
      <c r="Q3779">
        <v>-60543.15</v>
      </c>
      <c r="R3779">
        <v>-72041.899999999994</v>
      </c>
      <c r="S3779">
        <f t="shared" si="58"/>
        <v>-65457.75</v>
      </c>
      <c r="T3779">
        <f>SUM($F3779:H3779)</f>
        <v>-813520.03</v>
      </c>
      <c r="U3779">
        <f>SUM($F3779:I3779)</f>
        <v>-872250.28</v>
      </c>
      <c r="V3779">
        <f>SUM($F3779:J3779)</f>
        <v>-924149.03</v>
      </c>
      <c r="W3779">
        <f>SUM($F3779:K3779)</f>
        <v>-976047.78</v>
      </c>
      <c r="X3779">
        <f>SUM($F3779:L3779)</f>
        <v>-1029783.53</v>
      </c>
      <c r="Y3779">
        <f>SUM($F3779:M3779)</f>
        <v>-1080805.81</v>
      </c>
      <c r="Z3779">
        <f>SUM($F3779:N3779)</f>
        <v>-1138294.81</v>
      </c>
      <c r="AA3779">
        <f>SUM($F3779:O3779)</f>
        <v>-1187866.56</v>
      </c>
      <c r="AB3779">
        <f>SUM($F3779:P3779)</f>
        <v>-1259742.01</v>
      </c>
      <c r="AC3779">
        <f>SUM($F3779:Q3779)</f>
        <v>-1320285.1599999999</v>
      </c>
      <c r="AD3779">
        <f>SUM($F3779:R3779)</f>
        <v>-1392327.0599999998</v>
      </c>
    </row>
    <row r="3780" spans="1:30" x14ac:dyDescent="0.35">
      <c r="A3780" t="s">
        <v>155</v>
      </c>
      <c r="B3780" s="328" t="str">
        <f>VLOOKUP(A3780,'Web Based Remittances'!$A$2:$C$70,3,0)</f>
        <v>39b257j</v>
      </c>
      <c r="C3780" t="s">
        <v>21</v>
      </c>
      <c r="D3780" t="s">
        <v>22</v>
      </c>
      <c r="E3780">
        <v>4190110</v>
      </c>
      <c r="S3780">
        <f t="shared" ref="S3780:S3843" si="59">G3780</f>
        <v>0</v>
      </c>
      <c r="T3780">
        <f>SUM($F3780:H3780)</f>
        <v>0</v>
      </c>
      <c r="U3780">
        <f>SUM($F3780:I3780)</f>
        <v>0</v>
      </c>
      <c r="V3780">
        <f>SUM($F3780:J3780)</f>
        <v>0</v>
      </c>
      <c r="W3780">
        <f>SUM($F3780:K3780)</f>
        <v>0</v>
      </c>
      <c r="X3780">
        <f>SUM($F3780:L3780)</f>
        <v>0</v>
      </c>
      <c r="Y3780">
        <f>SUM($F3780:M3780)</f>
        <v>0</v>
      </c>
      <c r="Z3780">
        <f>SUM($F3780:N3780)</f>
        <v>0</v>
      </c>
      <c r="AA3780">
        <f>SUM($F3780:O3780)</f>
        <v>0</v>
      </c>
      <c r="AB3780">
        <f>SUM($F3780:P3780)</f>
        <v>0</v>
      </c>
      <c r="AC3780">
        <f>SUM($F3780:Q3780)</f>
        <v>0</v>
      </c>
      <c r="AD3780">
        <f>SUM($F3780:R3780)</f>
        <v>0</v>
      </c>
    </row>
    <row r="3781" spans="1:30" x14ac:dyDescent="0.35">
      <c r="A3781" t="s">
        <v>155</v>
      </c>
      <c r="B3781" s="328" t="str">
        <f>VLOOKUP(A3781,'Web Based Remittances'!$A$2:$C$70,3,0)</f>
        <v>39b257j</v>
      </c>
      <c r="C3781" t="s">
        <v>23</v>
      </c>
      <c r="D3781" t="s">
        <v>24</v>
      </c>
      <c r="E3781">
        <v>4190120</v>
      </c>
      <c r="F3781">
        <v>-84000</v>
      </c>
      <c r="G3781">
        <v>-6631.86</v>
      </c>
      <c r="H3781">
        <v>-5060.8599999999997</v>
      </c>
      <c r="I3781">
        <v>-5060.8599999999997</v>
      </c>
      <c r="J3781">
        <v>-5060.8599999999997</v>
      </c>
      <c r="K3781">
        <v>-5060.8599999999997</v>
      </c>
      <c r="L3781">
        <v>-10585</v>
      </c>
      <c r="M3781">
        <v>-6341.63</v>
      </c>
      <c r="N3781">
        <v>-6341.63</v>
      </c>
      <c r="O3781">
        <v>-6341.63</v>
      </c>
      <c r="P3781">
        <v>-10585</v>
      </c>
      <c r="Q3781">
        <v>-6342</v>
      </c>
      <c r="R3781">
        <v>-10587.81</v>
      </c>
      <c r="S3781">
        <f t="shared" si="59"/>
        <v>-6631.86</v>
      </c>
      <c r="T3781">
        <f>SUM($F3781:H3781)</f>
        <v>-95692.72</v>
      </c>
      <c r="U3781">
        <f>SUM($F3781:I3781)</f>
        <v>-100753.58</v>
      </c>
      <c r="V3781">
        <f>SUM($F3781:J3781)</f>
        <v>-105814.44</v>
      </c>
      <c r="W3781">
        <f>SUM($F3781:K3781)</f>
        <v>-110875.3</v>
      </c>
      <c r="X3781">
        <f>SUM($F3781:L3781)</f>
        <v>-121460.3</v>
      </c>
      <c r="Y3781">
        <f>SUM($F3781:M3781)</f>
        <v>-127801.93000000001</v>
      </c>
      <c r="Z3781">
        <f>SUM($F3781:N3781)</f>
        <v>-134143.56</v>
      </c>
      <c r="AA3781">
        <f>SUM($F3781:O3781)</f>
        <v>-140485.19</v>
      </c>
      <c r="AB3781">
        <f>SUM($F3781:P3781)</f>
        <v>-151070.19</v>
      </c>
      <c r="AC3781">
        <f>SUM($F3781:Q3781)</f>
        <v>-157412.19</v>
      </c>
      <c r="AD3781">
        <f>SUM($F3781:R3781)</f>
        <v>-168000</v>
      </c>
    </row>
    <row r="3782" spans="1:30" x14ac:dyDescent="0.35">
      <c r="A3782" t="s">
        <v>155</v>
      </c>
      <c r="B3782" s="328" t="str">
        <f>VLOOKUP(A3782,'Web Based Remittances'!$A$2:$C$70,3,0)</f>
        <v>39b257j</v>
      </c>
      <c r="C3782" t="s">
        <v>25</v>
      </c>
      <c r="D3782" t="s">
        <v>26</v>
      </c>
      <c r="E3782">
        <v>4190140</v>
      </c>
      <c r="F3782">
        <v>-48273.8</v>
      </c>
      <c r="J3782">
        <v>-12068.45</v>
      </c>
      <c r="L3782">
        <v>-12068.45</v>
      </c>
      <c r="O3782">
        <v>-12068.45</v>
      </c>
      <c r="R3782">
        <v>-12068.45</v>
      </c>
      <c r="S3782">
        <f t="shared" si="59"/>
        <v>0</v>
      </c>
      <c r="T3782">
        <f>SUM($F3782:H3782)</f>
        <v>-48273.8</v>
      </c>
      <c r="U3782">
        <f>SUM($F3782:I3782)</f>
        <v>-48273.8</v>
      </c>
      <c r="V3782">
        <f>SUM($F3782:J3782)</f>
        <v>-60342.25</v>
      </c>
      <c r="W3782">
        <f>SUM($F3782:K3782)</f>
        <v>-60342.25</v>
      </c>
      <c r="X3782">
        <f>SUM($F3782:L3782)</f>
        <v>-72410.7</v>
      </c>
      <c r="Y3782">
        <f>SUM($F3782:M3782)</f>
        <v>-72410.7</v>
      </c>
      <c r="Z3782">
        <f>SUM($F3782:N3782)</f>
        <v>-72410.7</v>
      </c>
      <c r="AA3782">
        <f>SUM($F3782:O3782)</f>
        <v>-84479.15</v>
      </c>
      <c r="AB3782">
        <f>SUM($F3782:P3782)</f>
        <v>-84479.15</v>
      </c>
      <c r="AC3782">
        <f>SUM($F3782:Q3782)</f>
        <v>-84479.15</v>
      </c>
      <c r="AD3782">
        <f>SUM($F3782:R3782)</f>
        <v>-96547.599999999991</v>
      </c>
    </row>
    <row r="3783" spans="1:30" x14ac:dyDescent="0.35">
      <c r="A3783" t="s">
        <v>155</v>
      </c>
      <c r="B3783" s="328" t="str">
        <f>VLOOKUP(A3783,'Web Based Remittances'!$A$2:$C$70,3,0)</f>
        <v>39b257j</v>
      </c>
      <c r="C3783" t="s">
        <v>27</v>
      </c>
      <c r="D3783" t="s">
        <v>28</v>
      </c>
      <c r="E3783">
        <v>4190160</v>
      </c>
      <c r="S3783">
        <f t="shared" si="59"/>
        <v>0</v>
      </c>
      <c r="T3783">
        <f>SUM($F3783:H3783)</f>
        <v>0</v>
      </c>
      <c r="U3783">
        <f>SUM($F3783:I3783)</f>
        <v>0</v>
      </c>
      <c r="V3783">
        <f>SUM($F3783:J3783)</f>
        <v>0</v>
      </c>
      <c r="W3783">
        <f>SUM($F3783:K3783)</f>
        <v>0</v>
      </c>
      <c r="X3783">
        <f>SUM($F3783:L3783)</f>
        <v>0</v>
      </c>
      <c r="Y3783">
        <f>SUM($F3783:M3783)</f>
        <v>0</v>
      </c>
      <c r="Z3783">
        <f>SUM($F3783:N3783)</f>
        <v>0</v>
      </c>
      <c r="AA3783">
        <f>SUM($F3783:O3783)</f>
        <v>0</v>
      </c>
      <c r="AB3783">
        <f>SUM($F3783:P3783)</f>
        <v>0</v>
      </c>
      <c r="AC3783">
        <f>SUM($F3783:Q3783)</f>
        <v>0</v>
      </c>
      <c r="AD3783">
        <f>SUM($F3783:R3783)</f>
        <v>0</v>
      </c>
    </row>
    <row r="3784" spans="1:30" x14ac:dyDescent="0.35">
      <c r="A3784" t="s">
        <v>155</v>
      </c>
      <c r="B3784" s="328" t="str">
        <f>VLOOKUP(A3784,'Web Based Remittances'!$A$2:$C$70,3,0)</f>
        <v>39b257j</v>
      </c>
      <c r="C3784" t="s">
        <v>29</v>
      </c>
      <c r="D3784" t="s">
        <v>30</v>
      </c>
      <c r="E3784">
        <v>4190390</v>
      </c>
      <c r="F3784">
        <v>-17100</v>
      </c>
      <c r="G3784">
        <v>-10800</v>
      </c>
      <c r="H3784">
        <v>-800</v>
      </c>
      <c r="I3784">
        <v>-1500</v>
      </c>
      <c r="L3784">
        <v>-1500</v>
      </c>
      <c r="O3784">
        <v>-1500</v>
      </c>
      <c r="R3784">
        <v>-1000</v>
      </c>
      <c r="S3784">
        <f t="shared" si="59"/>
        <v>-10800</v>
      </c>
      <c r="T3784">
        <f>SUM($F3784:H3784)</f>
        <v>-28700</v>
      </c>
      <c r="U3784">
        <f>SUM($F3784:I3784)</f>
        <v>-30200</v>
      </c>
      <c r="V3784">
        <f>SUM($F3784:J3784)</f>
        <v>-30200</v>
      </c>
      <c r="W3784">
        <f>SUM($F3784:K3784)</f>
        <v>-30200</v>
      </c>
      <c r="X3784">
        <f>SUM($F3784:L3784)</f>
        <v>-31700</v>
      </c>
      <c r="Y3784">
        <f>SUM($F3784:M3784)</f>
        <v>-31700</v>
      </c>
      <c r="Z3784">
        <f>SUM($F3784:N3784)</f>
        <v>-31700</v>
      </c>
      <c r="AA3784">
        <f>SUM($F3784:O3784)</f>
        <v>-33200</v>
      </c>
      <c r="AB3784">
        <f>SUM($F3784:P3784)</f>
        <v>-33200</v>
      </c>
      <c r="AC3784">
        <f>SUM($F3784:Q3784)</f>
        <v>-33200</v>
      </c>
      <c r="AD3784">
        <f>SUM($F3784:R3784)</f>
        <v>-34200</v>
      </c>
    </row>
    <row r="3785" spans="1:30" x14ac:dyDescent="0.35">
      <c r="A3785" t="s">
        <v>155</v>
      </c>
      <c r="B3785" s="328" t="str">
        <f>VLOOKUP(A3785,'Web Based Remittances'!$A$2:$C$70,3,0)</f>
        <v>39b257j</v>
      </c>
      <c r="C3785" t="s">
        <v>31</v>
      </c>
      <c r="D3785" t="s">
        <v>32</v>
      </c>
      <c r="E3785">
        <v>4191900</v>
      </c>
      <c r="F3785">
        <v>-500</v>
      </c>
      <c r="H3785">
        <v>-250</v>
      </c>
      <c r="O3785">
        <v>-250</v>
      </c>
      <c r="S3785">
        <f t="shared" si="59"/>
        <v>0</v>
      </c>
      <c r="T3785">
        <f>SUM($F3785:H3785)</f>
        <v>-750</v>
      </c>
      <c r="U3785">
        <f>SUM($F3785:I3785)</f>
        <v>-750</v>
      </c>
      <c r="V3785">
        <f>SUM($F3785:J3785)</f>
        <v>-750</v>
      </c>
      <c r="W3785">
        <f>SUM($F3785:K3785)</f>
        <v>-750</v>
      </c>
      <c r="X3785">
        <f>SUM($F3785:L3785)</f>
        <v>-750</v>
      </c>
      <c r="Y3785">
        <f>SUM($F3785:M3785)</f>
        <v>-750</v>
      </c>
      <c r="Z3785">
        <f>SUM($F3785:N3785)</f>
        <v>-750</v>
      </c>
      <c r="AA3785">
        <f>SUM($F3785:O3785)</f>
        <v>-1000</v>
      </c>
      <c r="AB3785">
        <f>SUM($F3785:P3785)</f>
        <v>-1000</v>
      </c>
      <c r="AC3785">
        <f>SUM($F3785:Q3785)</f>
        <v>-1000</v>
      </c>
      <c r="AD3785">
        <f>SUM($F3785:R3785)</f>
        <v>-1000</v>
      </c>
    </row>
    <row r="3786" spans="1:30" x14ac:dyDescent="0.35">
      <c r="A3786" t="s">
        <v>155</v>
      </c>
      <c r="B3786" s="328" t="str">
        <f>VLOOKUP(A3786,'Web Based Remittances'!$A$2:$C$70,3,0)</f>
        <v>39b257j</v>
      </c>
      <c r="C3786" t="s">
        <v>33</v>
      </c>
      <c r="D3786" t="s">
        <v>34</v>
      </c>
      <c r="E3786">
        <v>4191100</v>
      </c>
      <c r="F3786">
        <v>-37800</v>
      </c>
      <c r="G3786">
        <v>-7735</v>
      </c>
      <c r="H3786">
        <v>-1399</v>
      </c>
      <c r="I3786">
        <v>-2399</v>
      </c>
      <c r="J3786">
        <v>-1399</v>
      </c>
      <c r="K3786">
        <v>-1399</v>
      </c>
      <c r="L3786">
        <v>-7735</v>
      </c>
      <c r="M3786">
        <v>-1399</v>
      </c>
      <c r="N3786">
        <v>-1399</v>
      </c>
      <c r="O3786">
        <v>-1399</v>
      </c>
      <c r="P3786">
        <v>-7735</v>
      </c>
      <c r="Q3786">
        <v>-2399</v>
      </c>
      <c r="R3786">
        <v>-1403</v>
      </c>
      <c r="S3786">
        <f t="shared" si="59"/>
        <v>-7735</v>
      </c>
      <c r="T3786">
        <f>SUM($F3786:H3786)</f>
        <v>-46934</v>
      </c>
      <c r="U3786">
        <f>SUM($F3786:I3786)</f>
        <v>-49333</v>
      </c>
      <c r="V3786">
        <f>SUM($F3786:J3786)</f>
        <v>-50732</v>
      </c>
      <c r="W3786">
        <f>SUM($F3786:K3786)</f>
        <v>-52131</v>
      </c>
      <c r="X3786">
        <f>SUM($F3786:L3786)</f>
        <v>-59866</v>
      </c>
      <c r="Y3786">
        <f>SUM($F3786:M3786)</f>
        <v>-61265</v>
      </c>
      <c r="Z3786">
        <f>SUM($F3786:N3786)</f>
        <v>-62664</v>
      </c>
      <c r="AA3786">
        <f>SUM($F3786:O3786)</f>
        <v>-64063</v>
      </c>
      <c r="AB3786">
        <f>SUM($F3786:P3786)</f>
        <v>-71798</v>
      </c>
      <c r="AC3786">
        <f>SUM($F3786:Q3786)</f>
        <v>-74197</v>
      </c>
      <c r="AD3786">
        <f>SUM($F3786:R3786)</f>
        <v>-75600</v>
      </c>
    </row>
    <row r="3787" spans="1:30" x14ac:dyDescent="0.35">
      <c r="A3787" t="s">
        <v>155</v>
      </c>
      <c r="B3787" s="328" t="str">
        <f>VLOOKUP(A3787,'Web Based Remittances'!$A$2:$C$70,3,0)</f>
        <v>39b257j</v>
      </c>
      <c r="C3787" t="s">
        <v>35</v>
      </c>
      <c r="D3787" t="s">
        <v>36</v>
      </c>
      <c r="E3787">
        <v>4191110</v>
      </c>
      <c r="F3787">
        <v>-5269.4</v>
      </c>
      <c r="G3787">
        <v>-439</v>
      </c>
      <c r="H3787">
        <v>-439</v>
      </c>
      <c r="I3787">
        <v>-439</v>
      </c>
      <c r="J3787">
        <v>-439</v>
      </c>
      <c r="K3787">
        <v>-439</v>
      </c>
      <c r="L3787">
        <v>-439</v>
      </c>
      <c r="M3787">
        <v>-439</v>
      </c>
      <c r="N3787">
        <v>-439</v>
      </c>
      <c r="O3787">
        <v>-439</v>
      </c>
      <c r="P3787">
        <v>-439</v>
      </c>
      <c r="Q3787">
        <v>-439</v>
      </c>
      <c r="R3787">
        <v>-440.4</v>
      </c>
      <c r="S3787">
        <f t="shared" si="59"/>
        <v>-439</v>
      </c>
      <c r="T3787">
        <f>SUM($F3787:H3787)</f>
        <v>-6147.4</v>
      </c>
      <c r="U3787">
        <f>SUM($F3787:I3787)</f>
        <v>-6586.4</v>
      </c>
      <c r="V3787">
        <f>SUM($F3787:J3787)</f>
        <v>-7025.4</v>
      </c>
      <c r="W3787">
        <f>SUM($F3787:K3787)</f>
        <v>-7464.4</v>
      </c>
      <c r="X3787">
        <f>SUM($F3787:L3787)</f>
        <v>-7903.4</v>
      </c>
      <c r="Y3787">
        <f>SUM($F3787:M3787)</f>
        <v>-8342.4</v>
      </c>
      <c r="Z3787">
        <f>SUM($F3787:N3787)</f>
        <v>-8781.4</v>
      </c>
      <c r="AA3787">
        <f>SUM($F3787:O3787)</f>
        <v>-9220.4</v>
      </c>
      <c r="AB3787">
        <f>SUM($F3787:P3787)</f>
        <v>-9659.4</v>
      </c>
      <c r="AC3787">
        <f>SUM($F3787:Q3787)</f>
        <v>-10098.4</v>
      </c>
      <c r="AD3787">
        <f>SUM($F3787:R3787)</f>
        <v>-10538.8</v>
      </c>
    </row>
    <row r="3788" spans="1:30" x14ac:dyDescent="0.35">
      <c r="A3788" t="s">
        <v>155</v>
      </c>
      <c r="B3788" s="328" t="str">
        <f>VLOOKUP(A3788,'Web Based Remittances'!$A$2:$C$70,3,0)</f>
        <v>39b257j</v>
      </c>
      <c r="C3788" t="s">
        <v>37</v>
      </c>
      <c r="D3788" t="s">
        <v>38</v>
      </c>
      <c r="E3788">
        <v>4191600</v>
      </c>
      <c r="F3788">
        <v>-2599.6</v>
      </c>
      <c r="G3788">
        <v>-70</v>
      </c>
      <c r="I3788">
        <v>-2529.6</v>
      </c>
      <c r="S3788">
        <f t="shared" si="59"/>
        <v>-70</v>
      </c>
      <c r="T3788">
        <f>SUM($F3788:H3788)</f>
        <v>-2669.6</v>
      </c>
      <c r="U3788">
        <f>SUM($F3788:I3788)</f>
        <v>-5199.2</v>
      </c>
      <c r="V3788">
        <f>SUM($F3788:J3788)</f>
        <v>-5199.2</v>
      </c>
      <c r="W3788">
        <f>SUM($F3788:K3788)</f>
        <v>-5199.2</v>
      </c>
      <c r="X3788">
        <f>SUM($F3788:L3788)</f>
        <v>-5199.2</v>
      </c>
      <c r="Y3788">
        <f>SUM($F3788:M3788)</f>
        <v>-5199.2</v>
      </c>
      <c r="Z3788">
        <f>SUM($F3788:N3788)</f>
        <v>-5199.2</v>
      </c>
      <c r="AA3788">
        <f>SUM($F3788:O3788)</f>
        <v>-5199.2</v>
      </c>
      <c r="AB3788">
        <f>SUM($F3788:P3788)</f>
        <v>-5199.2</v>
      </c>
      <c r="AC3788">
        <f>SUM($F3788:Q3788)</f>
        <v>-5199.2</v>
      </c>
      <c r="AD3788">
        <f>SUM($F3788:R3788)</f>
        <v>-5199.2</v>
      </c>
    </row>
    <row r="3789" spans="1:30" x14ac:dyDescent="0.35">
      <c r="A3789" t="s">
        <v>155</v>
      </c>
      <c r="B3789" s="328" t="str">
        <f>VLOOKUP(A3789,'Web Based Remittances'!$A$2:$C$70,3,0)</f>
        <v>39b257j</v>
      </c>
      <c r="C3789" t="s">
        <v>39</v>
      </c>
      <c r="D3789" t="s">
        <v>40</v>
      </c>
      <c r="E3789">
        <v>4191610</v>
      </c>
      <c r="S3789">
        <f t="shared" si="59"/>
        <v>0</v>
      </c>
      <c r="T3789">
        <f>SUM($F3789:H3789)</f>
        <v>0</v>
      </c>
      <c r="U3789">
        <f>SUM($F3789:I3789)</f>
        <v>0</v>
      </c>
      <c r="V3789">
        <f>SUM($F3789:J3789)</f>
        <v>0</v>
      </c>
      <c r="W3789">
        <f>SUM($F3789:K3789)</f>
        <v>0</v>
      </c>
      <c r="X3789">
        <f>SUM($F3789:L3789)</f>
        <v>0</v>
      </c>
      <c r="Y3789">
        <f>SUM($F3789:M3789)</f>
        <v>0</v>
      </c>
      <c r="Z3789">
        <f>SUM($F3789:N3789)</f>
        <v>0</v>
      </c>
      <c r="AA3789">
        <f>SUM($F3789:O3789)</f>
        <v>0</v>
      </c>
      <c r="AB3789">
        <f>SUM($F3789:P3789)</f>
        <v>0</v>
      </c>
      <c r="AC3789">
        <f>SUM($F3789:Q3789)</f>
        <v>0</v>
      </c>
      <c r="AD3789">
        <f>SUM($F3789:R3789)</f>
        <v>0</v>
      </c>
    </row>
    <row r="3790" spans="1:30" x14ac:dyDescent="0.35">
      <c r="A3790" t="s">
        <v>155</v>
      </c>
      <c r="B3790" s="328" t="str">
        <f>VLOOKUP(A3790,'Web Based Remittances'!$A$2:$C$70,3,0)</f>
        <v>39b257j</v>
      </c>
      <c r="C3790" t="s">
        <v>41</v>
      </c>
      <c r="D3790" t="s">
        <v>42</v>
      </c>
      <c r="E3790">
        <v>4190410</v>
      </c>
      <c r="F3790">
        <v>-822</v>
      </c>
      <c r="J3790">
        <v>-822</v>
      </c>
      <c r="S3790">
        <f t="shared" si="59"/>
        <v>0</v>
      </c>
      <c r="T3790">
        <f>SUM($F3790:H3790)</f>
        <v>-822</v>
      </c>
      <c r="U3790">
        <f>SUM($F3790:I3790)</f>
        <v>-822</v>
      </c>
      <c r="V3790">
        <f>SUM($F3790:J3790)</f>
        <v>-1644</v>
      </c>
      <c r="W3790">
        <f>SUM($F3790:K3790)</f>
        <v>-1644</v>
      </c>
      <c r="X3790">
        <f>SUM($F3790:L3790)</f>
        <v>-1644</v>
      </c>
      <c r="Y3790">
        <f>SUM($F3790:M3790)</f>
        <v>-1644</v>
      </c>
      <c r="Z3790">
        <f>SUM($F3790:N3790)</f>
        <v>-1644</v>
      </c>
      <c r="AA3790">
        <f>SUM($F3790:O3790)</f>
        <v>-1644</v>
      </c>
      <c r="AB3790">
        <f>SUM($F3790:P3790)</f>
        <v>-1644</v>
      </c>
      <c r="AC3790">
        <f>SUM($F3790:Q3790)</f>
        <v>-1644</v>
      </c>
      <c r="AD3790">
        <f>SUM($F3790:R3790)</f>
        <v>-1644</v>
      </c>
    </row>
    <row r="3791" spans="1:30" x14ac:dyDescent="0.35">
      <c r="A3791" t="s">
        <v>155</v>
      </c>
      <c r="B3791" s="328" t="str">
        <f>VLOOKUP(A3791,'Web Based Remittances'!$A$2:$C$70,3,0)</f>
        <v>39b257j</v>
      </c>
      <c r="C3791" t="s">
        <v>43</v>
      </c>
      <c r="D3791" t="s">
        <v>44</v>
      </c>
      <c r="E3791">
        <v>4190420</v>
      </c>
      <c r="S3791">
        <f t="shared" si="59"/>
        <v>0</v>
      </c>
      <c r="T3791">
        <f>SUM($F3791:H3791)</f>
        <v>0</v>
      </c>
      <c r="U3791">
        <f>SUM($F3791:I3791)</f>
        <v>0</v>
      </c>
      <c r="V3791">
        <f>SUM($F3791:J3791)</f>
        <v>0</v>
      </c>
      <c r="W3791">
        <f>SUM($F3791:K3791)</f>
        <v>0</v>
      </c>
      <c r="X3791">
        <f>SUM($F3791:L3791)</f>
        <v>0</v>
      </c>
      <c r="Y3791">
        <f>SUM($F3791:M3791)</f>
        <v>0</v>
      </c>
      <c r="Z3791">
        <f>SUM($F3791:N3791)</f>
        <v>0</v>
      </c>
      <c r="AA3791">
        <f>SUM($F3791:O3791)</f>
        <v>0</v>
      </c>
      <c r="AB3791">
        <f>SUM($F3791:P3791)</f>
        <v>0</v>
      </c>
      <c r="AC3791">
        <f>SUM($F3791:Q3791)</f>
        <v>0</v>
      </c>
      <c r="AD3791">
        <f>SUM($F3791:R3791)</f>
        <v>0</v>
      </c>
    </row>
    <row r="3792" spans="1:30" x14ac:dyDescent="0.35">
      <c r="A3792" t="s">
        <v>155</v>
      </c>
      <c r="B3792" s="328" t="str">
        <f>VLOOKUP(A3792,'Web Based Remittances'!$A$2:$C$70,3,0)</f>
        <v>39b257j</v>
      </c>
      <c r="C3792" t="s">
        <v>45</v>
      </c>
      <c r="D3792" t="s">
        <v>46</v>
      </c>
      <c r="E3792">
        <v>4190200</v>
      </c>
      <c r="S3792">
        <f t="shared" si="59"/>
        <v>0</v>
      </c>
      <c r="T3792">
        <f>SUM($F3792:H3792)</f>
        <v>0</v>
      </c>
      <c r="U3792">
        <f>SUM($F3792:I3792)</f>
        <v>0</v>
      </c>
      <c r="V3792">
        <f>SUM($F3792:J3792)</f>
        <v>0</v>
      </c>
      <c r="W3792">
        <f>SUM($F3792:K3792)</f>
        <v>0</v>
      </c>
      <c r="X3792">
        <f>SUM($F3792:L3792)</f>
        <v>0</v>
      </c>
      <c r="Y3792">
        <f>SUM($F3792:M3792)</f>
        <v>0</v>
      </c>
      <c r="Z3792">
        <f>SUM($F3792:N3792)</f>
        <v>0</v>
      </c>
      <c r="AA3792">
        <f>SUM($F3792:O3792)</f>
        <v>0</v>
      </c>
      <c r="AB3792">
        <f>SUM($F3792:P3792)</f>
        <v>0</v>
      </c>
      <c r="AC3792">
        <f>SUM($F3792:Q3792)</f>
        <v>0</v>
      </c>
      <c r="AD3792">
        <f>SUM($F3792:R3792)</f>
        <v>0</v>
      </c>
    </row>
    <row r="3793" spans="1:30" x14ac:dyDescent="0.35">
      <c r="A3793" t="s">
        <v>155</v>
      </c>
      <c r="B3793" s="328" t="str">
        <f>VLOOKUP(A3793,'Web Based Remittances'!$A$2:$C$70,3,0)</f>
        <v>39b257j</v>
      </c>
      <c r="C3793" t="s">
        <v>47</v>
      </c>
      <c r="D3793" t="s">
        <v>48</v>
      </c>
      <c r="E3793">
        <v>4190386</v>
      </c>
      <c r="S3793">
        <f t="shared" si="59"/>
        <v>0</v>
      </c>
      <c r="T3793">
        <f>SUM($F3793:H3793)</f>
        <v>0</v>
      </c>
      <c r="U3793">
        <f>SUM($F3793:I3793)</f>
        <v>0</v>
      </c>
      <c r="V3793">
        <f>SUM($F3793:J3793)</f>
        <v>0</v>
      </c>
      <c r="W3793">
        <f>SUM($F3793:K3793)</f>
        <v>0</v>
      </c>
      <c r="X3793">
        <f>SUM($F3793:L3793)</f>
        <v>0</v>
      </c>
      <c r="Y3793">
        <f>SUM($F3793:M3793)</f>
        <v>0</v>
      </c>
      <c r="Z3793">
        <f>SUM($F3793:N3793)</f>
        <v>0</v>
      </c>
      <c r="AA3793">
        <f>SUM($F3793:O3793)</f>
        <v>0</v>
      </c>
      <c r="AB3793">
        <f>SUM($F3793:P3793)</f>
        <v>0</v>
      </c>
      <c r="AC3793">
        <f>SUM($F3793:Q3793)</f>
        <v>0</v>
      </c>
      <c r="AD3793">
        <f>SUM($F3793:R3793)</f>
        <v>0</v>
      </c>
    </row>
    <row r="3794" spans="1:30" x14ac:dyDescent="0.35">
      <c r="A3794" t="s">
        <v>155</v>
      </c>
      <c r="B3794" s="328" t="str">
        <f>VLOOKUP(A3794,'Web Based Remittances'!$A$2:$C$70,3,0)</f>
        <v>39b257j</v>
      </c>
      <c r="C3794" t="s">
        <v>49</v>
      </c>
      <c r="D3794" t="s">
        <v>50</v>
      </c>
      <c r="E3794">
        <v>4190387</v>
      </c>
      <c r="S3794">
        <f t="shared" si="59"/>
        <v>0</v>
      </c>
      <c r="T3794">
        <f>SUM($F3794:H3794)</f>
        <v>0</v>
      </c>
      <c r="U3794">
        <f>SUM($F3794:I3794)</f>
        <v>0</v>
      </c>
      <c r="V3794">
        <f>SUM($F3794:J3794)</f>
        <v>0</v>
      </c>
      <c r="W3794">
        <f>SUM($F3794:K3794)</f>
        <v>0</v>
      </c>
      <c r="X3794">
        <f>SUM($F3794:L3794)</f>
        <v>0</v>
      </c>
      <c r="Y3794">
        <f>SUM($F3794:M3794)</f>
        <v>0</v>
      </c>
      <c r="Z3794">
        <f>SUM($F3794:N3794)</f>
        <v>0</v>
      </c>
      <c r="AA3794">
        <f>SUM($F3794:O3794)</f>
        <v>0</v>
      </c>
      <c r="AB3794">
        <f>SUM($F3794:P3794)</f>
        <v>0</v>
      </c>
      <c r="AC3794">
        <f>SUM($F3794:Q3794)</f>
        <v>0</v>
      </c>
      <c r="AD3794">
        <f>SUM($F3794:R3794)</f>
        <v>0</v>
      </c>
    </row>
    <row r="3795" spans="1:30" x14ac:dyDescent="0.35">
      <c r="A3795" t="s">
        <v>155</v>
      </c>
      <c r="B3795" s="328" t="str">
        <f>VLOOKUP(A3795,'Web Based Remittances'!$A$2:$C$70,3,0)</f>
        <v>39b257j</v>
      </c>
      <c r="C3795" t="s">
        <v>51</v>
      </c>
      <c r="D3795" t="s">
        <v>52</v>
      </c>
      <c r="E3795">
        <v>4190388</v>
      </c>
      <c r="F3795">
        <v>-5865.5</v>
      </c>
      <c r="G3795">
        <v>-1865.5</v>
      </c>
      <c r="I3795">
        <v>-1015</v>
      </c>
      <c r="L3795">
        <v>-1492.5</v>
      </c>
      <c r="O3795">
        <v>-1492.5</v>
      </c>
      <c r="S3795">
        <f t="shared" si="59"/>
        <v>-1865.5</v>
      </c>
      <c r="T3795">
        <f>SUM($F3795:H3795)</f>
        <v>-7731</v>
      </c>
      <c r="U3795">
        <f>SUM($F3795:I3795)</f>
        <v>-8746</v>
      </c>
      <c r="V3795">
        <f>SUM($F3795:J3795)</f>
        <v>-8746</v>
      </c>
      <c r="W3795">
        <f>SUM($F3795:K3795)</f>
        <v>-8746</v>
      </c>
      <c r="X3795">
        <f>SUM($F3795:L3795)</f>
        <v>-10238.5</v>
      </c>
      <c r="Y3795">
        <f>SUM($F3795:M3795)</f>
        <v>-10238.5</v>
      </c>
      <c r="Z3795">
        <f>SUM($F3795:N3795)</f>
        <v>-10238.5</v>
      </c>
      <c r="AA3795">
        <f>SUM($F3795:O3795)</f>
        <v>-11731</v>
      </c>
      <c r="AB3795">
        <f>SUM($F3795:P3795)</f>
        <v>-11731</v>
      </c>
      <c r="AC3795">
        <f>SUM($F3795:Q3795)</f>
        <v>-11731</v>
      </c>
      <c r="AD3795">
        <f>SUM($F3795:R3795)</f>
        <v>-11731</v>
      </c>
    </row>
    <row r="3796" spans="1:30" x14ac:dyDescent="0.35">
      <c r="A3796" t="s">
        <v>155</v>
      </c>
      <c r="B3796" s="328" t="str">
        <f>VLOOKUP(A3796,'Web Based Remittances'!$A$2:$C$70,3,0)</f>
        <v>39b257j</v>
      </c>
      <c r="C3796" t="s">
        <v>53</v>
      </c>
      <c r="D3796" t="s">
        <v>54</v>
      </c>
      <c r="E3796">
        <v>4190380</v>
      </c>
      <c r="F3796">
        <v>-36068</v>
      </c>
      <c r="G3796">
        <v>-7100</v>
      </c>
      <c r="J3796">
        <v>-19232</v>
      </c>
      <c r="N3796">
        <v>-9736</v>
      </c>
      <c r="S3796">
        <f t="shared" si="59"/>
        <v>-7100</v>
      </c>
      <c r="T3796">
        <f>SUM($F3796:H3796)</f>
        <v>-43168</v>
      </c>
      <c r="U3796">
        <f>SUM($F3796:I3796)</f>
        <v>-43168</v>
      </c>
      <c r="V3796">
        <f>SUM($F3796:J3796)</f>
        <v>-62400</v>
      </c>
      <c r="W3796">
        <f>SUM($F3796:K3796)</f>
        <v>-62400</v>
      </c>
      <c r="X3796">
        <f>SUM($F3796:L3796)</f>
        <v>-62400</v>
      </c>
      <c r="Y3796">
        <f>SUM($F3796:M3796)</f>
        <v>-62400</v>
      </c>
      <c r="Z3796">
        <f>SUM($F3796:N3796)</f>
        <v>-72136</v>
      </c>
      <c r="AA3796">
        <f>SUM($F3796:O3796)</f>
        <v>-72136</v>
      </c>
      <c r="AB3796">
        <f>SUM($F3796:P3796)</f>
        <v>-72136</v>
      </c>
      <c r="AC3796">
        <f>SUM($F3796:Q3796)</f>
        <v>-72136</v>
      </c>
      <c r="AD3796">
        <f>SUM($F3796:R3796)</f>
        <v>-72136</v>
      </c>
    </row>
    <row r="3797" spans="1:30" x14ac:dyDescent="0.35">
      <c r="A3797" t="s">
        <v>155</v>
      </c>
      <c r="B3797" s="328" t="str">
        <f>VLOOKUP(A3797,'Web Based Remittances'!$A$2:$C$70,3,0)</f>
        <v>39b257j</v>
      </c>
      <c r="C3797" t="s">
        <v>156</v>
      </c>
      <c r="D3797" t="s">
        <v>157</v>
      </c>
      <c r="E3797">
        <v>4190205</v>
      </c>
      <c r="F3797">
        <v>-7200</v>
      </c>
      <c r="G3797">
        <v>-7200</v>
      </c>
      <c r="S3797">
        <f t="shared" si="59"/>
        <v>-7200</v>
      </c>
      <c r="T3797">
        <f>SUM($F3797:H3797)</f>
        <v>-14400</v>
      </c>
      <c r="U3797">
        <f>SUM($F3797:I3797)</f>
        <v>-14400</v>
      </c>
      <c r="V3797">
        <f>SUM($F3797:J3797)</f>
        <v>-14400</v>
      </c>
      <c r="W3797">
        <f>SUM($F3797:K3797)</f>
        <v>-14400</v>
      </c>
      <c r="X3797">
        <f>SUM($F3797:L3797)</f>
        <v>-14400</v>
      </c>
      <c r="Y3797">
        <f>SUM($F3797:M3797)</f>
        <v>-14400</v>
      </c>
      <c r="Z3797">
        <f>SUM($F3797:N3797)</f>
        <v>-14400</v>
      </c>
      <c r="AA3797">
        <f>SUM($F3797:O3797)</f>
        <v>-14400</v>
      </c>
      <c r="AB3797">
        <f>SUM($F3797:P3797)</f>
        <v>-14400</v>
      </c>
      <c r="AC3797">
        <f>SUM($F3797:Q3797)</f>
        <v>-14400</v>
      </c>
      <c r="AD3797">
        <f>SUM($F3797:R3797)</f>
        <v>-14400</v>
      </c>
    </row>
    <row r="3798" spans="1:30" x14ac:dyDescent="0.35">
      <c r="A3798" t="s">
        <v>155</v>
      </c>
      <c r="B3798" s="328" t="str">
        <f>VLOOKUP(A3798,'Web Based Remittances'!$A$2:$C$70,3,0)</f>
        <v>39b257j</v>
      </c>
      <c r="C3798" t="s">
        <v>55</v>
      </c>
      <c r="D3798" t="s">
        <v>56</v>
      </c>
      <c r="E3798">
        <v>4190210</v>
      </c>
      <c r="S3798">
        <f t="shared" si="59"/>
        <v>0</v>
      </c>
      <c r="T3798">
        <f>SUM($F3798:H3798)</f>
        <v>0</v>
      </c>
      <c r="U3798">
        <f>SUM($F3798:I3798)</f>
        <v>0</v>
      </c>
      <c r="V3798">
        <f>SUM($F3798:J3798)</f>
        <v>0</v>
      </c>
      <c r="W3798">
        <f>SUM($F3798:K3798)</f>
        <v>0</v>
      </c>
      <c r="X3798">
        <f>SUM($F3798:L3798)</f>
        <v>0</v>
      </c>
      <c r="Y3798">
        <f>SUM($F3798:M3798)</f>
        <v>0</v>
      </c>
      <c r="Z3798">
        <f>SUM($F3798:N3798)</f>
        <v>0</v>
      </c>
      <c r="AA3798">
        <f>SUM($F3798:O3798)</f>
        <v>0</v>
      </c>
      <c r="AB3798">
        <f>SUM($F3798:P3798)</f>
        <v>0</v>
      </c>
      <c r="AC3798">
        <f>SUM($F3798:Q3798)</f>
        <v>0</v>
      </c>
      <c r="AD3798">
        <f>SUM($F3798:R3798)</f>
        <v>0</v>
      </c>
    </row>
    <row r="3799" spans="1:30" x14ac:dyDescent="0.35">
      <c r="A3799" t="s">
        <v>155</v>
      </c>
      <c r="B3799" s="328" t="str">
        <f>VLOOKUP(A3799,'Web Based Remittances'!$A$2:$C$70,3,0)</f>
        <v>39b257j</v>
      </c>
      <c r="C3799" t="s">
        <v>57</v>
      </c>
      <c r="D3799" t="s">
        <v>58</v>
      </c>
      <c r="E3799">
        <v>6110000</v>
      </c>
      <c r="F3799">
        <v>307470</v>
      </c>
      <c r="G3799">
        <v>24513</v>
      </c>
      <c r="H3799">
        <v>24513</v>
      </c>
      <c r="I3799">
        <v>24513</v>
      </c>
      <c r="J3799">
        <v>24513</v>
      </c>
      <c r="K3799">
        <v>24513</v>
      </c>
      <c r="L3799">
        <v>26415</v>
      </c>
      <c r="M3799">
        <v>26415</v>
      </c>
      <c r="N3799">
        <v>26415</v>
      </c>
      <c r="O3799">
        <v>26415</v>
      </c>
      <c r="P3799">
        <v>26415</v>
      </c>
      <c r="Q3799">
        <v>26415</v>
      </c>
      <c r="R3799">
        <v>26415</v>
      </c>
      <c r="S3799">
        <f t="shared" si="59"/>
        <v>24513</v>
      </c>
      <c r="T3799">
        <f>SUM($F3799:H3799)</f>
        <v>356496</v>
      </c>
      <c r="U3799">
        <f>SUM($F3799:I3799)</f>
        <v>381009</v>
      </c>
      <c r="V3799">
        <f>SUM($F3799:J3799)</f>
        <v>405522</v>
      </c>
      <c r="W3799">
        <f>SUM($F3799:K3799)</f>
        <v>430035</v>
      </c>
      <c r="X3799">
        <f>SUM($F3799:L3799)</f>
        <v>456450</v>
      </c>
      <c r="Y3799">
        <f>SUM($F3799:M3799)</f>
        <v>482865</v>
      </c>
      <c r="Z3799">
        <f>SUM($F3799:N3799)</f>
        <v>509280</v>
      </c>
      <c r="AA3799">
        <f>SUM($F3799:O3799)</f>
        <v>535695</v>
      </c>
      <c r="AB3799">
        <f>SUM($F3799:P3799)</f>
        <v>562110</v>
      </c>
      <c r="AC3799">
        <f>SUM($F3799:Q3799)</f>
        <v>588525</v>
      </c>
      <c r="AD3799">
        <f>SUM($F3799:R3799)</f>
        <v>614940</v>
      </c>
    </row>
    <row r="3800" spans="1:30" x14ac:dyDescent="0.35">
      <c r="A3800" t="s">
        <v>155</v>
      </c>
      <c r="B3800" s="328" t="str">
        <f>VLOOKUP(A3800,'Web Based Remittances'!$A$2:$C$70,3,0)</f>
        <v>39b257j</v>
      </c>
      <c r="C3800" t="s">
        <v>59</v>
      </c>
      <c r="D3800" t="s">
        <v>60</v>
      </c>
      <c r="E3800">
        <v>6110020</v>
      </c>
      <c r="S3800">
        <f t="shared" si="59"/>
        <v>0</v>
      </c>
      <c r="T3800">
        <f>SUM($F3800:H3800)</f>
        <v>0</v>
      </c>
      <c r="U3800">
        <f>SUM($F3800:I3800)</f>
        <v>0</v>
      </c>
      <c r="V3800">
        <f>SUM($F3800:J3800)</f>
        <v>0</v>
      </c>
      <c r="W3800">
        <f>SUM($F3800:K3800)</f>
        <v>0</v>
      </c>
      <c r="X3800">
        <f>SUM($F3800:L3800)</f>
        <v>0</v>
      </c>
      <c r="Y3800">
        <f>SUM($F3800:M3800)</f>
        <v>0</v>
      </c>
      <c r="Z3800">
        <f>SUM($F3800:N3800)</f>
        <v>0</v>
      </c>
      <c r="AA3800">
        <f>SUM($F3800:O3800)</f>
        <v>0</v>
      </c>
      <c r="AB3800">
        <f>SUM($F3800:P3800)</f>
        <v>0</v>
      </c>
      <c r="AC3800">
        <f>SUM($F3800:Q3800)</f>
        <v>0</v>
      </c>
      <c r="AD3800">
        <f>SUM($F3800:R3800)</f>
        <v>0</v>
      </c>
    </row>
    <row r="3801" spans="1:30" x14ac:dyDescent="0.35">
      <c r="A3801" t="s">
        <v>155</v>
      </c>
      <c r="B3801" s="328" t="str">
        <f>VLOOKUP(A3801,'Web Based Remittances'!$A$2:$C$70,3,0)</f>
        <v>39b257j</v>
      </c>
      <c r="C3801" t="s">
        <v>61</v>
      </c>
      <c r="D3801" t="s">
        <v>62</v>
      </c>
      <c r="E3801">
        <v>6110600</v>
      </c>
      <c r="F3801">
        <v>359722.81</v>
      </c>
      <c r="G3801">
        <v>30143</v>
      </c>
      <c r="H3801">
        <v>29976.9</v>
      </c>
      <c r="I3801">
        <v>29810.81</v>
      </c>
      <c r="J3801">
        <v>29976.9</v>
      </c>
      <c r="K3801">
        <v>29976.9</v>
      </c>
      <c r="L3801">
        <v>29976.9</v>
      </c>
      <c r="M3801">
        <v>29976.9</v>
      </c>
      <c r="N3801">
        <v>29976.9</v>
      </c>
      <c r="O3801">
        <v>29976.9</v>
      </c>
      <c r="P3801">
        <v>29976.9</v>
      </c>
      <c r="Q3801">
        <v>29976.9</v>
      </c>
      <c r="R3801">
        <v>29976.9</v>
      </c>
      <c r="S3801">
        <f t="shared" si="59"/>
        <v>30143</v>
      </c>
      <c r="T3801">
        <f>SUM($F3801:H3801)</f>
        <v>419842.71</v>
      </c>
      <c r="U3801">
        <f>SUM($F3801:I3801)</f>
        <v>449653.52</v>
      </c>
      <c r="V3801">
        <f>SUM($F3801:J3801)</f>
        <v>479630.42000000004</v>
      </c>
      <c r="W3801">
        <f>SUM($F3801:K3801)</f>
        <v>509607.32000000007</v>
      </c>
      <c r="X3801">
        <f>SUM($F3801:L3801)</f>
        <v>539584.22000000009</v>
      </c>
      <c r="Y3801">
        <f>SUM($F3801:M3801)</f>
        <v>569561.12000000011</v>
      </c>
      <c r="Z3801">
        <f>SUM($F3801:N3801)</f>
        <v>599538.02000000014</v>
      </c>
      <c r="AA3801">
        <f>SUM($F3801:O3801)</f>
        <v>629514.92000000016</v>
      </c>
      <c r="AB3801">
        <f>SUM($F3801:P3801)</f>
        <v>659491.82000000018</v>
      </c>
      <c r="AC3801">
        <f>SUM($F3801:Q3801)</f>
        <v>689468.7200000002</v>
      </c>
      <c r="AD3801">
        <f>SUM($F3801:R3801)</f>
        <v>719445.62000000023</v>
      </c>
    </row>
    <row r="3802" spans="1:30" x14ac:dyDescent="0.35">
      <c r="A3802" t="s">
        <v>155</v>
      </c>
      <c r="B3802" s="328" t="str">
        <f>VLOOKUP(A3802,'Web Based Remittances'!$A$2:$C$70,3,0)</f>
        <v>39b257j</v>
      </c>
      <c r="C3802" t="s">
        <v>63</v>
      </c>
      <c r="D3802" t="s">
        <v>64</v>
      </c>
      <c r="E3802">
        <v>6110720</v>
      </c>
      <c r="F3802">
        <v>17758</v>
      </c>
      <c r="G3802">
        <v>1480</v>
      </c>
      <c r="H3802">
        <v>1480</v>
      </c>
      <c r="I3802">
        <v>1480</v>
      </c>
      <c r="J3802">
        <v>1480</v>
      </c>
      <c r="K3802">
        <v>1480</v>
      </c>
      <c r="L3802">
        <v>1480</v>
      </c>
      <c r="M3802">
        <v>1479</v>
      </c>
      <c r="N3802">
        <v>1479</v>
      </c>
      <c r="O3802">
        <v>1480</v>
      </c>
      <c r="P3802">
        <v>1480</v>
      </c>
      <c r="Q3802">
        <v>1480</v>
      </c>
      <c r="R3802">
        <v>1480</v>
      </c>
      <c r="S3802">
        <f t="shared" si="59"/>
        <v>1480</v>
      </c>
      <c r="T3802">
        <f>SUM($F3802:H3802)</f>
        <v>20718</v>
      </c>
      <c r="U3802">
        <f>SUM($F3802:I3802)</f>
        <v>22198</v>
      </c>
      <c r="V3802">
        <f>SUM($F3802:J3802)</f>
        <v>23678</v>
      </c>
      <c r="W3802">
        <f>SUM($F3802:K3802)</f>
        <v>25158</v>
      </c>
      <c r="X3802">
        <f>SUM($F3802:L3802)</f>
        <v>26638</v>
      </c>
      <c r="Y3802">
        <f>SUM($F3802:M3802)</f>
        <v>28117</v>
      </c>
      <c r="Z3802">
        <f>SUM($F3802:N3802)</f>
        <v>29596</v>
      </c>
      <c r="AA3802">
        <f>SUM($F3802:O3802)</f>
        <v>31076</v>
      </c>
      <c r="AB3802">
        <f>SUM($F3802:P3802)</f>
        <v>32556</v>
      </c>
      <c r="AC3802">
        <f>SUM($F3802:Q3802)</f>
        <v>34036</v>
      </c>
      <c r="AD3802">
        <f>SUM($F3802:R3802)</f>
        <v>35516</v>
      </c>
    </row>
    <row r="3803" spans="1:30" x14ac:dyDescent="0.35">
      <c r="A3803" t="s">
        <v>155</v>
      </c>
      <c r="B3803" s="328" t="str">
        <f>VLOOKUP(A3803,'Web Based Remittances'!$A$2:$C$70,3,0)</f>
        <v>39b257j</v>
      </c>
      <c r="C3803" t="s">
        <v>65</v>
      </c>
      <c r="D3803" t="s">
        <v>66</v>
      </c>
      <c r="E3803">
        <v>6110860</v>
      </c>
      <c r="F3803">
        <v>59640</v>
      </c>
      <c r="G3803">
        <v>4970</v>
      </c>
      <c r="H3803">
        <v>4970</v>
      </c>
      <c r="I3803">
        <v>4970</v>
      </c>
      <c r="J3803">
        <v>4970</v>
      </c>
      <c r="K3803">
        <v>4970</v>
      </c>
      <c r="L3803">
        <v>4970</v>
      </c>
      <c r="M3803">
        <v>4970</v>
      </c>
      <c r="N3803">
        <v>4970</v>
      </c>
      <c r="O3803">
        <v>4970</v>
      </c>
      <c r="P3803">
        <v>4970</v>
      </c>
      <c r="Q3803">
        <v>4970</v>
      </c>
      <c r="R3803">
        <v>4970</v>
      </c>
      <c r="S3803">
        <f t="shared" si="59"/>
        <v>4970</v>
      </c>
      <c r="T3803">
        <f>SUM($F3803:H3803)</f>
        <v>69580</v>
      </c>
      <c r="U3803">
        <f>SUM($F3803:I3803)</f>
        <v>74550</v>
      </c>
      <c r="V3803">
        <f>SUM($F3803:J3803)</f>
        <v>79520</v>
      </c>
      <c r="W3803">
        <f>SUM($F3803:K3803)</f>
        <v>84490</v>
      </c>
      <c r="X3803">
        <f>SUM($F3803:L3803)</f>
        <v>89460</v>
      </c>
      <c r="Y3803">
        <f>SUM($F3803:M3803)</f>
        <v>94430</v>
      </c>
      <c r="Z3803">
        <f>SUM($F3803:N3803)</f>
        <v>99400</v>
      </c>
      <c r="AA3803">
        <f>SUM($F3803:O3803)</f>
        <v>104370</v>
      </c>
      <c r="AB3803">
        <f>SUM($F3803:P3803)</f>
        <v>109340</v>
      </c>
      <c r="AC3803">
        <f>SUM($F3803:Q3803)</f>
        <v>114310</v>
      </c>
      <c r="AD3803">
        <f>SUM($F3803:R3803)</f>
        <v>119280</v>
      </c>
    </row>
    <row r="3804" spans="1:30" x14ac:dyDescent="0.35">
      <c r="A3804" t="s">
        <v>155</v>
      </c>
      <c r="B3804" s="328" t="str">
        <f>VLOOKUP(A3804,'Web Based Remittances'!$A$2:$C$70,3,0)</f>
        <v>39b257j</v>
      </c>
      <c r="C3804" t="s">
        <v>67</v>
      </c>
      <c r="D3804" t="s">
        <v>68</v>
      </c>
      <c r="E3804">
        <v>6110800</v>
      </c>
      <c r="S3804">
        <f t="shared" si="59"/>
        <v>0</v>
      </c>
      <c r="T3804">
        <f>SUM($F3804:H3804)</f>
        <v>0</v>
      </c>
      <c r="U3804">
        <f>SUM($F3804:I3804)</f>
        <v>0</v>
      </c>
      <c r="V3804">
        <f>SUM($F3804:J3804)</f>
        <v>0</v>
      </c>
      <c r="W3804">
        <f>SUM($F3804:K3804)</f>
        <v>0</v>
      </c>
      <c r="X3804">
        <f>SUM($F3804:L3804)</f>
        <v>0</v>
      </c>
      <c r="Y3804">
        <f>SUM($F3804:M3804)</f>
        <v>0</v>
      </c>
      <c r="Z3804">
        <f>SUM($F3804:N3804)</f>
        <v>0</v>
      </c>
      <c r="AA3804">
        <f>SUM($F3804:O3804)</f>
        <v>0</v>
      </c>
      <c r="AB3804">
        <f>SUM($F3804:P3804)</f>
        <v>0</v>
      </c>
      <c r="AC3804">
        <f>SUM($F3804:Q3804)</f>
        <v>0</v>
      </c>
      <c r="AD3804">
        <f>SUM($F3804:R3804)</f>
        <v>0</v>
      </c>
    </row>
    <row r="3805" spans="1:30" x14ac:dyDescent="0.35">
      <c r="A3805" t="s">
        <v>155</v>
      </c>
      <c r="B3805" s="328" t="str">
        <f>VLOOKUP(A3805,'Web Based Remittances'!$A$2:$C$70,3,0)</f>
        <v>39b257j</v>
      </c>
      <c r="C3805" t="s">
        <v>69</v>
      </c>
      <c r="D3805" t="s">
        <v>70</v>
      </c>
      <c r="E3805">
        <v>6110640</v>
      </c>
      <c r="F3805">
        <v>19268</v>
      </c>
      <c r="G3805">
        <v>1605</v>
      </c>
      <c r="H3805">
        <v>1605</v>
      </c>
      <c r="I3805">
        <v>1605</v>
      </c>
      <c r="J3805">
        <v>1606</v>
      </c>
      <c r="K3805">
        <v>1606</v>
      </c>
      <c r="L3805">
        <v>1605</v>
      </c>
      <c r="M3805">
        <v>1606</v>
      </c>
      <c r="N3805">
        <v>1606</v>
      </c>
      <c r="O3805">
        <v>1606</v>
      </c>
      <c r="P3805">
        <v>1606</v>
      </c>
      <c r="Q3805">
        <v>1606</v>
      </c>
      <c r="R3805">
        <v>1606</v>
      </c>
      <c r="S3805">
        <f t="shared" si="59"/>
        <v>1605</v>
      </c>
      <c r="T3805">
        <f>SUM($F3805:H3805)</f>
        <v>22478</v>
      </c>
      <c r="U3805">
        <f>SUM($F3805:I3805)</f>
        <v>24083</v>
      </c>
      <c r="V3805">
        <f>SUM($F3805:J3805)</f>
        <v>25689</v>
      </c>
      <c r="W3805">
        <f>SUM($F3805:K3805)</f>
        <v>27295</v>
      </c>
      <c r="X3805">
        <f>SUM($F3805:L3805)</f>
        <v>28900</v>
      </c>
      <c r="Y3805">
        <f>SUM($F3805:M3805)</f>
        <v>30506</v>
      </c>
      <c r="Z3805">
        <f>SUM($F3805:N3805)</f>
        <v>32112</v>
      </c>
      <c r="AA3805">
        <f>SUM($F3805:O3805)</f>
        <v>33718</v>
      </c>
      <c r="AB3805">
        <f>SUM($F3805:P3805)</f>
        <v>35324</v>
      </c>
      <c r="AC3805">
        <f>SUM($F3805:Q3805)</f>
        <v>36930</v>
      </c>
      <c r="AD3805">
        <f>SUM($F3805:R3805)</f>
        <v>38536</v>
      </c>
    </row>
    <row r="3806" spans="1:30" x14ac:dyDescent="0.35">
      <c r="A3806" t="s">
        <v>155</v>
      </c>
      <c r="B3806" s="328" t="str">
        <f>VLOOKUP(A3806,'Web Based Remittances'!$A$2:$C$70,3,0)</f>
        <v>39b257j</v>
      </c>
      <c r="C3806" t="s">
        <v>71</v>
      </c>
      <c r="D3806" t="s">
        <v>72</v>
      </c>
      <c r="E3806">
        <v>6116300</v>
      </c>
      <c r="F3806">
        <v>3563.8</v>
      </c>
      <c r="G3806">
        <v>296.98</v>
      </c>
      <c r="H3806">
        <v>296.98</v>
      </c>
      <c r="I3806">
        <v>296.98</v>
      </c>
      <c r="J3806">
        <v>296.98</v>
      </c>
      <c r="K3806">
        <v>296.98</v>
      </c>
      <c r="L3806">
        <v>296.98</v>
      </c>
      <c r="M3806">
        <v>296.98</v>
      </c>
      <c r="N3806">
        <v>296.98</v>
      </c>
      <c r="O3806">
        <v>296.99</v>
      </c>
      <c r="P3806">
        <v>296.99</v>
      </c>
      <c r="Q3806">
        <v>296.99</v>
      </c>
      <c r="R3806">
        <v>296.99</v>
      </c>
      <c r="S3806">
        <f t="shared" si="59"/>
        <v>296.98</v>
      </c>
      <c r="T3806">
        <f>SUM($F3806:H3806)</f>
        <v>4157.76</v>
      </c>
      <c r="U3806">
        <f>SUM($F3806:I3806)</f>
        <v>4454.74</v>
      </c>
      <c r="V3806">
        <f>SUM($F3806:J3806)</f>
        <v>4751.7199999999993</v>
      </c>
      <c r="W3806">
        <f>SUM($F3806:K3806)</f>
        <v>5048.6999999999989</v>
      </c>
      <c r="X3806">
        <f>SUM($F3806:L3806)</f>
        <v>5345.6799999999985</v>
      </c>
      <c r="Y3806">
        <f>SUM($F3806:M3806)</f>
        <v>5642.659999999998</v>
      </c>
      <c r="Z3806">
        <f>SUM($F3806:N3806)</f>
        <v>5939.6399999999976</v>
      </c>
      <c r="AA3806">
        <f>SUM($F3806:O3806)</f>
        <v>6236.6299999999974</v>
      </c>
      <c r="AB3806">
        <f>SUM($F3806:P3806)</f>
        <v>6533.6199999999972</v>
      </c>
      <c r="AC3806">
        <f>SUM($F3806:Q3806)</f>
        <v>6830.6099999999969</v>
      </c>
      <c r="AD3806">
        <f>SUM($F3806:R3806)</f>
        <v>7127.5999999999967</v>
      </c>
    </row>
    <row r="3807" spans="1:30" x14ac:dyDescent="0.35">
      <c r="A3807" t="s">
        <v>155</v>
      </c>
      <c r="B3807" s="328" t="str">
        <f>VLOOKUP(A3807,'Web Based Remittances'!$A$2:$C$70,3,0)</f>
        <v>39b257j</v>
      </c>
      <c r="C3807" t="s">
        <v>73</v>
      </c>
      <c r="D3807" t="s">
        <v>74</v>
      </c>
      <c r="E3807">
        <v>6116200</v>
      </c>
      <c r="F3807">
        <v>4939</v>
      </c>
      <c r="G3807">
        <v>411.58</v>
      </c>
      <c r="H3807">
        <v>411.58</v>
      </c>
      <c r="I3807">
        <v>411.58</v>
      </c>
      <c r="J3807">
        <v>411.58</v>
      </c>
      <c r="K3807">
        <v>411.58</v>
      </c>
      <c r="L3807">
        <v>411.58</v>
      </c>
      <c r="M3807">
        <v>411.58</v>
      </c>
      <c r="N3807">
        <v>411.58</v>
      </c>
      <c r="O3807">
        <v>411.58</v>
      </c>
      <c r="P3807">
        <v>411.58</v>
      </c>
      <c r="Q3807">
        <v>411.6</v>
      </c>
      <c r="R3807">
        <v>411.6</v>
      </c>
      <c r="S3807">
        <f t="shared" si="59"/>
        <v>411.58</v>
      </c>
      <c r="T3807">
        <f>SUM($F3807:H3807)</f>
        <v>5762.16</v>
      </c>
      <c r="U3807">
        <f>SUM($F3807:I3807)</f>
        <v>6173.74</v>
      </c>
      <c r="V3807">
        <f>SUM($F3807:J3807)</f>
        <v>6585.32</v>
      </c>
      <c r="W3807">
        <f>SUM($F3807:K3807)</f>
        <v>6996.9</v>
      </c>
      <c r="X3807">
        <f>SUM($F3807:L3807)</f>
        <v>7408.48</v>
      </c>
      <c r="Y3807">
        <f>SUM($F3807:M3807)</f>
        <v>7820.0599999999995</v>
      </c>
      <c r="Z3807">
        <f>SUM($F3807:N3807)</f>
        <v>8231.64</v>
      </c>
      <c r="AA3807">
        <f>SUM($F3807:O3807)</f>
        <v>8643.2199999999993</v>
      </c>
      <c r="AB3807">
        <f>SUM($F3807:P3807)</f>
        <v>9054.7999999999993</v>
      </c>
      <c r="AC3807">
        <f>SUM($F3807:Q3807)</f>
        <v>9466.4</v>
      </c>
      <c r="AD3807">
        <f>SUM($F3807:R3807)</f>
        <v>9878</v>
      </c>
    </row>
    <row r="3808" spans="1:30" x14ac:dyDescent="0.35">
      <c r="A3808" t="s">
        <v>155</v>
      </c>
      <c r="B3808" s="328" t="str">
        <f>VLOOKUP(A3808,'Web Based Remittances'!$A$2:$C$70,3,0)</f>
        <v>39b257j</v>
      </c>
      <c r="C3808" t="s">
        <v>75</v>
      </c>
      <c r="D3808" t="s">
        <v>76</v>
      </c>
      <c r="E3808">
        <v>6116610</v>
      </c>
      <c r="F3808">
        <v>5999.6</v>
      </c>
      <c r="G3808">
        <v>5999.6</v>
      </c>
      <c r="S3808">
        <f t="shared" si="59"/>
        <v>5999.6</v>
      </c>
      <c r="T3808">
        <f>SUM($F3808:H3808)</f>
        <v>11999.2</v>
      </c>
      <c r="U3808">
        <f>SUM($F3808:I3808)</f>
        <v>11999.2</v>
      </c>
      <c r="V3808">
        <f>SUM($F3808:J3808)</f>
        <v>11999.2</v>
      </c>
      <c r="W3808">
        <f>SUM($F3808:K3808)</f>
        <v>11999.2</v>
      </c>
      <c r="X3808">
        <f>SUM($F3808:L3808)</f>
        <v>11999.2</v>
      </c>
      <c r="Y3808">
        <f>SUM($F3808:M3808)</f>
        <v>11999.2</v>
      </c>
      <c r="Z3808">
        <f>SUM($F3808:N3808)</f>
        <v>11999.2</v>
      </c>
      <c r="AA3808">
        <f>SUM($F3808:O3808)</f>
        <v>11999.2</v>
      </c>
      <c r="AB3808">
        <f>SUM($F3808:P3808)</f>
        <v>11999.2</v>
      </c>
      <c r="AC3808">
        <f>SUM($F3808:Q3808)</f>
        <v>11999.2</v>
      </c>
      <c r="AD3808">
        <f>SUM($F3808:R3808)</f>
        <v>11999.2</v>
      </c>
    </row>
    <row r="3809" spans="1:30" x14ac:dyDescent="0.35">
      <c r="A3809" t="s">
        <v>155</v>
      </c>
      <c r="B3809" s="328" t="str">
        <f>VLOOKUP(A3809,'Web Based Remittances'!$A$2:$C$70,3,0)</f>
        <v>39b257j</v>
      </c>
      <c r="C3809" t="s">
        <v>77</v>
      </c>
      <c r="D3809" t="s">
        <v>78</v>
      </c>
      <c r="E3809">
        <v>6116600</v>
      </c>
      <c r="F3809">
        <v>113</v>
      </c>
      <c r="G3809">
        <v>113</v>
      </c>
      <c r="S3809">
        <f t="shared" si="59"/>
        <v>113</v>
      </c>
      <c r="T3809">
        <f>SUM($F3809:H3809)</f>
        <v>226</v>
      </c>
      <c r="U3809">
        <f>SUM($F3809:I3809)</f>
        <v>226</v>
      </c>
      <c r="V3809">
        <f>SUM($F3809:J3809)</f>
        <v>226</v>
      </c>
      <c r="W3809">
        <f>SUM($F3809:K3809)</f>
        <v>226</v>
      </c>
      <c r="X3809">
        <f>SUM($F3809:L3809)</f>
        <v>226</v>
      </c>
      <c r="Y3809">
        <f>SUM($F3809:M3809)</f>
        <v>226</v>
      </c>
      <c r="Z3809">
        <f>SUM($F3809:N3809)</f>
        <v>226</v>
      </c>
      <c r="AA3809">
        <f>SUM($F3809:O3809)</f>
        <v>226</v>
      </c>
      <c r="AB3809">
        <f>SUM($F3809:P3809)</f>
        <v>226</v>
      </c>
      <c r="AC3809">
        <f>SUM($F3809:Q3809)</f>
        <v>226</v>
      </c>
      <c r="AD3809">
        <f>SUM($F3809:R3809)</f>
        <v>226</v>
      </c>
    </row>
    <row r="3810" spans="1:30" x14ac:dyDescent="0.35">
      <c r="A3810" t="s">
        <v>155</v>
      </c>
      <c r="B3810" s="328" t="str">
        <f>VLOOKUP(A3810,'Web Based Remittances'!$A$2:$C$70,3,0)</f>
        <v>39b257j</v>
      </c>
      <c r="C3810" t="s">
        <v>79</v>
      </c>
      <c r="D3810" t="s">
        <v>80</v>
      </c>
      <c r="E3810">
        <v>6121000</v>
      </c>
      <c r="F3810">
        <v>4564.91</v>
      </c>
      <c r="I3810">
        <v>478</v>
      </c>
      <c r="J3810">
        <v>294</v>
      </c>
      <c r="M3810">
        <v>1047</v>
      </c>
      <c r="N3810">
        <v>829</v>
      </c>
      <c r="O3810">
        <v>964</v>
      </c>
      <c r="P3810">
        <v>657</v>
      </c>
      <c r="R3810">
        <v>295.91000000000003</v>
      </c>
      <c r="S3810">
        <f t="shared" si="59"/>
        <v>0</v>
      </c>
      <c r="T3810">
        <f>SUM($F3810:H3810)</f>
        <v>4564.91</v>
      </c>
      <c r="U3810">
        <f>SUM($F3810:I3810)</f>
        <v>5042.91</v>
      </c>
      <c r="V3810">
        <f>SUM($F3810:J3810)</f>
        <v>5336.91</v>
      </c>
      <c r="W3810">
        <f>SUM($F3810:K3810)</f>
        <v>5336.91</v>
      </c>
      <c r="X3810">
        <f>SUM($F3810:L3810)</f>
        <v>5336.91</v>
      </c>
      <c r="Y3810">
        <f>SUM($F3810:M3810)</f>
        <v>6383.91</v>
      </c>
      <c r="Z3810">
        <f>SUM($F3810:N3810)</f>
        <v>7212.91</v>
      </c>
      <c r="AA3810">
        <f>SUM($F3810:O3810)</f>
        <v>8176.91</v>
      </c>
      <c r="AB3810">
        <f>SUM($F3810:P3810)</f>
        <v>8833.91</v>
      </c>
      <c r="AC3810">
        <f>SUM($F3810:Q3810)</f>
        <v>8833.91</v>
      </c>
      <c r="AD3810">
        <f>SUM($F3810:R3810)</f>
        <v>9129.82</v>
      </c>
    </row>
    <row r="3811" spans="1:30" x14ac:dyDescent="0.35">
      <c r="A3811" t="s">
        <v>155</v>
      </c>
      <c r="B3811" s="328" t="str">
        <f>VLOOKUP(A3811,'Web Based Remittances'!$A$2:$C$70,3,0)</f>
        <v>39b257j</v>
      </c>
      <c r="C3811" t="s">
        <v>81</v>
      </c>
      <c r="D3811" t="s">
        <v>82</v>
      </c>
      <c r="E3811">
        <v>6122310</v>
      </c>
      <c r="F3811">
        <v>16973</v>
      </c>
      <c r="G3811">
        <v>15386.25</v>
      </c>
      <c r="H3811">
        <v>144.25</v>
      </c>
      <c r="I3811">
        <v>144.25</v>
      </c>
      <c r="J3811">
        <v>144.25</v>
      </c>
      <c r="K3811">
        <v>144.25</v>
      </c>
      <c r="L3811">
        <v>144.25</v>
      </c>
      <c r="M3811">
        <v>144.25</v>
      </c>
      <c r="N3811">
        <v>144.25</v>
      </c>
      <c r="O3811">
        <v>144.25</v>
      </c>
      <c r="P3811">
        <v>144.25</v>
      </c>
      <c r="Q3811">
        <v>144.25</v>
      </c>
      <c r="R3811">
        <v>144.25</v>
      </c>
      <c r="S3811">
        <f t="shared" si="59"/>
        <v>15386.25</v>
      </c>
      <c r="T3811">
        <f>SUM($F3811:H3811)</f>
        <v>32503.5</v>
      </c>
      <c r="U3811">
        <f>SUM($F3811:I3811)</f>
        <v>32647.75</v>
      </c>
      <c r="V3811">
        <f>SUM($F3811:J3811)</f>
        <v>32792</v>
      </c>
      <c r="W3811">
        <f>SUM($F3811:K3811)</f>
        <v>32936.25</v>
      </c>
      <c r="X3811">
        <f>SUM($F3811:L3811)</f>
        <v>33080.5</v>
      </c>
      <c r="Y3811">
        <f>SUM($F3811:M3811)</f>
        <v>33224.75</v>
      </c>
      <c r="Z3811">
        <f>SUM($F3811:N3811)</f>
        <v>33369</v>
      </c>
      <c r="AA3811">
        <f>SUM($F3811:O3811)</f>
        <v>33513.25</v>
      </c>
      <c r="AB3811">
        <f>SUM($F3811:P3811)</f>
        <v>33657.5</v>
      </c>
      <c r="AC3811">
        <f>SUM($F3811:Q3811)</f>
        <v>33801.75</v>
      </c>
      <c r="AD3811">
        <f>SUM($F3811:R3811)</f>
        <v>33946</v>
      </c>
    </row>
    <row r="3812" spans="1:30" x14ac:dyDescent="0.35">
      <c r="A3812" t="s">
        <v>155</v>
      </c>
      <c r="B3812" s="328" t="str">
        <f>VLOOKUP(A3812,'Web Based Remittances'!$A$2:$C$70,3,0)</f>
        <v>39b257j</v>
      </c>
      <c r="C3812" t="s">
        <v>83</v>
      </c>
      <c r="D3812" t="s">
        <v>84</v>
      </c>
      <c r="E3812">
        <v>6122110</v>
      </c>
      <c r="F3812">
        <v>19941</v>
      </c>
      <c r="G3812">
        <v>1661.75</v>
      </c>
      <c r="H3812">
        <v>1661.75</v>
      </c>
      <c r="I3812">
        <v>1661.75</v>
      </c>
      <c r="J3812">
        <v>1661.75</v>
      </c>
      <c r="K3812">
        <v>1661.75</v>
      </c>
      <c r="L3812">
        <v>1661.75</v>
      </c>
      <c r="M3812">
        <v>1661.75</v>
      </c>
      <c r="N3812">
        <v>1661.75</v>
      </c>
      <c r="O3812">
        <v>1661.75</v>
      </c>
      <c r="P3812">
        <v>1661.75</v>
      </c>
      <c r="Q3812">
        <v>1661.75</v>
      </c>
      <c r="R3812">
        <v>1661.75</v>
      </c>
      <c r="S3812">
        <f t="shared" si="59"/>
        <v>1661.75</v>
      </c>
      <c r="T3812">
        <f>SUM($F3812:H3812)</f>
        <v>23264.5</v>
      </c>
      <c r="U3812">
        <f>SUM($F3812:I3812)</f>
        <v>24926.25</v>
      </c>
      <c r="V3812">
        <f>SUM($F3812:J3812)</f>
        <v>26588</v>
      </c>
      <c r="W3812">
        <f>SUM($F3812:K3812)</f>
        <v>28249.75</v>
      </c>
      <c r="X3812">
        <f>SUM($F3812:L3812)</f>
        <v>29911.5</v>
      </c>
      <c r="Y3812">
        <f>SUM($F3812:M3812)</f>
        <v>31573.25</v>
      </c>
      <c r="Z3812">
        <f>SUM($F3812:N3812)</f>
        <v>33235</v>
      </c>
      <c r="AA3812">
        <f>SUM($F3812:O3812)</f>
        <v>34896.75</v>
      </c>
      <c r="AB3812">
        <f>SUM($F3812:P3812)</f>
        <v>36558.5</v>
      </c>
      <c r="AC3812">
        <f>SUM($F3812:Q3812)</f>
        <v>38220.25</v>
      </c>
      <c r="AD3812">
        <f>SUM($F3812:R3812)</f>
        <v>39882</v>
      </c>
    </row>
    <row r="3813" spans="1:30" x14ac:dyDescent="0.35">
      <c r="A3813" t="s">
        <v>155</v>
      </c>
      <c r="B3813" s="328" t="str">
        <f>VLOOKUP(A3813,'Web Based Remittances'!$A$2:$C$70,3,0)</f>
        <v>39b257j</v>
      </c>
      <c r="C3813" t="s">
        <v>85</v>
      </c>
      <c r="D3813" t="s">
        <v>86</v>
      </c>
      <c r="E3813">
        <v>6120800</v>
      </c>
      <c r="F3813">
        <v>1768</v>
      </c>
      <c r="G3813">
        <v>147</v>
      </c>
      <c r="H3813">
        <v>147</v>
      </c>
      <c r="I3813">
        <v>147</v>
      </c>
      <c r="J3813">
        <v>147</v>
      </c>
      <c r="K3813">
        <v>147</v>
      </c>
      <c r="L3813">
        <v>147</v>
      </c>
      <c r="M3813">
        <v>147</v>
      </c>
      <c r="N3813">
        <v>147</v>
      </c>
      <c r="O3813">
        <v>148</v>
      </c>
      <c r="P3813">
        <v>148</v>
      </c>
      <c r="Q3813">
        <v>148</v>
      </c>
      <c r="R3813">
        <v>148</v>
      </c>
      <c r="S3813">
        <f t="shared" si="59"/>
        <v>147</v>
      </c>
      <c r="T3813">
        <f>SUM($F3813:H3813)</f>
        <v>2062</v>
      </c>
      <c r="U3813">
        <f>SUM($F3813:I3813)</f>
        <v>2209</v>
      </c>
      <c r="V3813">
        <f>SUM($F3813:J3813)</f>
        <v>2356</v>
      </c>
      <c r="W3813">
        <f>SUM($F3813:K3813)</f>
        <v>2503</v>
      </c>
      <c r="X3813">
        <f>SUM($F3813:L3813)</f>
        <v>2650</v>
      </c>
      <c r="Y3813">
        <f>SUM($F3813:M3813)</f>
        <v>2797</v>
      </c>
      <c r="Z3813">
        <f>SUM($F3813:N3813)</f>
        <v>2944</v>
      </c>
      <c r="AA3813">
        <f>SUM($F3813:O3813)</f>
        <v>3092</v>
      </c>
      <c r="AB3813">
        <f>SUM($F3813:P3813)</f>
        <v>3240</v>
      </c>
      <c r="AC3813">
        <f>SUM($F3813:Q3813)</f>
        <v>3388</v>
      </c>
      <c r="AD3813">
        <f>SUM($F3813:R3813)</f>
        <v>3536</v>
      </c>
    </row>
    <row r="3814" spans="1:30" x14ac:dyDescent="0.35">
      <c r="A3814" t="s">
        <v>155</v>
      </c>
      <c r="B3814" s="328" t="str">
        <f>VLOOKUP(A3814,'Web Based Remittances'!$A$2:$C$70,3,0)</f>
        <v>39b257j</v>
      </c>
      <c r="C3814" t="s">
        <v>87</v>
      </c>
      <c r="D3814" t="s">
        <v>88</v>
      </c>
      <c r="E3814">
        <v>6120220</v>
      </c>
      <c r="F3814">
        <v>19296</v>
      </c>
      <c r="G3814">
        <v>1608</v>
      </c>
      <c r="H3814">
        <v>1608</v>
      </c>
      <c r="I3814">
        <v>1608</v>
      </c>
      <c r="J3814">
        <v>1608</v>
      </c>
      <c r="K3814">
        <v>1608</v>
      </c>
      <c r="L3814">
        <v>1608</v>
      </c>
      <c r="M3814">
        <v>1608</v>
      </c>
      <c r="N3814">
        <v>1608</v>
      </c>
      <c r="O3814">
        <v>1608</v>
      </c>
      <c r="P3814">
        <v>1608</v>
      </c>
      <c r="Q3814">
        <v>1608</v>
      </c>
      <c r="R3814">
        <v>1608</v>
      </c>
      <c r="S3814">
        <f t="shared" si="59"/>
        <v>1608</v>
      </c>
      <c r="T3814">
        <f>SUM($F3814:H3814)</f>
        <v>22512</v>
      </c>
      <c r="U3814">
        <f>SUM($F3814:I3814)</f>
        <v>24120</v>
      </c>
      <c r="V3814">
        <f>SUM($F3814:J3814)</f>
        <v>25728</v>
      </c>
      <c r="W3814">
        <f>SUM($F3814:K3814)</f>
        <v>27336</v>
      </c>
      <c r="X3814">
        <f>SUM($F3814:L3814)</f>
        <v>28944</v>
      </c>
      <c r="Y3814">
        <f>SUM($F3814:M3814)</f>
        <v>30552</v>
      </c>
      <c r="Z3814">
        <f>SUM($F3814:N3814)</f>
        <v>32160</v>
      </c>
      <c r="AA3814">
        <f>SUM($F3814:O3814)</f>
        <v>33768</v>
      </c>
      <c r="AB3814">
        <f>SUM($F3814:P3814)</f>
        <v>35376</v>
      </c>
      <c r="AC3814">
        <f>SUM($F3814:Q3814)</f>
        <v>36984</v>
      </c>
      <c r="AD3814">
        <f>SUM($F3814:R3814)</f>
        <v>38592</v>
      </c>
    </row>
    <row r="3815" spans="1:30" x14ac:dyDescent="0.35">
      <c r="A3815" t="s">
        <v>155</v>
      </c>
      <c r="B3815" s="328" t="str">
        <f>VLOOKUP(A3815,'Web Based Remittances'!$A$2:$C$70,3,0)</f>
        <v>39b257j</v>
      </c>
      <c r="C3815" t="s">
        <v>89</v>
      </c>
      <c r="D3815" t="s">
        <v>90</v>
      </c>
      <c r="E3815">
        <v>6120600</v>
      </c>
      <c r="F3815">
        <v>12600</v>
      </c>
      <c r="G3815">
        <v>12600</v>
      </c>
      <c r="S3815">
        <f t="shared" si="59"/>
        <v>12600</v>
      </c>
      <c r="T3815">
        <f>SUM($F3815:H3815)</f>
        <v>25200</v>
      </c>
      <c r="U3815">
        <f>SUM($F3815:I3815)</f>
        <v>25200</v>
      </c>
      <c r="V3815">
        <f>SUM($F3815:J3815)</f>
        <v>25200</v>
      </c>
      <c r="W3815">
        <f>SUM($F3815:K3815)</f>
        <v>25200</v>
      </c>
      <c r="X3815">
        <f>SUM($F3815:L3815)</f>
        <v>25200</v>
      </c>
      <c r="Y3815">
        <f>SUM($F3815:M3815)</f>
        <v>25200</v>
      </c>
      <c r="Z3815">
        <f>SUM($F3815:N3815)</f>
        <v>25200</v>
      </c>
      <c r="AA3815">
        <f>SUM($F3815:O3815)</f>
        <v>25200</v>
      </c>
      <c r="AB3815">
        <f>SUM($F3815:P3815)</f>
        <v>25200</v>
      </c>
      <c r="AC3815">
        <f>SUM($F3815:Q3815)</f>
        <v>25200</v>
      </c>
      <c r="AD3815">
        <f>SUM($F3815:R3815)</f>
        <v>25200</v>
      </c>
    </row>
    <row r="3816" spans="1:30" x14ac:dyDescent="0.35">
      <c r="A3816" t="s">
        <v>155</v>
      </c>
      <c r="B3816" s="328" t="str">
        <f>VLOOKUP(A3816,'Web Based Remittances'!$A$2:$C$70,3,0)</f>
        <v>39b257j</v>
      </c>
      <c r="C3816" t="s">
        <v>91</v>
      </c>
      <c r="D3816" t="s">
        <v>92</v>
      </c>
      <c r="E3816">
        <v>6120400</v>
      </c>
      <c r="F3816">
        <v>1030</v>
      </c>
      <c r="G3816">
        <v>257.5</v>
      </c>
      <c r="J3816">
        <v>257.5</v>
      </c>
      <c r="M3816">
        <v>257.5</v>
      </c>
      <c r="P3816">
        <v>257.5</v>
      </c>
      <c r="S3816">
        <f t="shared" si="59"/>
        <v>257.5</v>
      </c>
      <c r="T3816">
        <f>SUM($F3816:H3816)</f>
        <v>1287.5</v>
      </c>
      <c r="U3816">
        <f>SUM($F3816:I3816)</f>
        <v>1287.5</v>
      </c>
      <c r="V3816">
        <f>SUM($F3816:J3816)</f>
        <v>1545</v>
      </c>
      <c r="W3816">
        <f>SUM($F3816:K3816)</f>
        <v>1545</v>
      </c>
      <c r="X3816">
        <f>SUM($F3816:L3816)</f>
        <v>1545</v>
      </c>
      <c r="Y3816">
        <f>SUM($F3816:M3816)</f>
        <v>1802.5</v>
      </c>
      <c r="Z3816">
        <f>SUM($F3816:N3816)</f>
        <v>1802.5</v>
      </c>
      <c r="AA3816">
        <f>SUM($F3816:O3816)</f>
        <v>1802.5</v>
      </c>
      <c r="AB3816">
        <f>SUM($F3816:P3816)</f>
        <v>2060</v>
      </c>
      <c r="AC3816">
        <f>SUM($F3816:Q3816)</f>
        <v>2060</v>
      </c>
      <c r="AD3816">
        <f>SUM($F3816:R3816)</f>
        <v>2060</v>
      </c>
    </row>
    <row r="3817" spans="1:30" x14ac:dyDescent="0.35">
      <c r="A3817" t="s">
        <v>155</v>
      </c>
      <c r="B3817" s="328" t="str">
        <f>VLOOKUP(A3817,'Web Based Remittances'!$A$2:$C$70,3,0)</f>
        <v>39b257j</v>
      </c>
      <c r="C3817" t="s">
        <v>93</v>
      </c>
      <c r="D3817" t="s">
        <v>94</v>
      </c>
      <c r="E3817">
        <v>6140130</v>
      </c>
      <c r="F3817">
        <v>18908</v>
      </c>
      <c r="G3817">
        <v>1575.67</v>
      </c>
      <c r="H3817">
        <v>1575.67</v>
      </c>
      <c r="I3817">
        <v>1575.67</v>
      </c>
      <c r="J3817">
        <v>1575.67</v>
      </c>
      <c r="K3817">
        <v>1575.67</v>
      </c>
      <c r="L3817">
        <v>1575.67</v>
      </c>
      <c r="M3817">
        <v>1575.67</v>
      </c>
      <c r="N3817">
        <v>1575.67</v>
      </c>
      <c r="O3817">
        <v>1575.67</v>
      </c>
      <c r="P3817">
        <v>1575.67</v>
      </c>
      <c r="Q3817">
        <v>1575.67</v>
      </c>
      <c r="R3817">
        <v>1575.63</v>
      </c>
      <c r="S3817">
        <f t="shared" si="59"/>
        <v>1575.67</v>
      </c>
      <c r="T3817">
        <f>SUM($F3817:H3817)</f>
        <v>22059.339999999997</v>
      </c>
      <c r="U3817">
        <f>SUM($F3817:I3817)</f>
        <v>23635.009999999995</v>
      </c>
      <c r="V3817">
        <f>SUM($F3817:J3817)</f>
        <v>25210.679999999993</v>
      </c>
      <c r="W3817">
        <f>SUM($F3817:K3817)</f>
        <v>26786.349999999991</v>
      </c>
      <c r="X3817">
        <f>SUM($F3817:L3817)</f>
        <v>28362.01999999999</v>
      </c>
      <c r="Y3817">
        <f>SUM($F3817:M3817)</f>
        <v>29937.689999999988</v>
      </c>
      <c r="Z3817">
        <f>SUM($F3817:N3817)</f>
        <v>31513.359999999986</v>
      </c>
      <c r="AA3817">
        <f>SUM($F3817:O3817)</f>
        <v>33089.029999999984</v>
      </c>
      <c r="AB3817">
        <f>SUM($F3817:P3817)</f>
        <v>34664.699999999983</v>
      </c>
      <c r="AC3817">
        <f>SUM($F3817:Q3817)</f>
        <v>36240.369999999981</v>
      </c>
      <c r="AD3817">
        <f>SUM($F3817:R3817)</f>
        <v>37815.999999999978</v>
      </c>
    </row>
    <row r="3818" spans="1:30" x14ac:dyDescent="0.35">
      <c r="A3818" t="s">
        <v>155</v>
      </c>
      <c r="B3818" s="328" t="str">
        <f>VLOOKUP(A3818,'Web Based Remittances'!$A$2:$C$70,3,0)</f>
        <v>39b257j</v>
      </c>
      <c r="C3818" t="s">
        <v>95</v>
      </c>
      <c r="D3818" t="s">
        <v>96</v>
      </c>
      <c r="E3818">
        <v>6142430</v>
      </c>
      <c r="F3818">
        <v>7160</v>
      </c>
      <c r="G3818">
        <v>1816</v>
      </c>
      <c r="I3818">
        <v>874</v>
      </c>
      <c r="L3818">
        <v>3681</v>
      </c>
      <c r="P3818">
        <v>789</v>
      </c>
      <c r="S3818">
        <f t="shared" si="59"/>
        <v>1816</v>
      </c>
      <c r="T3818">
        <f>SUM($F3818:H3818)</f>
        <v>8976</v>
      </c>
      <c r="U3818">
        <f>SUM($F3818:I3818)</f>
        <v>9850</v>
      </c>
      <c r="V3818">
        <f>SUM($F3818:J3818)</f>
        <v>9850</v>
      </c>
      <c r="W3818">
        <f>SUM($F3818:K3818)</f>
        <v>9850</v>
      </c>
      <c r="X3818">
        <f>SUM($F3818:L3818)</f>
        <v>13531</v>
      </c>
      <c r="Y3818">
        <f>SUM($F3818:M3818)</f>
        <v>13531</v>
      </c>
      <c r="Z3818">
        <f>SUM($F3818:N3818)</f>
        <v>13531</v>
      </c>
      <c r="AA3818">
        <f>SUM($F3818:O3818)</f>
        <v>13531</v>
      </c>
      <c r="AB3818">
        <f>SUM($F3818:P3818)</f>
        <v>14320</v>
      </c>
      <c r="AC3818">
        <f>SUM($F3818:Q3818)</f>
        <v>14320</v>
      </c>
      <c r="AD3818">
        <f>SUM($F3818:R3818)</f>
        <v>14320</v>
      </c>
    </row>
    <row r="3819" spans="1:30" x14ac:dyDescent="0.35">
      <c r="A3819" t="s">
        <v>155</v>
      </c>
      <c r="B3819" s="328" t="str">
        <f>VLOOKUP(A3819,'Web Based Remittances'!$A$2:$C$70,3,0)</f>
        <v>39b257j</v>
      </c>
      <c r="C3819" t="s">
        <v>97</v>
      </c>
      <c r="D3819" t="s">
        <v>98</v>
      </c>
      <c r="E3819">
        <v>6146100</v>
      </c>
      <c r="S3819">
        <f t="shared" si="59"/>
        <v>0</v>
      </c>
      <c r="T3819">
        <f>SUM($F3819:H3819)</f>
        <v>0</v>
      </c>
      <c r="U3819">
        <f>SUM($F3819:I3819)</f>
        <v>0</v>
      </c>
      <c r="V3819">
        <f>SUM($F3819:J3819)</f>
        <v>0</v>
      </c>
      <c r="W3819">
        <f>SUM($F3819:K3819)</f>
        <v>0</v>
      </c>
      <c r="X3819">
        <f>SUM($F3819:L3819)</f>
        <v>0</v>
      </c>
      <c r="Y3819">
        <f>SUM($F3819:M3819)</f>
        <v>0</v>
      </c>
      <c r="Z3819">
        <f>SUM($F3819:N3819)</f>
        <v>0</v>
      </c>
      <c r="AA3819">
        <f>SUM($F3819:O3819)</f>
        <v>0</v>
      </c>
      <c r="AB3819">
        <f>SUM($F3819:P3819)</f>
        <v>0</v>
      </c>
      <c r="AC3819">
        <f>SUM($F3819:Q3819)</f>
        <v>0</v>
      </c>
      <c r="AD3819">
        <f>SUM($F3819:R3819)</f>
        <v>0</v>
      </c>
    </row>
    <row r="3820" spans="1:30" x14ac:dyDescent="0.35">
      <c r="A3820" t="s">
        <v>155</v>
      </c>
      <c r="B3820" s="328" t="str">
        <f>VLOOKUP(A3820,'Web Based Remittances'!$A$2:$C$70,3,0)</f>
        <v>39b257j</v>
      </c>
      <c r="C3820" t="s">
        <v>99</v>
      </c>
      <c r="D3820" t="s">
        <v>100</v>
      </c>
      <c r="E3820">
        <v>6140000</v>
      </c>
      <c r="F3820">
        <v>7745</v>
      </c>
      <c r="G3820">
        <v>645.4</v>
      </c>
      <c r="H3820">
        <v>645.4</v>
      </c>
      <c r="I3820">
        <v>645.4</v>
      </c>
      <c r="J3820">
        <v>645.4</v>
      </c>
      <c r="K3820">
        <v>645.4</v>
      </c>
      <c r="L3820">
        <v>645.4</v>
      </c>
      <c r="M3820">
        <v>645.4</v>
      </c>
      <c r="N3820">
        <v>645.4</v>
      </c>
      <c r="O3820">
        <v>645.4</v>
      </c>
      <c r="P3820">
        <v>645.4</v>
      </c>
      <c r="Q3820">
        <v>645.4</v>
      </c>
      <c r="R3820">
        <v>645.6</v>
      </c>
      <c r="S3820">
        <f t="shared" si="59"/>
        <v>645.4</v>
      </c>
      <c r="T3820">
        <f>SUM($F3820:H3820)</f>
        <v>9035.7999999999993</v>
      </c>
      <c r="U3820">
        <f>SUM($F3820:I3820)</f>
        <v>9681.1999999999989</v>
      </c>
      <c r="V3820">
        <f>SUM($F3820:J3820)</f>
        <v>10326.599999999999</v>
      </c>
      <c r="W3820">
        <f>SUM($F3820:K3820)</f>
        <v>10971.999999999998</v>
      </c>
      <c r="X3820">
        <f>SUM($F3820:L3820)</f>
        <v>11617.399999999998</v>
      </c>
      <c r="Y3820">
        <f>SUM($F3820:M3820)</f>
        <v>12262.799999999997</v>
      </c>
      <c r="Z3820">
        <f>SUM($F3820:N3820)</f>
        <v>12908.199999999997</v>
      </c>
      <c r="AA3820">
        <f>SUM($F3820:O3820)</f>
        <v>13553.599999999997</v>
      </c>
      <c r="AB3820">
        <f>SUM($F3820:P3820)</f>
        <v>14198.999999999996</v>
      </c>
      <c r="AC3820">
        <f>SUM($F3820:Q3820)</f>
        <v>14844.399999999996</v>
      </c>
      <c r="AD3820">
        <f>SUM($F3820:R3820)</f>
        <v>15489.999999999996</v>
      </c>
    </row>
    <row r="3821" spans="1:30" x14ac:dyDescent="0.35">
      <c r="A3821" t="s">
        <v>155</v>
      </c>
      <c r="B3821" s="328" t="str">
        <f>VLOOKUP(A3821,'Web Based Remittances'!$A$2:$C$70,3,0)</f>
        <v>39b257j</v>
      </c>
      <c r="C3821" t="s">
        <v>101</v>
      </c>
      <c r="D3821" t="s">
        <v>102</v>
      </c>
      <c r="E3821">
        <v>6121600</v>
      </c>
      <c r="F3821">
        <v>1206</v>
      </c>
      <c r="G3821">
        <v>1206</v>
      </c>
      <c r="S3821">
        <f t="shared" si="59"/>
        <v>1206</v>
      </c>
      <c r="T3821">
        <f>SUM($F3821:H3821)</f>
        <v>2412</v>
      </c>
      <c r="U3821">
        <f>SUM($F3821:I3821)</f>
        <v>2412</v>
      </c>
      <c r="V3821">
        <f>SUM($F3821:J3821)</f>
        <v>2412</v>
      </c>
      <c r="W3821">
        <f>SUM($F3821:K3821)</f>
        <v>2412</v>
      </c>
      <c r="X3821">
        <f>SUM($F3821:L3821)</f>
        <v>2412</v>
      </c>
      <c r="Y3821">
        <f>SUM($F3821:M3821)</f>
        <v>2412</v>
      </c>
      <c r="Z3821">
        <f>SUM($F3821:N3821)</f>
        <v>2412</v>
      </c>
      <c r="AA3821">
        <f>SUM($F3821:O3821)</f>
        <v>2412</v>
      </c>
      <c r="AB3821">
        <f>SUM($F3821:P3821)</f>
        <v>2412</v>
      </c>
      <c r="AC3821">
        <f>SUM($F3821:Q3821)</f>
        <v>2412</v>
      </c>
      <c r="AD3821">
        <f>SUM($F3821:R3821)</f>
        <v>2412</v>
      </c>
    </row>
    <row r="3822" spans="1:30" x14ac:dyDescent="0.35">
      <c r="A3822" t="s">
        <v>155</v>
      </c>
      <c r="B3822" s="328" t="str">
        <f>VLOOKUP(A3822,'Web Based Remittances'!$A$2:$C$70,3,0)</f>
        <v>39b257j</v>
      </c>
      <c r="C3822" t="s">
        <v>103</v>
      </c>
      <c r="D3822" t="s">
        <v>104</v>
      </c>
      <c r="E3822">
        <v>6151110</v>
      </c>
      <c r="S3822">
        <f t="shared" si="59"/>
        <v>0</v>
      </c>
      <c r="T3822">
        <f>SUM($F3822:H3822)</f>
        <v>0</v>
      </c>
      <c r="U3822">
        <f>SUM($F3822:I3822)</f>
        <v>0</v>
      </c>
      <c r="V3822">
        <f>SUM($F3822:J3822)</f>
        <v>0</v>
      </c>
      <c r="W3822">
        <f>SUM($F3822:K3822)</f>
        <v>0</v>
      </c>
      <c r="X3822">
        <f>SUM($F3822:L3822)</f>
        <v>0</v>
      </c>
      <c r="Y3822">
        <f>SUM($F3822:M3822)</f>
        <v>0</v>
      </c>
      <c r="Z3822">
        <f>SUM($F3822:N3822)</f>
        <v>0</v>
      </c>
      <c r="AA3822">
        <f>SUM($F3822:O3822)</f>
        <v>0</v>
      </c>
      <c r="AB3822">
        <f>SUM($F3822:P3822)</f>
        <v>0</v>
      </c>
      <c r="AC3822">
        <f>SUM($F3822:Q3822)</f>
        <v>0</v>
      </c>
      <c r="AD3822">
        <f>SUM($F3822:R3822)</f>
        <v>0</v>
      </c>
    </row>
    <row r="3823" spans="1:30" x14ac:dyDescent="0.35">
      <c r="A3823" t="s">
        <v>155</v>
      </c>
      <c r="B3823" s="328" t="str">
        <f>VLOOKUP(A3823,'Web Based Remittances'!$A$2:$C$70,3,0)</f>
        <v>39b257j</v>
      </c>
      <c r="C3823" t="s">
        <v>105</v>
      </c>
      <c r="D3823" t="s">
        <v>106</v>
      </c>
      <c r="E3823">
        <v>6140200</v>
      </c>
      <c r="F3823">
        <v>24553</v>
      </c>
      <c r="G3823">
        <v>2046</v>
      </c>
      <c r="H3823">
        <v>2046</v>
      </c>
      <c r="I3823">
        <v>2046</v>
      </c>
      <c r="J3823">
        <v>2046</v>
      </c>
      <c r="K3823">
        <v>2046</v>
      </c>
      <c r="L3823">
        <v>2046</v>
      </c>
      <c r="M3823">
        <v>2046</v>
      </c>
      <c r="N3823">
        <v>2046</v>
      </c>
      <c r="O3823">
        <v>2046</v>
      </c>
      <c r="P3823">
        <v>2046</v>
      </c>
      <c r="Q3823">
        <v>2046</v>
      </c>
      <c r="R3823">
        <v>2047</v>
      </c>
      <c r="S3823">
        <f t="shared" si="59"/>
        <v>2046</v>
      </c>
      <c r="T3823">
        <f>SUM($F3823:H3823)</f>
        <v>28645</v>
      </c>
      <c r="U3823">
        <f>SUM($F3823:I3823)</f>
        <v>30691</v>
      </c>
      <c r="V3823">
        <f>SUM($F3823:J3823)</f>
        <v>32737</v>
      </c>
      <c r="W3823">
        <f>SUM($F3823:K3823)</f>
        <v>34783</v>
      </c>
      <c r="X3823">
        <f>SUM($F3823:L3823)</f>
        <v>36829</v>
      </c>
      <c r="Y3823">
        <f>SUM($F3823:M3823)</f>
        <v>38875</v>
      </c>
      <c r="Z3823">
        <f>SUM($F3823:N3823)</f>
        <v>40921</v>
      </c>
      <c r="AA3823">
        <f>SUM($F3823:O3823)</f>
        <v>42967</v>
      </c>
      <c r="AB3823">
        <f>SUM($F3823:P3823)</f>
        <v>45013</v>
      </c>
      <c r="AC3823">
        <f>SUM($F3823:Q3823)</f>
        <v>47059</v>
      </c>
      <c r="AD3823">
        <f>SUM($F3823:R3823)</f>
        <v>49106</v>
      </c>
    </row>
    <row r="3824" spans="1:30" x14ac:dyDescent="0.35">
      <c r="A3824" t="s">
        <v>155</v>
      </c>
      <c r="B3824" s="328" t="str">
        <f>VLOOKUP(A3824,'Web Based Remittances'!$A$2:$C$70,3,0)</f>
        <v>39b257j</v>
      </c>
      <c r="C3824" t="s">
        <v>107</v>
      </c>
      <c r="D3824" t="s">
        <v>108</v>
      </c>
      <c r="E3824">
        <v>6111000</v>
      </c>
      <c r="F3824">
        <v>1137</v>
      </c>
      <c r="G3824">
        <v>379</v>
      </c>
      <c r="L3824">
        <v>379</v>
      </c>
      <c r="R3824">
        <v>379</v>
      </c>
      <c r="S3824">
        <f t="shared" si="59"/>
        <v>379</v>
      </c>
      <c r="T3824">
        <f>SUM($F3824:H3824)</f>
        <v>1516</v>
      </c>
      <c r="U3824">
        <f>SUM($F3824:I3824)</f>
        <v>1516</v>
      </c>
      <c r="V3824">
        <f>SUM($F3824:J3824)</f>
        <v>1516</v>
      </c>
      <c r="W3824">
        <f>SUM($F3824:K3824)</f>
        <v>1516</v>
      </c>
      <c r="X3824">
        <f>SUM($F3824:L3824)</f>
        <v>1895</v>
      </c>
      <c r="Y3824">
        <f>SUM($F3824:M3824)</f>
        <v>1895</v>
      </c>
      <c r="Z3824">
        <f>SUM($F3824:N3824)</f>
        <v>1895</v>
      </c>
      <c r="AA3824">
        <f>SUM($F3824:O3824)</f>
        <v>1895</v>
      </c>
      <c r="AB3824">
        <f>SUM($F3824:P3824)</f>
        <v>1895</v>
      </c>
      <c r="AC3824">
        <f>SUM($F3824:Q3824)</f>
        <v>1895</v>
      </c>
      <c r="AD3824">
        <f>SUM($F3824:R3824)</f>
        <v>2274</v>
      </c>
    </row>
    <row r="3825" spans="1:30" x14ac:dyDescent="0.35">
      <c r="A3825" t="s">
        <v>155</v>
      </c>
      <c r="B3825" s="328" t="str">
        <f>VLOOKUP(A3825,'Web Based Remittances'!$A$2:$C$70,3,0)</f>
        <v>39b257j</v>
      </c>
      <c r="C3825" t="s">
        <v>109</v>
      </c>
      <c r="D3825" t="s">
        <v>110</v>
      </c>
      <c r="E3825">
        <v>6170100</v>
      </c>
      <c r="F3825">
        <v>14522</v>
      </c>
      <c r="G3825">
        <v>3131</v>
      </c>
      <c r="H3825">
        <v>250</v>
      </c>
      <c r="I3825">
        <v>250</v>
      </c>
      <c r="J3825">
        <v>250</v>
      </c>
      <c r="K3825">
        <v>250</v>
      </c>
      <c r="L3825">
        <v>3131</v>
      </c>
      <c r="M3825">
        <v>250</v>
      </c>
      <c r="N3825">
        <v>250</v>
      </c>
      <c r="O3825">
        <v>250</v>
      </c>
      <c r="P3825">
        <v>3131</v>
      </c>
      <c r="Q3825">
        <v>248</v>
      </c>
      <c r="R3825">
        <v>3131</v>
      </c>
      <c r="S3825">
        <f t="shared" si="59"/>
        <v>3131</v>
      </c>
      <c r="T3825">
        <f>SUM($F3825:H3825)</f>
        <v>17903</v>
      </c>
      <c r="U3825">
        <f>SUM($F3825:I3825)</f>
        <v>18153</v>
      </c>
      <c r="V3825">
        <f>SUM($F3825:J3825)</f>
        <v>18403</v>
      </c>
      <c r="W3825">
        <f>SUM($F3825:K3825)</f>
        <v>18653</v>
      </c>
      <c r="X3825">
        <f>SUM($F3825:L3825)</f>
        <v>21784</v>
      </c>
      <c r="Y3825">
        <f>SUM($F3825:M3825)</f>
        <v>22034</v>
      </c>
      <c r="Z3825">
        <f>SUM($F3825:N3825)</f>
        <v>22284</v>
      </c>
      <c r="AA3825">
        <f>SUM($F3825:O3825)</f>
        <v>22534</v>
      </c>
      <c r="AB3825">
        <f>SUM($F3825:P3825)</f>
        <v>25665</v>
      </c>
      <c r="AC3825">
        <f>SUM($F3825:Q3825)</f>
        <v>25913</v>
      </c>
      <c r="AD3825">
        <f>SUM($F3825:R3825)</f>
        <v>29044</v>
      </c>
    </row>
    <row r="3826" spans="1:30" x14ac:dyDescent="0.35">
      <c r="A3826" t="s">
        <v>155</v>
      </c>
      <c r="B3826" s="328" t="str">
        <f>VLOOKUP(A3826,'Web Based Remittances'!$A$2:$C$70,3,0)</f>
        <v>39b257j</v>
      </c>
      <c r="C3826" t="s">
        <v>111</v>
      </c>
      <c r="D3826" t="s">
        <v>112</v>
      </c>
      <c r="E3826">
        <v>6170110</v>
      </c>
      <c r="F3826">
        <v>13706</v>
      </c>
      <c r="G3826">
        <v>6853</v>
      </c>
      <c r="L3826">
        <v>3426.5</v>
      </c>
      <c r="R3826">
        <v>3426.5</v>
      </c>
      <c r="S3826">
        <f t="shared" si="59"/>
        <v>6853</v>
      </c>
      <c r="T3826">
        <f>SUM($F3826:H3826)</f>
        <v>20559</v>
      </c>
      <c r="U3826">
        <f>SUM($F3826:I3826)</f>
        <v>20559</v>
      </c>
      <c r="V3826">
        <f>SUM($F3826:J3826)</f>
        <v>20559</v>
      </c>
      <c r="W3826">
        <f>SUM($F3826:K3826)</f>
        <v>20559</v>
      </c>
      <c r="X3826">
        <f>SUM($F3826:L3826)</f>
        <v>23985.5</v>
      </c>
      <c r="Y3826">
        <f>SUM($F3826:M3826)</f>
        <v>23985.5</v>
      </c>
      <c r="Z3826">
        <f>SUM($F3826:N3826)</f>
        <v>23985.5</v>
      </c>
      <c r="AA3826">
        <f>SUM($F3826:O3826)</f>
        <v>23985.5</v>
      </c>
      <c r="AB3826">
        <f>SUM($F3826:P3826)</f>
        <v>23985.5</v>
      </c>
      <c r="AC3826">
        <f>SUM($F3826:Q3826)</f>
        <v>23985.5</v>
      </c>
      <c r="AD3826">
        <f>SUM($F3826:R3826)</f>
        <v>27412</v>
      </c>
    </row>
    <row r="3827" spans="1:30" x14ac:dyDescent="0.35">
      <c r="A3827" t="s">
        <v>155</v>
      </c>
      <c r="B3827" s="328" t="str">
        <f>VLOOKUP(A3827,'Web Based Remittances'!$A$2:$C$70,3,0)</f>
        <v>39b257j</v>
      </c>
      <c r="C3827" t="s">
        <v>113</v>
      </c>
      <c r="D3827" t="s">
        <v>114</v>
      </c>
      <c r="E3827">
        <v>6181400</v>
      </c>
      <c r="S3827">
        <f t="shared" si="59"/>
        <v>0</v>
      </c>
      <c r="T3827">
        <f>SUM($F3827:H3827)</f>
        <v>0</v>
      </c>
      <c r="U3827">
        <f>SUM($F3827:I3827)</f>
        <v>0</v>
      </c>
      <c r="V3827">
        <f>SUM($F3827:J3827)</f>
        <v>0</v>
      </c>
      <c r="W3827">
        <f>SUM($F3827:K3827)</f>
        <v>0</v>
      </c>
      <c r="X3827">
        <f>SUM($F3827:L3827)</f>
        <v>0</v>
      </c>
      <c r="Y3827">
        <f>SUM($F3827:M3827)</f>
        <v>0</v>
      </c>
      <c r="Z3827">
        <f>SUM($F3827:N3827)</f>
        <v>0</v>
      </c>
      <c r="AA3827">
        <f>SUM($F3827:O3827)</f>
        <v>0</v>
      </c>
      <c r="AB3827">
        <f>SUM($F3827:P3827)</f>
        <v>0</v>
      </c>
      <c r="AC3827">
        <f>SUM($F3827:Q3827)</f>
        <v>0</v>
      </c>
      <c r="AD3827">
        <f>SUM($F3827:R3827)</f>
        <v>0</v>
      </c>
    </row>
    <row r="3828" spans="1:30" x14ac:dyDescent="0.35">
      <c r="A3828" t="s">
        <v>155</v>
      </c>
      <c r="B3828" s="328" t="str">
        <f>VLOOKUP(A3828,'Web Based Remittances'!$A$2:$C$70,3,0)</f>
        <v>39b257j</v>
      </c>
      <c r="C3828" t="s">
        <v>115</v>
      </c>
      <c r="D3828" t="s">
        <v>116</v>
      </c>
      <c r="E3828">
        <v>6181500</v>
      </c>
      <c r="S3828">
        <f t="shared" si="59"/>
        <v>0</v>
      </c>
      <c r="T3828">
        <f>SUM($F3828:H3828)</f>
        <v>0</v>
      </c>
      <c r="U3828">
        <f>SUM($F3828:I3828)</f>
        <v>0</v>
      </c>
      <c r="V3828">
        <f>SUM($F3828:J3828)</f>
        <v>0</v>
      </c>
      <c r="W3828">
        <f>SUM($F3828:K3828)</f>
        <v>0</v>
      </c>
      <c r="X3828">
        <f>SUM($F3828:L3828)</f>
        <v>0</v>
      </c>
      <c r="Y3828">
        <f>SUM($F3828:M3828)</f>
        <v>0</v>
      </c>
      <c r="Z3828">
        <f>SUM($F3828:N3828)</f>
        <v>0</v>
      </c>
      <c r="AA3828">
        <f>SUM($F3828:O3828)</f>
        <v>0</v>
      </c>
      <c r="AB3828">
        <f>SUM($F3828:P3828)</f>
        <v>0</v>
      </c>
      <c r="AC3828">
        <f>SUM($F3828:Q3828)</f>
        <v>0</v>
      </c>
      <c r="AD3828">
        <f>SUM($F3828:R3828)</f>
        <v>0</v>
      </c>
    </row>
    <row r="3829" spans="1:30" x14ac:dyDescent="0.35">
      <c r="A3829" t="s">
        <v>155</v>
      </c>
      <c r="B3829" s="328" t="str">
        <f>VLOOKUP(A3829,'Web Based Remittances'!$A$2:$C$70,3,0)</f>
        <v>39b257j</v>
      </c>
      <c r="C3829" t="s">
        <v>117</v>
      </c>
      <c r="D3829" t="s">
        <v>118</v>
      </c>
      <c r="E3829">
        <v>6110610</v>
      </c>
      <c r="S3829">
        <f t="shared" si="59"/>
        <v>0</v>
      </c>
      <c r="T3829">
        <f>SUM($F3829:H3829)</f>
        <v>0</v>
      </c>
      <c r="U3829">
        <f>SUM($F3829:I3829)</f>
        <v>0</v>
      </c>
      <c r="V3829">
        <f>SUM($F3829:J3829)</f>
        <v>0</v>
      </c>
      <c r="W3829">
        <f>SUM($F3829:K3829)</f>
        <v>0</v>
      </c>
      <c r="X3829">
        <f>SUM($F3829:L3829)</f>
        <v>0</v>
      </c>
      <c r="Y3829">
        <f>SUM($F3829:M3829)</f>
        <v>0</v>
      </c>
      <c r="Z3829">
        <f>SUM($F3829:N3829)</f>
        <v>0</v>
      </c>
      <c r="AA3829">
        <f>SUM($F3829:O3829)</f>
        <v>0</v>
      </c>
      <c r="AB3829">
        <f>SUM($F3829:P3829)</f>
        <v>0</v>
      </c>
      <c r="AC3829">
        <f>SUM($F3829:Q3829)</f>
        <v>0</v>
      </c>
      <c r="AD3829">
        <f>SUM($F3829:R3829)</f>
        <v>0</v>
      </c>
    </row>
    <row r="3830" spans="1:30" x14ac:dyDescent="0.35">
      <c r="A3830" t="s">
        <v>155</v>
      </c>
      <c r="B3830" s="328" t="str">
        <f>VLOOKUP(A3830,'Web Based Remittances'!$A$2:$C$70,3,0)</f>
        <v>39b257j</v>
      </c>
      <c r="C3830" t="s">
        <v>119</v>
      </c>
      <c r="D3830" t="s">
        <v>120</v>
      </c>
      <c r="E3830">
        <v>6122340</v>
      </c>
      <c r="F3830">
        <v>7200</v>
      </c>
      <c r="G3830">
        <v>600</v>
      </c>
      <c r="H3830">
        <v>600</v>
      </c>
      <c r="I3830">
        <v>600</v>
      </c>
      <c r="J3830">
        <v>600</v>
      </c>
      <c r="K3830">
        <v>600</v>
      </c>
      <c r="L3830">
        <v>600</v>
      </c>
      <c r="M3830">
        <v>600</v>
      </c>
      <c r="N3830">
        <v>600</v>
      </c>
      <c r="O3830">
        <v>600</v>
      </c>
      <c r="P3830">
        <v>600</v>
      </c>
      <c r="Q3830">
        <v>600</v>
      </c>
      <c r="R3830">
        <v>600</v>
      </c>
      <c r="S3830">
        <f t="shared" si="59"/>
        <v>600</v>
      </c>
      <c r="T3830">
        <f>SUM($F3830:H3830)</f>
        <v>8400</v>
      </c>
      <c r="U3830">
        <f>SUM($F3830:I3830)</f>
        <v>9000</v>
      </c>
      <c r="V3830">
        <f>SUM($F3830:J3830)</f>
        <v>9600</v>
      </c>
      <c r="W3830">
        <f>SUM($F3830:K3830)</f>
        <v>10200</v>
      </c>
      <c r="X3830">
        <f>SUM($F3830:L3830)</f>
        <v>10800</v>
      </c>
      <c r="Y3830">
        <f>SUM($F3830:M3830)</f>
        <v>11400</v>
      </c>
      <c r="Z3830">
        <f>SUM($F3830:N3830)</f>
        <v>12000</v>
      </c>
      <c r="AA3830">
        <f>SUM($F3830:O3830)</f>
        <v>12600</v>
      </c>
      <c r="AB3830">
        <f>SUM($F3830:P3830)</f>
        <v>13200</v>
      </c>
      <c r="AC3830">
        <f>SUM($F3830:Q3830)</f>
        <v>13800</v>
      </c>
      <c r="AD3830">
        <f>SUM($F3830:R3830)</f>
        <v>14400</v>
      </c>
    </row>
    <row r="3831" spans="1:30" x14ac:dyDescent="0.35">
      <c r="A3831" t="s">
        <v>155</v>
      </c>
      <c r="B3831" s="328" t="str">
        <f>VLOOKUP(A3831,'Web Based Remittances'!$A$2:$C$70,3,0)</f>
        <v>39b257j</v>
      </c>
      <c r="C3831" t="s">
        <v>121</v>
      </c>
      <c r="D3831" t="s">
        <v>122</v>
      </c>
      <c r="E3831">
        <v>4190170</v>
      </c>
      <c r="F3831">
        <v>-4698</v>
      </c>
      <c r="G3831">
        <v>-4698</v>
      </c>
      <c r="S3831">
        <f t="shared" si="59"/>
        <v>-4698</v>
      </c>
      <c r="T3831">
        <f>SUM($F3831:H3831)</f>
        <v>-9396</v>
      </c>
      <c r="U3831">
        <f>SUM($F3831:I3831)</f>
        <v>-9396</v>
      </c>
      <c r="V3831">
        <f>SUM($F3831:J3831)</f>
        <v>-9396</v>
      </c>
      <c r="W3831">
        <f>SUM($F3831:K3831)</f>
        <v>-9396</v>
      </c>
      <c r="X3831">
        <f>SUM($F3831:L3831)</f>
        <v>-9396</v>
      </c>
      <c r="Y3831">
        <f>SUM($F3831:M3831)</f>
        <v>-9396</v>
      </c>
      <c r="Z3831">
        <f>SUM($F3831:N3831)</f>
        <v>-9396</v>
      </c>
      <c r="AA3831">
        <f>SUM($F3831:O3831)</f>
        <v>-9396</v>
      </c>
      <c r="AB3831">
        <f>SUM($F3831:P3831)</f>
        <v>-9396</v>
      </c>
      <c r="AC3831">
        <f>SUM($F3831:Q3831)</f>
        <v>-9396</v>
      </c>
      <c r="AD3831">
        <f>SUM($F3831:R3831)</f>
        <v>-9396</v>
      </c>
    </row>
    <row r="3832" spans="1:30" x14ac:dyDescent="0.35">
      <c r="A3832" t="s">
        <v>155</v>
      </c>
      <c r="B3832" s="328" t="str">
        <f>VLOOKUP(A3832,'Web Based Remittances'!$A$2:$C$70,3,0)</f>
        <v>39b257j</v>
      </c>
      <c r="C3832" t="s">
        <v>123</v>
      </c>
      <c r="D3832" t="s">
        <v>124</v>
      </c>
      <c r="E3832">
        <v>4190430</v>
      </c>
      <c r="S3832">
        <f t="shared" si="59"/>
        <v>0</v>
      </c>
      <c r="T3832">
        <f>SUM($F3832:H3832)</f>
        <v>0</v>
      </c>
      <c r="U3832">
        <f>SUM($F3832:I3832)</f>
        <v>0</v>
      </c>
      <c r="V3832">
        <f>SUM($F3832:J3832)</f>
        <v>0</v>
      </c>
      <c r="W3832">
        <f>SUM($F3832:K3832)</f>
        <v>0</v>
      </c>
      <c r="X3832">
        <f>SUM($F3832:L3832)</f>
        <v>0</v>
      </c>
      <c r="Y3832">
        <f>SUM($F3832:M3832)</f>
        <v>0</v>
      </c>
      <c r="Z3832">
        <f>SUM($F3832:N3832)</f>
        <v>0</v>
      </c>
      <c r="AA3832">
        <f>SUM($F3832:O3832)</f>
        <v>0</v>
      </c>
      <c r="AB3832">
        <f>SUM($F3832:P3832)</f>
        <v>0</v>
      </c>
      <c r="AC3832">
        <f>SUM($F3832:Q3832)</f>
        <v>0</v>
      </c>
      <c r="AD3832">
        <f>SUM($F3832:R3832)</f>
        <v>0</v>
      </c>
    </row>
    <row r="3833" spans="1:30" x14ac:dyDescent="0.35">
      <c r="A3833" t="s">
        <v>155</v>
      </c>
      <c r="B3833" s="328" t="str">
        <f>VLOOKUP(A3833,'Web Based Remittances'!$A$2:$C$70,3,0)</f>
        <v>39b257j</v>
      </c>
      <c r="C3833" t="s">
        <v>125</v>
      </c>
      <c r="D3833" t="s">
        <v>126</v>
      </c>
      <c r="E3833">
        <v>6181510</v>
      </c>
      <c r="S3833">
        <f t="shared" si="59"/>
        <v>0</v>
      </c>
      <c r="T3833">
        <f>SUM($F3833:H3833)</f>
        <v>0</v>
      </c>
      <c r="U3833">
        <f>SUM($F3833:I3833)</f>
        <v>0</v>
      </c>
      <c r="V3833">
        <f>SUM($F3833:J3833)</f>
        <v>0</v>
      </c>
      <c r="W3833">
        <f>SUM($F3833:K3833)</f>
        <v>0</v>
      </c>
      <c r="X3833">
        <f>SUM($F3833:L3833)</f>
        <v>0</v>
      </c>
      <c r="Y3833">
        <f>SUM($F3833:M3833)</f>
        <v>0</v>
      </c>
      <c r="Z3833">
        <f>SUM($F3833:N3833)</f>
        <v>0</v>
      </c>
      <c r="AA3833">
        <f>SUM($F3833:O3833)</f>
        <v>0</v>
      </c>
      <c r="AB3833">
        <f>SUM($F3833:P3833)</f>
        <v>0</v>
      </c>
      <c r="AC3833">
        <f>SUM($F3833:Q3833)</f>
        <v>0</v>
      </c>
      <c r="AD3833">
        <f>SUM($F3833:R3833)</f>
        <v>0</v>
      </c>
    </row>
    <row r="3834" spans="1:30" x14ac:dyDescent="0.35">
      <c r="A3834" t="s">
        <v>155</v>
      </c>
      <c r="B3834" s="328" t="str">
        <f>VLOOKUP(A3834,'Web Based Remittances'!$A$2:$C$70,3,0)</f>
        <v>39b257j</v>
      </c>
      <c r="C3834" t="s">
        <v>146</v>
      </c>
      <c r="D3834" t="s">
        <v>147</v>
      </c>
      <c r="E3834">
        <v>6180210</v>
      </c>
      <c r="S3834">
        <f t="shared" si="59"/>
        <v>0</v>
      </c>
      <c r="T3834">
        <f>SUM($F3834:H3834)</f>
        <v>0</v>
      </c>
      <c r="U3834">
        <f>SUM($F3834:I3834)</f>
        <v>0</v>
      </c>
      <c r="V3834">
        <f>SUM($F3834:J3834)</f>
        <v>0</v>
      </c>
      <c r="W3834">
        <f>SUM($F3834:K3834)</f>
        <v>0</v>
      </c>
      <c r="X3834">
        <f>SUM($F3834:L3834)</f>
        <v>0</v>
      </c>
      <c r="Y3834">
        <f>SUM($F3834:M3834)</f>
        <v>0</v>
      </c>
      <c r="Z3834">
        <f>SUM($F3834:N3834)</f>
        <v>0</v>
      </c>
      <c r="AA3834">
        <f>SUM($F3834:O3834)</f>
        <v>0</v>
      </c>
      <c r="AB3834">
        <f>SUM($F3834:P3834)</f>
        <v>0</v>
      </c>
      <c r="AC3834">
        <f>SUM($F3834:Q3834)</f>
        <v>0</v>
      </c>
      <c r="AD3834">
        <f>SUM($F3834:R3834)</f>
        <v>0</v>
      </c>
    </row>
    <row r="3835" spans="1:30" x14ac:dyDescent="0.35">
      <c r="A3835" t="s">
        <v>155</v>
      </c>
      <c r="B3835" s="328" t="str">
        <f>VLOOKUP(A3835,'Web Based Remittances'!$A$2:$C$70,3,0)</f>
        <v>39b257j</v>
      </c>
      <c r="C3835" t="s">
        <v>127</v>
      </c>
      <c r="D3835" t="s">
        <v>128</v>
      </c>
      <c r="E3835">
        <v>6180200</v>
      </c>
      <c r="F3835">
        <v>9946</v>
      </c>
      <c r="H3835">
        <v>6931</v>
      </c>
      <c r="I3835">
        <v>3015</v>
      </c>
      <c r="S3835">
        <f t="shared" si="59"/>
        <v>0</v>
      </c>
      <c r="T3835">
        <f>SUM($F3835:H3835)</f>
        <v>16877</v>
      </c>
      <c r="U3835">
        <f>SUM($F3835:I3835)</f>
        <v>19892</v>
      </c>
      <c r="V3835">
        <f>SUM($F3835:J3835)</f>
        <v>19892</v>
      </c>
      <c r="W3835">
        <f>SUM($F3835:K3835)</f>
        <v>19892</v>
      </c>
      <c r="X3835">
        <f>SUM($F3835:L3835)</f>
        <v>19892</v>
      </c>
      <c r="Y3835">
        <f>SUM($F3835:M3835)</f>
        <v>19892</v>
      </c>
      <c r="Z3835">
        <f>SUM($F3835:N3835)</f>
        <v>19892</v>
      </c>
      <c r="AA3835">
        <f>SUM($F3835:O3835)</f>
        <v>19892</v>
      </c>
      <c r="AB3835">
        <f>SUM($F3835:P3835)</f>
        <v>19892</v>
      </c>
      <c r="AC3835">
        <f>SUM($F3835:Q3835)</f>
        <v>19892</v>
      </c>
      <c r="AD3835">
        <f>SUM($F3835:R3835)</f>
        <v>19892</v>
      </c>
    </row>
    <row r="3836" spans="1:30" x14ac:dyDescent="0.35">
      <c r="A3836" t="s">
        <v>155</v>
      </c>
      <c r="B3836" s="328" t="str">
        <f>VLOOKUP(A3836,'Web Based Remittances'!$A$2:$C$70,3,0)</f>
        <v>39b257j</v>
      </c>
      <c r="C3836" t="s">
        <v>130</v>
      </c>
      <c r="D3836" t="s">
        <v>131</v>
      </c>
      <c r="E3836">
        <v>6180230</v>
      </c>
      <c r="S3836">
        <f t="shared" si="59"/>
        <v>0</v>
      </c>
      <c r="T3836">
        <f>SUM($F3836:H3836)</f>
        <v>0</v>
      </c>
      <c r="U3836">
        <f>SUM($F3836:I3836)</f>
        <v>0</v>
      </c>
      <c r="V3836">
        <f>SUM($F3836:J3836)</f>
        <v>0</v>
      </c>
      <c r="W3836">
        <f>SUM($F3836:K3836)</f>
        <v>0</v>
      </c>
      <c r="X3836">
        <f>SUM($F3836:L3836)</f>
        <v>0</v>
      </c>
      <c r="Y3836">
        <f>SUM($F3836:M3836)</f>
        <v>0</v>
      </c>
      <c r="Z3836">
        <f>SUM($F3836:N3836)</f>
        <v>0</v>
      </c>
      <c r="AA3836">
        <f>SUM($F3836:O3836)</f>
        <v>0</v>
      </c>
      <c r="AB3836">
        <f>SUM($F3836:P3836)</f>
        <v>0</v>
      </c>
      <c r="AC3836">
        <f>SUM($F3836:Q3836)</f>
        <v>0</v>
      </c>
      <c r="AD3836">
        <f>SUM($F3836:R3836)</f>
        <v>0</v>
      </c>
    </row>
    <row r="3837" spans="1:30" x14ac:dyDescent="0.35">
      <c r="A3837" t="s">
        <v>155</v>
      </c>
      <c r="B3837" s="328" t="str">
        <f>VLOOKUP(A3837,'Web Based Remittances'!$A$2:$C$70,3,0)</f>
        <v>39b257j</v>
      </c>
      <c r="C3837" t="s">
        <v>135</v>
      </c>
      <c r="D3837" t="s">
        <v>136</v>
      </c>
      <c r="E3837">
        <v>6180260</v>
      </c>
      <c r="F3837">
        <v>1383</v>
      </c>
      <c r="G3837">
        <v>1383</v>
      </c>
      <c r="S3837">
        <f t="shared" si="59"/>
        <v>1383</v>
      </c>
      <c r="T3837">
        <f>SUM($F3837:H3837)</f>
        <v>2766</v>
      </c>
      <c r="U3837">
        <f>SUM($F3837:I3837)</f>
        <v>2766</v>
      </c>
      <c r="V3837">
        <f>SUM($F3837:J3837)</f>
        <v>2766</v>
      </c>
      <c r="W3837">
        <f>SUM($F3837:K3837)</f>
        <v>2766</v>
      </c>
      <c r="X3837">
        <f>SUM($F3837:L3837)</f>
        <v>2766</v>
      </c>
      <c r="Y3837">
        <f>SUM($F3837:M3837)</f>
        <v>2766</v>
      </c>
      <c r="Z3837">
        <f>SUM($F3837:N3837)</f>
        <v>2766</v>
      </c>
      <c r="AA3837">
        <f>SUM($F3837:O3837)</f>
        <v>2766</v>
      </c>
      <c r="AB3837">
        <f>SUM($F3837:P3837)</f>
        <v>2766</v>
      </c>
      <c r="AC3837">
        <f>SUM($F3837:Q3837)</f>
        <v>2766</v>
      </c>
      <c r="AD3837">
        <f>SUM($F3837:R3837)</f>
        <v>2766</v>
      </c>
    </row>
    <row r="3838" spans="1:30" x14ac:dyDescent="0.35">
      <c r="A3838" t="s">
        <v>181</v>
      </c>
      <c r="B3838" s="328" t="str">
        <f>VLOOKUP(A3838,'Web Based Remittances'!$A$2:$C$70,3,0)</f>
        <v>729u814h</v>
      </c>
      <c r="C3838" t="s">
        <v>19</v>
      </c>
      <c r="D3838" t="s">
        <v>20</v>
      </c>
      <c r="E3838">
        <v>4190105</v>
      </c>
      <c r="F3838">
        <v>-1602314</v>
      </c>
      <c r="G3838">
        <v>-129896.08</v>
      </c>
      <c r="H3838">
        <v>-129896.08</v>
      </c>
      <c r="I3838">
        <v>-148046.5</v>
      </c>
      <c r="J3838">
        <v>-129896.08</v>
      </c>
      <c r="K3838">
        <v>-129896.08</v>
      </c>
      <c r="L3838">
        <v>-129896.08</v>
      </c>
      <c r="M3838">
        <v>-129896.08</v>
      </c>
      <c r="N3838">
        <v>-155306.67000000001</v>
      </c>
      <c r="O3838">
        <v>-129896.08</v>
      </c>
      <c r="P3838">
        <v>-129896.08</v>
      </c>
      <c r="Q3838">
        <v>-129896.08</v>
      </c>
      <c r="R3838">
        <v>-129896.11</v>
      </c>
      <c r="S3838">
        <f t="shared" si="59"/>
        <v>-129896.08</v>
      </c>
      <c r="T3838">
        <f>SUM($F3838:H3838)</f>
        <v>-1862106.1600000001</v>
      </c>
      <c r="U3838">
        <f>SUM($F3838:I3838)</f>
        <v>-2010152.6600000001</v>
      </c>
      <c r="V3838">
        <f>SUM($F3838:J3838)</f>
        <v>-2140048.7400000002</v>
      </c>
      <c r="W3838">
        <f>SUM($F3838:K3838)</f>
        <v>-2269944.8200000003</v>
      </c>
      <c r="X3838">
        <f>SUM($F3838:L3838)</f>
        <v>-2399840.9000000004</v>
      </c>
      <c r="Y3838">
        <f>SUM($F3838:M3838)</f>
        <v>-2529736.9800000004</v>
      </c>
      <c r="Z3838">
        <f>SUM($F3838:N3838)</f>
        <v>-2685043.6500000004</v>
      </c>
      <c r="AA3838">
        <f>SUM($F3838:O3838)</f>
        <v>-2814939.7300000004</v>
      </c>
      <c r="AB3838">
        <f>SUM($F3838:P3838)</f>
        <v>-2944835.8100000005</v>
      </c>
      <c r="AC3838">
        <f>SUM($F3838:Q3838)</f>
        <v>-3074731.8900000006</v>
      </c>
      <c r="AD3838">
        <f>SUM($F3838:R3838)</f>
        <v>-3204628.0000000005</v>
      </c>
    </row>
    <row r="3839" spans="1:30" x14ac:dyDescent="0.35">
      <c r="A3839" t="s">
        <v>181</v>
      </c>
      <c r="B3839" s="328" t="str">
        <f>VLOOKUP(A3839,'Web Based Remittances'!$A$2:$C$70,3,0)</f>
        <v>729u814h</v>
      </c>
      <c r="C3839" t="s">
        <v>21</v>
      </c>
      <c r="D3839" t="s">
        <v>22</v>
      </c>
      <c r="E3839">
        <v>4190110</v>
      </c>
      <c r="F3839">
        <v>0</v>
      </c>
      <c r="G3839">
        <v>0</v>
      </c>
      <c r="H3839">
        <v>0</v>
      </c>
      <c r="I3839">
        <v>0</v>
      </c>
      <c r="J3839">
        <v>0</v>
      </c>
      <c r="K3839">
        <v>0</v>
      </c>
      <c r="L3839">
        <v>0</v>
      </c>
      <c r="M3839">
        <v>0</v>
      </c>
      <c r="N3839">
        <v>0</v>
      </c>
      <c r="O3839">
        <v>0</v>
      </c>
      <c r="P3839">
        <v>0</v>
      </c>
      <c r="Q3839">
        <v>0</v>
      </c>
      <c r="R3839">
        <v>0</v>
      </c>
      <c r="S3839">
        <f t="shared" si="59"/>
        <v>0</v>
      </c>
      <c r="T3839">
        <f>SUM($F3839:H3839)</f>
        <v>0</v>
      </c>
      <c r="U3839">
        <f>SUM($F3839:I3839)</f>
        <v>0</v>
      </c>
      <c r="V3839">
        <f>SUM($F3839:J3839)</f>
        <v>0</v>
      </c>
      <c r="W3839">
        <f>SUM($F3839:K3839)</f>
        <v>0</v>
      </c>
      <c r="X3839">
        <f>SUM($F3839:L3839)</f>
        <v>0</v>
      </c>
      <c r="Y3839">
        <f>SUM($F3839:M3839)</f>
        <v>0</v>
      </c>
      <c r="Z3839">
        <f>SUM($F3839:N3839)</f>
        <v>0</v>
      </c>
      <c r="AA3839">
        <f>SUM($F3839:O3839)</f>
        <v>0</v>
      </c>
      <c r="AB3839">
        <f>SUM($F3839:P3839)</f>
        <v>0</v>
      </c>
      <c r="AC3839">
        <f>SUM($F3839:Q3839)</f>
        <v>0</v>
      </c>
      <c r="AD3839">
        <f>SUM($F3839:R3839)</f>
        <v>0</v>
      </c>
    </row>
    <row r="3840" spans="1:30" x14ac:dyDescent="0.35">
      <c r="A3840" t="s">
        <v>181</v>
      </c>
      <c r="B3840" s="328" t="str">
        <f>VLOOKUP(A3840,'Web Based Remittances'!$A$2:$C$70,3,0)</f>
        <v>729u814h</v>
      </c>
      <c r="C3840" t="s">
        <v>23</v>
      </c>
      <c r="D3840" t="s">
        <v>24</v>
      </c>
      <c r="E3840">
        <v>4190120</v>
      </c>
      <c r="F3840">
        <v>-58008</v>
      </c>
      <c r="G3840">
        <v>-4834</v>
      </c>
      <c r="H3840">
        <v>-4834</v>
      </c>
      <c r="I3840">
        <v>-4834</v>
      </c>
      <c r="J3840">
        <v>-4834</v>
      </c>
      <c r="K3840">
        <v>-4834</v>
      </c>
      <c r="L3840">
        <v>-4834</v>
      </c>
      <c r="M3840">
        <v>-4834</v>
      </c>
      <c r="N3840">
        <v>-4834</v>
      </c>
      <c r="O3840">
        <v>-4834</v>
      </c>
      <c r="P3840">
        <v>-4834</v>
      </c>
      <c r="Q3840">
        <v>-4834</v>
      </c>
      <c r="R3840">
        <v>-4834</v>
      </c>
      <c r="S3840">
        <f t="shared" si="59"/>
        <v>-4834</v>
      </c>
      <c r="T3840">
        <f>SUM($F3840:H3840)</f>
        <v>-67676</v>
      </c>
      <c r="U3840">
        <f>SUM($F3840:I3840)</f>
        <v>-72510</v>
      </c>
      <c r="V3840">
        <f>SUM($F3840:J3840)</f>
        <v>-77344</v>
      </c>
      <c r="W3840">
        <f>SUM($F3840:K3840)</f>
        <v>-82178</v>
      </c>
      <c r="X3840">
        <f>SUM($F3840:L3840)</f>
        <v>-87012</v>
      </c>
      <c r="Y3840">
        <f>SUM($F3840:M3840)</f>
        <v>-91846</v>
      </c>
      <c r="Z3840">
        <f>SUM($F3840:N3840)</f>
        <v>-96680</v>
      </c>
      <c r="AA3840">
        <f>SUM($F3840:O3840)</f>
        <v>-101514</v>
      </c>
      <c r="AB3840">
        <f>SUM($F3840:P3840)</f>
        <v>-106348</v>
      </c>
      <c r="AC3840">
        <f>SUM($F3840:Q3840)</f>
        <v>-111182</v>
      </c>
      <c r="AD3840">
        <f>SUM($F3840:R3840)</f>
        <v>-116016</v>
      </c>
    </row>
    <row r="3841" spans="1:30" x14ac:dyDescent="0.35">
      <c r="A3841" t="s">
        <v>181</v>
      </c>
      <c r="B3841" s="328" t="str">
        <f>VLOOKUP(A3841,'Web Based Remittances'!$A$2:$C$70,3,0)</f>
        <v>729u814h</v>
      </c>
      <c r="C3841" t="s">
        <v>25</v>
      </c>
      <c r="D3841" t="s">
        <v>26</v>
      </c>
      <c r="E3841">
        <v>4190140</v>
      </c>
      <c r="F3841">
        <v>-83040</v>
      </c>
      <c r="G3841">
        <v>0</v>
      </c>
      <c r="H3841">
        <v>0</v>
      </c>
      <c r="I3841">
        <v>-20760</v>
      </c>
      <c r="J3841">
        <v>0</v>
      </c>
      <c r="K3841">
        <v>0</v>
      </c>
      <c r="L3841">
        <v>-20760</v>
      </c>
      <c r="M3841">
        <v>0</v>
      </c>
      <c r="N3841">
        <v>0</v>
      </c>
      <c r="O3841">
        <v>-20760</v>
      </c>
      <c r="P3841">
        <v>0</v>
      </c>
      <c r="Q3841">
        <v>0</v>
      </c>
      <c r="R3841">
        <v>-20760</v>
      </c>
      <c r="S3841">
        <f t="shared" si="59"/>
        <v>0</v>
      </c>
      <c r="T3841">
        <f>SUM($F3841:H3841)</f>
        <v>-83040</v>
      </c>
      <c r="U3841">
        <f>SUM($F3841:I3841)</f>
        <v>-103800</v>
      </c>
      <c r="V3841">
        <f>SUM($F3841:J3841)</f>
        <v>-103800</v>
      </c>
      <c r="W3841">
        <f>SUM($F3841:K3841)</f>
        <v>-103800</v>
      </c>
      <c r="X3841">
        <f>SUM($F3841:L3841)</f>
        <v>-124560</v>
      </c>
      <c r="Y3841">
        <f>SUM($F3841:M3841)</f>
        <v>-124560</v>
      </c>
      <c r="Z3841">
        <f>SUM($F3841:N3841)</f>
        <v>-124560</v>
      </c>
      <c r="AA3841">
        <f>SUM($F3841:O3841)</f>
        <v>-145320</v>
      </c>
      <c r="AB3841">
        <f>SUM($F3841:P3841)</f>
        <v>-145320</v>
      </c>
      <c r="AC3841">
        <f>SUM($F3841:Q3841)</f>
        <v>-145320</v>
      </c>
      <c r="AD3841">
        <f>SUM($F3841:R3841)</f>
        <v>-166080</v>
      </c>
    </row>
    <row r="3842" spans="1:30" x14ac:dyDescent="0.35">
      <c r="A3842" t="s">
        <v>181</v>
      </c>
      <c r="B3842" s="328" t="str">
        <f>VLOOKUP(A3842,'Web Based Remittances'!$A$2:$C$70,3,0)</f>
        <v>729u814h</v>
      </c>
      <c r="C3842" t="s">
        <v>27</v>
      </c>
      <c r="D3842" t="s">
        <v>28</v>
      </c>
      <c r="E3842">
        <v>4190160</v>
      </c>
      <c r="F3842">
        <v>0</v>
      </c>
      <c r="G3842">
        <v>0</v>
      </c>
      <c r="H3842">
        <v>0</v>
      </c>
      <c r="I3842">
        <v>0</v>
      </c>
      <c r="J3842">
        <v>0</v>
      </c>
      <c r="K3842">
        <v>0</v>
      </c>
      <c r="L3842">
        <v>0</v>
      </c>
      <c r="M3842">
        <v>0</v>
      </c>
      <c r="N3842">
        <v>0</v>
      </c>
      <c r="O3842">
        <v>0</v>
      </c>
      <c r="P3842">
        <v>0</v>
      </c>
      <c r="Q3842">
        <v>0</v>
      </c>
      <c r="R3842">
        <v>0</v>
      </c>
      <c r="S3842">
        <f t="shared" si="59"/>
        <v>0</v>
      </c>
      <c r="T3842">
        <f>SUM($F3842:H3842)</f>
        <v>0</v>
      </c>
      <c r="U3842">
        <f>SUM($F3842:I3842)</f>
        <v>0</v>
      </c>
      <c r="V3842">
        <f>SUM($F3842:J3842)</f>
        <v>0</v>
      </c>
      <c r="W3842">
        <f>SUM($F3842:K3842)</f>
        <v>0</v>
      </c>
      <c r="X3842">
        <f>SUM($F3842:L3842)</f>
        <v>0</v>
      </c>
      <c r="Y3842">
        <f>SUM($F3842:M3842)</f>
        <v>0</v>
      </c>
      <c r="Z3842">
        <f>SUM($F3842:N3842)</f>
        <v>0</v>
      </c>
      <c r="AA3842">
        <f>SUM($F3842:O3842)</f>
        <v>0</v>
      </c>
      <c r="AB3842">
        <f>SUM($F3842:P3842)</f>
        <v>0</v>
      </c>
      <c r="AC3842">
        <f>SUM($F3842:Q3842)</f>
        <v>0</v>
      </c>
      <c r="AD3842">
        <f>SUM($F3842:R3842)</f>
        <v>0</v>
      </c>
    </row>
    <row r="3843" spans="1:30" x14ac:dyDescent="0.35">
      <c r="A3843" t="s">
        <v>181</v>
      </c>
      <c r="B3843" s="328" t="str">
        <f>VLOOKUP(A3843,'Web Based Remittances'!$A$2:$C$70,3,0)</f>
        <v>729u814h</v>
      </c>
      <c r="C3843" t="s">
        <v>29</v>
      </c>
      <c r="D3843" t="s">
        <v>30</v>
      </c>
      <c r="E3843">
        <v>4190390</v>
      </c>
      <c r="F3843">
        <v>0</v>
      </c>
      <c r="G3843">
        <v>0</v>
      </c>
      <c r="H3843">
        <v>0</v>
      </c>
      <c r="I3843">
        <v>0</v>
      </c>
      <c r="J3843">
        <v>0</v>
      </c>
      <c r="K3843">
        <v>0</v>
      </c>
      <c r="L3843">
        <v>0</v>
      </c>
      <c r="M3843">
        <v>0</v>
      </c>
      <c r="N3843">
        <v>0</v>
      </c>
      <c r="O3843">
        <v>0</v>
      </c>
      <c r="P3843">
        <v>0</v>
      </c>
      <c r="Q3843">
        <v>0</v>
      </c>
      <c r="R3843">
        <v>0</v>
      </c>
      <c r="S3843">
        <f t="shared" si="59"/>
        <v>0</v>
      </c>
      <c r="T3843">
        <f>SUM($F3843:H3843)</f>
        <v>0</v>
      </c>
      <c r="U3843">
        <f>SUM($F3843:I3843)</f>
        <v>0</v>
      </c>
      <c r="V3843">
        <f>SUM($F3843:J3843)</f>
        <v>0</v>
      </c>
      <c r="W3843">
        <f>SUM($F3843:K3843)</f>
        <v>0</v>
      </c>
      <c r="X3843">
        <f>SUM($F3843:L3843)</f>
        <v>0</v>
      </c>
      <c r="Y3843">
        <f>SUM($F3843:M3843)</f>
        <v>0</v>
      </c>
      <c r="Z3843">
        <f>SUM($F3843:N3843)</f>
        <v>0</v>
      </c>
      <c r="AA3843">
        <f>SUM($F3843:O3843)</f>
        <v>0</v>
      </c>
      <c r="AB3843">
        <f>SUM($F3843:P3843)</f>
        <v>0</v>
      </c>
      <c r="AC3843">
        <f>SUM($F3843:Q3843)</f>
        <v>0</v>
      </c>
      <c r="AD3843">
        <f>SUM($F3843:R3843)</f>
        <v>0</v>
      </c>
    </row>
    <row r="3844" spans="1:30" x14ac:dyDescent="0.35">
      <c r="A3844" t="s">
        <v>181</v>
      </c>
      <c r="B3844" s="328" t="str">
        <f>VLOOKUP(A3844,'Web Based Remittances'!$A$2:$C$70,3,0)</f>
        <v>729u814h</v>
      </c>
      <c r="C3844" t="s">
        <v>31</v>
      </c>
      <c r="D3844" t="s">
        <v>32</v>
      </c>
      <c r="E3844">
        <v>4191900</v>
      </c>
      <c r="F3844">
        <v>-27553</v>
      </c>
      <c r="G3844">
        <v>-2196.0500000000002</v>
      </c>
      <c r="H3844">
        <v>-2496.0500000000002</v>
      </c>
      <c r="I3844">
        <v>-2196.0500000000002</v>
      </c>
      <c r="J3844">
        <v>-2196.0500000000002</v>
      </c>
      <c r="K3844">
        <v>-2196.0500000000002</v>
      </c>
      <c r="L3844">
        <v>-2496.0500000000002</v>
      </c>
      <c r="M3844">
        <v>-2196.0500000000002</v>
      </c>
      <c r="N3844">
        <v>-2496.0500000000002</v>
      </c>
      <c r="O3844">
        <v>-2196.0500000000002</v>
      </c>
      <c r="P3844">
        <v>-2196.0500000000002</v>
      </c>
      <c r="Q3844">
        <v>-2496.0500000000002</v>
      </c>
      <c r="R3844">
        <v>-2196.4499999999998</v>
      </c>
      <c r="S3844">
        <f t="shared" ref="S3844:S3896" si="60">G3844</f>
        <v>-2196.0500000000002</v>
      </c>
      <c r="T3844">
        <f>SUM($F3844:H3844)</f>
        <v>-32245.1</v>
      </c>
      <c r="U3844">
        <f>SUM($F3844:I3844)</f>
        <v>-34441.15</v>
      </c>
      <c r="V3844">
        <f>SUM($F3844:J3844)</f>
        <v>-36637.200000000004</v>
      </c>
      <c r="W3844">
        <f>SUM($F3844:K3844)</f>
        <v>-38833.250000000007</v>
      </c>
      <c r="X3844">
        <f>SUM($F3844:L3844)</f>
        <v>-41329.30000000001</v>
      </c>
      <c r="Y3844">
        <f>SUM($F3844:M3844)</f>
        <v>-43525.350000000013</v>
      </c>
      <c r="Z3844">
        <f>SUM($F3844:N3844)</f>
        <v>-46021.400000000016</v>
      </c>
      <c r="AA3844">
        <f>SUM($F3844:O3844)</f>
        <v>-48217.450000000019</v>
      </c>
      <c r="AB3844">
        <f>SUM($F3844:P3844)</f>
        <v>-50413.500000000022</v>
      </c>
      <c r="AC3844">
        <f>SUM($F3844:Q3844)</f>
        <v>-52909.550000000025</v>
      </c>
      <c r="AD3844">
        <f>SUM($F3844:R3844)</f>
        <v>-55106.000000000022</v>
      </c>
    </row>
    <row r="3845" spans="1:30" x14ac:dyDescent="0.35">
      <c r="A3845" t="s">
        <v>181</v>
      </c>
      <c r="B3845" s="328" t="str">
        <f>VLOOKUP(A3845,'Web Based Remittances'!$A$2:$C$70,3,0)</f>
        <v>729u814h</v>
      </c>
      <c r="C3845" t="s">
        <v>33</v>
      </c>
      <c r="D3845" t="s">
        <v>34</v>
      </c>
      <c r="E3845">
        <v>4191100</v>
      </c>
      <c r="F3845">
        <v>-17721</v>
      </c>
      <c r="G3845">
        <v>-1611</v>
      </c>
      <c r="H3845">
        <v>-1611</v>
      </c>
      <c r="I3845">
        <v>-1611</v>
      </c>
      <c r="J3845">
        <v>-1611</v>
      </c>
      <c r="K3845">
        <v>0</v>
      </c>
      <c r="L3845">
        <v>-1611</v>
      </c>
      <c r="M3845">
        <v>-1611</v>
      </c>
      <c r="N3845">
        <v>-1611</v>
      </c>
      <c r="O3845">
        <v>-1611</v>
      </c>
      <c r="P3845">
        <v>-1611</v>
      </c>
      <c r="Q3845">
        <v>-1611</v>
      </c>
      <c r="R3845">
        <v>-1611</v>
      </c>
      <c r="S3845">
        <f t="shared" si="60"/>
        <v>-1611</v>
      </c>
      <c r="T3845">
        <f>SUM($F3845:H3845)</f>
        <v>-20943</v>
      </c>
      <c r="U3845">
        <f>SUM($F3845:I3845)</f>
        <v>-22554</v>
      </c>
      <c r="V3845">
        <f>SUM($F3845:J3845)</f>
        <v>-24165</v>
      </c>
      <c r="W3845">
        <f>SUM($F3845:K3845)</f>
        <v>-24165</v>
      </c>
      <c r="X3845">
        <f>SUM($F3845:L3845)</f>
        <v>-25776</v>
      </c>
      <c r="Y3845">
        <f>SUM($F3845:M3845)</f>
        <v>-27387</v>
      </c>
      <c r="Z3845">
        <f>SUM($F3845:N3845)</f>
        <v>-28998</v>
      </c>
      <c r="AA3845">
        <f>SUM($F3845:O3845)</f>
        <v>-30609</v>
      </c>
      <c r="AB3845">
        <f>SUM($F3845:P3845)</f>
        <v>-32220</v>
      </c>
      <c r="AC3845">
        <f>SUM($F3845:Q3845)</f>
        <v>-33831</v>
      </c>
      <c r="AD3845">
        <f>SUM($F3845:R3845)</f>
        <v>-35442</v>
      </c>
    </row>
    <row r="3846" spans="1:30" x14ac:dyDescent="0.35">
      <c r="A3846" t="s">
        <v>181</v>
      </c>
      <c r="B3846" s="328" t="str">
        <f>VLOOKUP(A3846,'Web Based Remittances'!$A$2:$C$70,3,0)</f>
        <v>729u814h</v>
      </c>
      <c r="C3846" t="s">
        <v>35</v>
      </c>
      <c r="D3846" t="s">
        <v>36</v>
      </c>
      <c r="E3846">
        <v>4191110</v>
      </c>
      <c r="F3846">
        <v>-5500</v>
      </c>
      <c r="G3846">
        <v>-500</v>
      </c>
      <c r="H3846">
        <v>-500</v>
      </c>
      <c r="I3846">
        <v>-500</v>
      </c>
      <c r="J3846">
        <v>-500</v>
      </c>
      <c r="K3846">
        <v>0</v>
      </c>
      <c r="L3846">
        <v>-500</v>
      </c>
      <c r="M3846">
        <v>-500</v>
      </c>
      <c r="N3846">
        <v>-500</v>
      </c>
      <c r="O3846">
        <v>-500</v>
      </c>
      <c r="P3846">
        <v>-500</v>
      </c>
      <c r="Q3846">
        <v>-500</v>
      </c>
      <c r="R3846">
        <v>-500</v>
      </c>
      <c r="S3846">
        <f t="shared" si="60"/>
        <v>-500</v>
      </c>
      <c r="T3846">
        <f>SUM($F3846:H3846)</f>
        <v>-6500</v>
      </c>
      <c r="U3846">
        <f>SUM($F3846:I3846)</f>
        <v>-7000</v>
      </c>
      <c r="V3846">
        <f>SUM($F3846:J3846)</f>
        <v>-7500</v>
      </c>
      <c r="W3846">
        <f>SUM($F3846:K3846)</f>
        <v>-7500</v>
      </c>
      <c r="X3846">
        <f>SUM($F3846:L3846)</f>
        <v>-8000</v>
      </c>
      <c r="Y3846">
        <f>SUM($F3846:M3846)</f>
        <v>-8500</v>
      </c>
      <c r="Z3846">
        <f>SUM($F3846:N3846)</f>
        <v>-9000</v>
      </c>
      <c r="AA3846">
        <f>SUM($F3846:O3846)</f>
        <v>-9500</v>
      </c>
      <c r="AB3846">
        <f>SUM($F3846:P3846)</f>
        <v>-10000</v>
      </c>
      <c r="AC3846">
        <f>SUM($F3846:Q3846)</f>
        <v>-10500</v>
      </c>
      <c r="AD3846">
        <f>SUM($F3846:R3846)</f>
        <v>-11000</v>
      </c>
    </row>
    <row r="3847" spans="1:30" x14ac:dyDescent="0.35">
      <c r="A3847" t="s">
        <v>181</v>
      </c>
      <c r="B3847" s="328" t="str">
        <f>VLOOKUP(A3847,'Web Based Remittances'!$A$2:$C$70,3,0)</f>
        <v>729u814h</v>
      </c>
      <c r="C3847" t="s">
        <v>37</v>
      </c>
      <c r="D3847" t="s">
        <v>38</v>
      </c>
      <c r="E3847">
        <v>4191600</v>
      </c>
      <c r="F3847">
        <v>0</v>
      </c>
      <c r="G3847">
        <v>0</v>
      </c>
      <c r="H3847">
        <v>0</v>
      </c>
      <c r="I3847">
        <v>0</v>
      </c>
      <c r="J3847">
        <v>0</v>
      </c>
      <c r="K3847">
        <v>0</v>
      </c>
      <c r="L3847">
        <v>0</v>
      </c>
      <c r="M3847">
        <v>0</v>
      </c>
      <c r="N3847">
        <v>0</v>
      </c>
      <c r="O3847">
        <v>0</v>
      </c>
      <c r="P3847">
        <v>0</v>
      </c>
      <c r="Q3847">
        <v>0</v>
      </c>
      <c r="R3847">
        <v>0</v>
      </c>
      <c r="S3847">
        <f t="shared" si="60"/>
        <v>0</v>
      </c>
      <c r="T3847">
        <f>SUM($F3847:H3847)</f>
        <v>0</v>
      </c>
      <c r="U3847">
        <f>SUM($F3847:I3847)</f>
        <v>0</v>
      </c>
      <c r="V3847">
        <f>SUM($F3847:J3847)</f>
        <v>0</v>
      </c>
      <c r="W3847">
        <f>SUM($F3847:K3847)</f>
        <v>0</v>
      </c>
      <c r="X3847">
        <f>SUM($F3847:L3847)</f>
        <v>0</v>
      </c>
      <c r="Y3847">
        <f>SUM($F3847:M3847)</f>
        <v>0</v>
      </c>
      <c r="Z3847">
        <f>SUM($F3847:N3847)</f>
        <v>0</v>
      </c>
      <c r="AA3847">
        <f>SUM($F3847:O3847)</f>
        <v>0</v>
      </c>
      <c r="AB3847">
        <f>SUM($F3847:P3847)</f>
        <v>0</v>
      </c>
      <c r="AC3847">
        <f>SUM($F3847:Q3847)</f>
        <v>0</v>
      </c>
      <c r="AD3847">
        <f>SUM($F3847:R3847)</f>
        <v>0</v>
      </c>
    </row>
    <row r="3848" spans="1:30" x14ac:dyDescent="0.35">
      <c r="A3848" t="s">
        <v>181</v>
      </c>
      <c r="B3848" s="328" t="str">
        <f>VLOOKUP(A3848,'Web Based Remittances'!$A$2:$C$70,3,0)</f>
        <v>729u814h</v>
      </c>
      <c r="C3848" t="s">
        <v>39</v>
      </c>
      <c r="D3848" t="s">
        <v>40</v>
      </c>
      <c r="E3848">
        <v>4191610</v>
      </c>
      <c r="F3848">
        <v>0</v>
      </c>
      <c r="G3848">
        <v>0</v>
      </c>
      <c r="H3848">
        <v>0</v>
      </c>
      <c r="I3848">
        <v>0</v>
      </c>
      <c r="J3848">
        <v>0</v>
      </c>
      <c r="K3848">
        <v>0</v>
      </c>
      <c r="L3848">
        <v>0</v>
      </c>
      <c r="M3848">
        <v>0</v>
      </c>
      <c r="N3848">
        <v>0</v>
      </c>
      <c r="O3848">
        <v>0</v>
      </c>
      <c r="P3848">
        <v>0</v>
      </c>
      <c r="Q3848">
        <v>0</v>
      </c>
      <c r="R3848">
        <v>0</v>
      </c>
      <c r="S3848">
        <f t="shared" si="60"/>
        <v>0</v>
      </c>
      <c r="T3848">
        <f>SUM($F3848:H3848)</f>
        <v>0</v>
      </c>
      <c r="U3848">
        <f>SUM($F3848:I3848)</f>
        <v>0</v>
      </c>
      <c r="V3848">
        <f>SUM($F3848:J3848)</f>
        <v>0</v>
      </c>
      <c r="W3848">
        <f>SUM($F3848:K3848)</f>
        <v>0</v>
      </c>
      <c r="X3848">
        <f>SUM($F3848:L3848)</f>
        <v>0</v>
      </c>
      <c r="Y3848">
        <f>SUM($F3848:M3848)</f>
        <v>0</v>
      </c>
      <c r="Z3848">
        <f>SUM($F3848:N3848)</f>
        <v>0</v>
      </c>
      <c r="AA3848">
        <f>SUM($F3848:O3848)</f>
        <v>0</v>
      </c>
      <c r="AB3848">
        <f>SUM($F3848:P3848)</f>
        <v>0</v>
      </c>
      <c r="AC3848">
        <f>SUM($F3848:Q3848)</f>
        <v>0</v>
      </c>
      <c r="AD3848">
        <f>SUM($F3848:R3848)</f>
        <v>0</v>
      </c>
    </row>
    <row r="3849" spans="1:30" x14ac:dyDescent="0.35">
      <c r="A3849" t="s">
        <v>181</v>
      </c>
      <c r="B3849" s="328" t="str">
        <f>VLOOKUP(A3849,'Web Based Remittances'!$A$2:$C$70,3,0)</f>
        <v>729u814h</v>
      </c>
      <c r="C3849" t="s">
        <v>41</v>
      </c>
      <c r="D3849" t="s">
        <v>42</v>
      </c>
      <c r="E3849">
        <v>4190410</v>
      </c>
      <c r="F3849">
        <v>0</v>
      </c>
      <c r="G3849">
        <v>0</v>
      </c>
      <c r="H3849">
        <v>0</v>
      </c>
      <c r="I3849">
        <v>0</v>
      </c>
      <c r="J3849">
        <v>0</v>
      </c>
      <c r="K3849">
        <v>0</v>
      </c>
      <c r="L3849">
        <v>0</v>
      </c>
      <c r="M3849">
        <v>0</v>
      </c>
      <c r="N3849">
        <v>0</v>
      </c>
      <c r="O3849">
        <v>0</v>
      </c>
      <c r="P3849">
        <v>0</v>
      </c>
      <c r="Q3849">
        <v>0</v>
      </c>
      <c r="R3849">
        <v>0</v>
      </c>
      <c r="S3849">
        <f t="shared" si="60"/>
        <v>0</v>
      </c>
      <c r="T3849">
        <f>SUM($F3849:H3849)</f>
        <v>0</v>
      </c>
      <c r="U3849">
        <f>SUM($F3849:I3849)</f>
        <v>0</v>
      </c>
      <c r="V3849">
        <f>SUM($F3849:J3849)</f>
        <v>0</v>
      </c>
      <c r="W3849">
        <f>SUM($F3849:K3849)</f>
        <v>0</v>
      </c>
      <c r="X3849">
        <f>SUM($F3849:L3849)</f>
        <v>0</v>
      </c>
      <c r="Y3849">
        <f>SUM($F3849:M3849)</f>
        <v>0</v>
      </c>
      <c r="Z3849">
        <f>SUM($F3849:N3849)</f>
        <v>0</v>
      </c>
      <c r="AA3849">
        <f>SUM($F3849:O3849)</f>
        <v>0</v>
      </c>
      <c r="AB3849">
        <f>SUM($F3849:P3849)</f>
        <v>0</v>
      </c>
      <c r="AC3849">
        <f>SUM($F3849:Q3849)</f>
        <v>0</v>
      </c>
      <c r="AD3849">
        <f>SUM($F3849:R3849)</f>
        <v>0</v>
      </c>
    </row>
    <row r="3850" spans="1:30" x14ac:dyDescent="0.35">
      <c r="A3850" t="s">
        <v>181</v>
      </c>
      <c r="B3850" s="328" t="str">
        <f>VLOOKUP(A3850,'Web Based Remittances'!$A$2:$C$70,3,0)</f>
        <v>729u814h</v>
      </c>
      <c r="C3850" t="s">
        <v>43</v>
      </c>
      <c r="D3850" t="s">
        <v>44</v>
      </c>
      <c r="E3850">
        <v>4190420</v>
      </c>
      <c r="F3850">
        <v>0</v>
      </c>
      <c r="G3850">
        <v>0</v>
      </c>
      <c r="H3850">
        <v>0</v>
      </c>
      <c r="I3850">
        <v>0</v>
      </c>
      <c r="J3850">
        <v>0</v>
      </c>
      <c r="K3850">
        <v>0</v>
      </c>
      <c r="L3850">
        <v>0</v>
      </c>
      <c r="M3850">
        <v>0</v>
      </c>
      <c r="N3850">
        <v>0</v>
      </c>
      <c r="O3850">
        <v>0</v>
      </c>
      <c r="P3850">
        <v>0</v>
      </c>
      <c r="Q3850">
        <v>0</v>
      </c>
      <c r="R3850">
        <v>0</v>
      </c>
      <c r="S3850">
        <f t="shared" si="60"/>
        <v>0</v>
      </c>
      <c r="T3850">
        <f>SUM($F3850:H3850)</f>
        <v>0</v>
      </c>
      <c r="U3850">
        <f>SUM($F3850:I3850)</f>
        <v>0</v>
      </c>
      <c r="V3850">
        <f>SUM($F3850:J3850)</f>
        <v>0</v>
      </c>
      <c r="W3850">
        <f>SUM($F3850:K3850)</f>
        <v>0</v>
      </c>
      <c r="X3850">
        <f>SUM($F3850:L3850)</f>
        <v>0</v>
      </c>
      <c r="Y3850">
        <f>SUM($F3850:M3850)</f>
        <v>0</v>
      </c>
      <c r="Z3850">
        <f>SUM($F3850:N3850)</f>
        <v>0</v>
      </c>
      <c r="AA3850">
        <f>SUM($F3850:O3850)</f>
        <v>0</v>
      </c>
      <c r="AB3850">
        <f>SUM($F3850:P3850)</f>
        <v>0</v>
      </c>
      <c r="AC3850">
        <f>SUM($F3850:Q3850)</f>
        <v>0</v>
      </c>
      <c r="AD3850">
        <f>SUM($F3850:R3850)</f>
        <v>0</v>
      </c>
    </row>
    <row r="3851" spans="1:30" x14ac:dyDescent="0.35">
      <c r="A3851" t="s">
        <v>181</v>
      </c>
      <c r="B3851" s="328" t="str">
        <f>VLOOKUP(A3851,'Web Based Remittances'!$A$2:$C$70,3,0)</f>
        <v>729u814h</v>
      </c>
      <c r="C3851" t="s">
        <v>45</v>
      </c>
      <c r="D3851" t="s">
        <v>46</v>
      </c>
      <c r="E3851">
        <v>4190200</v>
      </c>
      <c r="F3851">
        <v>0</v>
      </c>
      <c r="G3851">
        <v>0</v>
      </c>
      <c r="H3851">
        <v>0</v>
      </c>
      <c r="I3851">
        <v>0</v>
      </c>
      <c r="J3851">
        <v>0</v>
      </c>
      <c r="K3851">
        <v>0</v>
      </c>
      <c r="L3851">
        <v>0</v>
      </c>
      <c r="M3851">
        <v>0</v>
      </c>
      <c r="N3851">
        <v>0</v>
      </c>
      <c r="O3851">
        <v>0</v>
      </c>
      <c r="P3851">
        <v>0</v>
      </c>
      <c r="Q3851">
        <v>0</v>
      </c>
      <c r="R3851">
        <v>0</v>
      </c>
      <c r="S3851">
        <f t="shared" si="60"/>
        <v>0</v>
      </c>
      <c r="T3851">
        <f>SUM($F3851:H3851)</f>
        <v>0</v>
      </c>
      <c r="U3851">
        <f>SUM($F3851:I3851)</f>
        <v>0</v>
      </c>
      <c r="V3851">
        <f>SUM($F3851:J3851)</f>
        <v>0</v>
      </c>
      <c r="W3851">
        <f>SUM($F3851:K3851)</f>
        <v>0</v>
      </c>
      <c r="X3851">
        <f>SUM($F3851:L3851)</f>
        <v>0</v>
      </c>
      <c r="Y3851">
        <f>SUM($F3851:M3851)</f>
        <v>0</v>
      </c>
      <c r="Z3851">
        <f>SUM($F3851:N3851)</f>
        <v>0</v>
      </c>
      <c r="AA3851">
        <f>SUM($F3851:O3851)</f>
        <v>0</v>
      </c>
      <c r="AB3851">
        <f>SUM($F3851:P3851)</f>
        <v>0</v>
      </c>
      <c r="AC3851">
        <f>SUM($F3851:Q3851)</f>
        <v>0</v>
      </c>
      <c r="AD3851">
        <f>SUM($F3851:R3851)</f>
        <v>0</v>
      </c>
    </row>
    <row r="3852" spans="1:30" x14ac:dyDescent="0.35">
      <c r="A3852" t="s">
        <v>181</v>
      </c>
      <c r="B3852" s="328" t="str">
        <f>VLOOKUP(A3852,'Web Based Remittances'!$A$2:$C$70,3,0)</f>
        <v>729u814h</v>
      </c>
      <c r="C3852" t="s">
        <v>47</v>
      </c>
      <c r="D3852" t="s">
        <v>48</v>
      </c>
      <c r="E3852">
        <v>4190386</v>
      </c>
      <c r="F3852">
        <v>0</v>
      </c>
      <c r="G3852">
        <v>0</v>
      </c>
      <c r="H3852">
        <v>0</v>
      </c>
      <c r="I3852">
        <v>0</v>
      </c>
      <c r="J3852">
        <v>0</v>
      </c>
      <c r="K3852">
        <v>0</v>
      </c>
      <c r="L3852">
        <v>0</v>
      </c>
      <c r="M3852">
        <v>0</v>
      </c>
      <c r="N3852">
        <v>0</v>
      </c>
      <c r="O3852">
        <v>0</v>
      </c>
      <c r="P3852">
        <v>0</v>
      </c>
      <c r="Q3852">
        <v>0</v>
      </c>
      <c r="R3852">
        <v>0</v>
      </c>
      <c r="S3852">
        <f t="shared" si="60"/>
        <v>0</v>
      </c>
      <c r="T3852">
        <f>SUM($F3852:H3852)</f>
        <v>0</v>
      </c>
      <c r="U3852">
        <f>SUM($F3852:I3852)</f>
        <v>0</v>
      </c>
      <c r="V3852">
        <f>SUM($F3852:J3852)</f>
        <v>0</v>
      </c>
      <c r="W3852">
        <f>SUM($F3852:K3852)</f>
        <v>0</v>
      </c>
      <c r="X3852">
        <f>SUM($F3852:L3852)</f>
        <v>0</v>
      </c>
      <c r="Y3852">
        <f>SUM($F3852:M3852)</f>
        <v>0</v>
      </c>
      <c r="Z3852">
        <f>SUM($F3852:N3852)</f>
        <v>0</v>
      </c>
      <c r="AA3852">
        <f>SUM($F3852:O3852)</f>
        <v>0</v>
      </c>
      <c r="AB3852">
        <f>SUM($F3852:P3852)</f>
        <v>0</v>
      </c>
      <c r="AC3852">
        <f>SUM($F3852:Q3852)</f>
        <v>0</v>
      </c>
      <c r="AD3852">
        <f>SUM($F3852:R3852)</f>
        <v>0</v>
      </c>
    </row>
    <row r="3853" spans="1:30" x14ac:dyDescent="0.35">
      <c r="A3853" t="s">
        <v>181</v>
      </c>
      <c r="B3853" s="328" t="str">
        <f>VLOOKUP(A3853,'Web Based Remittances'!$A$2:$C$70,3,0)</f>
        <v>729u814h</v>
      </c>
      <c r="C3853" t="s">
        <v>49</v>
      </c>
      <c r="D3853" t="s">
        <v>50</v>
      </c>
      <c r="E3853">
        <v>4190387</v>
      </c>
      <c r="F3853">
        <v>0</v>
      </c>
      <c r="G3853">
        <v>0</v>
      </c>
      <c r="H3853">
        <v>0</v>
      </c>
      <c r="I3853">
        <v>0</v>
      </c>
      <c r="J3853">
        <v>0</v>
      </c>
      <c r="K3853">
        <v>0</v>
      </c>
      <c r="L3853">
        <v>0</v>
      </c>
      <c r="M3853">
        <v>0</v>
      </c>
      <c r="N3853">
        <v>0</v>
      </c>
      <c r="O3853">
        <v>0</v>
      </c>
      <c r="P3853">
        <v>0</v>
      </c>
      <c r="Q3853">
        <v>0</v>
      </c>
      <c r="R3853">
        <v>0</v>
      </c>
      <c r="S3853">
        <f t="shared" si="60"/>
        <v>0</v>
      </c>
      <c r="T3853">
        <f>SUM($F3853:H3853)</f>
        <v>0</v>
      </c>
      <c r="U3853">
        <f>SUM($F3853:I3853)</f>
        <v>0</v>
      </c>
      <c r="V3853">
        <f>SUM($F3853:J3853)</f>
        <v>0</v>
      </c>
      <c r="W3853">
        <f>SUM($F3853:K3853)</f>
        <v>0</v>
      </c>
      <c r="X3853">
        <f>SUM($F3853:L3853)</f>
        <v>0</v>
      </c>
      <c r="Y3853">
        <f>SUM($F3853:M3853)</f>
        <v>0</v>
      </c>
      <c r="Z3853">
        <f>SUM($F3853:N3853)</f>
        <v>0</v>
      </c>
      <c r="AA3853">
        <f>SUM($F3853:O3853)</f>
        <v>0</v>
      </c>
      <c r="AB3853">
        <f>SUM($F3853:P3853)</f>
        <v>0</v>
      </c>
      <c r="AC3853">
        <f>SUM($F3853:Q3853)</f>
        <v>0</v>
      </c>
      <c r="AD3853">
        <f>SUM($F3853:R3853)</f>
        <v>0</v>
      </c>
    </row>
    <row r="3854" spans="1:30" x14ac:dyDescent="0.35">
      <c r="A3854" t="s">
        <v>181</v>
      </c>
      <c r="B3854" s="328" t="str">
        <f>VLOOKUP(A3854,'Web Based Remittances'!$A$2:$C$70,3,0)</f>
        <v>729u814h</v>
      </c>
      <c r="C3854" t="s">
        <v>51</v>
      </c>
      <c r="D3854" t="s">
        <v>52</v>
      </c>
      <c r="E3854">
        <v>4190388</v>
      </c>
      <c r="F3854">
        <v>-8227</v>
      </c>
      <c r="G3854">
        <v>-3513</v>
      </c>
      <c r="H3854">
        <v>0</v>
      </c>
      <c r="I3854">
        <v>0</v>
      </c>
      <c r="J3854">
        <v>-1812.5</v>
      </c>
      <c r="K3854">
        <v>0</v>
      </c>
      <c r="L3854">
        <v>0</v>
      </c>
      <c r="M3854">
        <v>-1451.5</v>
      </c>
      <c r="N3854">
        <v>0</v>
      </c>
      <c r="O3854">
        <v>0</v>
      </c>
      <c r="P3854">
        <v>-1450</v>
      </c>
      <c r="Q3854">
        <v>0</v>
      </c>
      <c r="R3854">
        <v>0</v>
      </c>
      <c r="S3854">
        <f t="shared" si="60"/>
        <v>-3513</v>
      </c>
      <c r="T3854">
        <f>SUM($F3854:H3854)</f>
        <v>-11740</v>
      </c>
      <c r="U3854">
        <f>SUM($F3854:I3854)</f>
        <v>-11740</v>
      </c>
      <c r="V3854">
        <f>SUM($F3854:J3854)</f>
        <v>-13552.5</v>
      </c>
      <c r="W3854">
        <f>SUM($F3854:K3854)</f>
        <v>-13552.5</v>
      </c>
      <c r="X3854">
        <f>SUM($F3854:L3854)</f>
        <v>-13552.5</v>
      </c>
      <c r="Y3854">
        <f>SUM($F3854:M3854)</f>
        <v>-15004</v>
      </c>
      <c r="Z3854">
        <f>SUM($F3854:N3854)</f>
        <v>-15004</v>
      </c>
      <c r="AA3854">
        <f>SUM($F3854:O3854)</f>
        <v>-15004</v>
      </c>
      <c r="AB3854">
        <f>SUM($F3854:P3854)</f>
        <v>-16454</v>
      </c>
      <c r="AC3854">
        <f>SUM($F3854:Q3854)</f>
        <v>-16454</v>
      </c>
      <c r="AD3854">
        <f>SUM($F3854:R3854)</f>
        <v>-16454</v>
      </c>
    </row>
    <row r="3855" spans="1:30" x14ac:dyDescent="0.35">
      <c r="A3855" t="s">
        <v>181</v>
      </c>
      <c r="B3855" s="328" t="str">
        <f>VLOOKUP(A3855,'Web Based Remittances'!$A$2:$C$70,3,0)</f>
        <v>729u814h</v>
      </c>
      <c r="C3855" t="s">
        <v>53</v>
      </c>
      <c r="D3855" t="s">
        <v>54</v>
      </c>
      <c r="E3855">
        <v>4190380</v>
      </c>
      <c r="F3855">
        <v>-103402</v>
      </c>
      <c r="G3855">
        <v>0</v>
      </c>
      <c r="H3855">
        <v>-7788</v>
      </c>
      <c r="I3855">
        <v>0</v>
      </c>
      <c r="J3855">
        <v>-84712</v>
      </c>
      <c r="K3855">
        <v>0</v>
      </c>
      <c r="L3855">
        <v>0</v>
      </c>
      <c r="M3855">
        <v>0</v>
      </c>
      <c r="N3855">
        <v>-10902</v>
      </c>
      <c r="O3855">
        <v>0</v>
      </c>
      <c r="P3855">
        <v>0</v>
      </c>
      <c r="Q3855">
        <v>0</v>
      </c>
      <c r="R3855">
        <v>0</v>
      </c>
      <c r="S3855">
        <f t="shared" si="60"/>
        <v>0</v>
      </c>
      <c r="T3855">
        <f>SUM($F3855:H3855)</f>
        <v>-111190</v>
      </c>
      <c r="U3855">
        <f>SUM($F3855:I3855)</f>
        <v>-111190</v>
      </c>
      <c r="V3855">
        <f>SUM($F3855:J3855)</f>
        <v>-195902</v>
      </c>
      <c r="W3855">
        <f>SUM($F3855:K3855)</f>
        <v>-195902</v>
      </c>
      <c r="X3855">
        <f>SUM($F3855:L3855)</f>
        <v>-195902</v>
      </c>
      <c r="Y3855">
        <f>SUM($F3855:M3855)</f>
        <v>-195902</v>
      </c>
      <c r="Z3855">
        <f>SUM($F3855:N3855)</f>
        <v>-206804</v>
      </c>
      <c r="AA3855">
        <f>SUM($F3855:O3855)</f>
        <v>-206804</v>
      </c>
      <c r="AB3855">
        <f>SUM($F3855:P3855)</f>
        <v>-206804</v>
      </c>
      <c r="AC3855">
        <f>SUM($F3855:Q3855)</f>
        <v>-206804</v>
      </c>
      <c r="AD3855">
        <f>SUM($F3855:R3855)</f>
        <v>-206804</v>
      </c>
    </row>
    <row r="3856" spans="1:30" x14ac:dyDescent="0.35">
      <c r="A3856" t="s">
        <v>181</v>
      </c>
      <c r="B3856" s="328" t="str">
        <f>VLOOKUP(A3856,'Web Based Remittances'!$A$2:$C$70,3,0)</f>
        <v>729u814h</v>
      </c>
      <c r="C3856" t="s">
        <v>156</v>
      </c>
      <c r="D3856" t="s">
        <v>157</v>
      </c>
      <c r="E3856">
        <v>4190205</v>
      </c>
      <c r="F3856">
        <v>0</v>
      </c>
      <c r="G3856">
        <v>0</v>
      </c>
      <c r="H3856">
        <v>0</v>
      </c>
      <c r="I3856">
        <v>0</v>
      </c>
      <c r="J3856">
        <v>0</v>
      </c>
      <c r="K3856">
        <v>0</v>
      </c>
      <c r="L3856">
        <v>0</v>
      </c>
      <c r="M3856">
        <v>0</v>
      </c>
      <c r="N3856">
        <v>0</v>
      </c>
      <c r="O3856">
        <v>0</v>
      </c>
      <c r="P3856">
        <v>0</v>
      </c>
      <c r="Q3856">
        <v>0</v>
      </c>
      <c r="R3856">
        <v>0</v>
      </c>
      <c r="S3856">
        <f t="shared" si="60"/>
        <v>0</v>
      </c>
      <c r="T3856">
        <f>SUM($F3856:H3856)</f>
        <v>0</v>
      </c>
      <c r="U3856">
        <f>SUM($F3856:I3856)</f>
        <v>0</v>
      </c>
      <c r="V3856">
        <f>SUM($F3856:J3856)</f>
        <v>0</v>
      </c>
      <c r="W3856">
        <f>SUM($F3856:K3856)</f>
        <v>0</v>
      </c>
      <c r="X3856">
        <f>SUM($F3856:L3856)</f>
        <v>0</v>
      </c>
      <c r="Y3856">
        <f>SUM($F3856:M3856)</f>
        <v>0</v>
      </c>
      <c r="Z3856">
        <f>SUM($F3856:N3856)</f>
        <v>0</v>
      </c>
      <c r="AA3856">
        <f>SUM($F3856:O3856)</f>
        <v>0</v>
      </c>
      <c r="AB3856">
        <f>SUM($F3856:P3856)</f>
        <v>0</v>
      </c>
      <c r="AC3856">
        <f>SUM($F3856:Q3856)</f>
        <v>0</v>
      </c>
      <c r="AD3856">
        <f>SUM($F3856:R3856)</f>
        <v>0</v>
      </c>
    </row>
    <row r="3857" spans="1:30" x14ac:dyDescent="0.35">
      <c r="A3857" t="s">
        <v>181</v>
      </c>
      <c r="B3857" s="328" t="str">
        <f>VLOOKUP(A3857,'Web Based Remittances'!$A$2:$C$70,3,0)</f>
        <v>729u814h</v>
      </c>
      <c r="C3857" t="s">
        <v>55</v>
      </c>
      <c r="D3857" t="s">
        <v>56</v>
      </c>
      <c r="E3857">
        <v>4190210</v>
      </c>
      <c r="F3857">
        <v>0</v>
      </c>
      <c r="G3857">
        <v>0</v>
      </c>
      <c r="H3857">
        <v>0</v>
      </c>
      <c r="I3857">
        <v>0</v>
      </c>
      <c r="J3857">
        <v>0</v>
      </c>
      <c r="K3857">
        <v>0</v>
      </c>
      <c r="L3857">
        <v>0</v>
      </c>
      <c r="M3857">
        <v>0</v>
      </c>
      <c r="N3857">
        <v>0</v>
      </c>
      <c r="O3857">
        <v>0</v>
      </c>
      <c r="P3857">
        <v>0</v>
      </c>
      <c r="Q3857">
        <v>0</v>
      </c>
      <c r="R3857">
        <v>0</v>
      </c>
      <c r="S3857">
        <f t="shared" si="60"/>
        <v>0</v>
      </c>
      <c r="T3857">
        <f>SUM($F3857:H3857)</f>
        <v>0</v>
      </c>
      <c r="U3857">
        <f>SUM($F3857:I3857)</f>
        <v>0</v>
      </c>
      <c r="V3857">
        <f>SUM($F3857:J3857)</f>
        <v>0</v>
      </c>
      <c r="W3857">
        <f>SUM($F3857:K3857)</f>
        <v>0</v>
      </c>
      <c r="X3857">
        <f>SUM($F3857:L3857)</f>
        <v>0</v>
      </c>
      <c r="Y3857">
        <f>SUM($F3857:M3857)</f>
        <v>0</v>
      </c>
      <c r="Z3857">
        <f>SUM($F3857:N3857)</f>
        <v>0</v>
      </c>
      <c r="AA3857">
        <f>SUM($F3857:O3857)</f>
        <v>0</v>
      </c>
      <c r="AB3857">
        <f>SUM($F3857:P3857)</f>
        <v>0</v>
      </c>
      <c r="AC3857">
        <f>SUM($F3857:Q3857)</f>
        <v>0</v>
      </c>
      <c r="AD3857">
        <f>SUM($F3857:R3857)</f>
        <v>0</v>
      </c>
    </row>
    <row r="3858" spans="1:30" x14ac:dyDescent="0.35">
      <c r="A3858" t="s">
        <v>181</v>
      </c>
      <c r="B3858" s="328" t="str">
        <f>VLOOKUP(A3858,'Web Based Remittances'!$A$2:$C$70,3,0)</f>
        <v>729u814h</v>
      </c>
      <c r="C3858" t="s">
        <v>57</v>
      </c>
      <c r="D3858" t="s">
        <v>58</v>
      </c>
      <c r="E3858">
        <v>6110000</v>
      </c>
      <c r="F3858">
        <v>865981</v>
      </c>
      <c r="G3858">
        <v>70798.41</v>
      </c>
      <c r="H3858">
        <v>70798.41</v>
      </c>
      <c r="I3858">
        <v>70798.41</v>
      </c>
      <c r="J3858">
        <v>70798.41</v>
      </c>
      <c r="K3858">
        <v>70798.41</v>
      </c>
      <c r="L3858">
        <v>73141.19</v>
      </c>
      <c r="M3858">
        <v>73141.19</v>
      </c>
      <c r="N3858">
        <v>73141.19</v>
      </c>
      <c r="O3858">
        <v>73141.19</v>
      </c>
      <c r="P3858">
        <v>73141.19</v>
      </c>
      <c r="Q3858">
        <v>73141.19</v>
      </c>
      <c r="R3858">
        <v>73141.81</v>
      </c>
      <c r="S3858">
        <f t="shared" si="60"/>
        <v>70798.41</v>
      </c>
      <c r="T3858">
        <f>SUM($F3858:H3858)</f>
        <v>1007577.8200000001</v>
      </c>
      <c r="U3858">
        <f>SUM($F3858:I3858)</f>
        <v>1078376.23</v>
      </c>
      <c r="V3858">
        <f>SUM($F3858:J3858)</f>
        <v>1149174.6399999999</v>
      </c>
      <c r="W3858">
        <f>SUM($F3858:K3858)</f>
        <v>1219973.0499999998</v>
      </c>
      <c r="X3858">
        <f>SUM($F3858:L3858)</f>
        <v>1293114.2399999998</v>
      </c>
      <c r="Y3858">
        <f>SUM($F3858:M3858)</f>
        <v>1366255.4299999997</v>
      </c>
      <c r="Z3858">
        <f>SUM($F3858:N3858)</f>
        <v>1439396.6199999996</v>
      </c>
      <c r="AA3858">
        <f>SUM($F3858:O3858)</f>
        <v>1512537.8099999996</v>
      </c>
      <c r="AB3858">
        <f>SUM($F3858:P3858)</f>
        <v>1585678.9999999995</v>
      </c>
      <c r="AC3858">
        <f>SUM($F3858:Q3858)</f>
        <v>1658820.1899999995</v>
      </c>
      <c r="AD3858">
        <f>SUM($F3858:R3858)</f>
        <v>1731961.9999999995</v>
      </c>
    </row>
    <row r="3859" spans="1:30" x14ac:dyDescent="0.35">
      <c r="A3859" t="s">
        <v>181</v>
      </c>
      <c r="B3859" s="328" t="str">
        <f>VLOOKUP(A3859,'Web Based Remittances'!$A$2:$C$70,3,0)</f>
        <v>729u814h</v>
      </c>
      <c r="C3859" t="s">
        <v>59</v>
      </c>
      <c r="D3859" t="s">
        <v>60</v>
      </c>
      <c r="E3859">
        <v>6110020</v>
      </c>
      <c r="F3859">
        <v>15685</v>
      </c>
      <c r="G3859">
        <v>930</v>
      </c>
      <c r="H3859">
        <v>1496</v>
      </c>
      <c r="I3859">
        <v>1496</v>
      </c>
      <c r="J3859">
        <v>1496</v>
      </c>
      <c r="K3859">
        <v>0</v>
      </c>
      <c r="L3859">
        <v>571</v>
      </c>
      <c r="M3859">
        <v>1616</v>
      </c>
      <c r="N3859">
        <v>1616</v>
      </c>
      <c r="O3859">
        <v>1616</v>
      </c>
      <c r="P3859">
        <v>1616</v>
      </c>
      <c r="Q3859">
        <v>1616</v>
      </c>
      <c r="R3859">
        <v>1616</v>
      </c>
      <c r="S3859">
        <f t="shared" si="60"/>
        <v>930</v>
      </c>
      <c r="T3859">
        <f>SUM($F3859:H3859)</f>
        <v>18111</v>
      </c>
      <c r="U3859">
        <f>SUM($F3859:I3859)</f>
        <v>19607</v>
      </c>
      <c r="V3859">
        <f>SUM($F3859:J3859)</f>
        <v>21103</v>
      </c>
      <c r="W3859">
        <f>SUM($F3859:K3859)</f>
        <v>21103</v>
      </c>
      <c r="X3859">
        <f>SUM($F3859:L3859)</f>
        <v>21674</v>
      </c>
      <c r="Y3859">
        <f>SUM($F3859:M3859)</f>
        <v>23290</v>
      </c>
      <c r="Z3859">
        <f>SUM($F3859:N3859)</f>
        <v>24906</v>
      </c>
      <c r="AA3859">
        <f>SUM($F3859:O3859)</f>
        <v>26522</v>
      </c>
      <c r="AB3859">
        <f>SUM($F3859:P3859)</f>
        <v>28138</v>
      </c>
      <c r="AC3859">
        <f>SUM($F3859:Q3859)</f>
        <v>29754</v>
      </c>
      <c r="AD3859">
        <f>SUM($F3859:R3859)</f>
        <v>31370</v>
      </c>
    </row>
    <row r="3860" spans="1:30" x14ac:dyDescent="0.35">
      <c r="A3860" t="s">
        <v>181</v>
      </c>
      <c r="B3860" s="328" t="str">
        <f>VLOOKUP(A3860,'Web Based Remittances'!$A$2:$C$70,3,0)</f>
        <v>729u814h</v>
      </c>
      <c r="C3860" t="s">
        <v>61</v>
      </c>
      <c r="D3860" t="s">
        <v>62</v>
      </c>
      <c r="E3860">
        <v>6110600</v>
      </c>
      <c r="F3860">
        <v>495150</v>
      </c>
      <c r="G3860">
        <v>41227.800000000003</v>
      </c>
      <c r="H3860">
        <v>41227.800000000003</v>
      </c>
      <c r="I3860">
        <v>41227.800000000003</v>
      </c>
      <c r="J3860">
        <v>41227.800000000003</v>
      </c>
      <c r="K3860">
        <v>41227.800000000003</v>
      </c>
      <c r="L3860">
        <v>41286</v>
      </c>
      <c r="M3860">
        <v>41286</v>
      </c>
      <c r="N3860">
        <v>41286</v>
      </c>
      <c r="O3860">
        <v>41286</v>
      </c>
      <c r="P3860">
        <v>41286</v>
      </c>
      <c r="Q3860">
        <v>41286</v>
      </c>
      <c r="R3860">
        <v>41295</v>
      </c>
      <c r="S3860">
        <f t="shared" si="60"/>
        <v>41227.800000000003</v>
      </c>
      <c r="T3860">
        <f>SUM($F3860:H3860)</f>
        <v>577605.60000000009</v>
      </c>
      <c r="U3860">
        <f>SUM($F3860:I3860)</f>
        <v>618833.40000000014</v>
      </c>
      <c r="V3860">
        <f>SUM($F3860:J3860)</f>
        <v>660061.20000000019</v>
      </c>
      <c r="W3860">
        <f>SUM($F3860:K3860)</f>
        <v>701289.00000000023</v>
      </c>
      <c r="X3860">
        <f>SUM($F3860:L3860)</f>
        <v>742575.00000000023</v>
      </c>
      <c r="Y3860">
        <f>SUM($F3860:M3860)</f>
        <v>783861.00000000023</v>
      </c>
      <c r="Z3860">
        <f>SUM($F3860:N3860)</f>
        <v>825147.00000000023</v>
      </c>
      <c r="AA3860">
        <f>SUM($F3860:O3860)</f>
        <v>866433.00000000023</v>
      </c>
      <c r="AB3860">
        <f>SUM($F3860:P3860)</f>
        <v>907719.00000000023</v>
      </c>
      <c r="AC3860">
        <f>SUM($F3860:Q3860)</f>
        <v>949005.00000000023</v>
      </c>
      <c r="AD3860">
        <f>SUM($F3860:R3860)</f>
        <v>990300.00000000023</v>
      </c>
    </row>
    <row r="3861" spans="1:30" x14ac:dyDescent="0.35">
      <c r="A3861" t="s">
        <v>181</v>
      </c>
      <c r="B3861" s="328" t="str">
        <f>VLOOKUP(A3861,'Web Based Remittances'!$A$2:$C$70,3,0)</f>
        <v>729u814h</v>
      </c>
      <c r="C3861" t="s">
        <v>63</v>
      </c>
      <c r="D3861" t="s">
        <v>64</v>
      </c>
      <c r="E3861">
        <v>6110720</v>
      </c>
      <c r="F3861">
        <v>83284</v>
      </c>
      <c r="G3861">
        <v>6940.33</v>
      </c>
      <c r="H3861">
        <v>6940.33</v>
      </c>
      <c r="I3861">
        <v>6940.33</v>
      </c>
      <c r="J3861">
        <v>6940.33</v>
      </c>
      <c r="K3861">
        <v>6940.33</v>
      </c>
      <c r="L3861">
        <v>6940.33</v>
      </c>
      <c r="M3861">
        <v>6940.33</v>
      </c>
      <c r="N3861">
        <v>6940.33</v>
      </c>
      <c r="O3861">
        <v>6940.33</v>
      </c>
      <c r="P3861">
        <v>6940.33</v>
      </c>
      <c r="Q3861">
        <v>6940.33</v>
      </c>
      <c r="R3861">
        <v>6940.37</v>
      </c>
      <c r="S3861">
        <f t="shared" si="60"/>
        <v>6940.33</v>
      </c>
      <c r="T3861">
        <f>SUM($F3861:H3861)</f>
        <v>97164.66</v>
      </c>
      <c r="U3861">
        <f>SUM($F3861:I3861)</f>
        <v>104104.99</v>
      </c>
      <c r="V3861">
        <f>SUM($F3861:J3861)</f>
        <v>111045.32</v>
      </c>
      <c r="W3861">
        <f>SUM($F3861:K3861)</f>
        <v>117985.65000000001</v>
      </c>
      <c r="X3861">
        <f>SUM($F3861:L3861)</f>
        <v>124925.98000000001</v>
      </c>
      <c r="Y3861">
        <f>SUM($F3861:M3861)</f>
        <v>131866.31</v>
      </c>
      <c r="Z3861">
        <f>SUM($F3861:N3861)</f>
        <v>138806.63999999998</v>
      </c>
      <c r="AA3861">
        <f>SUM($F3861:O3861)</f>
        <v>145746.96999999997</v>
      </c>
      <c r="AB3861">
        <f>SUM($F3861:P3861)</f>
        <v>152687.29999999996</v>
      </c>
      <c r="AC3861">
        <f>SUM($F3861:Q3861)</f>
        <v>159627.62999999995</v>
      </c>
      <c r="AD3861">
        <f>SUM($F3861:R3861)</f>
        <v>166567.99999999994</v>
      </c>
    </row>
    <row r="3862" spans="1:30" x14ac:dyDescent="0.35">
      <c r="A3862" t="s">
        <v>181</v>
      </c>
      <c r="B3862" s="328" t="str">
        <f>VLOOKUP(A3862,'Web Based Remittances'!$A$2:$C$70,3,0)</f>
        <v>729u814h</v>
      </c>
      <c r="C3862" t="s">
        <v>65</v>
      </c>
      <c r="D3862" t="s">
        <v>66</v>
      </c>
      <c r="E3862">
        <v>6110860</v>
      </c>
      <c r="F3862">
        <v>111686</v>
      </c>
      <c r="G3862">
        <v>9307.17</v>
      </c>
      <c r="H3862">
        <v>9307.17</v>
      </c>
      <c r="I3862">
        <v>9307.17</v>
      </c>
      <c r="J3862">
        <v>9307.17</v>
      </c>
      <c r="K3862">
        <v>9307.17</v>
      </c>
      <c r="L3862">
        <v>9307.17</v>
      </c>
      <c r="M3862">
        <v>9307.17</v>
      </c>
      <c r="N3862">
        <v>9307.17</v>
      </c>
      <c r="O3862">
        <v>9307.17</v>
      </c>
      <c r="P3862">
        <v>9307.17</v>
      </c>
      <c r="Q3862">
        <v>9307.17</v>
      </c>
      <c r="R3862">
        <v>9307.1299999999992</v>
      </c>
      <c r="S3862">
        <f t="shared" si="60"/>
        <v>9307.17</v>
      </c>
      <c r="T3862">
        <f>SUM($F3862:H3862)</f>
        <v>130300.34</v>
      </c>
      <c r="U3862">
        <f>SUM($F3862:I3862)</f>
        <v>139607.51</v>
      </c>
      <c r="V3862">
        <f>SUM($F3862:J3862)</f>
        <v>148914.68000000002</v>
      </c>
      <c r="W3862">
        <f>SUM($F3862:K3862)</f>
        <v>158221.85000000003</v>
      </c>
      <c r="X3862">
        <f>SUM($F3862:L3862)</f>
        <v>167529.02000000005</v>
      </c>
      <c r="Y3862">
        <f>SUM($F3862:M3862)</f>
        <v>176836.19000000006</v>
      </c>
      <c r="Z3862">
        <f>SUM($F3862:N3862)</f>
        <v>186143.36000000007</v>
      </c>
      <c r="AA3862">
        <f>SUM($F3862:O3862)</f>
        <v>195450.53000000009</v>
      </c>
      <c r="AB3862">
        <f>SUM($F3862:P3862)</f>
        <v>204757.7000000001</v>
      </c>
      <c r="AC3862">
        <f>SUM($F3862:Q3862)</f>
        <v>214064.87000000011</v>
      </c>
      <c r="AD3862">
        <f>SUM($F3862:R3862)</f>
        <v>223372.00000000012</v>
      </c>
    </row>
    <row r="3863" spans="1:30" x14ac:dyDescent="0.35">
      <c r="A3863" t="s">
        <v>181</v>
      </c>
      <c r="B3863" s="328" t="str">
        <f>VLOOKUP(A3863,'Web Based Remittances'!$A$2:$C$70,3,0)</f>
        <v>729u814h</v>
      </c>
      <c r="C3863" t="s">
        <v>67</v>
      </c>
      <c r="D3863" t="s">
        <v>68</v>
      </c>
      <c r="E3863">
        <v>6110800</v>
      </c>
      <c r="F3863">
        <v>0</v>
      </c>
      <c r="G3863">
        <v>0</v>
      </c>
      <c r="H3863">
        <v>0</v>
      </c>
      <c r="I3863">
        <v>0</v>
      </c>
      <c r="J3863">
        <v>0</v>
      </c>
      <c r="K3863">
        <v>0</v>
      </c>
      <c r="L3863">
        <v>0</v>
      </c>
      <c r="M3863">
        <v>0</v>
      </c>
      <c r="N3863">
        <v>0</v>
      </c>
      <c r="O3863">
        <v>0</v>
      </c>
      <c r="P3863">
        <v>0</v>
      </c>
      <c r="Q3863">
        <v>0</v>
      </c>
      <c r="R3863">
        <v>0</v>
      </c>
      <c r="S3863">
        <f t="shared" si="60"/>
        <v>0</v>
      </c>
      <c r="T3863">
        <f>SUM($F3863:H3863)</f>
        <v>0</v>
      </c>
      <c r="U3863">
        <f>SUM($F3863:I3863)</f>
        <v>0</v>
      </c>
      <c r="V3863">
        <f>SUM($F3863:J3863)</f>
        <v>0</v>
      </c>
      <c r="W3863">
        <f>SUM($F3863:K3863)</f>
        <v>0</v>
      </c>
      <c r="X3863">
        <f>SUM($F3863:L3863)</f>
        <v>0</v>
      </c>
      <c r="Y3863">
        <f>SUM($F3863:M3863)</f>
        <v>0</v>
      </c>
      <c r="Z3863">
        <f>SUM($F3863:N3863)</f>
        <v>0</v>
      </c>
      <c r="AA3863">
        <f>SUM($F3863:O3863)</f>
        <v>0</v>
      </c>
      <c r="AB3863">
        <f>SUM($F3863:P3863)</f>
        <v>0</v>
      </c>
      <c r="AC3863">
        <f>SUM($F3863:Q3863)</f>
        <v>0</v>
      </c>
      <c r="AD3863">
        <f>SUM($F3863:R3863)</f>
        <v>0</v>
      </c>
    </row>
    <row r="3864" spans="1:30" x14ac:dyDescent="0.35">
      <c r="A3864" t="s">
        <v>181</v>
      </c>
      <c r="B3864" s="328" t="str">
        <f>VLOOKUP(A3864,'Web Based Remittances'!$A$2:$C$70,3,0)</f>
        <v>729u814h</v>
      </c>
      <c r="C3864" t="s">
        <v>69</v>
      </c>
      <c r="D3864" t="s">
        <v>70</v>
      </c>
      <c r="E3864">
        <v>6110640</v>
      </c>
      <c r="F3864">
        <v>59794</v>
      </c>
      <c r="G3864">
        <v>4982.83</v>
      </c>
      <c r="H3864">
        <v>4982.83</v>
      </c>
      <c r="I3864">
        <v>4982.83</v>
      </c>
      <c r="J3864">
        <v>4982.83</v>
      </c>
      <c r="K3864">
        <v>4982.83</v>
      </c>
      <c r="L3864">
        <v>4982.83</v>
      </c>
      <c r="M3864">
        <v>4982.83</v>
      </c>
      <c r="N3864">
        <v>4982.83</v>
      </c>
      <c r="O3864">
        <v>4982.83</v>
      </c>
      <c r="P3864">
        <v>4982.83</v>
      </c>
      <c r="Q3864">
        <v>4982.83</v>
      </c>
      <c r="R3864">
        <v>4982.87</v>
      </c>
      <c r="S3864">
        <f t="shared" si="60"/>
        <v>4982.83</v>
      </c>
      <c r="T3864">
        <f>SUM($F3864:H3864)</f>
        <v>69759.66</v>
      </c>
      <c r="U3864">
        <f>SUM($F3864:I3864)</f>
        <v>74742.490000000005</v>
      </c>
      <c r="V3864">
        <f>SUM($F3864:J3864)</f>
        <v>79725.320000000007</v>
      </c>
      <c r="W3864">
        <f>SUM($F3864:K3864)</f>
        <v>84708.150000000009</v>
      </c>
      <c r="X3864">
        <f>SUM($F3864:L3864)</f>
        <v>89690.98000000001</v>
      </c>
      <c r="Y3864">
        <f>SUM($F3864:M3864)</f>
        <v>94673.810000000012</v>
      </c>
      <c r="Z3864">
        <f>SUM($F3864:N3864)</f>
        <v>99656.640000000014</v>
      </c>
      <c r="AA3864">
        <f>SUM($F3864:O3864)</f>
        <v>104639.47000000002</v>
      </c>
      <c r="AB3864">
        <f>SUM($F3864:P3864)</f>
        <v>109622.30000000002</v>
      </c>
      <c r="AC3864">
        <f>SUM($F3864:Q3864)</f>
        <v>114605.13000000002</v>
      </c>
      <c r="AD3864">
        <f>SUM($F3864:R3864)</f>
        <v>119588.00000000001</v>
      </c>
    </row>
    <row r="3865" spans="1:30" x14ac:dyDescent="0.35">
      <c r="A3865" t="s">
        <v>181</v>
      </c>
      <c r="B3865" s="328" t="str">
        <f>VLOOKUP(A3865,'Web Based Remittances'!$A$2:$C$70,3,0)</f>
        <v>729u814h</v>
      </c>
      <c r="C3865" t="s">
        <v>71</v>
      </c>
      <c r="D3865" t="s">
        <v>72</v>
      </c>
      <c r="E3865">
        <v>6116300</v>
      </c>
      <c r="F3865">
        <v>565</v>
      </c>
      <c r="G3865">
        <v>0</v>
      </c>
      <c r="H3865">
        <v>62</v>
      </c>
      <c r="I3865">
        <v>300</v>
      </c>
      <c r="J3865">
        <v>141</v>
      </c>
      <c r="K3865">
        <v>0</v>
      </c>
      <c r="L3865">
        <v>62</v>
      </c>
      <c r="M3865">
        <v>0</v>
      </c>
      <c r="N3865">
        <v>0</v>
      </c>
      <c r="O3865">
        <v>0</v>
      </c>
      <c r="P3865">
        <v>0</v>
      </c>
      <c r="Q3865">
        <v>0</v>
      </c>
      <c r="R3865">
        <v>0</v>
      </c>
      <c r="S3865">
        <f t="shared" si="60"/>
        <v>0</v>
      </c>
      <c r="T3865">
        <f>SUM($F3865:H3865)</f>
        <v>627</v>
      </c>
      <c r="U3865">
        <f>SUM($F3865:I3865)</f>
        <v>927</v>
      </c>
      <c r="V3865">
        <f>SUM($F3865:J3865)</f>
        <v>1068</v>
      </c>
      <c r="W3865">
        <f>SUM($F3865:K3865)</f>
        <v>1068</v>
      </c>
      <c r="X3865">
        <f>SUM($F3865:L3865)</f>
        <v>1130</v>
      </c>
      <c r="Y3865">
        <f>SUM($F3865:M3865)</f>
        <v>1130</v>
      </c>
      <c r="Z3865">
        <f>SUM($F3865:N3865)</f>
        <v>1130</v>
      </c>
      <c r="AA3865">
        <f>SUM($F3865:O3865)</f>
        <v>1130</v>
      </c>
      <c r="AB3865">
        <f>SUM($F3865:P3865)</f>
        <v>1130</v>
      </c>
      <c r="AC3865">
        <f>SUM($F3865:Q3865)</f>
        <v>1130</v>
      </c>
      <c r="AD3865">
        <f>SUM($F3865:R3865)</f>
        <v>1130</v>
      </c>
    </row>
    <row r="3866" spans="1:30" x14ac:dyDescent="0.35">
      <c r="A3866" t="s">
        <v>181</v>
      </c>
      <c r="B3866" s="328" t="str">
        <f>VLOOKUP(A3866,'Web Based Remittances'!$A$2:$C$70,3,0)</f>
        <v>729u814h</v>
      </c>
      <c r="C3866" t="s">
        <v>73</v>
      </c>
      <c r="D3866" t="s">
        <v>74</v>
      </c>
      <c r="E3866">
        <v>6116200</v>
      </c>
      <c r="F3866">
        <v>1500</v>
      </c>
      <c r="G3866">
        <v>0</v>
      </c>
      <c r="H3866">
        <v>0</v>
      </c>
      <c r="I3866">
        <v>0</v>
      </c>
      <c r="J3866">
        <v>500</v>
      </c>
      <c r="K3866">
        <v>0</v>
      </c>
      <c r="L3866">
        <v>1000</v>
      </c>
      <c r="M3866">
        <v>0</v>
      </c>
      <c r="N3866">
        <v>0</v>
      </c>
      <c r="O3866">
        <v>0</v>
      </c>
      <c r="P3866">
        <v>0</v>
      </c>
      <c r="Q3866">
        <v>0</v>
      </c>
      <c r="R3866">
        <v>0</v>
      </c>
      <c r="S3866">
        <f t="shared" si="60"/>
        <v>0</v>
      </c>
      <c r="T3866">
        <f>SUM($F3866:H3866)</f>
        <v>1500</v>
      </c>
      <c r="U3866">
        <f>SUM($F3866:I3866)</f>
        <v>1500</v>
      </c>
      <c r="V3866">
        <f>SUM($F3866:J3866)</f>
        <v>2000</v>
      </c>
      <c r="W3866">
        <f>SUM($F3866:K3866)</f>
        <v>2000</v>
      </c>
      <c r="X3866">
        <f>SUM($F3866:L3866)</f>
        <v>3000</v>
      </c>
      <c r="Y3866">
        <f>SUM($F3866:M3866)</f>
        <v>3000</v>
      </c>
      <c r="Z3866">
        <f>SUM($F3866:N3866)</f>
        <v>3000</v>
      </c>
      <c r="AA3866">
        <f>SUM($F3866:O3866)</f>
        <v>3000</v>
      </c>
      <c r="AB3866">
        <f>SUM($F3866:P3866)</f>
        <v>3000</v>
      </c>
      <c r="AC3866">
        <f>SUM($F3866:Q3866)</f>
        <v>3000</v>
      </c>
      <c r="AD3866">
        <f>SUM($F3866:R3866)</f>
        <v>3000</v>
      </c>
    </row>
    <row r="3867" spans="1:30" x14ac:dyDescent="0.35">
      <c r="A3867" t="s">
        <v>181</v>
      </c>
      <c r="B3867" s="328" t="str">
        <f>VLOOKUP(A3867,'Web Based Remittances'!$A$2:$C$70,3,0)</f>
        <v>729u814h</v>
      </c>
      <c r="C3867" t="s">
        <v>75</v>
      </c>
      <c r="D3867" t="s">
        <v>76</v>
      </c>
      <c r="E3867">
        <v>6116610</v>
      </c>
      <c r="F3867">
        <v>0</v>
      </c>
      <c r="G3867">
        <v>0</v>
      </c>
      <c r="H3867">
        <v>0</v>
      </c>
      <c r="I3867">
        <v>0</v>
      </c>
      <c r="J3867">
        <v>0</v>
      </c>
      <c r="K3867">
        <v>0</v>
      </c>
      <c r="L3867">
        <v>0</v>
      </c>
      <c r="M3867">
        <v>0</v>
      </c>
      <c r="N3867">
        <v>0</v>
      </c>
      <c r="O3867">
        <v>0</v>
      </c>
      <c r="P3867">
        <v>0</v>
      </c>
      <c r="Q3867">
        <v>0</v>
      </c>
      <c r="R3867">
        <v>0</v>
      </c>
      <c r="S3867">
        <f t="shared" si="60"/>
        <v>0</v>
      </c>
      <c r="T3867">
        <f>SUM($F3867:H3867)</f>
        <v>0</v>
      </c>
      <c r="U3867">
        <f>SUM($F3867:I3867)</f>
        <v>0</v>
      </c>
      <c r="V3867">
        <f>SUM($F3867:J3867)</f>
        <v>0</v>
      </c>
      <c r="W3867">
        <f>SUM($F3867:K3867)</f>
        <v>0</v>
      </c>
      <c r="X3867">
        <f>SUM($F3867:L3867)</f>
        <v>0</v>
      </c>
      <c r="Y3867">
        <f>SUM($F3867:M3867)</f>
        <v>0</v>
      </c>
      <c r="Z3867">
        <f>SUM($F3867:N3867)</f>
        <v>0</v>
      </c>
      <c r="AA3867">
        <f>SUM($F3867:O3867)</f>
        <v>0</v>
      </c>
      <c r="AB3867">
        <f>SUM($F3867:P3867)</f>
        <v>0</v>
      </c>
      <c r="AC3867">
        <f>SUM($F3867:Q3867)</f>
        <v>0</v>
      </c>
      <c r="AD3867">
        <f>SUM($F3867:R3867)</f>
        <v>0</v>
      </c>
    </row>
    <row r="3868" spans="1:30" x14ac:dyDescent="0.35">
      <c r="A3868" t="s">
        <v>181</v>
      </c>
      <c r="B3868" s="328" t="str">
        <f>VLOOKUP(A3868,'Web Based Remittances'!$A$2:$C$70,3,0)</f>
        <v>729u814h</v>
      </c>
      <c r="C3868" t="s">
        <v>77</v>
      </c>
      <c r="D3868" t="s">
        <v>78</v>
      </c>
      <c r="E3868">
        <v>6116600</v>
      </c>
      <c r="F3868">
        <v>455</v>
      </c>
      <c r="G3868">
        <v>455</v>
      </c>
      <c r="H3868">
        <v>0</v>
      </c>
      <c r="I3868">
        <v>0</v>
      </c>
      <c r="J3868">
        <v>0</v>
      </c>
      <c r="K3868">
        <v>0</v>
      </c>
      <c r="L3868">
        <v>0</v>
      </c>
      <c r="M3868">
        <v>0</v>
      </c>
      <c r="N3868">
        <v>0</v>
      </c>
      <c r="O3868">
        <v>0</v>
      </c>
      <c r="P3868">
        <v>0</v>
      </c>
      <c r="Q3868">
        <v>0</v>
      </c>
      <c r="R3868">
        <v>0</v>
      </c>
      <c r="S3868">
        <f t="shared" si="60"/>
        <v>455</v>
      </c>
      <c r="T3868">
        <f>SUM($F3868:H3868)</f>
        <v>910</v>
      </c>
      <c r="U3868">
        <f>SUM($F3868:I3868)</f>
        <v>910</v>
      </c>
      <c r="V3868">
        <f>SUM($F3868:J3868)</f>
        <v>910</v>
      </c>
      <c r="W3868">
        <f>SUM($F3868:K3868)</f>
        <v>910</v>
      </c>
      <c r="X3868">
        <f>SUM($F3868:L3868)</f>
        <v>910</v>
      </c>
      <c r="Y3868">
        <f>SUM($F3868:M3868)</f>
        <v>910</v>
      </c>
      <c r="Z3868">
        <f>SUM($F3868:N3868)</f>
        <v>910</v>
      </c>
      <c r="AA3868">
        <f>SUM($F3868:O3868)</f>
        <v>910</v>
      </c>
      <c r="AB3868">
        <f>SUM($F3868:P3868)</f>
        <v>910</v>
      </c>
      <c r="AC3868">
        <f>SUM($F3868:Q3868)</f>
        <v>910</v>
      </c>
      <c r="AD3868">
        <f>SUM($F3868:R3868)</f>
        <v>910</v>
      </c>
    </row>
    <row r="3869" spans="1:30" x14ac:dyDescent="0.35">
      <c r="A3869" t="s">
        <v>181</v>
      </c>
      <c r="B3869" s="328" t="str">
        <f>VLOOKUP(A3869,'Web Based Remittances'!$A$2:$C$70,3,0)</f>
        <v>729u814h</v>
      </c>
      <c r="C3869" t="s">
        <v>79</v>
      </c>
      <c r="D3869" t="s">
        <v>80</v>
      </c>
      <c r="E3869">
        <v>6121000</v>
      </c>
      <c r="F3869">
        <v>3500</v>
      </c>
      <c r="G3869">
        <v>0</v>
      </c>
      <c r="H3869">
        <v>350</v>
      </c>
      <c r="I3869">
        <v>350</v>
      </c>
      <c r="J3869">
        <v>350</v>
      </c>
      <c r="K3869">
        <v>0</v>
      </c>
      <c r="L3869">
        <v>350</v>
      </c>
      <c r="M3869">
        <v>350</v>
      </c>
      <c r="N3869">
        <v>350</v>
      </c>
      <c r="O3869">
        <v>350</v>
      </c>
      <c r="P3869">
        <v>350</v>
      </c>
      <c r="Q3869">
        <v>350</v>
      </c>
      <c r="R3869">
        <v>350</v>
      </c>
      <c r="S3869">
        <f t="shared" si="60"/>
        <v>0</v>
      </c>
      <c r="T3869">
        <f>SUM($F3869:H3869)</f>
        <v>3850</v>
      </c>
      <c r="U3869">
        <f>SUM($F3869:I3869)</f>
        <v>4200</v>
      </c>
      <c r="V3869">
        <f>SUM($F3869:J3869)</f>
        <v>4550</v>
      </c>
      <c r="W3869">
        <f>SUM($F3869:K3869)</f>
        <v>4550</v>
      </c>
      <c r="X3869">
        <f>SUM($F3869:L3869)</f>
        <v>4900</v>
      </c>
      <c r="Y3869">
        <f>SUM($F3869:M3869)</f>
        <v>5250</v>
      </c>
      <c r="Z3869">
        <f>SUM($F3869:N3869)</f>
        <v>5600</v>
      </c>
      <c r="AA3869">
        <f>SUM($F3869:O3869)</f>
        <v>5950</v>
      </c>
      <c r="AB3869">
        <f>SUM($F3869:P3869)</f>
        <v>6300</v>
      </c>
      <c r="AC3869">
        <f>SUM($F3869:Q3869)</f>
        <v>6650</v>
      </c>
      <c r="AD3869">
        <f>SUM($F3869:R3869)</f>
        <v>7000</v>
      </c>
    </row>
    <row r="3870" spans="1:30" x14ac:dyDescent="0.35">
      <c r="A3870" t="s">
        <v>181</v>
      </c>
      <c r="B3870" s="328" t="str">
        <f>VLOOKUP(A3870,'Web Based Remittances'!$A$2:$C$70,3,0)</f>
        <v>729u814h</v>
      </c>
      <c r="C3870" t="s">
        <v>81</v>
      </c>
      <c r="D3870" t="s">
        <v>82</v>
      </c>
      <c r="E3870">
        <v>6122310</v>
      </c>
      <c r="F3870">
        <v>1000</v>
      </c>
      <c r="G3870">
        <v>0</v>
      </c>
      <c r="H3870">
        <v>0</v>
      </c>
      <c r="I3870">
        <v>0</v>
      </c>
      <c r="J3870">
        <v>0</v>
      </c>
      <c r="K3870">
        <v>0</v>
      </c>
      <c r="L3870">
        <v>1000</v>
      </c>
      <c r="M3870">
        <v>0</v>
      </c>
      <c r="N3870">
        <v>0</v>
      </c>
      <c r="O3870">
        <v>0</v>
      </c>
      <c r="P3870">
        <v>0</v>
      </c>
      <c r="Q3870">
        <v>0</v>
      </c>
      <c r="R3870">
        <v>0</v>
      </c>
      <c r="S3870">
        <f t="shared" si="60"/>
        <v>0</v>
      </c>
      <c r="T3870">
        <f>SUM($F3870:H3870)</f>
        <v>1000</v>
      </c>
      <c r="U3870">
        <f>SUM($F3870:I3870)</f>
        <v>1000</v>
      </c>
      <c r="V3870">
        <f>SUM($F3870:J3870)</f>
        <v>1000</v>
      </c>
      <c r="W3870">
        <f>SUM($F3870:K3870)</f>
        <v>1000</v>
      </c>
      <c r="X3870">
        <f>SUM($F3870:L3870)</f>
        <v>2000</v>
      </c>
      <c r="Y3870">
        <f>SUM($F3870:M3870)</f>
        <v>2000</v>
      </c>
      <c r="Z3870">
        <f>SUM($F3870:N3870)</f>
        <v>2000</v>
      </c>
      <c r="AA3870">
        <f>SUM($F3870:O3870)</f>
        <v>2000</v>
      </c>
      <c r="AB3870">
        <f>SUM($F3870:P3870)</f>
        <v>2000</v>
      </c>
      <c r="AC3870">
        <f>SUM($F3870:Q3870)</f>
        <v>2000</v>
      </c>
      <c r="AD3870">
        <f>SUM($F3870:R3870)</f>
        <v>2000</v>
      </c>
    </row>
    <row r="3871" spans="1:30" x14ac:dyDescent="0.35">
      <c r="A3871" t="s">
        <v>181</v>
      </c>
      <c r="B3871" s="328" t="str">
        <f>VLOOKUP(A3871,'Web Based Remittances'!$A$2:$C$70,3,0)</f>
        <v>729u814h</v>
      </c>
      <c r="C3871" t="s">
        <v>83</v>
      </c>
      <c r="D3871" t="s">
        <v>84</v>
      </c>
      <c r="E3871">
        <v>6122110</v>
      </c>
      <c r="F3871">
        <v>5356</v>
      </c>
      <c r="G3871">
        <v>0</v>
      </c>
      <c r="H3871">
        <v>226</v>
      </c>
      <c r="I3871">
        <v>2000</v>
      </c>
      <c r="J3871">
        <v>226</v>
      </c>
      <c r="K3871">
        <v>0</v>
      </c>
      <c r="L3871">
        <v>0</v>
      </c>
      <c r="M3871">
        <v>226</v>
      </c>
      <c r="N3871">
        <v>226</v>
      </c>
      <c r="O3871">
        <v>226</v>
      </c>
      <c r="P3871">
        <v>226</v>
      </c>
      <c r="Q3871">
        <v>2000</v>
      </c>
      <c r="R3871">
        <v>0</v>
      </c>
      <c r="S3871">
        <f t="shared" si="60"/>
        <v>0</v>
      </c>
      <c r="T3871">
        <f>SUM($F3871:H3871)</f>
        <v>5582</v>
      </c>
      <c r="U3871">
        <f>SUM($F3871:I3871)</f>
        <v>7582</v>
      </c>
      <c r="V3871">
        <f>SUM($F3871:J3871)</f>
        <v>7808</v>
      </c>
      <c r="W3871">
        <f>SUM($F3871:K3871)</f>
        <v>7808</v>
      </c>
      <c r="X3871">
        <f>SUM($F3871:L3871)</f>
        <v>7808</v>
      </c>
      <c r="Y3871">
        <f>SUM($F3871:M3871)</f>
        <v>8034</v>
      </c>
      <c r="Z3871">
        <f>SUM($F3871:N3871)</f>
        <v>8260</v>
      </c>
      <c r="AA3871">
        <f>SUM($F3871:O3871)</f>
        <v>8486</v>
      </c>
      <c r="AB3871">
        <f>SUM($F3871:P3871)</f>
        <v>8712</v>
      </c>
      <c r="AC3871">
        <f>SUM($F3871:Q3871)</f>
        <v>10712</v>
      </c>
      <c r="AD3871">
        <f>SUM($F3871:R3871)</f>
        <v>10712</v>
      </c>
    </row>
    <row r="3872" spans="1:30" x14ac:dyDescent="0.35">
      <c r="A3872" t="s">
        <v>181</v>
      </c>
      <c r="B3872" s="328" t="str">
        <f>VLOOKUP(A3872,'Web Based Remittances'!$A$2:$C$70,3,0)</f>
        <v>729u814h</v>
      </c>
      <c r="C3872" t="s">
        <v>85</v>
      </c>
      <c r="D3872" t="s">
        <v>86</v>
      </c>
      <c r="E3872">
        <v>6120800</v>
      </c>
      <c r="F3872">
        <v>5626</v>
      </c>
      <c r="G3872">
        <v>0</v>
      </c>
      <c r="H3872">
        <v>1400</v>
      </c>
      <c r="I3872">
        <v>0</v>
      </c>
      <c r="J3872">
        <v>0</v>
      </c>
      <c r="K3872">
        <v>0</v>
      </c>
      <c r="L3872">
        <v>1250</v>
      </c>
      <c r="M3872">
        <v>0</v>
      </c>
      <c r="N3872">
        <v>0</v>
      </c>
      <c r="O3872">
        <v>1024</v>
      </c>
      <c r="P3872">
        <v>0</v>
      </c>
      <c r="Q3872">
        <v>0</v>
      </c>
      <c r="R3872">
        <v>1952</v>
      </c>
      <c r="S3872">
        <f t="shared" si="60"/>
        <v>0</v>
      </c>
      <c r="T3872">
        <f>SUM($F3872:H3872)</f>
        <v>7026</v>
      </c>
      <c r="U3872">
        <f>SUM($F3872:I3872)</f>
        <v>7026</v>
      </c>
      <c r="V3872">
        <f>SUM($F3872:J3872)</f>
        <v>7026</v>
      </c>
      <c r="W3872">
        <f>SUM($F3872:K3872)</f>
        <v>7026</v>
      </c>
      <c r="X3872">
        <f>SUM($F3872:L3872)</f>
        <v>8276</v>
      </c>
      <c r="Y3872">
        <f>SUM($F3872:M3872)</f>
        <v>8276</v>
      </c>
      <c r="Z3872">
        <f>SUM($F3872:N3872)</f>
        <v>8276</v>
      </c>
      <c r="AA3872">
        <f>SUM($F3872:O3872)</f>
        <v>9300</v>
      </c>
      <c r="AB3872">
        <f>SUM($F3872:P3872)</f>
        <v>9300</v>
      </c>
      <c r="AC3872">
        <f>SUM($F3872:Q3872)</f>
        <v>9300</v>
      </c>
      <c r="AD3872">
        <f>SUM($F3872:R3872)</f>
        <v>11252</v>
      </c>
    </row>
    <row r="3873" spans="1:30" x14ac:dyDescent="0.35">
      <c r="A3873" t="s">
        <v>181</v>
      </c>
      <c r="B3873" s="328" t="str">
        <f>VLOOKUP(A3873,'Web Based Remittances'!$A$2:$C$70,3,0)</f>
        <v>729u814h</v>
      </c>
      <c r="C3873" t="s">
        <v>87</v>
      </c>
      <c r="D3873" t="s">
        <v>88</v>
      </c>
      <c r="E3873">
        <v>6120220</v>
      </c>
      <c r="F3873">
        <v>51826</v>
      </c>
      <c r="G3873">
        <v>5668</v>
      </c>
      <c r="H3873">
        <v>3048</v>
      </c>
      <c r="I3873">
        <v>3048</v>
      </c>
      <c r="J3873">
        <v>4048</v>
      </c>
      <c r="K3873">
        <v>0</v>
      </c>
      <c r="L3873">
        <v>8096</v>
      </c>
      <c r="M3873">
        <v>4048</v>
      </c>
      <c r="N3873">
        <v>5668</v>
      </c>
      <c r="O3873">
        <v>4048</v>
      </c>
      <c r="P3873">
        <v>5048</v>
      </c>
      <c r="Q3873">
        <v>5048</v>
      </c>
      <c r="R3873">
        <v>4058</v>
      </c>
      <c r="S3873">
        <f t="shared" si="60"/>
        <v>5668</v>
      </c>
      <c r="T3873">
        <f>SUM($F3873:H3873)</f>
        <v>60542</v>
      </c>
      <c r="U3873">
        <f>SUM($F3873:I3873)</f>
        <v>63590</v>
      </c>
      <c r="V3873">
        <f>SUM($F3873:J3873)</f>
        <v>67638</v>
      </c>
      <c r="W3873">
        <f>SUM($F3873:K3873)</f>
        <v>67638</v>
      </c>
      <c r="X3873">
        <f>SUM($F3873:L3873)</f>
        <v>75734</v>
      </c>
      <c r="Y3873">
        <f>SUM($F3873:M3873)</f>
        <v>79782</v>
      </c>
      <c r="Z3873">
        <f>SUM($F3873:N3873)</f>
        <v>85450</v>
      </c>
      <c r="AA3873">
        <f>SUM($F3873:O3873)</f>
        <v>89498</v>
      </c>
      <c r="AB3873">
        <f>SUM($F3873:P3873)</f>
        <v>94546</v>
      </c>
      <c r="AC3873">
        <f>SUM($F3873:Q3873)</f>
        <v>99594</v>
      </c>
      <c r="AD3873">
        <f>SUM($F3873:R3873)</f>
        <v>103652</v>
      </c>
    </row>
    <row r="3874" spans="1:30" x14ac:dyDescent="0.35">
      <c r="A3874" t="s">
        <v>181</v>
      </c>
      <c r="B3874" s="328" t="str">
        <f>VLOOKUP(A3874,'Web Based Remittances'!$A$2:$C$70,3,0)</f>
        <v>729u814h</v>
      </c>
      <c r="C3874" t="s">
        <v>89</v>
      </c>
      <c r="D3874" t="s">
        <v>90</v>
      </c>
      <c r="E3874">
        <v>6120600</v>
      </c>
      <c r="F3874">
        <v>5888</v>
      </c>
      <c r="G3874">
        <v>5888</v>
      </c>
      <c r="H3874">
        <v>0</v>
      </c>
      <c r="I3874">
        <v>0</v>
      </c>
      <c r="J3874">
        <v>0</v>
      </c>
      <c r="K3874">
        <v>0</v>
      </c>
      <c r="L3874">
        <v>0</v>
      </c>
      <c r="M3874">
        <v>0</v>
      </c>
      <c r="N3874">
        <v>0</v>
      </c>
      <c r="O3874">
        <v>0</v>
      </c>
      <c r="P3874">
        <v>0</v>
      </c>
      <c r="Q3874">
        <v>0</v>
      </c>
      <c r="R3874">
        <v>0</v>
      </c>
      <c r="S3874">
        <f t="shared" si="60"/>
        <v>5888</v>
      </c>
      <c r="T3874">
        <f>SUM($F3874:H3874)</f>
        <v>11776</v>
      </c>
      <c r="U3874">
        <f>SUM($F3874:I3874)</f>
        <v>11776</v>
      </c>
      <c r="V3874">
        <f>SUM($F3874:J3874)</f>
        <v>11776</v>
      </c>
      <c r="W3874">
        <f>SUM($F3874:K3874)</f>
        <v>11776</v>
      </c>
      <c r="X3874">
        <f>SUM($F3874:L3874)</f>
        <v>11776</v>
      </c>
      <c r="Y3874">
        <f>SUM($F3874:M3874)</f>
        <v>11776</v>
      </c>
      <c r="Z3874">
        <f>SUM($F3874:N3874)</f>
        <v>11776</v>
      </c>
      <c r="AA3874">
        <f>SUM($F3874:O3874)</f>
        <v>11776</v>
      </c>
      <c r="AB3874">
        <f>SUM($F3874:P3874)</f>
        <v>11776</v>
      </c>
      <c r="AC3874">
        <f>SUM($F3874:Q3874)</f>
        <v>11776</v>
      </c>
      <c r="AD3874">
        <f>SUM($F3874:R3874)</f>
        <v>11776</v>
      </c>
    </row>
    <row r="3875" spans="1:30" x14ac:dyDescent="0.35">
      <c r="A3875" t="s">
        <v>181</v>
      </c>
      <c r="B3875" s="328" t="str">
        <f>VLOOKUP(A3875,'Web Based Remittances'!$A$2:$C$70,3,0)</f>
        <v>729u814h</v>
      </c>
      <c r="C3875" t="s">
        <v>91</v>
      </c>
      <c r="D3875" t="s">
        <v>92</v>
      </c>
      <c r="E3875">
        <v>6120400</v>
      </c>
      <c r="F3875">
        <v>16613</v>
      </c>
      <c r="G3875">
        <v>0</v>
      </c>
      <c r="H3875">
        <v>1661</v>
      </c>
      <c r="I3875">
        <v>1661</v>
      </c>
      <c r="J3875">
        <v>1661</v>
      </c>
      <c r="K3875">
        <v>0</v>
      </c>
      <c r="L3875">
        <v>1438</v>
      </c>
      <c r="M3875">
        <v>1438</v>
      </c>
      <c r="N3875">
        <v>1438</v>
      </c>
      <c r="O3875">
        <v>1438</v>
      </c>
      <c r="P3875">
        <v>1438</v>
      </c>
      <c r="Q3875">
        <v>3000</v>
      </c>
      <c r="R3875">
        <v>1440</v>
      </c>
      <c r="S3875">
        <f t="shared" si="60"/>
        <v>0</v>
      </c>
      <c r="T3875">
        <f>SUM($F3875:H3875)</f>
        <v>18274</v>
      </c>
      <c r="U3875">
        <f>SUM($F3875:I3875)</f>
        <v>19935</v>
      </c>
      <c r="V3875">
        <f>SUM($F3875:J3875)</f>
        <v>21596</v>
      </c>
      <c r="W3875">
        <f>SUM($F3875:K3875)</f>
        <v>21596</v>
      </c>
      <c r="X3875">
        <f>SUM($F3875:L3875)</f>
        <v>23034</v>
      </c>
      <c r="Y3875">
        <f>SUM($F3875:M3875)</f>
        <v>24472</v>
      </c>
      <c r="Z3875">
        <f>SUM($F3875:N3875)</f>
        <v>25910</v>
      </c>
      <c r="AA3875">
        <f>SUM($F3875:O3875)</f>
        <v>27348</v>
      </c>
      <c r="AB3875">
        <f>SUM($F3875:P3875)</f>
        <v>28786</v>
      </c>
      <c r="AC3875">
        <f>SUM($F3875:Q3875)</f>
        <v>31786</v>
      </c>
      <c r="AD3875">
        <f>SUM($F3875:R3875)</f>
        <v>33226</v>
      </c>
    </row>
    <row r="3876" spans="1:30" x14ac:dyDescent="0.35">
      <c r="A3876" t="s">
        <v>181</v>
      </c>
      <c r="B3876" s="328" t="str">
        <f>VLOOKUP(A3876,'Web Based Remittances'!$A$2:$C$70,3,0)</f>
        <v>729u814h</v>
      </c>
      <c r="C3876" t="s">
        <v>93</v>
      </c>
      <c r="D3876" t="s">
        <v>94</v>
      </c>
      <c r="E3876">
        <v>6140130</v>
      </c>
      <c r="F3876">
        <v>22307</v>
      </c>
      <c r="G3876">
        <v>2691</v>
      </c>
      <c r="H3876">
        <v>1091</v>
      </c>
      <c r="I3876">
        <v>2591</v>
      </c>
      <c r="J3876">
        <v>6691</v>
      </c>
      <c r="K3876">
        <v>0</v>
      </c>
      <c r="L3876">
        <v>1091</v>
      </c>
      <c r="M3876">
        <v>1091</v>
      </c>
      <c r="N3876">
        <v>1091</v>
      </c>
      <c r="O3876">
        <v>2691</v>
      </c>
      <c r="P3876">
        <v>1091</v>
      </c>
      <c r="Q3876">
        <v>1091</v>
      </c>
      <c r="R3876">
        <v>1097</v>
      </c>
      <c r="S3876">
        <f t="shared" si="60"/>
        <v>2691</v>
      </c>
      <c r="T3876">
        <f>SUM($F3876:H3876)</f>
        <v>26089</v>
      </c>
      <c r="U3876">
        <f>SUM($F3876:I3876)</f>
        <v>28680</v>
      </c>
      <c r="V3876">
        <f>SUM($F3876:J3876)</f>
        <v>35371</v>
      </c>
      <c r="W3876">
        <f>SUM($F3876:K3876)</f>
        <v>35371</v>
      </c>
      <c r="X3876">
        <f>SUM($F3876:L3876)</f>
        <v>36462</v>
      </c>
      <c r="Y3876">
        <f>SUM($F3876:M3876)</f>
        <v>37553</v>
      </c>
      <c r="Z3876">
        <f>SUM($F3876:N3876)</f>
        <v>38644</v>
      </c>
      <c r="AA3876">
        <f>SUM($F3876:O3876)</f>
        <v>41335</v>
      </c>
      <c r="AB3876">
        <f>SUM($F3876:P3876)</f>
        <v>42426</v>
      </c>
      <c r="AC3876">
        <f>SUM($F3876:Q3876)</f>
        <v>43517</v>
      </c>
      <c r="AD3876">
        <f>SUM($F3876:R3876)</f>
        <v>44614</v>
      </c>
    </row>
    <row r="3877" spans="1:30" x14ac:dyDescent="0.35">
      <c r="A3877" t="s">
        <v>181</v>
      </c>
      <c r="B3877" s="328" t="str">
        <f>VLOOKUP(A3877,'Web Based Remittances'!$A$2:$C$70,3,0)</f>
        <v>729u814h</v>
      </c>
      <c r="C3877" t="s">
        <v>95</v>
      </c>
      <c r="D3877" t="s">
        <v>96</v>
      </c>
      <c r="E3877">
        <v>6142430</v>
      </c>
      <c r="F3877">
        <v>7471</v>
      </c>
      <c r="G3877">
        <v>131</v>
      </c>
      <c r="H3877">
        <v>131</v>
      </c>
      <c r="I3877">
        <v>120</v>
      </c>
      <c r="J3877">
        <v>131</v>
      </c>
      <c r="K3877">
        <v>0</v>
      </c>
      <c r="L3877">
        <v>3887.26</v>
      </c>
      <c r="M3877">
        <v>131</v>
      </c>
      <c r="N3877">
        <v>131</v>
      </c>
      <c r="O3877">
        <v>131</v>
      </c>
      <c r="P3877">
        <v>2414</v>
      </c>
      <c r="Q3877">
        <v>131</v>
      </c>
      <c r="R3877">
        <v>132.74</v>
      </c>
      <c r="S3877">
        <f t="shared" si="60"/>
        <v>131</v>
      </c>
      <c r="T3877">
        <f>SUM($F3877:H3877)</f>
        <v>7733</v>
      </c>
      <c r="U3877">
        <f>SUM($F3877:I3877)</f>
        <v>7853</v>
      </c>
      <c r="V3877">
        <f>SUM($F3877:J3877)</f>
        <v>7984</v>
      </c>
      <c r="W3877">
        <f>SUM($F3877:K3877)</f>
        <v>7984</v>
      </c>
      <c r="X3877">
        <f>SUM($F3877:L3877)</f>
        <v>11871.26</v>
      </c>
      <c r="Y3877">
        <f>SUM($F3877:M3877)</f>
        <v>12002.26</v>
      </c>
      <c r="Z3877">
        <f>SUM($F3877:N3877)</f>
        <v>12133.26</v>
      </c>
      <c r="AA3877">
        <f>SUM($F3877:O3877)</f>
        <v>12264.26</v>
      </c>
      <c r="AB3877">
        <f>SUM($F3877:P3877)</f>
        <v>14678.26</v>
      </c>
      <c r="AC3877">
        <f>SUM($F3877:Q3877)</f>
        <v>14809.26</v>
      </c>
      <c r="AD3877">
        <f>SUM($F3877:R3877)</f>
        <v>14942</v>
      </c>
    </row>
    <row r="3878" spans="1:30" x14ac:dyDescent="0.35">
      <c r="A3878" t="s">
        <v>181</v>
      </c>
      <c r="B3878" s="328" t="str">
        <f>VLOOKUP(A3878,'Web Based Remittances'!$A$2:$C$70,3,0)</f>
        <v>729u814h</v>
      </c>
      <c r="C3878" t="s">
        <v>97</v>
      </c>
      <c r="D3878" t="s">
        <v>98</v>
      </c>
      <c r="E3878">
        <v>6146100</v>
      </c>
      <c r="F3878">
        <v>0</v>
      </c>
      <c r="G3878">
        <v>0</v>
      </c>
      <c r="H3878">
        <v>0</v>
      </c>
      <c r="I3878">
        <v>0</v>
      </c>
      <c r="J3878">
        <v>0</v>
      </c>
      <c r="K3878">
        <v>0</v>
      </c>
      <c r="L3878">
        <v>0</v>
      </c>
      <c r="M3878">
        <v>0</v>
      </c>
      <c r="N3878">
        <v>0</v>
      </c>
      <c r="O3878">
        <v>0</v>
      </c>
      <c r="P3878">
        <v>0</v>
      </c>
      <c r="Q3878">
        <v>0</v>
      </c>
      <c r="R3878">
        <v>0</v>
      </c>
      <c r="S3878">
        <f t="shared" si="60"/>
        <v>0</v>
      </c>
      <c r="T3878">
        <f>SUM($F3878:H3878)</f>
        <v>0</v>
      </c>
      <c r="U3878">
        <f>SUM($F3878:I3878)</f>
        <v>0</v>
      </c>
      <c r="V3878">
        <f>SUM($F3878:J3878)</f>
        <v>0</v>
      </c>
      <c r="W3878">
        <f>SUM($F3878:K3878)</f>
        <v>0</v>
      </c>
      <c r="X3878">
        <f>SUM($F3878:L3878)</f>
        <v>0</v>
      </c>
      <c r="Y3878">
        <f>SUM($F3878:M3878)</f>
        <v>0</v>
      </c>
      <c r="Z3878">
        <f>SUM($F3878:N3878)</f>
        <v>0</v>
      </c>
      <c r="AA3878">
        <f>SUM($F3878:O3878)</f>
        <v>0</v>
      </c>
      <c r="AB3878">
        <f>SUM($F3878:P3878)</f>
        <v>0</v>
      </c>
      <c r="AC3878">
        <f>SUM($F3878:Q3878)</f>
        <v>0</v>
      </c>
      <c r="AD3878">
        <f>SUM($F3878:R3878)</f>
        <v>0</v>
      </c>
    </row>
    <row r="3879" spans="1:30" x14ac:dyDescent="0.35">
      <c r="A3879" t="s">
        <v>181</v>
      </c>
      <c r="B3879" s="328" t="str">
        <f>VLOOKUP(A3879,'Web Based Remittances'!$A$2:$C$70,3,0)</f>
        <v>729u814h</v>
      </c>
      <c r="C3879" t="s">
        <v>99</v>
      </c>
      <c r="D3879" t="s">
        <v>100</v>
      </c>
      <c r="E3879">
        <v>6140000</v>
      </c>
      <c r="F3879">
        <v>27664.77</v>
      </c>
      <c r="G3879">
        <v>3445</v>
      </c>
      <c r="H3879">
        <v>2233</v>
      </c>
      <c r="I3879">
        <v>1629</v>
      </c>
      <c r="J3879">
        <v>3445</v>
      </c>
      <c r="K3879">
        <v>0</v>
      </c>
      <c r="L3879">
        <v>1629</v>
      </c>
      <c r="M3879">
        <v>4314</v>
      </c>
      <c r="N3879">
        <v>2385</v>
      </c>
      <c r="O3879">
        <v>1629</v>
      </c>
      <c r="P3879">
        <v>3445</v>
      </c>
      <c r="Q3879">
        <v>2152</v>
      </c>
      <c r="R3879">
        <v>1358.77</v>
      </c>
      <c r="S3879">
        <f t="shared" si="60"/>
        <v>3445</v>
      </c>
      <c r="T3879">
        <f>SUM($F3879:H3879)</f>
        <v>33342.770000000004</v>
      </c>
      <c r="U3879">
        <f>SUM($F3879:I3879)</f>
        <v>34971.770000000004</v>
      </c>
      <c r="V3879">
        <f>SUM($F3879:J3879)</f>
        <v>38416.770000000004</v>
      </c>
      <c r="W3879">
        <f>SUM($F3879:K3879)</f>
        <v>38416.770000000004</v>
      </c>
      <c r="X3879">
        <f>SUM($F3879:L3879)</f>
        <v>40045.770000000004</v>
      </c>
      <c r="Y3879">
        <f>SUM($F3879:M3879)</f>
        <v>44359.770000000004</v>
      </c>
      <c r="Z3879">
        <f>SUM($F3879:N3879)</f>
        <v>46744.770000000004</v>
      </c>
      <c r="AA3879">
        <f>SUM($F3879:O3879)</f>
        <v>48373.770000000004</v>
      </c>
      <c r="AB3879">
        <f>SUM($F3879:P3879)</f>
        <v>51818.770000000004</v>
      </c>
      <c r="AC3879">
        <f>SUM($F3879:Q3879)</f>
        <v>53970.770000000004</v>
      </c>
      <c r="AD3879">
        <f>SUM($F3879:R3879)</f>
        <v>55329.54</v>
      </c>
    </row>
    <row r="3880" spans="1:30" x14ac:dyDescent="0.35">
      <c r="A3880" t="s">
        <v>181</v>
      </c>
      <c r="B3880" s="328" t="str">
        <f>VLOOKUP(A3880,'Web Based Remittances'!$A$2:$C$70,3,0)</f>
        <v>729u814h</v>
      </c>
      <c r="C3880" t="s">
        <v>101</v>
      </c>
      <c r="D3880" t="s">
        <v>102</v>
      </c>
      <c r="E3880">
        <v>6121600</v>
      </c>
      <c r="F3880">
        <v>5167</v>
      </c>
      <c r="G3880">
        <v>4840.8999999999996</v>
      </c>
      <c r="H3880">
        <v>206.1</v>
      </c>
      <c r="I3880">
        <v>0</v>
      </c>
      <c r="J3880">
        <v>0</v>
      </c>
      <c r="K3880">
        <v>0</v>
      </c>
      <c r="L3880">
        <v>0</v>
      </c>
      <c r="M3880">
        <v>0</v>
      </c>
      <c r="N3880">
        <v>0</v>
      </c>
      <c r="O3880">
        <v>0</v>
      </c>
      <c r="P3880">
        <v>120</v>
      </c>
      <c r="Q3880">
        <v>0</v>
      </c>
      <c r="R3880">
        <v>0</v>
      </c>
      <c r="S3880">
        <f t="shared" si="60"/>
        <v>4840.8999999999996</v>
      </c>
      <c r="T3880">
        <f>SUM($F3880:H3880)</f>
        <v>10214</v>
      </c>
      <c r="U3880">
        <f>SUM($F3880:I3880)</f>
        <v>10214</v>
      </c>
      <c r="V3880">
        <f>SUM($F3880:J3880)</f>
        <v>10214</v>
      </c>
      <c r="W3880">
        <f>SUM($F3880:K3880)</f>
        <v>10214</v>
      </c>
      <c r="X3880">
        <f>SUM($F3880:L3880)</f>
        <v>10214</v>
      </c>
      <c r="Y3880">
        <f>SUM($F3880:M3880)</f>
        <v>10214</v>
      </c>
      <c r="Z3880">
        <f>SUM($F3880:N3880)</f>
        <v>10214</v>
      </c>
      <c r="AA3880">
        <f>SUM($F3880:O3880)</f>
        <v>10214</v>
      </c>
      <c r="AB3880">
        <f>SUM($F3880:P3880)</f>
        <v>10334</v>
      </c>
      <c r="AC3880">
        <f>SUM($F3880:Q3880)</f>
        <v>10334</v>
      </c>
      <c r="AD3880">
        <f>SUM($F3880:R3880)</f>
        <v>10334</v>
      </c>
    </row>
    <row r="3881" spans="1:30" x14ac:dyDescent="0.35">
      <c r="A3881" t="s">
        <v>181</v>
      </c>
      <c r="B3881" s="328" t="str">
        <f>VLOOKUP(A3881,'Web Based Remittances'!$A$2:$C$70,3,0)</f>
        <v>729u814h</v>
      </c>
      <c r="C3881" t="s">
        <v>103</v>
      </c>
      <c r="D3881" t="s">
        <v>104</v>
      </c>
      <c r="E3881">
        <v>6151110</v>
      </c>
      <c r="F3881">
        <v>0</v>
      </c>
      <c r="G3881">
        <v>0</v>
      </c>
      <c r="H3881">
        <v>0</v>
      </c>
      <c r="I3881">
        <v>0</v>
      </c>
      <c r="J3881">
        <v>0</v>
      </c>
      <c r="K3881">
        <v>0</v>
      </c>
      <c r="L3881">
        <v>0</v>
      </c>
      <c r="M3881">
        <v>0</v>
      </c>
      <c r="N3881">
        <v>0</v>
      </c>
      <c r="O3881">
        <v>0</v>
      </c>
      <c r="P3881">
        <v>0</v>
      </c>
      <c r="Q3881">
        <v>0</v>
      </c>
      <c r="R3881">
        <v>0</v>
      </c>
      <c r="S3881">
        <f t="shared" si="60"/>
        <v>0</v>
      </c>
      <c r="T3881">
        <f>SUM($F3881:H3881)</f>
        <v>0</v>
      </c>
      <c r="U3881">
        <f>SUM($F3881:I3881)</f>
        <v>0</v>
      </c>
      <c r="V3881">
        <f>SUM($F3881:J3881)</f>
        <v>0</v>
      </c>
      <c r="W3881">
        <f>SUM($F3881:K3881)</f>
        <v>0</v>
      </c>
      <c r="X3881">
        <f>SUM($F3881:L3881)</f>
        <v>0</v>
      </c>
      <c r="Y3881">
        <f>SUM($F3881:M3881)</f>
        <v>0</v>
      </c>
      <c r="Z3881">
        <f>SUM($F3881:N3881)</f>
        <v>0</v>
      </c>
      <c r="AA3881">
        <f>SUM($F3881:O3881)</f>
        <v>0</v>
      </c>
      <c r="AB3881">
        <f>SUM($F3881:P3881)</f>
        <v>0</v>
      </c>
      <c r="AC3881">
        <f>SUM($F3881:Q3881)</f>
        <v>0</v>
      </c>
      <c r="AD3881">
        <f>SUM($F3881:R3881)</f>
        <v>0</v>
      </c>
    </row>
    <row r="3882" spans="1:30" x14ac:dyDescent="0.35">
      <c r="A3882" t="s">
        <v>181</v>
      </c>
      <c r="B3882" s="328" t="str">
        <f>VLOOKUP(A3882,'Web Based Remittances'!$A$2:$C$70,3,0)</f>
        <v>729u814h</v>
      </c>
      <c r="C3882" t="s">
        <v>105</v>
      </c>
      <c r="D3882" t="s">
        <v>106</v>
      </c>
      <c r="E3882">
        <v>6140200</v>
      </c>
      <c r="F3882">
        <v>84162</v>
      </c>
      <c r="G3882">
        <v>4428</v>
      </c>
      <c r="H3882">
        <v>8860</v>
      </c>
      <c r="I3882">
        <v>8860</v>
      </c>
      <c r="J3882">
        <v>6645</v>
      </c>
      <c r="K3882">
        <v>0</v>
      </c>
      <c r="L3882">
        <v>8860</v>
      </c>
      <c r="M3882">
        <v>6639</v>
      </c>
      <c r="N3882">
        <v>8860</v>
      </c>
      <c r="O3882">
        <v>6645</v>
      </c>
      <c r="P3882">
        <v>8860</v>
      </c>
      <c r="Q3882">
        <v>6645</v>
      </c>
      <c r="R3882">
        <v>8860</v>
      </c>
      <c r="S3882">
        <f t="shared" si="60"/>
        <v>4428</v>
      </c>
      <c r="T3882">
        <f>SUM($F3882:H3882)</f>
        <v>97450</v>
      </c>
      <c r="U3882">
        <f>SUM($F3882:I3882)</f>
        <v>106310</v>
      </c>
      <c r="V3882">
        <f>SUM($F3882:J3882)</f>
        <v>112955</v>
      </c>
      <c r="W3882">
        <f>SUM($F3882:K3882)</f>
        <v>112955</v>
      </c>
      <c r="X3882">
        <f>SUM($F3882:L3882)</f>
        <v>121815</v>
      </c>
      <c r="Y3882">
        <f>SUM($F3882:M3882)</f>
        <v>128454</v>
      </c>
      <c r="Z3882">
        <f>SUM($F3882:N3882)</f>
        <v>137314</v>
      </c>
      <c r="AA3882">
        <f>SUM($F3882:O3882)</f>
        <v>143959</v>
      </c>
      <c r="AB3882">
        <f>SUM($F3882:P3882)</f>
        <v>152819</v>
      </c>
      <c r="AC3882">
        <f>SUM($F3882:Q3882)</f>
        <v>159464</v>
      </c>
      <c r="AD3882">
        <f>SUM($F3882:R3882)</f>
        <v>168324</v>
      </c>
    </row>
    <row r="3883" spans="1:30" x14ac:dyDescent="0.35">
      <c r="A3883" t="s">
        <v>181</v>
      </c>
      <c r="B3883" s="328" t="str">
        <f>VLOOKUP(A3883,'Web Based Remittances'!$A$2:$C$70,3,0)</f>
        <v>729u814h</v>
      </c>
      <c r="C3883" t="s">
        <v>107</v>
      </c>
      <c r="D3883" t="s">
        <v>108</v>
      </c>
      <c r="E3883">
        <v>6111000</v>
      </c>
      <c r="F3883">
        <v>1980</v>
      </c>
      <c r="G3883">
        <v>0</v>
      </c>
      <c r="H3883">
        <v>360</v>
      </c>
      <c r="I3883">
        <v>180</v>
      </c>
      <c r="J3883">
        <v>180</v>
      </c>
      <c r="K3883">
        <v>0</v>
      </c>
      <c r="L3883">
        <v>180</v>
      </c>
      <c r="M3883">
        <v>180</v>
      </c>
      <c r="N3883">
        <v>180</v>
      </c>
      <c r="O3883">
        <v>180</v>
      </c>
      <c r="P3883">
        <v>180</v>
      </c>
      <c r="Q3883">
        <v>180</v>
      </c>
      <c r="R3883">
        <v>180</v>
      </c>
      <c r="S3883">
        <f t="shared" si="60"/>
        <v>0</v>
      </c>
      <c r="T3883">
        <f>SUM($F3883:H3883)</f>
        <v>2340</v>
      </c>
      <c r="U3883">
        <f>SUM($F3883:I3883)</f>
        <v>2520</v>
      </c>
      <c r="V3883">
        <f>SUM($F3883:J3883)</f>
        <v>2700</v>
      </c>
      <c r="W3883">
        <f>SUM($F3883:K3883)</f>
        <v>2700</v>
      </c>
      <c r="X3883">
        <f>SUM($F3883:L3883)</f>
        <v>2880</v>
      </c>
      <c r="Y3883">
        <f>SUM($F3883:M3883)</f>
        <v>3060</v>
      </c>
      <c r="Z3883">
        <f>SUM($F3883:N3883)</f>
        <v>3240</v>
      </c>
      <c r="AA3883">
        <f>SUM($F3883:O3883)</f>
        <v>3420</v>
      </c>
      <c r="AB3883">
        <f>SUM($F3883:P3883)</f>
        <v>3600</v>
      </c>
      <c r="AC3883">
        <f>SUM($F3883:Q3883)</f>
        <v>3780</v>
      </c>
      <c r="AD3883">
        <f>SUM($F3883:R3883)</f>
        <v>3960</v>
      </c>
    </row>
    <row r="3884" spans="1:30" x14ac:dyDescent="0.35">
      <c r="A3884" t="s">
        <v>181</v>
      </c>
      <c r="B3884" s="328" t="str">
        <f>VLOOKUP(A3884,'Web Based Remittances'!$A$2:$C$70,3,0)</f>
        <v>729u814h</v>
      </c>
      <c r="C3884" t="s">
        <v>109</v>
      </c>
      <c r="D3884" t="s">
        <v>110</v>
      </c>
      <c r="E3884">
        <v>6170100</v>
      </c>
      <c r="F3884">
        <v>1661</v>
      </c>
      <c r="G3884">
        <v>410</v>
      </c>
      <c r="H3884">
        <v>0</v>
      </c>
      <c r="I3884">
        <v>0</v>
      </c>
      <c r="J3884">
        <v>0</v>
      </c>
      <c r="K3884">
        <v>0</v>
      </c>
      <c r="L3884">
        <v>323</v>
      </c>
      <c r="M3884">
        <v>620.64</v>
      </c>
      <c r="N3884">
        <v>0</v>
      </c>
      <c r="O3884">
        <v>0</v>
      </c>
      <c r="P3884">
        <v>0</v>
      </c>
      <c r="Q3884">
        <v>307.36</v>
      </c>
      <c r="R3884">
        <v>0</v>
      </c>
      <c r="S3884">
        <f t="shared" si="60"/>
        <v>410</v>
      </c>
      <c r="T3884">
        <f>SUM($F3884:H3884)</f>
        <v>2071</v>
      </c>
      <c r="U3884">
        <f>SUM($F3884:I3884)</f>
        <v>2071</v>
      </c>
      <c r="V3884">
        <f>SUM($F3884:J3884)</f>
        <v>2071</v>
      </c>
      <c r="W3884">
        <f>SUM($F3884:K3884)</f>
        <v>2071</v>
      </c>
      <c r="X3884">
        <f>SUM($F3884:L3884)</f>
        <v>2394</v>
      </c>
      <c r="Y3884">
        <f>SUM($F3884:M3884)</f>
        <v>3014.64</v>
      </c>
      <c r="Z3884">
        <f>SUM($F3884:N3884)</f>
        <v>3014.64</v>
      </c>
      <c r="AA3884">
        <f>SUM($F3884:O3884)</f>
        <v>3014.64</v>
      </c>
      <c r="AB3884">
        <f>SUM($F3884:P3884)</f>
        <v>3014.64</v>
      </c>
      <c r="AC3884">
        <f>SUM($F3884:Q3884)</f>
        <v>3322</v>
      </c>
      <c r="AD3884">
        <f>SUM($F3884:R3884)</f>
        <v>3322</v>
      </c>
    </row>
    <row r="3885" spans="1:30" x14ac:dyDescent="0.35">
      <c r="A3885" t="s">
        <v>181</v>
      </c>
      <c r="B3885" s="328" t="str">
        <f>VLOOKUP(A3885,'Web Based Remittances'!$A$2:$C$70,3,0)</f>
        <v>729u814h</v>
      </c>
      <c r="C3885" t="s">
        <v>111</v>
      </c>
      <c r="D3885" t="s">
        <v>112</v>
      </c>
      <c r="E3885">
        <v>6170110</v>
      </c>
      <c r="F3885">
        <v>33374</v>
      </c>
      <c r="G3885">
        <v>6883.65</v>
      </c>
      <c r="H3885">
        <v>11048</v>
      </c>
      <c r="I3885">
        <v>1500</v>
      </c>
      <c r="J3885">
        <v>1887.35</v>
      </c>
      <c r="K3885">
        <v>0</v>
      </c>
      <c r="L3885">
        <v>1500</v>
      </c>
      <c r="M3885">
        <v>2277.5</v>
      </c>
      <c r="N3885">
        <v>1500</v>
      </c>
      <c r="O3885">
        <v>1500</v>
      </c>
      <c r="P3885">
        <v>2277.5</v>
      </c>
      <c r="Q3885">
        <v>1500</v>
      </c>
      <c r="R3885">
        <v>1500</v>
      </c>
      <c r="S3885">
        <f t="shared" si="60"/>
        <v>6883.65</v>
      </c>
      <c r="T3885">
        <f>SUM($F3885:H3885)</f>
        <v>51305.65</v>
      </c>
      <c r="U3885">
        <f>SUM($F3885:I3885)</f>
        <v>52805.65</v>
      </c>
      <c r="V3885">
        <f>SUM($F3885:J3885)</f>
        <v>54693</v>
      </c>
      <c r="W3885">
        <f>SUM($F3885:K3885)</f>
        <v>54693</v>
      </c>
      <c r="X3885">
        <f>SUM($F3885:L3885)</f>
        <v>56193</v>
      </c>
      <c r="Y3885">
        <f>SUM($F3885:M3885)</f>
        <v>58470.5</v>
      </c>
      <c r="Z3885">
        <f>SUM($F3885:N3885)</f>
        <v>59970.5</v>
      </c>
      <c r="AA3885">
        <f>SUM($F3885:O3885)</f>
        <v>61470.5</v>
      </c>
      <c r="AB3885">
        <f>SUM($F3885:P3885)</f>
        <v>63748</v>
      </c>
      <c r="AC3885">
        <f>SUM($F3885:Q3885)</f>
        <v>65248</v>
      </c>
      <c r="AD3885">
        <f>SUM($F3885:R3885)</f>
        <v>66748</v>
      </c>
    </row>
    <row r="3886" spans="1:30" x14ac:dyDescent="0.35">
      <c r="A3886" t="s">
        <v>181</v>
      </c>
      <c r="B3886" s="328" t="str">
        <f>VLOOKUP(A3886,'Web Based Remittances'!$A$2:$C$70,3,0)</f>
        <v>729u814h</v>
      </c>
      <c r="C3886" t="s">
        <v>113</v>
      </c>
      <c r="D3886" t="s">
        <v>114</v>
      </c>
      <c r="E3886">
        <v>6181400</v>
      </c>
      <c r="F3886">
        <v>0</v>
      </c>
      <c r="G3886">
        <v>0</v>
      </c>
      <c r="H3886">
        <v>0</v>
      </c>
      <c r="I3886">
        <v>0</v>
      </c>
      <c r="J3886">
        <v>0</v>
      </c>
      <c r="K3886">
        <v>0</v>
      </c>
      <c r="L3886">
        <v>0</v>
      </c>
      <c r="M3886">
        <v>0</v>
      </c>
      <c r="N3886">
        <v>0</v>
      </c>
      <c r="O3886">
        <v>0</v>
      </c>
      <c r="P3886">
        <v>0</v>
      </c>
      <c r="Q3886">
        <v>0</v>
      </c>
      <c r="R3886">
        <v>0</v>
      </c>
      <c r="S3886">
        <f t="shared" si="60"/>
        <v>0</v>
      </c>
      <c r="T3886">
        <f>SUM($F3886:H3886)</f>
        <v>0</v>
      </c>
      <c r="U3886">
        <f>SUM($F3886:I3886)</f>
        <v>0</v>
      </c>
      <c r="V3886">
        <f>SUM($F3886:J3886)</f>
        <v>0</v>
      </c>
      <c r="W3886">
        <f>SUM($F3886:K3886)</f>
        <v>0</v>
      </c>
      <c r="X3886">
        <f>SUM($F3886:L3886)</f>
        <v>0</v>
      </c>
      <c r="Y3886">
        <f>SUM($F3886:M3886)</f>
        <v>0</v>
      </c>
      <c r="Z3886">
        <f>SUM($F3886:N3886)</f>
        <v>0</v>
      </c>
      <c r="AA3886">
        <f>SUM($F3886:O3886)</f>
        <v>0</v>
      </c>
      <c r="AB3886">
        <f>SUM($F3886:P3886)</f>
        <v>0</v>
      </c>
      <c r="AC3886">
        <f>SUM($F3886:Q3886)</f>
        <v>0</v>
      </c>
      <c r="AD3886">
        <f>SUM($F3886:R3886)</f>
        <v>0</v>
      </c>
    </row>
    <row r="3887" spans="1:30" x14ac:dyDescent="0.35">
      <c r="A3887" t="s">
        <v>181</v>
      </c>
      <c r="B3887" s="328" t="str">
        <f>VLOOKUP(A3887,'Web Based Remittances'!$A$2:$C$70,3,0)</f>
        <v>729u814h</v>
      </c>
      <c r="C3887" t="s">
        <v>115</v>
      </c>
      <c r="D3887" t="s">
        <v>116</v>
      </c>
      <c r="E3887">
        <v>6181500</v>
      </c>
      <c r="F3887">
        <v>0</v>
      </c>
      <c r="G3887">
        <v>0</v>
      </c>
      <c r="H3887">
        <v>0</v>
      </c>
      <c r="I3887">
        <v>0</v>
      </c>
      <c r="J3887">
        <v>0</v>
      </c>
      <c r="K3887">
        <v>0</v>
      </c>
      <c r="L3887">
        <v>0</v>
      </c>
      <c r="M3887">
        <v>0</v>
      </c>
      <c r="N3887">
        <v>0</v>
      </c>
      <c r="O3887">
        <v>0</v>
      </c>
      <c r="P3887">
        <v>0</v>
      </c>
      <c r="Q3887">
        <v>0</v>
      </c>
      <c r="R3887">
        <v>0</v>
      </c>
      <c r="S3887">
        <f t="shared" si="60"/>
        <v>0</v>
      </c>
      <c r="T3887">
        <f>SUM($F3887:H3887)</f>
        <v>0</v>
      </c>
      <c r="U3887">
        <f>SUM($F3887:I3887)</f>
        <v>0</v>
      </c>
      <c r="V3887">
        <f>SUM($F3887:J3887)</f>
        <v>0</v>
      </c>
      <c r="W3887">
        <f>SUM($F3887:K3887)</f>
        <v>0</v>
      </c>
      <c r="X3887">
        <f>SUM($F3887:L3887)</f>
        <v>0</v>
      </c>
      <c r="Y3887">
        <f>SUM($F3887:M3887)</f>
        <v>0</v>
      </c>
      <c r="Z3887">
        <f>SUM($F3887:N3887)</f>
        <v>0</v>
      </c>
      <c r="AA3887">
        <f>SUM($F3887:O3887)</f>
        <v>0</v>
      </c>
      <c r="AB3887">
        <f>SUM($F3887:P3887)</f>
        <v>0</v>
      </c>
      <c r="AC3887">
        <f>SUM($F3887:Q3887)</f>
        <v>0</v>
      </c>
      <c r="AD3887">
        <f>SUM($F3887:R3887)</f>
        <v>0</v>
      </c>
    </row>
    <row r="3888" spans="1:30" x14ac:dyDescent="0.35">
      <c r="A3888" t="s">
        <v>181</v>
      </c>
      <c r="B3888" s="328" t="str">
        <f>VLOOKUP(A3888,'Web Based Remittances'!$A$2:$C$70,3,0)</f>
        <v>729u814h</v>
      </c>
      <c r="C3888" t="s">
        <v>117</v>
      </c>
      <c r="D3888" t="s">
        <v>118</v>
      </c>
      <c r="E3888">
        <v>6110610</v>
      </c>
      <c r="F3888">
        <v>0</v>
      </c>
      <c r="G3888">
        <v>0</v>
      </c>
      <c r="H3888">
        <v>0</v>
      </c>
      <c r="I3888">
        <v>0</v>
      </c>
      <c r="J3888">
        <v>0</v>
      </c>
      <c r="K3888">
        <v>0</v>
      </c>
      <c r="L3888">
        <v>0</v>
      </c>
      <c r="M3888">
        <v>0</v>
      </c>
      <c r="N3888">
        <v>0</v>
      </c>
      <c r="O3888">
        <v>0</v>
      </c>
      <c r="P3888">
        <v>0</v>
      </c>
      <c r="Q3888">
        <v>0</v>
      </c>
      <c r="R3888">
        <v>0</v>
      </c>
      <c r="S3888">
        <f t="shared" si="60"/>
        <v>0</v>
      </c>
      <c r="T3888">
        <f>SUM($F3888:H3888)</f>
        <v>0</v>
      </c>
      <c r="U3888">
        <f>SUM($F3888:I3888)</f>
        <v>0</v>
      </c>
      <c r="V3888">
        <f>SUM($F3888:J3888)</f>
        <v>0</v>
      </c>
      <c r="W3888">
        <f>SUM($F3888:K3888)</f>
        <v>0</v>
      </c>
      <c r="X3888">
        <f>SUM($F3888:L3888)</f>
        <v>0</v>
      </c>
      <c r="Y3888">
        <f>SUM($F3888:M3888)</f>
        <v>0</v>
      </c>
      <c r="Z3888">
        <f>SUM($F3888:N3888)</f>
        <v>0</v>
      </c>
      <c r="AA3888">
        <f>SUM($F3888:O3888)</f>
        <v>0</v>
      </c>
      <c r="AB3888">
        <f>SUM($F3888:P3888)</f>
        <v>0</v>
      </c>
      <c r="AC3888">
        <f>SUM($F3888:Q3888)</f>
        <v>0</v>
      </c>
      <c r="AD3888">
        <f>SUM($F3888:R3888)</f>
        <v>0</v>
      </c>
    </row>
    <row r="3889" spans="1:30" x14ac:dyDescent="0.35">
      <c r="A3889" t="s">
        <v>181</v>
      </c>
      <c r="B3889" s="328" t="str">
        <f>VLOOKUP(A3889,'Web Based Remittances'!$A$2:$C$70,3,0)</f>
        <v>729u814h</v>
      </c>
      <c r="C3889" t="s">
        <v>119</v>
      </c>
      <c r="D3889" t="s">
        <v>120</v>
      </c>
      <c r="E3889">
        <v>6122340</v>
      </c>
      <c r="S3889">
        <f t="shared" si="60"/>
        <v>0</v>
      </c>
      <c r="T3889">
        <f>SUM($F3889:H3889)</f>
        <v>0</v>
      </c>
      <c r="U3889">
        <f>SUM($F3889:I3889)</f>
        <v>0</v>
      </c>
      <c r="V3889">
        <f>SUM($F3889:J3889)</f>
        <v>0</v>
      </c>
      <c r="W3889">
        <f>SUM($F3889:K3889)</f>
        <v>0</v>
      </c>
      <c r="X3889">
        <f>SUM($F3889:L3889)</f>
        <v>0</v>
      </c>
      <c r="Y3889">
        <f>SUM($F3889:M3889)</f>
        <v>0</v>
      </c>
      <c r="Z3889">
        <f>SUM($F3889:N3889)</f>
        <v>0</v>
      </c>
      <c r="AA3889">
        <f>SUM($F3889:O3889)</f>
        <v>0</v>
      </c>
      <c r="AB3889">
        <f>SUM($F3889:P3889)</f>
        <v>0</v>
      </c>
      <c r="AC3889">
        <f>SUM($F3889:Q3889)</f>
        <v>0</v>
      </c>
      <c r="AD3889">
        <f>SUM($F3889:R3889)</f>
        <v>0</v>
      </c>
    </row>
    <row r="3890" spans="1:30" x14ac:dyDescent="0.35">
      <c r="A3890" t="s">
        <v>181</v>
      </c>
      <c r="B3890" s="328" t="str">
        <f>VLOOKUP(A3890,'Web Based Remittances'!$A$2:$C$70,3,0)</f>
        <v>729u814h</v>
      </c>
      <c r="C3890" t="s">
        <v>121</v>
      </c>
      <c r="D3890" t="s">
        <v>122</v>
      </c>
      <c r="E3890">
        <v>4190170</v>
      </c>
      <c r="F3890">
        <v>-7554</v>
      </c>
      <c r="G3890">
        <v>0</v>
      </c>
      <c r="H3890">
        <v>0</v>
      </c>
      <c r="I3890">
        <v>0</v>
      </c>
      <c r="J3890">
        <v>-7554</v>
      </c>
      <c r="K3890">
        <v>0</v>
      </c>
      <c r="L3890">
        <v>0</v>
      </c>
      <c r="M3890">
        <v>0</v>
      </c>
      <c r="N3890">
        <v>0</v>
      </c>
      <c r="O3890">
        <v>0</v>
      </c>
      <c r="P3890">
        <v>0</v>
      </c>
      <c r="Q3890">
        <v>0</v>
      </c>
      <c r="R3890">
        <v>0</v>
      </c>
      <c r="S3890">
        <f t="shared" si="60"/>
        <v>0</v>
      </c>
      <c r="T3890">
        <f>SUM($F3890:H3890)</f>
        <v>-7554</v>
      </c>
      <c r="U3890">
        <f>SUM($F3890:I3890)</f>
        <v>-7554</v>
      </c>
      <c r="V3890">
        <f>SUM($F3890:J3890)</f>
        <v>-15108</v>
      </c>
      <c r="W3890">
        <f>SUM($F3890:K3890)</f>
        <v>-15108</v>
      </c>
      <c r="X3890">
        <f>SUM($F3890:L3890)</f>
        <v>-15108</v>
      </c>
      <c r="Y3890">
        <f>SUM($F3890:M3890)</f>
        <v>-15108</v>
      </c>
      <c r="Z3890">
        <f>SUM($F3890:N3890)</f>
        <v>-15108</v>
      </c>
      <c r="AA3890">
        <f>SUM($F3890:O3890)</f>
        <v>-15108</v>
      </c>
      <c r="AB3890">
        <f>SUM($F3890:P3890)</f>
        <v>-15108</v>
      </c>
      <c r="AC3890">
        <f>SUM($F3890:Q3890)</f>
        <v>-15108</v>
      </c>
      <c r="AD3890">
        <f>SUM($F3890:R3890)</f>
        <v>-15108</v>
      </c>
    </row>
    <row r="3891" spans="1:30" x14ac:dyDescent="0.35">
      <c r="A3891" t="s">
        <v>181</v>
      </c>
      <c r="B3891" s="328" t="str">
        <f>VLOOKUP(A3891,'Web Based Remittances'!$A$2:$C$70,3,0)</f>
        <v>729u814h</v>
      </c>
      <c r="C3891" t="s">
        <v>123</v>
      </c>
      <c r="D3891" t="s">
        <v>124</v>
      </c>
      <c r="E3891">
        <v>4190430</v>
      </c>
      <c r="F3891">
        <v>0</v>
      </c>
      <c r="G3891">
        <v>0</v>
      </c>
      <c r="H3891">
        <v>0</v>
      </c>
      <c r="I3891">
        <v>0</v>
      </c>
      <c r="J3891">
        <v>0</v>
      </c>
      <c r="K3891">
        <v>0</v>
      </c>
      <c r="L3891">
        <v>0</v>
      </c>
      <c r="M3891">
        <v>0</v>
      </c>
      <c r="N3891">
        <v>0</v>
      </c>
      <c r="O3891">
        <v>0</v>
      </c>
      <c r="P3891">
        <v>0</v>
      </c>
      <c r="Q3891">
        <v>0</v>
      </c>
      <c r="R3891">
        <v>0</v>
      </c>
      <c r="S3891">
        <f t="shared" si="60"/>
        <v>0</v>
      </c>
      <c r="T3891">
        <f>SUM($F3891:H3891)</f>
        <v>0</v>
      </c>
      <c r="U3891">
        <f>SUM($F3891:I3891)</f>
        <v>0</v>
      </c>
      <c r="V3891">
        <f>SUM($F3891:J3891)</f>
        <v>0</v>
      </c>
      <c r="W3891">
        <f>SUM($F3891:K3891)</f>
        <v>0</v>
      </c>
      <c r="X3891">
        <f>SUM($F3891:L3891)</f>
        <v>0</v>
      </c>
      <c r="Y3891">
        <f>SUM($F3891:M3891)</f>
        <v>0</v>
      </c>
      <c r="Z3891">
        <f>SUM($F3891:N3891)</f>
        <v>0</v>
      </c>
      <c r="AA3891">
        <f>SUM($F3891:O3891)</f>
        <v>0</v>
      </c>
      <c r="AB3891">
        <f>SUM($F3891:P3891)</f>
        <v>0</v>
      </c>
      <c r="AC3891">
        <f>SUM($F3891:Q3891)</f>
        <v>0</v>
      </c>
      <c r="AD3891">
        <f>SUM($F3891:R3891)</f>
        <v>0</v>
      </c>
    </row>
    <row r="3892" spans="1:30" x14ac:dyDescent="0.35">
      <c r="A3892" t="s">
        <v>181</v>
      </c>
      <c r="B3892" s="328" t="str">
        <f>VLOOKUP(A3892,'Web Based Remittances'!$A$2:$C$70,3,0)</f>
        <v>729u814h</v>
      </c>
      <c r="C3892" t="s">
        <v>125</v>
      </c>
      <c r="D3892" t="s">
        <v>126</v>
      </c>
      <c r="E3892">
        <v>6181510</v>
      </c>
      <c r="F3892">
        <v>0</v>
      </c>
      <c r="G3892">
        <v>0</v>
      </c>
      <c r="H3892">
        <v>0</v>
      </c>
      <c r="I3892">
        <v>0</v>
      </c>
      <c r="J3892">
        <v>0</v>
      </c>
      <c r="K3892">
        <v>0</v>
      </c>
      <c r="L3892">
        <v>0</v>
      </c>
      <c r="M3892">
        <v>0</v>
      </c>
      <c r="N3892">
        <v>0</v>
      </c>
      <c r="O3892">
        <v>0</v>
      </c>
      <c r="P3892">
        <v>0</v>
      </c>
      <c r="Q3892">
        <v>0</v>
      </c>
      <c r="R3892">
        <v>0</v>
      </c>
      <c r="S3892">
        <f t="shared" si="60"/>
        <v>0</v>
      </c>
      <c r="T3892">
        <f>SUM($F3892:H3892)</f>
        <v>0</v>
      </c>
      <c r="U3892">
        <f>SUM($F3892:I3892)</f>
        <v>0</v>
      </c>
      <c r="V3892">
        <f>SUM($F3892:J3892)</f>
        <v>0</v>
      </c>
      <c r="W3892">
        <f>SUM($F3892:K3892)</f>
        <v>0</v>
      </c>
      <c r="X3892">
        <f>SUM($F3892:L3892)</f>
        <v>0</v>
      </c>
      <c r="Y3892">
        <f>SUM($F3892:M3892)</f>
        <v>0</v>
      </c>
      <c r="Z3892">
        <f>SUM($F3892:N3892)</f>
        <v>0</v>
      </c>
      <c r="AA3892">
        <f>SUM($F3892:O3892)</f>
        <v>0</v>
      </c>
      <c r="AB3892">
        <f>SUM($F3892:P3892)</f>
        <v>0</v>
      </c>
      <c r="AC3892">
        <f>SUM($F3892:Q3892)</f>
        <v>0</v>
      </c>
      <c r="AD3892">
        <f>SUM($F3892:R3892)</f>
        <v>0</v>
      </c>
    </row>
    <row r="3893" spans="1:30" x14ac:dyDescent="0.35">
      <c r="A3893" t="s">
        <v>181</v>
      </c>
      <c r="B3893" s="328" t="str">
        <f>VLOOKUP(A3893,'Web Based Remittances'!$A$2:$C$70,3,0)</f>
        <v>729u814h</v>
      </c>
      <c r="C3893" t="s">
        <v>146</v>
      </c>
      <c r="D3893" t="s">
        <v>147</v>
      </c>
      <c r="E3893">
        <v>6180210</v>
      </c>
      <c r="F3893">
        <v>0</v>
      </c>
      <c r="G3893">
        <v>0</v>
      </c>
      <c r="H3893">
        <v>0</v>
      </c>
      <c r="I3893">
        <v>0</v>
      </c>
      <c r="J3893">
        <v>0</v>
      </c>
      <c r="K3893">
        <v>0</v>
      </c>
      <c r="L3893">
        <v>0</v>
      </c>
      <c r="M3893">
        <v>0</v>
      </c>
      <c r="N3893">
        <v>0</v>
      </c>
      <c r="O3893">
        <v>0</v>
      </c>
      <c r="P3893">
        <v>0</v>
      </c>
      <c r="Q3893">
        <v>0</v>
      </c>
      <c r="R3893">
        <v>0</v>
      </c>
      <c r="S3893">
        <f t="shared" si="60"/>
        <v>0</v>
      </c>
      <c r="T3893">
        <f>SUM($F3893:H3893)</f>
        <v>0</v>
      </c>
      <c r="U3893">
        <f>SUM($F3893:I3893)</f>
        <v>0</v>
      </c>
      <c r="V3893">
        <f>SUM($F3893:J3893)</f>
        <v>0</v>
      </c>
      <c r="W3893">
        <f>SUM($F3893:K3893)</f>
        <v>0</v>
      </c>
      <c r="X3893">
        <f>SUM($F3893:L3893)</f>
        <v>0</v>
      </c>
      <c r="Y3893">
        <f>SUM($F3893:M3893)</f>
        <v>0</v>
      </c>
      <c r="Z3893">
        <f>SUM($F3893:N3893)</f>
        <v>0</v>
      </c>
      <c r="AA3893">
        <f>SUM($F3893:O3893)</f>
        <v>0</v>
      </c>
      <c r="AB3893">
        <f>SUM($F3893:P3893)</f>
        <v>0</v>
      </c>
      <c r="AC3893">
        <f>SUM($F3893:Q3893)</f>
        <v>0</v>
      </c>
      <c r="AD3893">
        <f>SUM($F3893:R3893)</f>
        <v>0</v>
      </c>
    </row>
    <row r="3894" spans="1:30" x14ac:dyDescent="0.35">
      <c r="A3894" t="s">
        <v>181</v>
      </c>
      <c r="B3894" s="328" t="str">
        <f>VLOOKUP(A3894,'Web Based Remittances'!$A$2:$C$70,3,0)</f>
        <v>729u814h</v>
      </c>
      <c r="C3894" t="s">
        <v>127</v>
      </c>
      <c r="D3894" t="s">
        <v>128</v>
      </c>
      <c r="E3894">
        <v>6180200</v>
      </c>
      <c r="F3894">
        <v>23583.68</v>
      </c>
      <c r="G3894">
        <v>0</v>
      </c>
      <c r="H3894">
        <v>0</v>
      </c>
      <c r="I3894">
        <v>0</v>
      </c>
      <c r="J3894">
        <v>0</v>
      </c>
      <c r="K3894">
        <v>0</v>
      </c>
      <c r="L3894">
        <v>16029.68</v>
      </c>
      <c r="M3894">
        <v>0</v>
      </c>
      <c r="N3894">
        <v>0</v>
      </c>
      <c r="O3894">
        <v>0</v>
      </c>
      <c r="P3894">
        <v>0</v>
      </c>
      <c r="Q3894">
        <v>7554</v>
      </c>
      <c r="R3894">
        <v>0</v>
      </c>
      <c r="S3894">
        <f t="shared" si="60"/>
        <v>0</v>
      </c>
      <c r="T3894">
        <f>SUM($F3894:H3894)</f>
        <v>23583.68</v>
      </c>
      <c r="U3894">
        <f>SUM($F3894:I3894)</f>
        <v>23583.68</v>
      </c>
      <c r="V3894">
        <f>SUM($F3894:J3894)</f>
        <v>23583.68</v>
      </c>
      <c r="W3894">
        <f>SUM($F3894:K3894)</f>
        <v>23583.68</v>
      </c>
      <c r="X3894">
        <f>SUM($F3894:L3894)</f>
        <v>39613.360000000001</v>
      </c>
      <c r="Y3894">
        <f>SUM($F3894:M3894)</f>
        <v>39613.360000000001</v>
      </c>
      <c r="Z3894">
        <f>SUM($F3894:N3894)</f>
        <v>39613.360000000001</v>
      </c>
      <c r="AA3894">
        <f>SUM($F3894:O3894)</f>
        <v>39613.360000000001</v>
      </c>
      <c r="AB3894">
        <f>SUM($F3894:P3894)</f>
        <v>39613.360000000001</v>
      </c>
      <c r="AC3894">
        <f>SUM($F3894:Q3894)</f>
        <v>47167.360000000001</v>
      </c>
      <c r="AD3894">
        <f>SUM($F3894:R3894)</f>
        <v>47167.360000000001</v>
      </c>
    </row>
    <row r="3895" spans="1:30" x14ac:dyDescent="0.35">
      <c r="A3895" t="s">
        <v>181</v>
      </c>
      <c r="B3895" s="328" t="str">
        <f>VLOOKUP(A3895,'Web Based Remittances'!$A$2:$C$70,3,0)</f>
        <v>729u814h</v>
      </c>
      <c r="C3895" t="s">
        <v>130</v>
      </c>
      <c r="D3895" t="s">
        <v>131</v>
      </c>
      <c r="E3895">
        <v>6180230</v>
      </c>
      <c r="F3895">
        <v>0</v>
      </c>
      <c r="G3895">
        <v>0</v>
      </c>
      <c r="H3895">
        <v>0</v>
      </c>
      <c r="I3895">
        <v>0</v>
      </c>
      <c r="J3895">
        <v>0</v>
      </c>
      <c r="K3895">
        <v>0</v>
      </c>
      <c r="L3895">
        <v>0</v>
      </c>
      <c r="M3895">
        <v>0</v>
      </c>
      <c r="N3895">
        <v>0</v>
      </c>
      <c r="O3895">
        <v>0</v>
      </c>
      <c r="P3895">
        <v>0</v>
      </c>
      <c r="Q3895">
        <v>0</v>
      </c>
      <c r="R3895">
        <v>0</v>
      </c>
      <c r="S3895">
        <f t="shared" si="60"/>
        <v>0</v>
      </c>
      <c r="T3895">
        <f>SUM($F3895:H3895)</f>
        <v>0</v>
      </c>
      <c r="U3895">
        <f>SUM($F3895:I3895)</f>
        <v>0</v>
      </c>
      <c r="V3895">
        <f>SUM($F3895:J3895)</f>
        <v>0</v>
      </c>
      <c r="W3895">
        <f>SUM($F3895:K3895)</f>
        <v>0</v>
      </c>
      <c r="X3895">
        <f>SUM($F3895:L3895)</f>
        <v>0</v>
      </c>
      <c r="Y3895">
        <f>SUM($F3895:M3895)</f>
        <v>0</v>
      </c>
      <c r="Z3895">
        <f>SUM($F3895:N3895)</f>
        <v>0</v>
      </c>
      <c r="AA3895">
        <f>SUM($F3895:O3895)</f>
        <v>0</v>
      </c>
      <c r="AB3895">
        <f>SUM($F3895:P3895)</f>
        <v>0</v>
      </c>
      <c r="AC3895">
        <f>SUM($F3895:Q3895)</f>
        <v>0</v>
      </c>
      <c r="AD3895">
        <f>SUM($F3895:R3895)</f>
        <v>0</v>
      </c>
    </row>
    <row r="3896" spans="1:30" x14ac:dyDescent="0.35">
      <c r="A3896" t="s">
        <v>181</v>
      </c>
      <c r="B3896" s="328" t="str">
        <f>VLOOKUP(A3896,'Web Based Remittances'!$A$2:$C$70,3,0)</f>
        <v>729u814h</v>
      </c>
      <c r="C3896" t="s">
        <v>135</v>
      </c>
      <c r="D3896" t="s">
        <v>136</v>
      </c>
      <c r="E3896">
        <v>6180260</v>
      </c>
      <c r="F3896">
        <v>0</v>
      </c>
      <c r="G3896">
        <v>0</v>
      </c>
      <c r="H3896">
        <v>0</v>
      </c>
      <c r="I3896">
        <v>0</v>
      </c>
      <c r="J3896">
        <v>0</v>
      </c>
      <c r="K3896">
        <v>0</v>
      </c>
      <c r="L3896">
        <v>0</v>
      </c>
      <c r="M3896">
        <v>0</v>
      </c>
      <c r="N3896">
        <v>0</v>
      </c>
      <c r="O3896">
        <v>0</v>
      </c>
      <c r="P3896">
        <v>0</v>
      </c>
      <c r="Q3896">
        <v>0</v>
      </c>
      <c r="R3896">
        <v>0</v>
      </c>
      <c r="S3896">
        <f t="shared" si="60"/>
        <v>0</v>
      </c>
      <c r="T3896">
        <f>SUM($F3896:H3896)</f>
        <v>0</v>
      </c>
      <c r="U3896">
        <f>SUM($F3896:I3896)</f>
        <v>0</v>
      </c>
      <c r="V3896">
        <f>SUM($F3896:J3896)</f>
        <v>0</v>
      </c>
      <c r="W3896">
        <f>SUM($F3896:K3896)</f>
        <v>0</v>
      </c>
      <c r="X3896">
        <f>SUM($F3896:L3896)</f>
        <v>0</v>
      </c>
      <c r="Y3896">
        <f>SUM($F3896:M3896)</f>
        <v>0</v>
      </c>
      <c r="Z3896">
        <f>SUM($F3896:N3896)</f>
        <v>0</v>
      </c>
      <c r="AA3896">
        <f>SUM($F3896:O3896)</f>
        <v>0</v>
      </c>
      <c r="AB3896">
        <f>SUM($F3896:P3896)</f>
        <v>0</v>
      </c>
      <c r="AC3896">
        <f>SUM($F3896:Q3896)</f>
        <v>0</v>
      </c>
      <c r="AD3896">
        <f>SUM($F3896:R3896)</f>
        <v>0</v>
      </c>
    </row>
  </sheetData>
  <sheetProtection algorithmName="SHA-512" hashValue="8keMROaVKVg7se287jebPmE2Vx/hAa1QDOLB/zLvenb3fgdnlVNVGXKEiYm7s9/nHD5TuYMZzUFJBK8/yh5m0g==" saltValue="Gxf4Fc3SaCN6mbDOhSvK8A==" spinCount="100000" sheet="1" formatColumns="0" formatRows="0"/>
  <autoFilter ref="A1:R3402" xr:uid="{00000000-0009-0000-0000-00001100000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27E8-5CFB-4F81-8582-F83DD2457F70}">
  <sheetPr codeName="Sheet10">
    <tabColor theme="7" tint="0.59999389629810485"/>
    <pageSetUpPr fitToPage="1"/>
  </sheetPr>
  <dimension ref="A1:Z2470"/>
  <sheetViews>
    <sheetView zoomScale="80" zoomScaleNormal="80" workbookViewId="0">
      <pane xSplit="4" ySplit="8" topLeftCell="E9" activePane="bottomRight" state="frozen"/>
      <selection activeCell="D43" sqref="D43"/>
      <selection pane="topRight" activeCell="D43" sqref="D43"/>
      <selection pane="bottomLeft" activeCell="D43" sqref="D43"/>
      <selection pane="bottomRight" activeCell="D43" sqref="D43"/>
    </sheetView>
  </sheetViews>
  <sheetFormatPr defaultColWidth="9.1796875" defaultRowHeight="15.5" x14ac:dyDescent="0.35"/>
  <cols>
    <col min="1" max="1" width="2" customWidth="1"/>
    <col min="2" max="2" width="5.1796875" customWidth="1"/>
    <col min="3" max="3" width="70.54296875" customWidth="1"/>
    <col min="4" max="4" width="15.26953125" customWidth="1"/>
    <col min="5" max="5" width="13.54296875" customWidth="1"/>
    <col min="6" max="17" width="12.26953125" customWidth="1"/>
    <col min="18" max="18" width="12.26953125" style="1" customWidth="1"/>
    <col min="19" max="19" width="3" customWidth="1"/>
    <col min="20" max="20" width="38.81640625" customWidth="1"/>
    <col min="21" max="21" width="50.26953125" customWidth="1"/>
    <col min="23" max="23" width="9.1796875" style="13" customWidth="1"/>
    <col min="24" max="25" width="9.1796875" customWidth="1"/>
    <col min="26" max="26" width="9.1796875" style="18" customWidth="1"/>
  </cols>
  <sheetData>
    <row r="1" spans="1:26" s="13" customFormat="1" ht="23" x14ac:dyDescent="0.5">
      <c r="A1" s="143" t="s">
        <v>602</v>
      </c>
      <c r="B1" s="144"/>
      <c r="C1" s="144"/>
      <c r="D1" s="465" t="s">
        <v>551</v>
      </c>
      <c r="E1" s="465"/>
      <c r="F1" s="465"/>
      <c r="G1" s="465"/>
      <c r="H1" s="465"/>
      <c r="I1" s="465"/>
      <c r="J1" s="465"/>
      <c r="K1" s="465"/>
      <c r="L1" s="465"/>
      <c r="M1" s="465"/>
      <c r="N1" s="465"/>
      <c r="O1" s="465"/>
      <c r="P1" s="465"/>
      <c r="Q1" s="465"/>
      <c r="R1" s="465"/>
      <c r="S1" s="39"/>
      <c r="T1" s="9" t="s">
        <v>481</v>
      </c>
      <c r="Z1" s="18"/>
    </row>
    <row r="2" spans="1:26" s="13" customFormat="1" ht="30" x14ac:dyDescent="0.4">
      <c r="A2" s="145"/>
      <c r="B2" s="145"/>
      <c r="C2" s="149" t="s">
        <v>482</v>
      </c>
      <c r="D2" s="343">
        <f>'Original Budget'!D2</f>
        <v>0</v>
      </c>
      <c r="E2" s="146"/>
      <c r="F2" s="146"/>
      <c r="G2" s="146"/>
      <c r="H2" s="147"/>
      <c r="I2" s="147"/>
      <c r="J2" s="147"/>
      <c r="K2" s="147"/>
      <c r="L2" s="147"/>
      <c r="M2" s="147"/>
      <c r="N2" s="147"/>
      <c r="O2" s="147"/>
      <c r="P2" s="147"/>
      <c r="Q2" s="147"/>
      <c r="R2" s="148"/>
      <c r="T2" s="236" t="s">
        <v>552</v>
      </c>
      <c r="U2" s="34" t="str">
        <f>IF('Variance Analysis'!L6=0,"Yes","No")</f>
        <v>Yes</v>
      </c>
      <c r="Z2" s="18"/>
    </row>
    <row r="3" spans="1:26" s="13" customFormat="1" ht="18" customHeight="1" x14ac:dyDescent="0.4">
      <c r="A3" s="145"/>
      <c r="B3" s="145"/>
      <c r="C3" s="149" t="s">
        <v>484</v>
      </c>
      <c r="D3" s="466" t="str">
        <f>IFERROR(VLOOKUP(D2,'Web Based Remittances'!C2:D70,2,0),"")</f>
        <v/>
      </c>
      <c r="E3" s="466"/>
      <c r="F3" s="466"/>
      <c r="G3" s="466"/>
      <c r="H3" s="149"/>
      <c r="I3" s="147"/>
      <c r="J3" s="150"/>
      <c r="K3" s="150" t="s">
        <v>485</v>
      </c>
      <c r="L3" s="151" t="str">
        <f>'Original Budget'!L3</f>
        <v>2023/2024</v>
      </c>
      <c r="M3" s="152"/>
      <c r="N3" s="152"/>
      <c r="O3" s="147"/>
      <c r="P3" s="147"/>
      <c r="Q3" s="147"/>
      <c r="R3" s="148"/>
      <c r="T3" s="8" t="s">
        <v>486</v>
      </c>
      <c r="U3" s="8" t="str">
        <f>IF(LEN(D4)=6,"Yes","No")</f>
        <v>No</v>
      </c>
      <c r="Z3" s="18"/>
    </row>
    <row r="4" spans="1:26" s="13" customFormat="1" ht="18" customHeight="1" thickBot="1" x14ac:dyDescent="0.45">
      <c r="A4" s="145"/>
      <c r="B4" s="145"/>
      <c r="C4" s="149" t="s">
        <v>487</v>
      </c>
      <c r="D4" s="153" t="str">
        <f>IFERROR(VLOOKUP(D3,'Web Based Remittances'!A2:B70,2,0),"")</f>
        <v/>
      </c>
      <c r="E4" s="154"/>
      <c r="F4" s="147"/>
      <c r="G4" s="147"/>
      <c r="H4" s="147"/>
      <c r="I4" s="147"/>
      <c r="J4" s="147"/>
      <c r="K4" s="147"/>
      <c r="L4" s="147"/>
      <c r="M4" s="155"/>
      <c r="N4" s="155"/>
      <c r="O4" s="147"/>
      <c r="P4" s="147"/>
      <c r="Q4" s="147"/>
      <c r="R4" s="148"/>
      <c r="T4" s="8" t="s">
        <v>488</v>
      </c>
      <c r="U4" s="8" t="str">
        <f>IF(D3="","No","Yes")</f>
        <v>No</v>
      </c>
      <c r="W4" s="16"/>
      <c r="Z4" s="18"/>
    </row>
    <row r="5" spans="1:26" s="8" customFormat="1" ht="18" customHeight="1" x14ac:dyDescent="0.35">
      <c r="A5" s="467" t="str">
        <f>IFERROR(IF(U4="yes",IF(U5="yes",IF(U8="Surplus",IF(U6="yes",IF(U7="OK",IF(U2="yes",IF(U3="yes","","Your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f>
        <v>Your check boxes are not clear (Column U).  Please correct</v>
      </c>
      <c r="B5" s="468"/>
      <c r="C5" s="468"/>
      <c r="D5" s="468"/>
      <c r="E5" s="156" t="s">
        <v>553</v>
      </c>
      <c r="F5" s="157" t="s">
        <v>490</v>
      </c>
      <c r="G5" s="157" t="s">
        <v>491</v>
      </c>
      <c r="H5" s="157" t="s">
        <v>492</v>
      </c>
      <c r="I5" s="157" t="s">
        <v>493</v>
      </c>
      <c r="J5" s="157" t="s">
        <v>494</v>
      </c>
      <c r="K5" s="157" t="s">
        <v>495</v>
      </c>
      <c r="L5" s="157" t="s">
        <v>496</v>
      </c>
      <c r="M5" s="157" t="s">
        <v>497</v>
      </c>
      <c r="N5" s="157" t="s">
        <v>498</v>
      </c>
      <c r="O5" s="157" t="s">
        <v>499</v>
      </c>
      <c r="P5" s="157" t="s">
        <v>500</v>
      </c>
      <c r="Q5" s="157" t="s">
        <v>501</v>
      </c>
      <c r="R5" s="469" t="s">
        <v>502</v>
      </c>
      <c r="T5" s="8" t="s">
        <v>503</v>
      </c>
      <c r="U5" s="8" t="str">
        <f>IF(AND(R31=0,R68=0,R76=0,R84=0)=TRUE,"Yes","No")</f>
        <v>Yes</v>
      </c>
      <c r="W5" s="17"/>
      <c r="Z5" s="18"/>
    </row>
    <row r="6" spans="1:26" s="13" customFormat="1" ht="18" customHeight="1" x14ac:dyDescent="0.35">
      <c r="A6" s="471"/>
      <c r="B6" s="472"/>
      <c r="C6" s="472"/>
      <c r="D6" s="472"/>
      <c r="E6" s="158" t="s">
        <v>504</v>
      </c>
      <c r="F6" s="147"/>
      <c r="G6" s="147"/>
      <c r="H6" s="147"/>
      <c r="I6" s="147"/>
      <c r="J6" s="147"/>
      <c r="K6" s="147"/>
      <c r="L6" s="147"/>
      <c r="M6" s="147"/>
      <c r="N6" s="147"/>
      <c r="O6" s="147"/>
      <c r="P6" s="147"/>
      <c r="Q6" s="147"/>
      <c r="R6" s="470"/>
      <c r="T6" s="8" t="s">
        <v>505</v>
      </c>
      <c r="U6" s="8" t="str">
        <f>IFERROR(IF(E105&lt;0,"No","Yes"),"")</f>
        <v>Yes</v>
      </c>
      <c r="W6" s="16"/>
      <c r="Z6" s="18"/>
    </row>
    <row r="7" spans="1:26" s="13" customFormat="1" ht="21" customHeight="1" thickBot="1" x14ac:dyDescent="0.45">
      <c r="A7" s="473"/>
      <c r="B7" s="474"/>
      <c r="C7" s="474"/>
      <c r="D7" s="474"/>
      <c r="E7" s="159" t="s">
        <v>506</v>
      </c>
      <c r="F7" s="160" t="s">
        <v>506</v>
      </c>
      <c r="G7" s="160" t="s">
        <v>506</v>
      </c>
      <c r="H7" s="160" t="s">
        <v>506</v>
      </c>
      <c r="I7" s="160" t="s">
        <v>506</v>
      </c>
      <c r="J7" s="160" t="s">
        <v>506</v>
      </c>
      <c r="K7" s="160" t="s">
        <v>506</v>
      </c>
      <c r="L7" s="160" t="s">
        <v>506</v>
      </c>
      <c r="M7" s="160" t="s">
        <v>506</v>
      </c>
      <c r="N7" s="160" t="s">
        <v>506</v>
      </c>
      <c r="O7" s="160" t="s">
        <v>506</v>
      </c>
      <c r="P7" s="160" t="s">
        <v>506</v>
      </c>
      <c r="Q7" s="160" t="s">
        <v>506</v>
      </c>
      <c r="R7" s="161" t="s">
        <v>506</v>
      </c>
      <c r="T7" s="22" t="s">
        <v>597</v>
      </c>
      <c r="U7" s="109" t="str">
        <f>IFERROR(IF('Revised Budget Workings'!B19&lt;&gt;0,"Check I01 Analysis on Workings Tab","OK"),"")</f>
        <v>OK</v>
      </c>
      <c r="W7" s="16"/>
      <c r="Z7" s="18"/>
    </row>
    <row r="8" spans="1:26" s="13" customFormat="1" ht="20" x14ac:dyDescent="0.4">
      <c r="A8" s="56"/>
      <c r="B8" s="57"/>
      <c r="C8" s="58" t="s">
        <v>508</v>
      </c>
      <c r="D8" s="59" t="s">
        <v>509</v>
      </c>
      <c r="E8" s="439"/>
      <c r="F8" s="439"/>
      <c r="G8" s="439"/>
      <c r="H8" s="439"/>
      <c r="I8" s="439"/>
      <c r="J8" s="439"/>
      <c r="K8" s="439"/>
      <c r="L8" s="439"/>
      <c r="M8" s="439"/>
      <c r="N8" s="439"/>
      <c r="O8" s="439"/>
      <c r="P8" s="439"/>
      <c r="Q8" s="439"/>
      <c r="R8" s="440"/>
      <c r="T8" s="22" t="s">
        <v>507</v>
      </c>
      <c r="U8" s="109" t="str">
        <f>IFERROR(IF(E108&lt;0,"Deficit","Surplus"),"")</f>
        <v>Surplus</v>
      </c>
      <c r="Z8" s="18"/>
    </row>
    <row r="9" spans="1:26" s="13" customFormat="1" x14ac:dyDescent="0.35">
      <c r="A9" s="60"/>
      <c r="B9" s="13" t="s">
        <v>19</v>
      </c>
      <c r="C9" s="6" t="s">
        <v>20</v>
      </c>
      <c r="D9" s="40">
        <v>4190105</v>
      </c>
      <c r="E9" s="382"/>
      <c r="F9" s="382"/>
      <c r="G9" s="383"/>
      <c r="H9" s="382"/>
      <c r="I9" s="383"/>
      <c r="J9" s="383"/>
      <c r="K9" s="383"/>
      <c r="L9" s="383"/>
      <c r="M9" s="383"/>
      <c r="N9" s="383"/>
      <c r="O9" s="383"/>
      <c r="P9" s="383"/>
      <c r="Q9" s="383"/>
      <c r="R9" s="384">
        <f t="shared" ref="R9:R22" si="0">SUM(F9:Q9)-E9</f>
        <v>0</v>
      </c>
      <c r="Z9" s="18"/>
    </row>
    <row r="10" spans="1:26" s="13" customFormat="1" x14ac:dyDescent="0.35">
      <c r="A10" s="60"/>
      <c r="B10" s="13" t="s">
        <v>21</v>
      </c>
      <c r="C10" s="6" t="s">
        <v>22</v>
      </c>
      <c r="D10" s="40">
        <v>4190110</v>
      </c>
      <c r="E10" s="382"/>
      <c r="F10" s="382"/>
      <c r="G10" s="383"/>
      <c r="H10" s="382"/>
      <c r="I10" s="383"/>
      <c r="J10" s="383"/>
      <c r="K10" s="383"/>
      <c r="L10" s="383"/>
      <c r="M10" s="383"/>
      <c r="N10" s="383"/>
      <c r="O10" s="383"/>
      <c r="P10" s="383"/>
      <c r="Q10" s="383"/>
      <c r="R10" s="384">
        <f t="shared" si="0"/>
        <v>0</v>
      </c>
      <c r="Z10" s="18"/>
    </row>
    <row r="11" spans="1:26" s="13" customFormat="1" x14ac:dyDescent="0.35">
      <c r="A11" s="60"/>
      <c r="B11" s="13" t="s">
        <v>23</v>
      </c>
      <c r="C11" s="6" t="s">
        <v>24</v>
      </c>
      <c r="D11" s="40">
        <v>4190120</v>
      </c>
      <c r="E11" s="382"/>
      <c r="F11" s="382"/>
      <c r="G11" s="383"/>
      <c r="H11" s="382"/>
      <c r="I11" s="383"/>
      <c r="J11" s="383"/>
      <c r="K11" s="383"/>
      <c r="L11" s="383"/>
      <c r="M11" s="383"/>
      <c r="N11" s="383"/>
      <c r="O11" s="383"/>
      <c r="P11" s="383"/>
      <c r="Q11" s="383"/>
      <c r="R11" s="384">
        <f t="shared" si="0"/>
        <v>0</v>
      </c>
      <c r="Z11" s="18"/>
    </row>
    <row r="12" spans="1:26" s="13" customFormat="1" x14ac:dyDescent="0.35">
      <c r="A12" s="60"/>
      <c r="B12" s="13" t="s">
        <v>25</v>
      </c>
      <c r="C12" s="6" t="s">
        <v>26</v>
      </c>
      <c r="D12" s="40">
        <v>4190140</v>
      </c>
      <c r="E12" s="382"/>
      <c r="F12" s="382"/>
      <c r="G12" s="383"/>
      <c r="H12" s="382"/>
      <c r="I12" s="383"/>
      <c r="J12" s="383"/>
      <c r="K12" s="383"/>
      <c r="L12" s="383"/>
      <c r="M12" s="383"/>
      <c r="N12" s="383"/>
      <c r="O12" s="383"/>
      <c r="P12" s="383"/>
      <c r="Q12" s="383"/>
      <c r="R12" s="384">
        <f t="shared" si="0"/>
        <v>0</v>
      </c>
      <c r="Z12" s="18"/>
    </row>
    <row r="13" spans="1:26" s="13" customFormat="1" x14ac:dyDescent="0.35">
      <c r="A13" s="60"/>
      <c r="B13" s="13" t="s">
        <v>27</v>
      </c>
      <c r="C13" s="6" t="s">
        <v>28</v>
      </c>
      <c r="D13" s="40">
        <v>4190160</v>
      </c>
      <c r="E13" s="382"/>
      <c r="F13" s="382"/>
      <c r="G13" s="383"/>
      <c r="H13" s="382"/>
      <c r="I13" s="383"/>
      <c r="J13" s="383"/>
      <c r="K13" s="383"/>
      <c r="L13" s="383"/>
      <c r="M13" s="383"/>
      <c r="N13" s="383"/>
      <c r="O13" s="383"/>
      <c r="P13" s="383"/>
      <c r="Q13" s="383"/>
      <c r="R13" s="384">
        <f t="shared" si="0"/>
        <v>0</v>
      </c>
      <c r="Z13" s="18"/>
    </row>
    <row r="14" spans="1:26" s="13" customFormat="1" x14ac:dyDescent="0.35">
      <c r="A14" s="60"/>
      <c r="B14" s="13" t="s">
        <v>29</v>
      </c>
      <c r="C14" s="6" t="s">
        <v>30</v>
      </c>
      <c r="D14" s="40">
        <v>4190390</v>
      </c>
      <c r="E14" s="382"/>
      <c r="F14" s="382"/>
      <c r="G14" s="383"/>
      <c r="H14" s="382"/>
      <c r="I14" s="383"/>
      <c r="J14" s="383"/>
      <c r="K14" s="383"/>
      <c r="L14" s="383"/>
      <c r="M14" s="383"/>
      <c r="N14" s="383"/>
      <c r="O14" s="383"/>
      <c r="P14" s="383"/>
      <c r="Q14" s="383"/>
      <c r="R14" s="384">
        <f t="shared" si="0"/>
        <v>0</v>
      </c>
      <c r="Z14" s="18"/>
    </row>
    <row r="15" spans="1:26" s="13" customFormat="1" x14ac:dyDescent="0.35">
      <c r="A15" s="60"/>
      <c r="B15" s="13" t="s">
        <v>31</v>
      </c>
      <c r="C15" s="6" t="s">
        <v>32</v>
      </c>
      <c r="D15" s="62">
        <v>4191900</v>
      </c>
      <c r="E15" s="382"/>
      <c r="F15" s="382"/>
      <c r="G15" s="383"/>
      <c r="H15" s="382"/>
      <c r="I15" s="383"/>
      <c r="J15" s="383"/>
      <c r="K15" s="383"/>
      <c r="L15" s="383"/>
      <c r="M15" s="383"/>
      <c r="N15" s="383"/>
      <c r="O15" s="383"/>
      <c r="P15" s="383"/>
      <c r="Q15" s="383"/>
      <c r="R15" s="384">
        <f t="shared" si="0"/>
        <v>0</v>
      </c>
      <c r="Z15" s="18"/>
    </row>
    <row r="16" spans="1:26" s="13" customFormat="1" x14ac:dyDescent="0.35">
      <c r="A16" s="60"/>
      <c r="B16" s="13" t="s">
        <v>33</v>
      </c>
      <c r="C16" s="6" t="s">
        <v>34</v>
      </c>
      <c r="D16" s="62">
        <v>4191100</v>
      </c>
      <c r="E16" s="382"/>
      <c r="F16" s="382"/>
      <c r="G16" s="383"/>
      <c r="H16" s="382"/>
      <c r="I16" s="383"/>
      <c r="J16" s="383"/>
      <c r="K16" s="383"/>
      <c r="L16" s="383"/>
      <c r="M16" s="383"/>
      <c r="N16" s="383"/>
      <c r="O16" s="383"/>
      <c r="P16" s="383"/>
      <c r="Q16" s="383"/>
      <c r="R16" s="384">
        <f t="shared" si="0"/>
        <v>0</v>
      </c>
      <c r="Z16" s="18"/>
    </row>
    <row r="17" spans="1:26" s="13" customFormat="1" x14ac:dyDescent="0.35">
      <c r="A17" s="60"/>
      <c r="B17" s="13" t="s">
        <v>35</v>
      </c>
      <c r="C17" s="6" t="s">
        <v>36</v>
      </c>
      <c r="D17" s="40">
        <v>4191110</v>
      </c>
      <c r="E17" s="382"/>
      <c r="F17" s="382"/>
      <c r="G17" s="383"/>
      <c r="H17" s="382"/>
      <c r="I17" s="383"/>
      <c r="J17" s="383"/>
      <c r="K17" s="383"/>
      <c r="L17" s="383"/>
      <c r="M17" s="383"/>
      <c r="N17" s="383"/>
      <c r="O17" s="383"/>
      <c r="P17" s="383"/>
      <c r="Q17" s="383"/>
      <c r="R17" s="384">
        <f t="shared" si="0"/>
        <v>0</v>
      </c>
      <c r="Z17" s="18"/>
    </row>
    <row r="18" spans="1:26" s="13" customFormat="1" x14ac:dyDescent="0.35">
      <c r="A18" s="60"/>
      <c r="B18" s="13" t="s">
        <v>37</v>
      </c>
      <c r="C18" s="6" t="s">
        <v>38</v>
      </c>
      <c r="D18" s="40">
        <v>4191600</v>
      </c>
      <c r="E18" s="382"/>
      <c r="F18" s="382"/>
      <c r="G18" s="383"/>
      <c r="H18" s="382"/>
      <c r="I18" s="383"/>
      <c r="J18" s="383"/>
      <c r="K18" s="383"/>
      <c r="L18" s="383"/>
      <c r="M18" s="383"/>
      <c r="N18" s="383"/>
      <c r="O18" s="383"/>
      <c r="P18" s="383"/>
      <c r="Q18" s="383"/>
      <c r="R18" s="384">
        <f t="shared" si="0"/>
        <v>0</v>
      </c>
      <c r="Z18" s="18"/>
    </row>
    <row r="19" spans="1:26" s="13" customFormat="1" x14ac:dyDescent="0.35">
      <c r="A19" s="60"/>
      <c r="B19" s="13" t="s">
        <v>39</v>
      </c>
      <c r="C19" s="6" t="s">
        <v>40</v>
      </c>
      <c r="D19" s="40">
        <v>4191610</v>
      </c>
      <c r="E19" s="382"/>
      <c r="F19" s="382"/>
      <c r="G19" s="383"/>
      <c r="H19" s="382"/>
      <c r="I19" s="383"/>
      <c r="J19" s="383"/>
      <c r="K19" s="383"/>
      <c r="L19" s="383"/>
      <c r="M19" s="383"/>
      <c r="N19" s="383"/>
      <c r="O19" s="383"/>
      <c r="P19" s="383"/>
      <c r="Q19" s="383"/>
      <c r="R19" s="384">
        <f t="shared" si="0"/>
        <v>0</v>
      </c>
      <c r="Z19" s="18"/>
    </row>
    <row r="20" spans="1:26" s="13" customFormat="1" x14ac:dyDescent="0.35">
      <c r="A20" s="60"/>
      <c r="B20" s="13" t="s">
        <v>41</v>
      </c>
      <c r="C20" s="6" t="s">
        <v>42</v>
      </c>
      <c r="D20" s="40">
        <v>4190410</v>
      </c>
      <c r="E20" s="382"/>
      <c r="F20" s="382"/>
      <c r="G20" s="383"/>
      <c r="H20" s="382"/>
      <c r="I20" s="383"/>
      <c r="J20" s="383"/>
      <c r="K20" s="383"/>
      <c r="L20" s="383"/>
      <c r="M20" s="383"/>
      <c r="N20" s="383"/>
      <c r="O20" s="383"/>
      <c r="P20" s="383"/>
      <c r="Q20" s="383"/>
      <c r="R20" s="384">
        <f t="shared" si="0"/>
        <v>0</v>
      </c>
      <c r="Z20" s="18"/>
    </row>
    <row r="21" spans="1:26" s="13" customFormat="1" x14ac:dyDescent="0.35">
      <c r="A21" s="60"/>
      <c r="B21" s="13" t="s">
        <v>43</v>
      </c>
      <c r="C21" s="6" t="s">
        <v>44</v>
      </c>
      <c r="D21" s="40">
        <v>4190420</v>
      </c>
      <c r="E21" s="382"/>
      <c r="F21" s="382"/>
      <c r="G21" s="383"/>
      <c r="H21" s="382"/>
      <c r="I21" s="383"/>
      <c r="J21" s="383"/>
      <c r="K21" s="383"/>
      <c r="L21" s="383"/>
      <c r="M21" s="383"/>
      <c r="N21" s="383"/>
      <c r="O21" s="383"/>
      <c r="P21" s="383"/>
      <c r="Q21" s="383"/>
      <c r="R21" s="384">
        <f t="shared" si="0"/>
        <v>0</v>
      </c>
      <c r="Z21" s="18"/>
    </row>
    <row r="22" spans="1:26" s="13" customFormat="1" x14ac:dyDescent="0.35">
      <c r="A22" s="60"/>
      <c r="B22" s="13" t="s">
        <v>45</v>
      </c>
      <c r="C22" s="6" t="s">
        <v>46</v>
      </c>
      <c r="D22" s="40">
        <v>4190200</v>
      </c>
      <c r="E22" s="382"/>
      <c r="F22" s="382"/>
      <c r="G22" s="383"/>
      <c r="H22" s="382"/>
      <c r="I22" s="383"/>
      <c r="J22" s="383"/>
      <c r="K22" s="383"/>
      <c r="L22" s="383"/>
      <c r="M22" s="383"/>
      <c r="N22" s="383"/>
      <c r="O22" s="383"/>
      <c r="P22" s="383"/>
      <c r="Q22" s="383"/>
      <c r="R22" s="384">
        <f t="shared" si="0"/>
        <v>0</v>
      </c>
      <c r="Z22" s="18"/>
    </row>
    <row r="23" spans="1:26" s="13" customFormat="1" x14ac:dyDescent="0.35">
      <c r="A23" s="60"/>
      <c r="B23" s="13" t="s">
        <v>47</v>
      </c>
      <c r="C23" s="6" t="s">
        <v>48</v>
      </c>
      <c r="D23" s="40">
        <v>4190386</v>
      </c>
      <c r="E23" s="382"/>
      <c r="F23" s="382"/>
      <c r="G23" s="383"/>
      <c r="H23" s="382"/>
      <c r="I23" s="383"/>
      <c r="J23" s="383"/>
      <c r="K23" s="383"/>
      <c r="L23" s="383"/>
      <c r="M23" s="383"/>
      <c r="N23" s="383"/>
      <c r="O23" s="383"/>
      <c r="P23" s="383"/>
      <c r="Q23" s="383"/>
      <c r="R23" s="384">
        <f t="shared" ref="R23:R25" si="1">SUM(F23:Q23)-E23</f>
        <v>0</v>
      </c>
      <c r="Z23" s="18"/>
    </row>
    <row r="24" spans="1:26" s="13" customFormat="1" x14ac:dyDescent="0.35">
      <c r="A24" s="60"/>
      <c r="B24" s="13" t="s">
        <v>49</v>
      </c>
      <c r="C24" s="6" t="s">
        <v>50</v>
      </c>
      <c r="D24" s="40">
        <v>4190387</v>
      </c>
      <c r="E24" s="382"/>
      <c r="F24" s="382"/>
      <c r="G24" s="383"/>
      <c r="H24" s="382"/>
      <c r="I24" s="383"/>
      <c r="J24" s="383"/>
      <c r="K24" s="383"/>
      <c r="L24" s="383"/>
      <c r="M24" s="383"/>
      <c r="N24" s="383"/>
      <c r="O24" s="383"/>
      <c r="P24" s="383"/>
      <c r="Q24" s="383"/>
      <c r="R24" s="384">
        <f t="shared" si="1"/>
        <v>0</v>
      </c>
      <c r="Z24" s="18"/>
    </row>
    <row r="25" spans="1:26" s="13" customFormat="1" x14ac:dyDescent="0.35">
      <c r="A25" s="60"/>
      <c r="B25" s="13" t="s">
        <v>51</v>
      </c>
      <c r="C25" s="6" t="s">
        <v>52</v>
      </c>
      <c r="D25" s="40">
        <v>4190388</v>
      </c>
      <c r="E25" s="382"/>
      <c r="F25" s="382"/>
      <c r="G25" s="383"/>
      <c r="H25" s="382"/>
      <c r="I25" s="383"/>
      <c r="J25" s="383"/>
      <c r="K25" s="383"/>
      <c r="L25" s="383"/>
      <c r="M25" s="383"/>
      <c r="N25" s="383"/>
      <c r="O25" s="383"/>
      <c r="P25" s="383"/>
      <c r="Q25" s="383"/>
      <c r="R25" s="384">
        <f t="shared" si="1"/>
        <v>0</v>
      </c>
      <c r="Z25" s="18"/>
    </row>
    <row r="26" spans="1:26" s="13" customFormat="1" x14ac:dyDescent="0.35">
      <c r="A26" s="60"/>
      <c r="B26" s="13" t="s">
        <v>53</v>
      </c>
      <c r="C26" s="6" t="s">
        <v>54</v>
      </c>
      <c r="D26" s="40">
        <v>4190380</v>
      </c>
      <c r="E26" s="382"/>
      <c r="F26" s="382"/>
      <c r="G26" s="383"/>
      <c r="H26" s="382"/>
      <c r="I26" s="383"/>
      <c r="J26" s="383"/>
      <c r="K26" s="383"/>
      <c r="L26" s="383"/>
      <c r="M26" s="383"/>
      <c r="N26" s="383"/>
      <c r="O26" s="383"/>
      <c r="P26" s="383"/>
      <c r="Q26" s="383"/>
      <c r="R26" s="384">
        <f>SUM(F26:Q26)-E26</f>
        <v>0</v>
      </c>
      <c r="Z26" s="18"/>
    </row>
    <row r="27" spans="1:26" s="13" customFormat="1" ht="3" customHeight="1" x14ac:dyDescent="0.35">
      <c r="A27" s="60"/>
      <c r="C27" s="6"/>
      <c r="D27" s="40"/>
      <c r="E27" s="385"/>
      <c r="F27" s="385"/>
      <c r="G27" s="385"/>
      <c r="H27" s="385"/>
      <c r="I27" s="385"/>
      <c r="J27" s="385"/>
      <c r="K27" s="385"/>
      <c r="L27" s="385"/>
      <c r="M27" s="385"/>
      <c r="N27" s="385"/>
      <c r="O27" s="385"/>
      <c r="P27" s="385"/>
      <c r="Q27" s="385"/>
      <c r="R27" s="386"/>
      <c r="Z27" s="18"/>
    </row>
    <row r="28" spans="1:26" s="13" customFormat="1" x14ac:dyDescent="0.35">
      <c r="A28" s="60"/>
      <c r="B28" s="13" t="s">
        <v>156</v>
      </c>
      <c r="C28" s="6" t="s">
        <v>157</v>
      </c>
      <c r="D28" s="40">
        <v>4190205</v>
      </c>
      <c r="E28" s="382"/>
      <c r="F28" s="382"/>
      <c r="G28" s="383"/>
      <c r="H28" s="382"/>
      <c r="I28" s="383"/>
      <c r="J28" s="383"/>
      <c r="K28" s="383"/>
      <c r="L28" s="383"/>
      <c r="M28" s="383"/>
      <c r="N28" s="383"/>
      <c r="O28" s="383"/>
      <c r="P28" s="383"/>
      <c r="Q28" s="383"/>
      <c r="R28" s="384">
        <f>SUM(F28:Q28)-E28</f>
        <v>0</v>
      </c>
      <c r="Z28" s="18"/>
    </row>
    <row r="29" spans="1:26" s="13" customFormat="1" ht="16" thickBot="1" x14ac:dyDescent="0.4">
      <c r="A29" s="60"/>
      <c r="B29" s="13" t="s">
        <v>55</v>
      </c>
      <c r="C29" s="6" t="s">
        <v>56</v>
      </c>
      <c r="D29" s="40">
        <v>4190210</v>
      </c>
      <c r="E29" s="382"/>
      <c r="F29" s="382"/>
      <c r="G29" s="383"/>
      <c r="H29" s="382"/>
      <c r="I29" s="383"/>
      <c r="J29" s="383"/>
      <c r="K29" s="383"/>
      <c r="L29" s="383"/>
      <c r="M29" s="383"/>
      <c r="N29" s="383"/>
      <c r="O29" s="383"/>
      <c r="P29" s="383"/>
      <c r="Q29" s="383"/>
      <c r="R29" s="387">
        <f>SUM(F29:Q29)-E29</f>
        <v>0</v>
      </c>
      <c r="Z29" s="18"/>
    </row>
    <row r="30" spans="1:26" s="13" customFormat="1" ht="3" customHeight="1" x14ac:dyDescent="0.35">
      <c r="A30" s="165"/>
      <c r="B30" s="166"/>
      <c r="C30" s="167"/>
      <c r="D30" s="168"/>
      <c r="E30" s="388"/>
      <c r="F30" s="389"/>
      <c r="G30" s="389"/>
      <c r="H30" s="389"/>
      <c r="I30" s="389"/>
      <c r="J30" s="389"/>
      <c r="K30" s="389"/>
      <c r="L30" s="389"/>
      <c r="M30" s="389"/>
      <c r="N30" s="389"/>
      <c r="O30" s="389"/>
      <c r="P30" s="389"/>
      <c r="Q30" s="389"/>
      <c r="R30" s="390"/>
      <c r="Z30" s="18"/>
    </row>
    <row r="31" spans="1:26" s="13" customFormat="1" ht="16" thickBot="1" x14ac:dyDescent="0.4">
      <c r="A31" s="162"/>
      <c r="B31" s="163" t="s">
        <v>510</v>
      </c>
      <c r="C31" s="163"/>
      <c r="D31" s="164"/>
      <c r="E31" s="391">
        <f>ROUND(SUM(E9:E29),2)</f>
        <v>0</v>
      </c>
      <c r="F31" s="392">
        <f>SUM(F9:F29)</f>
        <v>0</v>
      </c>
      <c r="G31" s="392">
        <f t="shared" ref="G31:Q31" si="2">SUM(G9:G29)</f>
        <v>0</v>
      </c>
      <c r="H31" s="392">
        <f t="shared" si="2"/>
        <v>0</v>
      </c>
      <c r="I31" s="392">
        <f t="shared" si="2"/>
        <v>0</v>
      </c>
      <c r="J31" s="392">
        <f t="shared" si="2"/>
        <v>0</v>
      </c>
      <c r="K31" s="392">
        <f t="shared" si="2"/>
        <v>0</v>
      </c>
      <c r="L31" s="392">
        <f t="shared" si="2"/>
        <v>0</v>
      </c>
      <c r="M31" s="392">
        <f t="shared" si="2"/>
        <v>0</v>
      </c>
      <c r="N31" s="392">
        <f t="shared" si="2"/>
        <v>0</v>
      </c>
      <c r="O31" s="392">
        <f t="shared" si="2"/>
        <v>0</v>
      </c>
      <c r="P31" s="392">
        <f t="shared" si="2"/>
        <v>0</v>
      </c>
      <c r="Q31" s="392">
        <f t="shared" si="2"/>
        <v>0</v>
      </c>
      <c r="R31" s="393">
        <f>SUM(R9:R30)</f>
        <v>0</v>
      </c>
      <c r="Z31" s="18"/>
    </row>
    <row r="32" spans="1:26" s="13" customFormat="1" ht="12" customHeight="1" x14ac:dyDescent="0.35">
      <c r="A32" s="56"/>
      <c r="B32" s="57"/>
      <c r="C32" s="86"/>
      <c r="D32" s="87"/>
      <c r="E32" s="394"/>
      <c r="F32" s="394"/>
      <c r="G32" s="394"/>
      <c r="H32" s="394"/>
      <c r="I32" s="394"/>
      <c r="J32" s="394"/>
      <c r="K32" s="394"/>
      <c r="L32" s="394"/>
      <c r="M32" s="394"/>
      <c r="N32" s="394"/>
      <c r="O32" s="394"/>
      <c r="P32" s="394"/>
      <c r="Q32" s="394"/>
      <c r="R32" s="395"/>
      <c r="Z32" s="18"/>
    </row>
    <row r="33" spans="1:26" s="13" customFormat="1" x14ac:dyDescent="0.35">
      <c r="A33" s="60"/>
      <c r="B33" s="42" t="s">
        <v>511</v>
      </c>
      <c r="C33" s="42"/>
      <c r="D33" s="40"/>
      <c r="E33" s="396"/>
      <c r="F33" s="396"/>
      <c r="G33" s="396"/>
      <c r="H33" s="396"/>
      <c r="I33" s="396"/>
      <c r="J33" s="396"/>
      <c r="K33" s="396"/>
      <c r="L33" s="396"/>
      <c r="M33" s="396"/>
      <c r="N33" s="396"/>
      <c r="O33" s="396"/>
      <c r="P33" s="396"/>
      <c r="Q33" s="396"/>
      <c r="R33" s="386"/>
      <c r="Z33" s="18"/>
    </row>
    <row r="34" spans="1:26" s="13" customFormat="1" x14ac:dyDescent="0.35">
      <c r="A34" s="60"/>
      <c r="B34" s="13" t="s">
        <v>57</v>
      </c>
      <c r="C34" s="6" t="s">
        <v>58</v>
      </c>
      <c r="D34" s="40">
        <v>6110000</v>
      </c>
      <c r="E34" s="382"/>
      <c r="F34" s="397"/>
      <c r="G34" s="397"/>
      <c r="H34" s="382"/>
      <c r="I34" s="397"/>
      <c r="J34" s="397"/>
      <c r="K34" s="397"/>
      <c r="L34" s="397"/>
      <c r="M34" s="397"/>
      <c r="N34" s="397"/>
      <c r="O34" s="397"/>
      <c r="P34" s="397"/>
      <c r="Q34" s="397"/>
      <c r="R34" s="384">
        <f t="shared" ref="R34:R63" si="3">SUM(F34:Q34)-E34</f>
        <v>0</v>
      </c>
      <c r="Z34" s="18"/>
    </row>
    <row r="35" spans="1:26" s="13" customFormat="1" x14ac:dyDescent="0.35">
      <c r="A35" s="60"/>
      <c r="B35" s="13" t="s">
        <v>59</v>
      </c>
      <c r="C35" s="6" t="s">
        <v>60</v>
      </c>
      <c r="D35" s="40">
        <v>6110020</v>
      </c>
      <c r="E35" s="382"/>
      <c r="F35" s="397"/>
      <c r="G35" s="397"/>
      <c r="H35" s="382"/>
      <c r="I35" s="397"/>
      <c r="J35" s="397"/>
      <c r="K35" s="397"/>
      <c r="L35" s="397"/>
      <c r="M35" s="397"/>
      <c r="N35" s="397"/>
      <c r="O35" s="397"/>
      <c r="P35" s="397"/>
      <c r="Q35" s="397"/>
      <c r="R35" s="384">
        <f t="shared" si="3"/>
        <v>0</v>
      </c>
      <c r="Z35" s="18"/>
    </row>
    <row r="36" spans="1:26" s="13" customFormat="1" x14ac:dyDescent="0.35">
      <c r="A36" s="60"/>
      <c r="B36" s="13" t="s">
        <v>61</v>
      </c>
      <c r="C36" s="6" t="s">
        <v>62</v>
      </c>
      <c r="D36" s="40">
        <v>6110600</v>
      </c>
      <c r="E36" s="382"/>
      <c r="F36" s="397"/>
      <c r="G36" s="397"/>
      <c r="H36" s="382"/>
      <c r="I36" s="397"/>
      <c r="J36" s="397"/>
      <c r="K36" s="397"/>
      <c r="L36" s="397"/>
      <c r="M36" s="397"/>
      <c r="N36" s="397"/>
      <c r="O36" s="397"/>
      <c r="P36" s="397"/>
      <c r="Q36" s="397"/>
      <c r="R36" s="384">
        <f t="shared" si="3"/>
        <v>0</v>
      </c>
      <c r="Z36" s="18"/>
    </row>
    <row r="37" spans="1:26" s="13" customFormat="1" x14ac:dyDescent="0.35">
      <c r="A37" s="60"/>
      <c r="B37" s="13" t="s">
        <v>63</v>
      </c>
      <c r="C37" s="6" t="s">
        <v>64</v>
      </c>
      <c r="D37" s="62">
        <v>6110720</v>
      </c>
      <c r="E37" s="382"/>
      <c r="F37" s="397"/>
      <c r="G37" s="397"/>
      <c r="H37" s="382"/>
      <c r="I37" s="397"/>
      <c r="J37" s="397"/>
      <c r="K37" s="397"/>
      <c r="L37" s="397"/>
      <c r="M37" s="397"/>
      <c r="N37" s="397"/>
      <c r="O37" s="397"/>
      <c r="P37" s="397"/>
      <c r="Q37" s="397"/>
      <c r="R37" s="384">
        <f t="shared" si="3"/>
        <v>0</v>
      </c>
      <c r="Z37" s="18"/>
    </row>
    <row r="38" spans="1:26" s="13" customFormat="1" x14ac:dyDescent="0.35">
      <c r="A38" s="60"/>
      <c r="B38" s="13" t="s">
        <v>65</v>
      </c>
      <c r="C38" s="6" t="s">
        <v>66</v>
      </c>
      <c r="D38" s="40">
        <v>6110860</v>
      </c>
      <c r="E38" s="382"/>
      <c r="F38" s="397"/>
      <c r="G38" s="397"/>
      <c r="H38" s="382"/>
      <c r="I38" s="397"/>
      <c r="J38" s="397"/>
      <c r="K38" s="397"/>
      <c r="L38" s="397"/>
      <c r="M38" s="397"/>
      <c r="N38" s="397"/>
      <c r="O38" s="397"/>
      <c r="P38" s="397"/>
      <c r="Q38" s="397"/>
      <c r="R38" s="384">
        <f t="shared" si="3"/>
        <v>0</v>
      </c>
      <c r="Z38" s="18"/>
    </row>
    <row r="39" spans="1:26" s="13" customFormat="1" x14ac:dyDescent="0.35">
      <c r="A39" s="60"/>
      <c r="B39" s="13" t="s">
        <v>67</v>
      </c>
      <c r="C39" s="6" t="s">
        <v>68</v>
      </c>
      <c r="D39" s="40">
        <v>6110800</v>
      </c>
      <c r="E39" s="382"/>
      <c r="F39" s="397"/>
      <c r="G39" s="397"/>
      <c r="H39" s="382"/>
      <c r="I39" s="397"/>
      <c r="J39" s="397"/>
      <c r="K39" s="397"/>
      <c r="L39" s="397"/>
      <c r="M39" s="397"/>
      <c r="N39" s="397"/>
      <c r="O39" s="397"/>
      <c r="P39" s="397"/>
      <c r="Q39" s="397"/>
      <c r="R39" s="384">
        <f t="shared" si="3"/>
        <v>0</v>
      </c>
      <c r="Z39" s="18"/>
    </row>
    <row r="40" spans="1:26" s="13" customFormat="1" x14ac:dyDescent="0.35">
      <c r="A40" s="60"/>
      <c r="B40" s="13" t="s">
        <v>69</v>
      </c>
      <c r="C40" s="6" t="s">
        <v>70</v>
      </c>
      <c r="D40" s="40">
        <v>6110640</v>
      </c>
      <c r="E40" s="382"/>
      <c r="F40" s="397"/>
      <c r="G40" s="397"/>
      <c r="H40" s="382"/>
      <c r="I40" s="397"/>
      <c r="J40" s="397"/>
      <c r="K40" s="397"/>
      <c r="L40" s="397"/>
      <c r="M40" s="397"/>
      <c r="N40" s="397"/>
      <c r="O40" s="397"/>
      <c r="P40" s="397"/>
      <c r="Q40" s="397"/>
      <c r="R40" s="384">
        <f t="shared" si="3"/>
        <v>0</v>
      </c>
      <c r="Z40" s="18"/>
    </row>
    <row r="41" spans="1:26" s="13" customFormat="1" x14ac:dyDescent="0.35">
      <c r="A41" s="60"/>
      <c r="B41" s="13" t="s">
        <v>71</v>
      </c>
      <c r="C41" s="6" t="s">
        <v>72</v>
      </c>
      <c r="D41" s="62">
        <v>6116300</v>
      </c>
      <c r="E41" s="382"/>
      <c r="F41" s="397"/>
      <c r="G41" s="397"/>
      <c r="H41" s="382"/>
      <c r="I41" s="397"/>
      <c r="J41" s="397"/>
      <c r="K41" s="397"/>
      <c r="L41" s="397"/>
      <c r="M41" s="397"/>
      <c r="N41" s="397"/>
      <c r="O41" s="397"/>
      <c r="P41" s="397"/>
      <c r="Q41" s="397"/>
      <c r="R41" s="384">
        <f t="shared" si="3"/>
        <v>0</v>
      </c>
      <c r="Z41" s="18"/>
    </row>
    <row r="42" spans="1:26" s="13" customFormat="1" x14ac:dyDescent="0.35">
      <c r="A42" s="60"/>
      <c r="B42" s="13" t="s">
        <v>73</v>
      </c>
      <c r="C42" s="6" t="s">
        <v>74</v>
      </c>
      <c r="D42" s="40">
        <v>6116200</v>
      </c>
      <c r="E42" s="382"/>
      <c r="F42" s="397"/>
      <c r="G42" s="397"/>
      <c r="H42" s="382"/>
      <c r="I42" s="397"/>
      <c r="J42" s="397"/>
      <c r="K42" s="397"/>
      <c r="L42" s="397"/>
      <c r="M42" s="397"/>
      <c r="N42" s="397"/>
      <c r="O42" s="397"/>
      <c r="P42" s="397"/>
      <c r="Q42" s="397"/>
      <c r="R42" s="384">
        <f t="shared" si="3"/>
        <v>0</v>
      </c>
      <c r="Z42" s="18"/>
    </row>
    <row r="43" spans="1:26" s="13" customFormat="1" x14ac:dyDescent="0.35">
      <c r="A43" s="60"/>
      <c r="B43" s="13" t="s">
        <v>75</v>
      </c>
      <c r="C43" s="6" t="s">
        <v>76</v>
      </c>
      <c r="D43" s="40">
        <v>6116610</v>
      </c>
      <c r="E43" s="382"/>
      <c r="F43" s="397"/>
      <c r="G43" s="397"/>
      <c r="H43" s="382"/>
      <c r="I43" s="397"/>
      <c r="J43" s="397"/>
      <c r="K43" s="397"/>
      <c r="L43" s="397"/>
      <c r="M43" s="397"/>
      <c r="N43" s="397"/>
      <c r="O43" s="397"/>
      <c r="P43" s="397"/>
      <c r="Q43" s="397"/>
      <c r="R43" s="384">
        <f t="shared" si="3"/>
        <v>0</v>
      </c>
      <c r="Z43" s="18"/>
    </row>
    <row r="44" spans="1:26" s="13" customFormat="1" x14ac:dyDescent="0.35">
      <c r="A44" s="60"/>
      <c r="B44" s="13" t="s">
        <v>77</v>
      </c>
      <c r="C44" s="6" t="s">
        <v>78</v>
      </c>
      <c r="D44" s="40">
        <v>6116600</v>
      </c>
      <c r="E44" s="382"/>
      <c r="F44" s="397"/>
      <c r="G44" s="397"/>
      <c r="H44" s="382"/>
      <c r="I44" s="397"/>
      <c r="J44" s="397"/>
      <c r="K44" s="397"/>
      <c r="L44" s="397"/>
      <c r="M44" s="397"/>
      <c r="N44" s="397"/>
      <c r="O44" s="397"/>
      <c r="P44" s="397"/>
      <c r="Q44" s="397"/>
      <c r="R44" s="384">
        <f t="shared" si="3"/>
        <v>0</v>
      </c>
      <c r="Z44" s="18"/>
    </row>
    <row r="45" spans="1:26" s="13" customFormat="1" x14ac:dyDescent="0.35">
      <c r="A45" s="60"/>
      <c r="B45" s="13" t="s">
        <v>79</v>
      </c>
      <c r="C45" s="6" t="s">
        <v>80</v>
      </c>
      <c r="D45" s="40">
        <v>6121000</v>
      </c>
      <c r="E45" s="382"/>
      <c r="F45" s="397"/>
      <c r="G45" s="397"/>
      <c r="H45" s="382"/>
      <c r="I45" s="397"/>
      <c r="J45" s="397"/>
      <c r="K45" s="397"/>
      <c r="L45" s="397"/>
      <c r="M45" s="397"/>
      <c r="N45" s="397"/>
      <c r="O45" s="397"/>
      <c r="P45" s="397"/>
      <c r="Q45" s="397"/>
      <c r="R45" s="384">
        <f t="shared" si="3"/>
        <v>0</v>
      </c>
      <c r="Z45" s="18"/>
    </row>
    <row r="46" spans="1:26" s="13" customFormat="1" x14ac:dyDescent="0.35">
      <c r="A46" s="60"/>
      <c r="B46" s="13" t="s">
        <v>81</v>
      </c>
      <c r="C46" s="6" t="s">
        <v>82</v>
      </c>
      <c r="D46" s="40">
        <v>6122310</v>
      </c>
      <c r="E46" s="382"/>
      <c r="F46" s="397"/>
      <c r="G46" s="397"/>
      <c r="H46" s="382"/>
      <c r="I46" s="397"/>
      <c r="J46" s="397"/>
      <c r="K46" s="397"/>
      <c r="L46" s="397"/>
      <c r="M46" s="397"/>
      <c r="N46" s="397"/>
      <c r="O46" s="397"/>
      <c r="P46" s="397"/>
      <c r="Q46" s="397"/>
      <c r="R46" s="384">
        <f t="shared" si="3"/>
        <v>0</v>
      </c>
      <c r="Z46" s="18"/>
    </row>
    <row r="47" spans="1:26" s="13" customFormat="1" x14ac:dyDescent="0.35">
      <c r="A47" s="60"/>
      <c r="B47" s="13" t="s">
        <v>83</v>
      </c>
      <c r="C47" s="6" t="s">
        <v>84</v>
      </c>
      <c r="D47" s="40">
        <v>6122110</v>
      </c>
      <c r="E47" s="382"/>
      <c r="F47" s="397"/>
      <c r="G47" s="397"/>
      <c r="H47" s="382"/>
      <c r="I47" s="397"/>
      <c r="J47" s="397"/>
      <c r="K47" s="397"/>
      <c r="L47" s="397"/>
      <c r="M47" s="397"/>
      <c r="N47" s="397"/>
      <c r="O47" s="397"/>
      <c r="P47" s="397"/>
      <c r="Q47" s="397"/>
      <c r="R47" s="384">
        <f t="shared" si="3"/>
        <v>0</v>
      </c>
      <c r="Z47" s="18"/>
    </row>
    <row r="48" spans="1:26" s="13" customFormat="1" x14ac:dyDescent="0.35">
      <c r="A48" s="60"/>
      <c r="B48" s="13" t="s">
        <v>85</v>
      </c>
      <c r="C48" s="6" t="s">
        <v>86</v>
      </c>
      <c r="D48" s="40">
        <v>6120800</v>
      </c>
      <c r="E48" s="382"/>
      <c r="F48" s="397"/>
      <c r="G48" s="397"/>
      <c r="H48" s="382"/>
      <c r="I48" s="397"/>
      <c r="J48" s="397"/>
      <c r="K48" s="397"/>
      <c r="L48" s="397"/>
      <c r="M48" s="397"/>
      <c r="N48" s="397"/>
      <c r="O48" s="397"/>
      <c r="P48" s="397"/>
      <c r="Q48" s="397"/>
      <c r="R48" s="384">
        <f t="shared" si="3"/>
        <v>0</v>
      </c>
      <c r="Z48" s="18"/>
    </row>
    <row r="49" spans="1:26" s="13" customFormat="1" x14ac:dyDescent="0.35">
      <c r="A49" s="60"/>
      <c r="B49" s="13" t="s">
        <v>87</v>
      </c>
      <c r="C49" s="6" t="s">
        <v>88</v>
      </c>
      <c r="D49" s="40">
        <v>6120220</v>
      </c>
      <c r="E49" s="382"/>
      <c r="F49" s="397"/>
      <c r="G49" s="397"/>
      <c r="H49" s="382"/>
      <c r="I49" s="397"/>
      <c r="J49" s="397"/>
      <c r="K49" s="397"/>
      <c r="L49" s="397"/>
      <c r="M49" s="397"/>
      <c r="N49" s="397"/>
      <c r="O49" s="397"/>
      <c r="P49" s="397"/>
      <c r="Q49" s="397"/>
      <c r="R49" s="384">
        <f t="shared" si="3"/>
        <v>0</v>
      </c>
      <c r="Z49" s="18"/>
    </row>
    <row r="50" spans="1:26" s="13" customFormat="1" x14ac:dyDescent="0.35">
      <c r="A50" s="60"/>
      <c r="B50" s="13" t="s">
        <v>89</v>
      </c>
      <c r="C50" s="6" t="s">
        <v>90</v>
      </c>
      <c r="D50" s="40">
        <v>6120600</v>
      </c>
      <c r="E50" s="382"/>
      <c r="F50" s="397"/>
      <c r="G50" s="397"/>
      <c r="H50" s="382"/>
      <c r="I50" s="397"/>
      <c r="J50" s="397"/>
      <c r="K50" s="397"/>
      <c r="L50" s="397"/>
      <c r="M50" s="397"/>
      <c r="N50" s="397"/>
      <c r="O50" s="397"/>
      <c r="P50" s="397"/>
      <c r="Q50" s="397"/>
      <c r="R50" s="384">
        <f t="shared" si="3"/>
        <v>0</v>
      </c>
      <c r="Z50" s="18"/>
    </row>
    <row r="51" spans="1:26" s="13" customFormat="1" x14ac:dyDescent="0.35">
      <c r="A51" s="60"/>
      <c r="B51" s="13" t="s">
        <v>91</v>
      </c>
      <c r="C51" s="6" t="s">
        <v>92</v>
      </c>
      <c r="D51" s="40">
        <v>6120400</v>
      </c>
      <c r="E51" s="382"/>
      <c r="F51" s="397"/>
      <c r="G51" s="397"/>
      <c r="H51" s="382"/>
      <c r="I51" s="397"/>
      <c r="J51" s="397"/>
      <c r="K51" s="397"/>
      <c r="L51" s="397"/>
      <c r="M51" s="397"/>
      <c r="N51" s="397"/>
      <c r="O51" s="397"/>
      <c r="P51" s="397"/>
      <c r="Q51" s="397"/>
      <c r="R51" s="384">
        <f t="shared" si="3"/>
        <v>0</v>
      </c>
      <c r="Z51" s="18"/>
    </row>
    <row r="52" spans="1:26" s="13" customFormat="1" x14ac:dyDescent="0.35">
      <c r="A52" s="60"/>
      <c r="B52" s="13" t="s">
        <v>93</v>
      </c>
      <c r="C52" s="6" t="s">
        <v>94</v>
      </c>
      <c r="D52" s="40">
        <v>6140130</v>
      </c>
      <c r="E52" s="382"/>
      <c r="F52" s="397"/>
      <c r="G52" s="397"/>
      <c r="H52" s="382"/>
      <c r="I52" s="397"/>
      <c r="J52" s="397"/>
      <c r="K52" s="397"/>
      <c r="L52" s="397"/>
      <c r="M52" s="397"/>
      <c r="N52" s="397"/>
      <c r="O52" s="397"/>
      <c r="P52" s="397"/>
      <c r="Q52" s="397"/>
      <c r="R52" s="384">
        <f t="shared" si="3"/>
        <v>0</v>
      </c>
      <c r="Z52" s="18"/>
    </row>
    <row r="53" spans="1:26" s="13" customFormat="1" x14ac:dyDescent="0.35">
      <c r="A53" s="60"/>
      <c r="B53" s="13" t="s">
        <v>95</v>
      </c>
      <c r="C53" s="6" t="s">
        <v>96</v>
      </c>
      <c r="D53" s="40">
        <v>6142430</v>
      </c>
      <c r="E53" s="382"/>
      <c r="F53" s="397"/>
      <c r="G53" s="397"/>
      <c r="H53" s="382"/>
      <c r="I53" s="397"/>
      <c r="J53" s="397"/>
      <c r="K53" s="397"/>
      <c r="L53" s="397"/>
      <c r="M53" s="397"/>
      <c r="N53" s="397"/>
      <c r="O53" s="397"/>
      <c r="P53" s="397"/>
      <c r="Q53" s="397"/>
      <c r="R53" s="384">
        <f t="shared" si="3"/>
        <v>0</v>
      </c>
      <c r="Z53" s="18"/>
    </row>
    <row r="54" spans="1:26" s="13" customFormat="1" x14ac:dyDescent="0.35">
      <c r="A54" s="60"/>
      <c r="B54" s="13" t="s">
        <v>97</v>
      </c>
      <c r="C54" s="6" t="s">
        <v>98</v>
      </c>
      <c r="D54" s="40">
        <v>6146100</v>
      </c>
      <c r="E54" s="382"/>
      <c r="F54" s="397"/>
      <c r="G54" s="397"/>
      <c r="H54" s="382"/>
      <c r="I54" s="397"/>
      <c r="J54" s="397"/>
      <c r="K54" s="397"/>
      <c r="L54" s="397"/>
      <c r="M54" s="397"/>
      <c r="N54" s="397"/>
      <c r="O54" s="397"/>
      <c r="P54" s="397"/>
      <c r="Q54" s="397"/>
      <c r="R54" s="384">
        <f t="shared" si="3"/>
        <v>0</v>
      </c>
      <c r="Z54" s="18"/>
    </row>
    <row r="55" spans="1:26" s="13" customFormat="1" x14ac:dyDescent="0.35">
      <c r="A55" s="60"/>
      <c r="B55" s="13" t="s">
        <v>99</v>
      </c>
      <c r="C55" s="6" t="s">
        <v>100</v>
      </c>
      <c r="D55" s="40">
        <v>6140000</v>
      </c>
      <c r="E55" s="382"/>
      <c r="F55" s="397"/>
      <c r="G55" s="397"/>
      <c r="H55" s="382"/>
      <c r="I55" s="397"/>
      <c r="J55" s="397"/>
      <c r="K55" s="397"/>
      <c r="L55" s="397"/>
      <c r="M55" s="397"/>
      <c r="N55" s="397"/>
      <c r="O55" s="397"/>
      <c r="P55" s="397"/>
      <c r="Q55" s="397"/>
      <c r="R55" s="384">
        <f t="shared" si="3"/>
        <v>0</v>
      </c>
      <c r="Z55" s="18"/>
    </row>
    <row r="56" spans="1:26" s="13" customFormat="1" x14ac:dyDescent="0.35">
      <c r="A56" s="60"/>
      <c r="B56" s="13" t="s">
        <v>101</v>
      </c>
      <c r="C56" s="6" t="s">
        <v>102</v>
      </c>
      <c r="D56" s="40">
        <v>6121600</v>
      </c>
      <c r="E56" s="382"/>
      <c r="F56" s="397"/>
      <c r="G56" s="397"/>
      <c r="H56" s="382"/>
      <c r="I56" s="397"/>
      <c r="J56" s="397"/>
      <c r="K56" s="397"/>
      <c r="L56" s="397"/>
      <c r="M56" s="397"/>
      <c r="N56" s="397"/>
      <c r="O56" s="397"/>
      <c r="P56" s="397"/>
      <c r="Q56" s="397"/>
      <c r="R56" s="384">
        <f t="shared" si="3"/>
        <v>0</v>
      </c>
      <c r="Z56" s="18"/>
    </row>
    <row r="57" spans="1:26" s="13" customFormat="1" x14ac:dyDescent="0.35">
      <c r="A57" s="60"/>
      <c r="B57" s="13" t="s">
        <v>103</v>
      </c>
      <c r="C57" s="6" t="s">
        <v>104</v>
      </c>
      <c r="D57" s="62">
        <v>6151110</v>
      </c>
      <c r="E57" s="382"/>
      <c r="F57" s="397"/>
      <c r="G57" s="397"/>
      <c r="H57" s="382"/>
      <c r="I57" s="397"/>
      <c r="J57" s="397"/>
      <c r="K57" s="397"/>
      <c r="L57" s="397"/>
      <c r="M57" s="397"/>
      <c r="N57" s="397"/>
      <c r="O57" s="397"/>
      <c r="P57" s="397"/>
      <c r="Q57" s="397"/>
      <c r="R57" s="384">
        <f t="shared" si="3"/>
        <v>0</v>
      </c>
      <c r="Z57" s="18"/>
    </row>
    <row r="58" spans="1:26" s="13" customFormat="1" x14ac:dyDescent="0.35">
      <c r="A58" s="60"/>
      <c r="B58" s="13" t="s">
        <v>105</v>
      </c>
      <c r="C58" s="6" t="s">
        <v>106</v>
      </c>
      <c r="D58" s="40">
        <v>6140200</v>
      </c>
      <c r="E58" s="382"/>
      <c r="F58" s="397"/>
      <c r="G58" s="397"/>
      <c r="H58" s="382"/>
      <c r="I58" s="397"/>
      <c r="J58" s="397"/>
      <c r="K58" s="397"/>
      <c r="L58" s="397"/>
      <c r="M58" s="397"/>
      <c r="N58" s="397"/>
      <c r="O58" s="397"/>
      <c r="P58" s="397"/>
      <c r="Q58" s="397"/>
      <c r="R58" s="384">
        <f t="shared" si="3"/>
        <v>0</v>
      </c>
      <c r="Z58" s="18"/>
    </row>
    <row r="59" spans="1:26" s="13" customFormat="1" x14ac:dyDescent="0.35">
      <c r="A59" s="60"/>
      <c r="B59" s="13" t="s">
        <v>107</v>
      </c>
      <c r="C59" s="6" t="s">
        <v>108</v>
      </c>
      <c r="D59" s="40">
        <v>6111000</v>
      </c>
      <c r="E59" s="382"/>
      <c r="F59" s="397"/>
      <c r="G59" s="397"/>
      <c r="H59" s="382"/>
      <c r="I59" s="397"/>
      <c r="J59" s="397"/>
      <c r="K59" s="397"/>
      <c r="L59" s="397"/>
      <c r="M59" s="397"/>
      <c r="N59" s="397"/>
      <c r="O59" s="397"/>
      <c r="P59" s="397"/>
      <c r="Q59" s="397"/>
      <c r="R59" s="384">
        <f t="shared" si="3"/>
        <v>0</v>
      </c>
      <c r="Z59" s="18"/>
    </row>
    <row r="60" spans="1:26" s="13" customFormat="1" x14ac:dyDescent="0.35">
      <c r="A60" s="60"/>
      <c r="B60" s="13" t="s">
        <v>109</v>
      </c>
      <c r="C60" s="6" t="s">
        <v>110</v>
      </c>
      <c r="D60" s="40">
        <v>6170100</v>
      </c>
      <c r="E60" s="382"/>
      <c r="F60" s="397"/>
      <c r="G60" s="397"/>
      <c r="H60" s="382"/>
      <c r="I60" s="397"/>
      <c r="J60" s="397"/>
      <c r="K60" s="397"/>
      <c r="L60" s="397"/>
      <c r="M60" s="397"/>
      <c r="N60" s="397"/>
      <c r="O60" s="397"/>
      <c r="P60" s="397"/>
      <c r="Q60" s="397"/>
      <c r="R60" s="384">
        <f t="shared" si="3"/>
        <v>0</v>
      </c>
      <c r="Z60" s="18"/>
    </row>
    <row r="61" spans="1:26" s="13" customFormat="1" x14ac:dyDescent="0.35">
      <c r="A61" s="60"/>
      <c r="B61" s="13" t="s">
        <v>111</v>
      </c>
      <c r="C61" s="6" t="s">
        <v>112</v>
      </c>
      <c r="D61" s="40">
        <v>6170110</v>
      </c>
      <c r="E61" s="382"/>
      <c r="F61" s="397"/>
      <c r="G61" s="397"/>
      <c r="H61" s="382"/>
      <c r="I61" s="397"/>
      <c r="J61" s="397"/>
      <c r="K61" s="397"/>
      <c r="L61" s="397"/>
      <c r="M61" s="397"/>
      <c r="N61" s="397"/>
      <c r="O61" s="397"/>
      <c r="P61" s="397"/>
      <c r="Q61" s="397"/>
      <c r="R61" s="384">
        <f t="shared" si="3"/>
        <v>0</v>
      </c>
      <c r="Z61" s="18"/>
    </row>
    <row r="62" spans="1:26" s="13" customFormat="1" x14ac:dyDescent="0.35">
      <c r="A62" s="60"/>
      <c r="B62" s="13" t="s">
        <v>113</v>
      </c>
      <c r="C62" s="6" t="s">
        <v>114</v>
      </c>
      <c r="D62" s="40">
        <v>6181400</v>
      </c>
      <c r="E62" s="382"/>
      <c r="F62" s="397"/>
      <c r="G62" s="397"/>
      <c r="H62" s="382"/>
      <c r="I62" s="397"/>
      <c r="J62" s="397"/>
      <c r="K62" s="397"/>
      <c r="L62" s="397"/>
      <c r="M62" s="397"/>
      <c r="N62" s="397"/>
      <c r="O62" s="397"/>
      <c r="P62" s="397"/>
      <c r="Q62" s="397"/>
      <c r="R62" s="384">
        <f t="shared" si="3"/>
        <v>0</v>
      </c>
      <c r="Z62" s="18"/>
    </row>
    <row r="63" spans="1:26" s="13" customFormat="1" x14ac:dyDescent="0.35">
      <c r="A63" s="60"/>
      <c r="B63" s="23" t="s">
        <v>115</v>
      </c>
      <c r="C63" s="91" t="s">
        <v>512</v>
      </c>
      <c r="D63" s="40">
        <v>6181500</v>
      </c>
      <c r="E63" s="382"/>
      <c r="F63" s="397"/>
      <c r="G63" s="397"/>
      <c r="H63" s="382"/>
      <c r="I63" s="397"/>
      <c r="J63" s="397"/>
      <c r="K63" s="397"/>
      <c r="L63" s="397"/>
      <c r="M63" s="397"/>
      <c r="N63" s="397"/>
      <c r="O63" s="397"/>
      <c r="P63" s="397"/>
      <c r="Q63" s="397"/>
      <c r="R63" s="384">
        <f t="shared" si="3"/>
        <v>0</v>
      </c>
      <c r="S63" s="23"/>
      <c r="Z63" s="18"/>
    </row>
    <row r="64" spans="1:26" s="13" customFormat="1" ht="3" customHeight="1" x14ac:dyDescent="0.35">
      <c r="A64" s="60"/>
      <c r="B64" s="23"/>
      <c r="C64" s="91"/>
      <c r="D64" s="40"/>
      <c r="E64" s="398"/>
      <c r="F64" s="397"/>
      <c r="G64" s="399"/>
      <c r="H64" s="399"/>
      <c r="I64" s="399"/>
      <c r="J64" s="399"/>
      <c r="K64" s="399"/>
      <c r="L64" s="399"/>
      <c r="M64" s="399"/>
      <c r="N64" s="399"/>
      <c r="O64" s="399"/>
      <c r="P64" s="399"/>
      <c r="Q64" s="399"/>
      <c r="R64" s="400"/>
      <c r="S64" s="23"/>
      <c r="Z64" s="18"/>
    </row>
    <row r="65" spans="1:26" s="13" customFormat="1" x14ac:dyDescent="0.35">
      <c r="A65" s="60"/>
      <c r="B65" s="13" t="s">
        <v>117</v>
      </c>
      <c r="C65" s="91" t="s">
        <v>118</v>
      </c>
      <c r="D65" s="40">
        <v>6110610</v>
      </c>
      <c r="E65" s="382"/>
      <c r="F65" s="397"/>
      <c r="G65" s="397"/>
      <c r="H65" s="382"/>
      <c r="I65" s="397"/>
      <c r="J65" s="397"/>
      <c r="K65" s="397"/>
      <c r="L65" s="397"/>
      <c r="M65" s="397"/>
      <c r="N65" s="397"/>
      <c r="O65" s="397"/>
      <c r="P65" s="397"/>
      <c r="Q65" s="397"/>
      <c r="R65" s="384">
        <f>SUM(F65:Q65)-E65</f>
        <v>0</v>
      </c>
      <c r="S65" s="23"/>
      <c r="Z65" s="18"/>
    </row>
    <row r="66" spans="1:26" s="13" customFormat="1" ht="16" thickBot="1" x14ac:dyDescent="0.4">
      <c r="A66" s="60"/>
      <c r="B66" s="23" t="s">
        <v>119</v>
      </c>
      <c r="C66" s="91" t="s">
        <v>120</v>
      </c>
      <c r="D66" s="40">
        <v>6122340</v>
      </c>
      <c r="E66" s="382"/>
      <c r="F66" s="397"/>
      <c r="G66" s="397"/>
      <c r="H66" s="382"/>
      <c r="I66" s="397"/>
      <c r="J66" s="397"/>
      <c r="K66" s="397"/>
      <c r="L66" s="397"/>
      <c r="M66" s="397"/>
      <c r="N66" s="397"/>
      <c r="O66" s="397"/>
      <c r="P66" s="397"/>
      <c r="Q66" s="397"/>
      <c r="R66" s="387">
        <f>SUM(F66:Q66)-E66</f>
        <v>0</v>
      </c>
      <c r="S66" s="23"/>
      <c r="Z66" s="18"/>
    </row>
    <row r="67" spans="1:26" s="13" customFormat="1" ht="3" customHeight="1" x14ac:dyDescent="0.35">
      <c r="A67" s="165"/>
      <c r="B67" s="166"/>
      <c r="C67" s="167"/>
      <c r="D67" s="168"/>
      <c r="E67" s="388"/>
      <c r="F67" s="388"/>
      <c r="G67" s="388"/>
      <c r="H67" s="388"/>
      <c r="I67" s="388"/>
      <c r="J67" s="388"/>
      <c r="K67" s="388"/>
      <c r="L67" s="388"/>
      <c r="M67" s="388"/>
      <c r="N67" s="388"/>
      <c r="O67" s="388"/>
      <c r="P67" s="388"/>
      <c r="Q67" s="388"/>
      <c r="R67" s="401"/>
      <c r="Z67" s="18"/>
    </row>
    <row r="68" spans="1:26" s="13" customFormat="1" ht="16" thickBot="1" x14ac:dyDescent="0.4">
      <c r="A68" s="162"/>
      <c r="B68" s="163" t="s">
        <v>513</v>
      </c>
      <c r="C68" s="163"/>
      <c r="D68" s="164"/>
      <c r="E68" s="391">
        <f>ROUND(SUM(E34:E67),2)</f>
        <v>0</v>
      </c>
      <c r="F68" s="402">
        <f>SUM(F34:F67)</f>
        <v>0</v>
      </c>
      <c r="G68" s="402">
        <f t="shared" ref="G68:R68" si="4">SUM(G34:G67)</f>
        <v>0</v>
      </c>
      <c r="H68" s="402">
        <f t="shared" si="4"/>
        <v>0</v>
      </c>
      <c r="I68" s="402">
        <f t="shared" si="4"/>
        <v>0</v>
      </c>
      <c r="J68" s="402">
        <f t="shared" si="4"/>
        <v>0</v>
      </c>
      <c r="K68" s="402">
        <f t="shared" si="4"/>
        <v>0</v>
      </c>
      <c r="L68" s="402">
        <f t="shared" si="4"/>
        <v>0</v>
      </c>
      <c r="M68" s="402">
        <f t="shared" si="4"/>
        <v>0</v>
      </c>
      <c r="N68" s="402">
        <f t="shared" si="4"/>
        <v>0</v>
      </c>
      <c r="O68" s="402">
        <f t="shared" si="4"/>
        <v>0</v>
      </c>
      <c r="P68" s="402">
        <f t="shared" si="4"/>
        <v>0</v>
      </c>
      <c r="Q68" s="402">
        <f t="shared" si="4"/>
        <v>0</v>
      </c>
      <c r="R68" s="393">
        <f t="shared" si="4"/>
        <v>0</v>
      </c>
      <c r="Z68" s="18"/>
    </row>
    <row r="69" spans="1:26" s="13" customFormat="1" ht="12" customHeight="1" thickBot="1" x14ac:dyDescent="0.4">
      <c r="C69" s="6"/>
      <c r="D69" s="40"/>
      <c r="E69" s="396"/>
      <c r="F69" s="396"/>
      <c r="G69" s="396"/>
      <c r="H69" s="396"/>
      <c r="I69" s="396"/>
      <c r="J69" s="396"/>
      <c r="K69" s="396"/>
      <c r="L69" s="396"/>
      <c r="M69" s="396"/>
      <c r="N69" s="396"/>
      <c r="O69" s="396"/>
      <c r="P69" s="396"/>
      <c r="Q69" s="396"/>
      <c r="R69" s="403"/>
      <c r="Z69" s="18"/>
    </row>
    <row r="70" spans="1:26" s="13" customFormat="1" ht="12" hidden="1" customHeight="1" thickBot="1" x14ac:dyDescent="0.4">
      <c r="C70" s="6"/>
      <c r="D70" s="40"/>
      <c r="E70" s="396"/>
      <c r="F70" s="396"/>
      <c r="G70" s="396"/>
      <c r="H70" s="396"/>
      <c r="I70" s="396"/>
      <c r="J70" s="396"/>
      <c r="K70" s="396"/>
      <c r="L70" s="396"/>
      <c r="M70" s="396"/>
      <c r="N70" s="396"/>
      <c r="O70" s="396"/>
      <c r="P70" s="396"/>
      <c r="Q70" s="396"/>
      <c r="R70" s="403"/>
      <c r="Z70" s="18"/>
    </row>
    <row r="71" spans="1:26" s="13" customFormat="1" ht="18.649999999999999" customHeight="1" x14ac:dyDescent="0.35">
      <c r="A71" s="56"/>
      <c r="B71" s="93" t="s">
        <v>514</v>
      </c>
      <c r="C71" s="93"/>
      <c r="D71" s="87"/>
      <c r="E71" s="394"/>
      <c r="F71" s="394"/>
      <c r="G71" s="394"/>
      <c r="H71" s="394"/>
      <c r="I71" s="394"/>
      <c r="J71" s="394"/>
      <c r="K71" s="394"/>
      <c r="L71" s="394"/>
      <c r="M71" s="394"/>
      <c r="N71" s="394"/>
      <c r="O71" s="394"/>
      <c r="P71" s="394"/>
      <c r="Q71" s="394"/>
      <c r="R71" s="395"/>
      <c r="Z71" s="18"/>
    </row>
    <row r="72" spans="1:26" s="13" customFormat="1" x14ac:dyDescent="0.35">
      <c r="A72" s="60"/>
      <c r="B72" s="13" t="s">
        <v>121</v>
      </c>
      <c r="C72" s="94" t="s">
        <v>122</v>
      </c>
      <c r="D72" s="40">
        <v>4190170</v>
      </c>
      <c r="E72" s="399"/>
      <c r="F72" s="404"/>
      <c r="G72" s="405"/>
      <c r="H72" s="405"/>
      <c r="I72" s="405"/>
      <c r="J72" s="405"/>
      <c r="K72" s="405"/>
      <c r="L72" s="405"/>
      <c r="M72" s="405"/>
      <c r="N72" s="405"/>
      <c r="O72" s="405"/>
      <c r="P72" s="405"/>
      <c r="Q72" s="405"/>
      <c r="R72" s="384">
        <f>SUM(F72:Q72)-E72</f>
        <v>0</v>
      </c>
      <c r="Z72" s="18"/>
    </row>
    <row r="73" spans="1:26" s="13" customFormat="1" x14ac:dyDescent="0.35">
      <c r="A73" s="60"/>
      <c r="B73" s="13" t="s">
        <v>123</v>
      </c>
      <c r="C73" s="94" t="s">
        <v>124</v>
      </c>
      <c r="D73" s="40">
        <v>4190430</v>
      </c>
      <c r="E73" s="398"/>
      <c r="F73" s="404"/>
      <c r="G73" s="405"/>
      <c r="H73" s="405"/>
      <c r="I73" s="405"/>
      <c r="J73" s="405"/>
      <c r="K73" s="405"/>
      <c r="L73" s="405"/>
      <c r="M73" s="405"/>
      <c r="N73" s="405"/>
      <c r="O73" s="405"/>
      <c r="P73" s="405"/>
      <c r="Q73" s="405"/>
      <c r="R73" s="384">
        <f>SUM(F73:Q73)-E73</f>
        <v>0</v>
      </c>
      <c r="Z73" s="18"/>
    </row>
    <row r="74" spans="1:26" s="13" customFormat="1" ht="16" thickBot="1" x14ac:dyDescent="0.4">
      <c r="A74" s="60"/>
      <c r="B74" s="13" t="s">
        <v>125</v>
      </c>
      <c r="C74" s="91" t="s">
        <v>515</v>
      </c>
      <c r="D74" s="40">
        <v>6181510</v>
      </c>
      <c r="E74" s="396">
        <f>-E63</f>
        <v>0</v>
      </c>
      <c r="F74" s="404"/>
      <c r="G74" s="405"/>
      <c r="H74" s="405"/>
      <c r="I74" s="405"/>
      <c r="J74" s="405"/>
      <c r="K74" s="405"/>
      <c r="L74" s="405"/>
      <c r="M74" s="405"/>
      <c r="N74" s="405"/>
      <c r="O74" s="405"/>
      <c r="P74" s="405"/>
      <c r="Q74" s="405"/>
      <c r="R74" s="387">
        <f>SUM(F74:Q74)-E74</f>
        <v>0</v>
      </c>
      <c r="Z74" s="18"/>
    </row>
    <row r="75" spans="1:26" s="13" customFormat="1" ht="3" customHeight="1" x14ac:dyDescent="0.35">
      <c r="A75" s="165"/>
      <c r="B75" s="166"/>
      <c r="C75" s="167"/>
      <c r="D75" s="168"/>
      <c r="E75" s="388"/>
      <c r="F75" s="388"/>
      <c r="G75" s="388"/>
      <c r="H75" s="388"/>
      <c r="I75" s="388"/>
      <c r="J75" s="388"/>
      <c r="K75" s="388"/>
      <c r="L75" s="388"/>
      <c r="M75" s="388"/>
      <c r="N75" s="388"/>
      <c r="O75" s="388"/>
      <c r="P75" s="388"/>
      <c r="Q75" s="388"/>
      <c r="R75" s="401"/>
      <c r="Z75" s="18"/>
    </row>
    <row r="76" spans="1:26" s="13" customFormat="1" ht="16" thickBot="1" x14ac:dyDescent="0.4">
      <c r="A76" s="162"/>
      <c r="B76" s="163" t="s">
        <v>516</v>
      </c>
      <c r="C76" s="163"/>
      <c r="D76" s="164"/>
      <c r="E76" s="391">
        <f>ROUND(SUM(E72:E74),2)</f>
        <v>0</v>
      </c>
      <c r="F76" s="402">
        <f>SUM(F72:F74)</f>
        <v>0</v>
      </c>
      <c r="G76" s="402">
        <f t="shared" ref="G76:R76" si="5">SUM(G72:G74)</f>
        <v>0</v>
      </c>
      <c r="H76" s="402">
        <f t="shared" si="5"/>
        <v>0</v>
      </c>
      <c r="I76" s="402">
        <f t="shared" si="5"/>
        <v>0</v>
      </c>
      <c r="J76" s="402">
        <f t="shared" si="5"/>
        <v>0</v>
      </c>
      <c r="K76" s="402">
        <f t="shared" si="5"/>
        <v>0</v>
      </c>
      <c r="L76" s="402">
        <f t="shared" si="5"/>
        <v>0</v>
      </c>
      <c r="M76" s="402">
        <f t="shared" si="5"/>
        <v>0</v>
      </c>
      <c r="N76" s="402">
        <f t="shared" si="5"/>
        <v>0</v>
      </c>
      <c r="O76" s="402">
        <f t="shared" si="5"/>
        <v>0</v>
      </c>
      <c r="P76" s="402">
        <f t="shared" si="5"/>
        <v>0</v>
      </c>
      <c r="Q76" s="402">
        <f t="shared" si="5"/>
        <v>0</v>
      </c>
      <c r="R76" s="393">
        <f t="shared" si="5"/>
        <v>0</v>
      </c>
      <c r="Z76" s="18"/>
    </row>
    <row r="77" spans="1:26" s="13" customFormat="1" ht="12" customHeight="1" thickBot="1" x14ac:dyDescent="0.4">
      <c r="B77" s="42"/>
      <c r="C77" s="6"/>
      <c r="D77" s="40"/>
      <c r="E77" s="396"/>
      <c r="F77" s="396"/>
      <c r="G77" s="396"/>
      <c r="H77" s="396"/>
      <c r="I77" s="396"/>
      <c r="J77" s="396"/>
      <c r="K77" s="396"/>
      <c r="L77" s="396"/>
      <c r="M77" s="396"/>
      <c r="N77" s="396"/>
      <c r="O77" s="396"/>
      <c r="P77" s="396"/>
      <c r="Q77" s="396"/>
      <c r="R77" s="396"/>
      <c r="Z77" s="18"/>
    </row>
    <row r="78" spans="1:26" s="13" customFormat="1" x14ac:dyDescent="0.35">
      <c r="A78" s="56"/>
      <c r="B78" s="93" t="s">
        <v>517</v>
      </c>
      <c r="C78" s="93"/>
      <c r="D78" s="87"/>
      <c r="E78" s="394"/>
      <c r="F78" s="394"/>
      <c r="G78" s="394"/>
      <c r="H78" s="394"/>
      <c r="I78" s="394"/>
      <c r="J78" s="394"/>
      <c r="K78" s="394"/>
      <c r="L78" s="394"/>
      <c r="M78" s="394"/>
      <c r="N78" s="394"/>
      <c r="O78" s="394"/>
      <c r="P78" s="394"/>
      <c r="Q78" s="394"/>
      <c r="R78" s="395"/>
      <c r="Z78" s="18"/>
    </row>
    <row r="79" spans="1:26" s="13" customFormat="1" x14ac:dyDescent="0.35">
      <c r="A79" s="60"/>
      <c r="B79" s="13" t="s">
        <v>146</v>
      </c>
      <c r="C79" s="6" t="s">
        <v>147</v>
      </c>
      <c r="D79" s="40">
        <v>6180210</v>
      </c>
      <c r="E79" s="383"/>
      <c r="F79" s="397"/>
      <c r="G79" s="383"/>
      <c r="H79" s="383"/>
      <c r="I79" s="383"/>
      <c r="J79" s="383"/>
      <c r="K79" s="383"/>
      <c r="L79" s="383"/>
      <c r="M79" s="383"/>
      <c r="N79" s="383"/>
      <c r="O79" s="383"/>
      <c r="P79" s="383"/>
      <c r="Q79" s="383"/>
      <c r="R79" s="384">
        <f>SUM(F79:Q79)-E79</f>
        <v>0</v>
      </c>
      <c r="Z79" s="18"/>
    </row>
    <row r="80" spans="1:26" s="13" customFormat="1" x14ac:dyDescent="0.35">
      <c r="A80" s="60"/>
      <c r="B80" s="13" t="s">
        <v>127</v>
      </c>
      <c r="C80" s="6" t="s">
        <v>128</v>
      </c>
      <c r="D80" s="40">
        <v>6180200</v>
      </c>
      <c r="E80" s="382"/>
      <c r="F80" s="406"/>
      <c r="G80" s="382"/>
      <c r="H80" s="382"/>
      <c r="I80" s="382"/>
      <c r="J80" s="382"/>
      <c r="K80" s="382"/>
      <c r="L80" s="382"/>
      <c r="M80" s="382"/>
      <c r="N80" s="382"/>
      <c r="O80" s="382"/>
      <c r="P80" s="382"/>
      <c r="Q80" s="382"/>
      <c r="R80" s="384">
        <f>SUM(F80:Q80)-E80</f>
        <v>0</v>
      </c>
      <c r="Z80" s="18"/>
    </row>
    <row r="81" spans="1:26" s="13" customFormat="1" x14ac:dyDescent="0.35">
      <c r="A81" s="60"/>
      <c r="B81" s="13" t="s">
        <v>130</v>
      </c>
      <c r="C81" s="6" t="s">
        <v>131</v>
      </c>
      <c r="D81" s="62">
        <v>6180230</v>
      </c>
      <c r="E81" s="382"/>
      <c r="F81" s="406"/>
      <c r="G81" s="382"/>
      <c r="H81" s="382"/>
      <c r="I81" s="382"/>
      <c r="J81" s="382"/>
      <c r="K81" s="382"/>
      <c r="L81" s="382"/>
      <c r="M81" s="382"/>
      <c r="N81" s="382"/>
      <c r="O81" s="382"/>
      <c r="P81" s="382"/>
      <c r="Q81" s="382"/>
      <c r="R81" s="384">
        <f>SUM(F81:Q81)-E81</f>
        <v>0</v>
      </c>
      <c r="Z81" s="18"/>
    </row>
    <row r="82" spans="1:26" s="13" customFormat="1" ht="16" thickBot="1" x14ac:dyDescent="0.4">
      <c r="A82" s="60"/>
      <c r="B82" s="13" t="s">
        <v>135</v>
      </c>
      <c r="C82" s="6" t="s">
        <v>136</v>
      </c>
      <c r="D82" s="40">
        <v>6180260</v>
      </c>
      <c r="E82" s="407"/>
      <c r="F82" s="408"/>
      <c r="G82" s="407"/>
      <c r="H82" s="407"/>
      <c r="I82" s="407"/>
      <c r="J82" s="407"/>
      <c r="K82" s="407"/>
      <c r="L82" s="407"/>
      <c r="M82" s="407"/>
      <c r="N82" s="407"/>
      <c r="O82" s="407"/>
      <c r="P82" s="407"/>
      <c r="Q82" s="407"/>
      <c r="R82" s="387">
        <f>SUM(F82:Q82)-E82</f>
        <v>0</v>
      </c>
      <c r="Z82" s="18"/>
    </row>
    <row r="83" spans="1:26" s="13" customFormat="1" ht="3" customHeight="1" x14ac:dyDescent="0.35">
      <c r="A83" s="165"/>
      <c r="B83" s="166"/>
      <c r="C83" s="167"/>
      <c r="D83" s="168"/>
      <c r="E83" s="388"/>
      <c r="F83" s="388"/>
      <c r="G83" s="388"/>
      <c r="H83" s="388"/>
      <c r="I83" s="388"/>
      <c r="J83" s="388"/>
      <c r="K83" s="388"/>
      <c r="L83" s="388"/>
      <c r="M83" s="388"/>
      <c r="N83" s="388"/>
      <c r="O83" s="388"/>
      <c r="P83" s="388"/>
      <c r="Q83" s="388"/>
      <c r="R83" s="401"/>
      <c r="Z83" s="18"/>
    </row>
    <row r="84" spans="1:26" s="13" customFormat="1" ht="16" thickBot="1" x14ac:dyDescent="0.4">
      <c r="A84" s="162"/>
      <c r="B84" s="163" t="s">
        <v>518</v>
      </c>
      <c r="C84" s="163"/>
      <c r="D84" s="164"/>
      <c r="E84" s="391">
        <f>ROUND(SUM(E79:E82),2)</f>
        <v>0</v>
      </c>
      <c r="F84" s="402">
        <f>SUM(F79:F82)</f>
        <v>0</v>
      </c>
      <c r="G84" s="402">
        <f t="shared" ref="G84:R84" si="6">SUM(G79:G82)</f>
        <v>0</v>
      </c>
      <c r="H84" s="402">
        <f t="shared" si="6"/>
        <v>0</v>
      </c>
      <c r="I84" s="402">
        <f t="shared" si="6"/>
        <v>0</v>
      </c>
      <c r="J84" s="402">
        <f t="shared" si="6"/>
        <v>0</v>
      </c>
      <c r="K84" s="402">
        <f t="shared" si="6"/>
        <v>0</v>
      </c>
      <c r="L84" s="402">
        <f t="shared" si="6"/>
        <v>0</v>
      </c>
      <c r="M84" s="402">
        <f t="shared" si="6"/>
        <v>0</v>
      </c>
      <c r="N84" s="402">
        <f t="shared" si="6"/>
        <v>0</v>
      </c>
      <c r="O84" s="402">
        <f t="shared" si="6"/>
        <v>0</v>
      </c>
      <c r="P84" s="402">
        <f t="shared" si="6"/>
        <v>0</v>
      </c>
      <c r="Q84" s="402">
        <f t="shared" si="6"/>
        <v>0</v>
      </c>
      <c r="R84" s="393">
        <f t="shared" si="6"/>
        <v>0</v>
      </c>
      <c r="Z84" s="18"/>
    </row>
    <row r="85" spans="1:26" s="13" customFormat="1" ht="12" customHeight="1" thickBot="1" x14ac:dyDescent="0.4">
      <c r="B85" s="42"/>
      <c r="C85" s="6"/>
      <c r="D85" s="40"/>
      <c r="E85" s="396"/>
      <c r="F85" s="396"/>
      <c r="G85" s="396"/>
      <c r="H85" s="396"/>
      <c r="I85" s="396"/>
      <c r="J85" s="396"/>
      <c r="K85" s="396"/>
      <c r="L85" s="396"/>
      <c r="M85" s="396"/>
      <c r="N85" s="396"/>
      <c r="O85" s="396"/>
      <c r="P85" s="396"/>
      <c r="Q85" s="396"/>
      <c r="R85" s="403"/>
      <c r="Z85" s="18"/>
    </row>
    <row r="86" spans="1:26" s="13" customFormat="1" ht="16" thickBot="1" x14ac:dyDescent="0.4">
      <c r="A86" s="131"/>
      <c r="B86" s="132" t="s">
        <v>554</v>
      </c>
      <c r="C86" s="132"/>
      <c r="D86" s="133"/>
      <c r="E86" s="409"/>
      <c r="F86" s="409"/>
      <c r="G86" s="409"/>
      <c r="H86" s="409"/>
      <c r="I86" s="409"/>
      <c r="J86" s="409"/>
      <c r="K86" s="409"/>
      <c r="L86" s="409"/>
      <c r="M86" s="409"/>
      <c r="N86" s="409"/>
      <c r="O86" s="409"/>
      <c r="P86" s="409"/>
      <c r="Q86" s="409"/>
      <c r="R86" s="410"/>
      <c r="Z86" s="18"/>
    </row>
    <row r="87" spans="1:26" s="13" customFormat="1" x14ac:dyDescent="0.35">
      <c r="A87" s="56"/>
      <c r="B87" s="57" t="s">
        <v>211</v>
      </c>
      <c r="C87" s="86" t="s">
        <v>520</v>
      </c>
      <c r="D87" s="87"/>
      <c r="E87" s="394">
        <f>IFERROR(SUM('Original Budget'!E87),"")</f>
        <v>0</v>
      </c>
      <c r="F87" s="394"/>
      <c r="G87" s="394"/>
      <c r="H87" s="394"/>
      <c r="I87" s="394"/>
      <c r="J87" s="394"/>
      <c r="K87" s="394"/>
      <c r="L87" s="394"/>
      <c r="M87" s="394"/>
      <c r="N87" s="394"/>
      <c r="O87" s="394"/>
      <c r="P87" s="394"/>
      <c r="Q87" s="394"/>
      <c r="R87" s="395"/>
      <c r="Z87" s="18"/>
    </row>
    <row r="88" spans="1:26" s="13" customFormat="1" x14ac:dyDescent="0.35">
      <c r="A88" s="60"/>
      <c r="B88" s="13" t="s">
        <v>212</v>
      </c>
      <c r="C88" s="6" t="s">
        <v>521</v>
      </c>
      <c r="D88" s="40"/>
      <c r="E88" s="396">
        <f>IFERROR(SUM('Original Budget'!E88),"")</f>
        <v>0</v>
      </c>
      <c r="F88" s="396"/>
      <c r="G88" s="396"/>
      <c r="H88" s="396"/>
      <c r="I88" s="396"/>
      <c r="J88" s="396"/>
      <c r="K88" s="396"/>
      <c r="L88" s="396"/>
      <c r="M88" s="396"/>
      <c r="N88" s="396"/>
      <c r="O88" s="396"/>
      <c r="P88" s="396"/>
      <c r="Q88" s="396"/>
      <c r="R88" s="386"/>
      <c r="Z88" s="18"/>
    </row>
    <row r="89" spans="1:26" s="13" customFormat="1" x14ac:dyDescent="0.35">
      <c r="A89" s="124"/>
      <c r="B89" s="125" t="s">
        <v>215</v>
      </c>
      <c r="C89" s="126" t="s">
        <v>522</v>
      </c>
      <c r="D89" s="127"/>
      <c r="E89" s="411">
        <f>IFERROR(SUM('Original Budget'!E89),"")</f>
        <v>0</v>
      </c>
      <c r="F89" s="411"/>
      <c r="G89" s="411"/>
      <c r="H89" s="411"/>
      <c r="I89" s="411"/>
      <c r="J89" s="411"/>
      <c r="K89" s="411"/>
      <c r="L89" s="411"/>
      <c r="M89" s="411"/>
      <c r="N89" s="411"/>
      <c r="O89" s="411"/>
      <c r="P89" s="411"/>
      <c r="Q89" s="411"/>
      <c r="R89" s="412"/>
      <c r="Z89" s="18"/>
    </row>
    <row r="90" spans="1:26" s="1" customFormat="1" ht="16" thickBot="1" x14ac:dyDescent="0.4">
      <c r="A90" s="104"/>
      <c r="B90" s="96" t="s">
        <v>523</v>
      </c>
      <c r="C90" s="105"/>
      <c r="D90" s="65"/>
      <c r="E90" s="413">
        <f>SUM(E87:E89)</f>
        <v>0</v>
      </c>
      <c r="F90" s="413"/>
      <c r="G90" s="413"/>
      <c r="H90" s="413"/>
      <c r="I90" s="413"/>
      <c r="J90" s="413"/>
      <c r="K90" s="413"/>
      <c r="L90" s="413"/>
      <c r="M90" s="413"/>
      <c r="N90" s="413"/>
      <c r="O90" s="413"/>
      <c r="P90" s="413"/>
      <c r="Q90" s="413"/>
      <c r="R90" s="414"/>
      <c r="Z90" s="19"/>
    </row>
    <row r="91" spans="1:26" s="13" customFormat="1" ht="3" customHeight="1" thickBot="1" x14ac:dyDescent="0.4">
      <c r="A91" s="60"/>
      <c r="B91" s="1"/>
      <c r="C91" s="6"/>
      <c r="D91" s="40"/>
      <c r="E91" s="396"/>
      <c r="F91" s="396"/>
      <c r="G91" s="396"/>
      <c r="H91" s="396"/>
      <c r="I91" s="396"/>
      <c r="J91" s="396"/>
      <c r="K91" s="396"/>
      <c r="L91" s="396"/>
      <c r="M91" s="396"/>
      <c r="N91" s="396"/>
      <c r="O91" s="396"/>
      <c r="P91" s="396"/>
      <c r="Q91" s="396"/>
      <c r="R91" s="386"/>
      <c r="Z91" s="18"/>
    </row>
    <row r="92" spans="1:26" s="13" customFormat="1" x14ac:dyDescent="0.35">
      <c r="A92" s="56"/>
      <c r="B92" s="98" t="s">
        <v>213</v>
      </c>
      <c r="C92" s="86" t="s">
        <v>524</v>
      </c>
      <c r="D92" s="87"/>
      <c r="E92" s="394">
        <f>IFERROR(SUM('Original Budget'!E92),"")</f>
        <v>0</v>
      </c>
      <c r="F92" s="394"/>
      <c r="G92" s="394"/>
      <c r="H92" s="394"/>
      <c r="I92" s="394"/>
      <c r="J92" s="394"/>
      <c r="K92" s="394"/>
      <c r="L92" s="394"/>
      <c r="M92" s="394"/>
      <c r="N92" s="394"/>
      <c r="O92" s="394"/>
      <c r="P92" s="394"/>
      <c r="Q92" s="394"/>
      <c r="R92" s="395"/>
      <c r="Z92" s="18"/>
    </row>
    <row r="93" spans="1:26" s="13" customFormat="1" x14ac:dyDescent="0.35">
      <c r="A93" s="124"/>
      <c r="B93" s="130" t="s">
        <v>214</v>
      </c>
      <c r="C93" s="126" t="s">
        <v>525</v>
      </c>
      <c r="D93" s="127"/>
      <c r="E93" s="411">
        <f>IFERROR(SUM('Original Budget'!E93),"")</f>
        <v>0</v>
      </c>
      <c r="F93" s="411"/>
      <c r="G93" s="411"/>
      <c r="H93" s="411"/>
      <c r="I93" s="411"/>
      <c r="J93" s="411"/>
      <c r="K93" s="411"/>
      <c r="L93" s="411"/>
      <c r="M93" s="411"/>
      <c r="N93" s="411"/>
      <c r="O93" s="411"/>
      <c r="P93" s="411"/>
      <c r="Q93" s="411"/>
      <c r="R93" s="412"/>
      <c r="Z93" s="18"/>
    </row>
    <row r="94" spans="1:26" s="1" customFormat="1" ht="16" thickBot="1" x14ac:dyDescent="0.4">
      <c r="A94" s="104"/>
      <c r="B94" s="96" t="s">
        <v>526</v>
      </c>
      <c r="C94" s="105"/>
      <c r="D94" s="65"/>
      <c r="E94" s="413">
        <f>SUM(E92:E93)</f>
        <v>0</v>
      </c>
      <c r="F94" s="413"/>
      <c r="G94" s="413"/>
      <c r="H94" s="413"/>
      <c r="I94" s="413"/>
      <c r="J94" s="413"/>
      <c r="K94" s="413"/>
      <c r="L94" s="413"/>
      <c r="M94" s="413"/>
      <c r="N94" s="413"/>
      <c r="O94" s="413"/>
      <c r="P94" s="413"/>
      <c r="Q94" s="413"/>
      <c r="R94" s="414"/>
      <c r="Z94" s="19"/>
    </row>
    <row r="95" spans="1:26" s="13" customFormat="1" ht="3" customHeight="1" x14ac:dyDescent="0.35">
      <c r="A95" s="99"/>
      <c r="B95" s="123"/>
      <c r="C95" s="117"/>
      <c r="D95" s="101"/>
      <c r="E95" s="415"/>
      <c r="F95" s="415"/>
      <c r="G95" s="415"/>
      <c r="H95" s="415"/>
      <c r="I95" s="415"/>
      <c r="J95" s="415"/>
      <c r="K95" s="415"/>
      <c r="L95" s="415"/>
      <c r="M95" s="415"/>
      <c r="N95" s="415"/>
      <c r="O95" s="415"/>
      <c r="P95" s="415"/>
      <c r="Q95" s="415"/>
      <c r="R95" s="416"/>
      <c r="Z95" s="18"/>
    </row>
    <row r="96" spans="1:26" s="1" customFormat="1" ht="16" thickBot="1" x14ac:dyDescent="0.4">
      <c r="A96" s="137"/>
      <c r="B96" s="138" t="s">
        <v>527</v>
      </c>
      <c r="C96" s="139"/>
      <c r="D96" s="140"/>
      <c r="E96" s="417">
        <f>E90+E94</f>
        <v>0</v>
      </c>
      <c r="F96" s="417"/>
      <c r="G96" s="417"/>
      <c r="H96" s="417"/>
      <c r="I96" s="417"/>
      <c r="J96" s="417"/>
      <c r="K96" s="417"/>
      <c r="L96" s="417"/>
      <c r="M96" s="417"/>
      <c r="N96" s="417"/>
      <c r="O96" s="417"/>
      <c r="P96" s="417"/>
      <c r="Q96" s="417"/>
      <c r="R96" s="418"/>
      <c r="Z96" s="19"/>
    </row>
    <row r="97" spans="1:26" s="13" customFormat="1" ht="16" thickBot="1" x14ac:dyDescent="0.4">
      <c r="B97" s="1"/>
      <c r="C97" s="6"/>
      <c r="D97" s="40"/>
      <c r="E97" s="396"/>
      <c r="F97" s="396"/>
      <c r="G97" s="396"/>
      <c r="H97" s="396"/>
      <c r="I97" s="396"/>
      <c r="J97" s="396"/>
      <c r="K97" s="396"/>
      <c r="L97" s="396"/>
      <c r="M97" s="396"/>
      <c r="N97" s="396"/>
      <c r="O97" s="396"/>
      <c r="P97" s="396"/>
      <c r="Q97" s="396"/>
      <c r="R97" s="403"/>
      <c r="Z97" s="18"/>
    </row>
    <row r="98" spans="1:26" s="13" customFormat="1" ht="16" thickBot="1" x14ac:dyDescent="0.4">
      <c r="A98" s="165"/>
      <c r="B98" s="169" t="s">
        <v>528</v>
      </c>
      <c r="C98" s="169"/>
      <c r="D98" s="168"/>
      <c r="E98" s="388"/>
      <c r="F98" s="388"/>
      <c r="G98" s="388"/>
      <c r="H98" s="388"/>
      <c r="I98" s="388"/>
      <c r="J98" s="388"/>
      <c r="K98" s="388"/>
      <c r="L98" s="388"/>
      <c r="M98" s="388"/>
      <c r="N98" s="388"/>
      <c r="O98" s="388"/>
      <c r="P98" s="388"/>
      <c r="Q98" s="388"/>
      <c r="R98" s="401"/>
      <c r="Z98" s="18"/>
    </row>
    <row r="99" spans="1:26" s="13" customFormat="1" x14ac:dyDescent="0.35">
      <c r="A99" s="56"/>
      <c r="B99" s="57" t="s">
        <v>211</v>
      </c>
      <c r="C99" s="86" t="s">
        <v>520</v>
      </c>
      <c r="D99" s="87"/>
      <c r="E99" s="394">
        <v>0</v>
      </c>
      <c r="F99" s="394"/>
      <c r="G99" s="394"/>
      <c r="H99" s="394"/>
      <c r="I99" s="394"/>
      <c r="J99" s="394"/>
      <c r="K99" s="394"/>
      <c r="L99" s="394"/>
      <c r="M99" s="394"/>
      <c r="N99" s="394"/>
      <c r="O99" s="394"/>
      <c r="P99" s="394"/>
      <c r="Q99" s="394"/>
      <c r="R99" s="395"/>
      <c r="Z99" s="18"/>
    </row>
    <row r="100" spans="1:26" s="13" customFormat="1" x14ac:dyDescent="0.35">
      <c r="A100" s="60"/>
      <c r="B100" s="13" t="s">
        <v>212</v>
      </c>
      <c r="C100" s="6" t="str">
        <f>IFERROR(IF(E100&lt;0,"Uncommitted Revenue - THIS IS A DEFICIT BALANCE","Uncommitted Revenue"),"Uncommitted Revenue")</f>
        <v>Uncommitted Revenue</v>
      </c>
      <c r="D100" s="40"/>
      <c r="E100" s="396">
        <f>-SUM(E90)-SUM(E31+E68)-E101</f>
        <v>0</v>
      </c>
      <c r="F100" s="396"/>
      <c r="G100" s="396"/>
      <c r="H100" s="396"/>
      <c r="I100" s="396"/>
      <c r="J100" s="396"/>
      <c r="K100" s="396"/>
      <c r="L100" s="396"/>
      <c r="M100" s="396"/>
      <c r="N100" s="396"/>
      <c r="O100" s="396"/>
      <c r="P100" s="396"/>
      <c r="Q100" s="396"/>
      <c r="R100" s="386"/>
      <c r="Z100" s="18"/>
    </row>
    <row r="101" spans="1:26" s="13" customFormat="1" x14ac:dyDescent="0.35">
      <c r="A101" s="124"/>
      <c r="B101" s="125" t="s">
        <v>215</v>
      </c>
      <c r="C101" s="126" t="s">
        <v>522</v>
      </c>
      <c r="D101" s="127"/>
      <c r="E101" s="411">
        <f>-SUM(E89+E28+E29+E65+E66)</f>
        <v>0</v>
      </c>
      <c r="F101" s="411"/>
      <c r="G101" s="411"/>
      <c r="H101" s="411"/>
      <c r="I101" s="411"/>
      <c r="J101" s="411"/>
      <c r="K101" s="411"/>
      <c r="L101" s="411"/>
      <c r="M101" s="411"/>
      <c r="N101" s="411"/>
      <c r="O101" s="411"/>
      <c r="P101" s="411"/>
      <c r="Q101" s="411"/>
      <c r="R101" s="412"/>
      <c r="Z101" s="18"/>
    </row>
    <row r="102" spans="1:26" s="1" customFormat="1" ht="16" thickBot="1" x14ac:dyDescent="0.4">
      <c r="A102" s="104"/>
      <c r="B102" s="96" t="s">
        <v>523</v>
      </c>
      <c r="C102" s="105"/>
      <c r="D102" s="65"/>
      <c r="E102" s="413">
        <f>SUM(E100:E101)</f>
        <v>0</v>
      </c>
      <c r="F102" s="413"/>
      <c r="G102" s="413"/>
      <c r="H102" s="413"/>
      <c r="I102" s="413"/>
      <c r="J102" s="413"/>
      <c r="K102" s="413"/>
      <c r="L102" s="413"/>
      <c r="M102" s="413"/>
      <c r="N102" s="413"/>
      <c r="O102" s="413"/>
      <c r="P102" s="413"/>
      <c r="Q102" s="413"/>
      <c r="R102" s="414"/>
      <c r="Z102" s="19"/>
    </row>
    <row r="103" spans="1:26" s="13" customFormat="1" ht="3" customHeight="1" thickBot="1" x14ac:dyDescent="0.4">
      <c r="A103" s="60"/>
      <c r="B103" s="1"/>
      <c r="C103" s="6"/>
      <c r="D103" s="40"/>
      <c r="E103" s="396"/>
      <c r="F103" s="396"/>
      <c r="G103" s="396"/>
      <c r="H103" s="396"/>
      <c r="I103" s="396"/>
      <c r="J103" s="396"/>
      <c r="K103" s="396"/>
      <c r="L103" s="396"/>
      <c r="M103" s="396"/>
      <c r="N103" s="396"/>
      <c r="O103" s="396"/>
      <c r="P103" s="396"/>
      <c r="Q103" s="396"/>
      <c r="R103" s="386"/>
      <c r="Z103" s="18"/>
    </row>
    <row r="104" spans="1:26" s="13" customFormat="1" x14ac:dyDescent="0.35">
      <c r="A104" s="56"/>
      <c r="B104" s="98" t="s">
        <v>213</v>
      </c>
      <c r="C104" s="86" t="str">
        <f>IF(E104&gt;-0.1,"Devolved Formula Capital","Devolved Formula Capital - THIS CANNOT BE A DEFICIT FIGURE")</f>
        <v>Devolved Formula Capital</v>
      </c>
      <c r="D104" s="87"/>
      <c r="E104" s="394">
        <f>IF(-SUM(E92+E72)&lt;E84,0,-SUM(E92+E72+E84))</f>
        <v>0</v>
      </c>
      <c r="F104" s="394"/>
      <c r="G104" s="394"/>
      <c r="H104" s="394"/>
      <c r="I104" s="394"/>
      <c r="J104" s="394"/>
      <c r="K104" s="394"/>
      <c r="L104" s="394"/>
      <c r="M104" s="394"/>
      <c r="N104" s="394"/>
      <c r="O104" s="394"/>
      <c r="P104" s="394"/>
      <c r="Q104" s="394"/>
      <c r="R104" s="395"/>
      <c r="Z104" s="18"/>
    </row>
    <row r="105" spans="1:26" s="13" customFormat="1" x14ac:dyDescent="0.35">
      <c r="A105" s="124"/>
      <c r="B105" s="130" t="s">
        <v>214</v>
      </c>
      <c r="C105" s="126" t="str">
        <f>IF(E105&lt;0,"Other Capital - THIS CANNOT BE A DEFICIT - PLEASE CORRECT","Other Capital")</f>
        <v>Other Capital</v>
      </c>
      <c r="D105" s="127"/>
      <c r="E105" s="411">
        <f>-SUM(E94+E76+E84+E104)</f>
        <v>0</v>
      </c>
      <c r="F105" s="411"/>
      <c r="G105" s="411"/>
      <c r="H105" s="411"/>
      <c r="I105" s="411"/>
      <c r="J105" s="411"/>
      <c r="K105" s="411"/>
      <c r="L105" s="411"/>
      <c r="M105" s="411"/>
      <c r="N105" s="411"/>
      <c r="O105" s="411"/>
      <c r="P105" s="411"/>
      <c r="Q105" s="411"/>
      <c r="R105" s="412"/>
      <c r="Z105" s="18"/>
    </row>
    <row r="106" spans="1:26" s="1" customFormat="1" ht="16" thickBot="1" x14ac:dyDescent="0.4">
      <c r="A106" s="104"/>
      <c r="B106" s="96" t="s">
        <v>526</v>
      </c>
      <c r="C106" s="105"/>
      <c r="D106" s="65"/>
      <c r="E106" s="413">
        <f>SUM(E104:E105)</f>
        <v>0</v>
      </c>
      <c r="F106" s="413"/>
      <c r="G106" s="413"/>
      <c r="H106" s="413"/>
      <c r="I106" s="413"/>
      <c r="J106" s="413"/>
      <c r="K106" s="413"/>
      <c r="L106" s="413"/>
      <c r="M106" s="413"/>
      <c r="N106" s="413"/>
      <c r="O106" s="413"/>
      <c r="P106" s="413"/>
      <c r="Q106" s="413"/>
      <c r="R106" s="414"/>
      <c r="Z106" s="19"/>
    </row>
    <row r="107" spans="1:26" s="13" customFormat="1" ht="3" customHeight="1" x14ac:dyDescent="0.35">
      <c r="A107" s="56"/>
      <c r="B107" s="98"/>
      <c r="C107" s="86"/>
      <c r="D107" s="87"/>
      <c r="E107" s="394"/>
      <c r="F107" s="394"/>
      <c r="G107" s="394"/>
      <c r="H107" s="394"/>
      <c r="I107" s="394"/>
      <c r="J107" s="394"/>
      <c r="K107" s="394"/>
      <c r="L107" s="394"/>
      <c r="M107" s="394"/>
      <c r="N107" s="394"/>
      <c r="O107" s="394"/>
      <c r="P107" s="394"/>
      <c r="Q107" s="394"/>
      <c r="R107" s="395"/>
      <c r="Z107" s="18"/>
    </row>
    <row r="108" spans="1:26" s="107" customFormat="1" ht="25.9" customHeight="1" thickBot="1" x14ac:dyDescent="0.3">
      <c r="A108" s="170"/>
      <c r="B108" s="171" t="str">
        <f>IF(E108&lt;0,"DEFICIT BALANCE CARRIED FORWARD","SURPLUS BALANCE CARRIED FORWARD")</f>
        <v>SURPLUS BALANCE CARRIED FORWARD</v>
      </c>
      <c r="C108" s="172"/>
      <c r="D108" s="173"/>
      <c r="E108" s="419">
        <f>E102+E106</f>
        <v>0</v>
      </c>
      <c r="F108" s="419"/>
      <c r="G108" s="419"/>
      <c r="H108" s="419"/>
      <c r="I108" s="419"/>
      <c r="J108" s="419"/>
      <c r="K108" s="419"/>
      <c r="L108" s="419"/>
      <c r="M108" s="419"/>
      <c r="N108" s="419"/>
      <c r="O108" s="419"/>
      <c r="P108" s="419"/>
      <c r="Q108" s="419"/>
      <c r="R108" s="420"/>
      <c r="Z108" s="108"/>
    </row>
    <row r="109" spans="1:26" s="13" customFormat="1" x14ac:dyDescent="0.35">
      <c r="B109" s="1"/>
      <c r="C109" s="6"/>
      <c r="D109" s="40"/>
      <c r="E109" s="380"/>
      <c r="F109" s="380"/>
      <c r="G109" s="380"/>
      <c r="H109" s="380"/>
      <c r="I109" s="380"/>
      <c r="J109" s="380"/>
      <c r="K109" s="380"/>
      <c r="L109" s="380"/>
      <c r="M109" s="380"/>
      <c r="N109" s="380"/>
      <c r="O109" s="380"/>
      <c r="P109" s="380"/>
      <c r="Q109" s="380"/>
      <c r="R109" s="381"/>
      <c r="Z109" s="18"/>
    </row>
    <row r="110" spans="1:26" s="13" customFormat="1" ht="12" customHeight="1" x14ac:dyDescent="0.4">
      <c r="B110" s="47"/>
      <c r="C110" s="6"/>
      <c r="D110" s="6"/>
      <c r="E110" s="31"/>
      <c r="F110" s="32"/>
      <c r="G110" s="32"/>
      <c r="H110" s="32"/>
      <c r="I110" s="32"/>
      <c r="J110" s="32"/>
      <c r="K110" s="32"/>
      <c r="L110" s="32"/>
      <c r="M110" s="32"/>
      <c r="N110" s="32"/>
      <c r="O110" s="32"/>
      <c r="P110" s="32"/>
      <c r="Q110" s="32"/>
      <c r="R110" s="1"/>
      <c r="Z110" s="18"/>
    </row>
    <row r="111" spans="1:26" s="339" customFormat="1" x14ac:dyDescent="0.35">
      <c r="C111" s="340"/>
      <c r="D111" s="340"/>
      <c r="E111" s="341" t="s">
        <v>529</v>
      </c>
      <c r="F111" s="41"/>
      <c r="G111" s="41"/>
      <c r="H111" s="41"/>
      <c r="I111" s="41"/>
      <c r="J111" s="41"/>
      <c r="K111" s="41"/>
      <c r="L111" s="342" t="s">
        <v>530</v>
      </c>
      <c r="M111" s="342"/>
      <c r="N111" s="342"/>
      <c r="O111" s="342"/>
      <c r="P111" s="342"/>
      <c r="Q111" s="41"/>
      <c r="R111" s="343"/>
      <c r="Z111" s="344"/>
    </row>
    <row r="112" spans="1:26" s="339" customFormat="1" ht="25" customHeight="1" x14ac:dyDescent="0.35">
      <c r="C112" s="345" t="s">
        <v>531</v>
      </c>
      <c r="D112" s="346"/>
      <c r="E112" s="475"/>
      <c r="F112" s="475"/>
      <c r="G112" s="475"/>
      <c r="H112" s="475"/>
      <c r="I112" s="41"/>
      <c r="J112" s="347" t="s">
        <v>532</v>
      </c>
      <c r="K112" s="347"/>
      <c r="L112" s="475"/>
      <c r="M112" s="475"/>
      <c r="N112" s="475"/>
      <c r="O112" s="475"/>
      <c r="P112" s="475"/>
      <c r="Q112" s="41"/>
      <c r="R112" s="343"/>
      <c r="Z112" s="344"/>
    </row>
    <row r="113" spans="1:26" s="339" customFormat="1" ht="25" customHeight="1" x14ac:dyDescent="0.35">
      <c r="C113" s="345" t="s">
        <v>533</v>
      </c>
      <c r="D113" s="346"/>
      <c r="E113" s="476"/>
      <c r="F113" s="476"/>
      <c r="G113" s="476"/>
      <c r="H113" s="476"/>
      <c r="I113" s="41"/>
      <c r="J113" s="347" t="s">
        <v>533</v>
      </c>
      <c r="K113" s="347"/>
      <c r="L113" s="476"/>
      <c r="M113" s="476"/>
      <c r="N113" s="476"/>
      <c r="O113" s="476"/>
      <c r="P113" s="476"/>
      <c r="Q113" s="41"/>
      <c r="R113" s="343"/>
      <c r="Z113" s="344"/>
    </row>
    <row r="114" spans="1:26" s="339" customFormat="1" ht="25" customHeight="1" x14ac:dyDescent="0.35">
      <c r="C114" s="345" t="s">
        <v>534</v>
      </c>
      <c r="D114" s="346"/>
      <c r="E114" s="475"/>
      <c r="F114" s="475"/>
      <c r="G114" s="475"/>
      <c r="H114" s="475"/>
      <c r="I114" s="41"/>
      <c r="J114" s="347" t="s">
        <v>534</v>
      </c>
      <c r="K114" s="347"/>
      <c r="L114" s="475"/>
      <c r="M114" s="475"/>
      <c r="N114" s="475"/>
      <c r="O114" s="475"/>
      <c r="P114" s="475"/>
      <c r="Q114" s="41"/>
      <c r="R114" s="343"/>
      <c r="Z114" s="344"/>
    </row>
    <row r="115" spans="1:26" s="339" customFormat="1" ht="25" customHeight="1" x14ac:dyDescent="0.35">
      <c r="C115" s="345" t="s">
        <v>535</v>
      </c>
      <c r="D115" s="346"/>
      <c r="E115" s="475"/>
      <c r="F115" s="475"/>
      <c r="G115" s="475"/>
      <c r="H115" s="475"/>
      <c r="I115" s="41"/>
      <c r="J115" s="347" t="s">
        <v>535</v>
      </c>
      <c r="K115" s="347"/>
      <c r="L115" s="475"/>
      <c r="M115" s="475"/>
      <c r="N115" s="475"/>
      <c r="O115" s="475"/>
      <c r="P115" s="475"/>
      <c r="Q115" s="41"/>
      <c r="R115" s="343"/>
      <c r="Z115" s="344"/>
    </row>
    <row r="116" spans="1:26" s="13" customFormat="1" ht="25" customHeight="1" x14ac:dyDescent="0.35">
      <c r="C116" s="49"/>
      <c r="D116" s="50"/>
      <c r="E116" s="49"/>
      <c r="F116" s="49"/>
      <c r="G116" s="49"/>
      <c r="H116" s="49"/>
      <c r="I116" s="49"/>
      <c r="J116" s="49"/>
      <c r="K116" s="49"/>
      <c r="L116" s="49"/>
      <c r="M116" s="49"/>
      <c r="N116" s="49"/>
      <c r="O116" s="49"/>
      <c r="P116" s="49"/>
      <c r="Q116" s="49"/>
      <c r="R116" s="1"/>
      <c r="Z116" s="18"/>
    </row>
    <row r="117" spans="1:26" s="13" customFormat="1" ht="18" x14ac:dyDescent="0.4">
      <c r="A117" s="52" t="s">
        <v>536</v>
      </c>
      <c r="C117" s="53"/>
      <c r="D117" s="53"/>
      <c r="E117" s="54"/>
      <c r="F117" s="32"/>
      <c r="G117" s="32"/>
      <c r="H117" s="32"/>
      <c r="I117" s="32"/>
      <c r="J117" s="16"/>
      <c r="K117" s="32"/>
      <c r="L117" s="32"/>
      <c r="M117" s="32"/>
      <c r="N117" s="32"/>
      <c r="O117" s="32"/>
      <c r="P117" s="32"/>
      <c r="Q117" s="32"/>
      <c r="R117" s="1"/>
      <c r="Z117" s="18"/>
    </row>
    <row r="118" spans="1:26" s="13" customFormat="1" ht="18" x14ac:dyDescent="0.4">
      <c r="A118" s="52"/>
      <c r="B118" s="55"/>
      <c r="C118" s="53"/>
      <c r="D118" s="53"/>
      <c r="E118" s="54"/>
      <c r="F118" s="32"/>
      <c r="G118" s="32"/>
      <c r="H118" s="32"/>
      <c r="I118" s="32"/>
      <c r="J118" s="16"/>
      <c r="K118" s="32"/>
      <c r="L118" s="32"/>
      <c r="M118" s="32"/>
      <c r="N118" s="32"/>
      <c r="O118" s="32"/>
      <c r="P118" s="32"/>
      <c r="Q118" s="32"/>
      <c r="R118" s="1"/>
      <c r="Z118" s="18"/>
    </row>
    <row r="119" spans="1:26" s="13" customFormat="1" ht="18" x14ac:dyDescent="0.4">
      <c r="A119" s="52" t="s">
        <v>616</v>
      </c>
      <c r="C119" s="53"/>
      <c r="D119" s="53"/>
      <c r="E119" s="54"/>
      <c r="F119" s="32"/>
      <c r="G119" s="32"/>
      <c r="H119" s="32"/>
      <c r="I119" s="32"/>
      <c r="J119" s="16"/>
      <c r="K119" s="32"/>
      <c r="L119" s="32"/>
      <c r="M119" s="32"/>
      <c r="N119" s="32"/>
      <c r="O119" s="32"/>
      <c r="P119" s="32"/>
      <c r="Q119" s="32"/>
      <c r="R119" s="1"/>
      <c r="Z119" s="19"/>
    </row>
    <row r="120" spans="1:26" s="1" customFormat="1" ht="12" customHeight="1" x14ac:dyDescent="0.35">
      <c r="G120" s="4"/>
      <c r="H120" s="5"/>
      <c r="I120" s="4"/>
      <c r="J120" s="4"/>
      <c r="L120" s="5"/>
      <c r="M120" s="5"/>
      <c r="N120" s="5"/>
      <c r="O120" s="5"/>
      <c r="P120" s="4"/>
      <c r="Q120" s="4"/>
      <c r="Z120" s="18"/>
    </row>
    <row r="121" spans="1:26" s="13" customFormat="1" ht="12" customHeight="1" x14ac:dyDescent="0.35">
      <c r="C121" s="6"/>
      <c r="D121" s="6"/>
      <c r="E121" s="31"/>
      <c r="F121" s="32"/>
      <c r="G121" s="32"/>
      <c r="H121" s="32"/>
      <c r="I121" s="32"/>
      <c r="J121" s="32"/>
      <c r="K121" s="32"/>
      <c r="L121" s="32"/>
      <c r="M121" s="32"/>
      <c r="N121" s="32"/>
      <c r="O121" s="32"/>
      <c r="P121" s="32"/>
      <c r="Q121" s="32"/>
      <c r="R121" s="1"/>
      <c r="Z121" s="18"/>
    </row>
    <row r="122" spans="1:26" s="13" customFormat="1" ht="12" customHeight="1" x14ac:dyDescent="0.35">
      <c r="R122" s="1"/>
      <c r="Z122" s="18"/>
    </row>
    <row r="123" spans="1:26" s="13" customFormat="1" ht="12" customHeight="1" x14ac:dyDescent="0.35">
      <c r="R123" s="1"/>
      <c r="Z123" s="18"/>
    </row>
    <row r="124" spans="1:26" s="13" customFormat="1" ht="12" customHeight="1" x14ac:dyDescent="0.35">
      <c r="R124" s="1"/>
      <c r="Z124" s="18"/>
    </row>
    <row r="125" spans="1:26" s="13" customFormat="1" ht="12" customHeight="1" x14ac:dyDescent="0.35">
      <c r="R125" s="1"/>
      <c r="Z125" s="18"/>
    </row>
    <row r="126" spans="1:26" s="13" customFormat="1" ht="12" customHeight="1" x14ac:dyDescent="0.35">
      <c r="R126" s="1"/>
      <c r="Z126" s="18"/>
    </row>
    <row r="127" spans="1:26" s="13" customFormat="1" ht="12" customHeight="1" x14ac:dyDescent="0.35">
      <c r="R127" s="1"/>
      <c r="Z127" s="18"/>
    </row>
    <row r="128" spans="1:26" s="13" customFormat="1" ht="12" customHeight="1" x14ac:dyDescent="0.35">
      <c r="R128" s="1"/>
      <c r="Z128" s="18"/>
    </row>
    <row r="129" spans="18:26" s="13" customFormat="1" ht="12" customHeight="1" x14ac:dyDescent="0.35">
      <c r="R129" s="1"/>
      <c r="Z129" s="18"/>
    </row>
    <row r="130" spans="18:26" s="13" customFormat="1" ht="12" customHeight="1" x14ac:dyDescent="0.35">
      <c r="R130" s="1"/>
      <c r="Z130" s="18"/>
    </row>
    <row r="131" spans="18:26" s="13" customFormat="1" ht="12" customHeight="1" x14ac:dyDescent="0.35">
      <c r="R131" s="1"/>
      <c r="Z131" s="18"/>
    </row>
    <row r="132" spans="18:26" s="13" customFormat="1" ht="12" customHeight="1" x14ac:dyDescent="0.35">
      <c r="R132" s="1"/>
      <c r="Z132" s="18"/>
    </row>
    <row r="133" spans="18:26" s="13" customFormat="1" ht="12" customHeight="1" x14ac:dyDescent="0.35">
      <c r="R133" s="1"/>
      <c r="Z133" s="18"/>
    </row>
    <row r="134" spans="18:26" s="13" customFormat="1" ht="12" customHeight="1" x14ac:dyDescent="0.35">
      <c r="R134" s="1"/>
      <c r="Z134" s="18"/>
    </row>
    <row r="135" spans="18:26" s="13" customFormat="1" ht="12" customHeight="1" x14ac:dyDescent="0.35">
      <c r="R135" s="1"/>
      <c r="Z135" s="18"/>
    </row>
    <row r="136" spans="18:26" s="13" customFormat="1" ht="12" customHeight="1" x14ac:dyDescent="0.35">
      <c r="R136" s="1"/>
      <c r="Z136" s="18"/>
    </row>
    <row r="137" spans="18:26" s="13" customFormat="1" ht="12" customHeight="1" x14ac:dyDescent="0.35">
      <c r="R137" s="1"/>
      <c r="Z137" s="18"/>
    </row>
    <row r="138" spans="18:26" s="13" customFormat="1" ht="12" customHeight="1" x14ac:dyDescent="0.35">
      <c r="R138" s="1"/>
      <c r="Z138" s="18"/>
    </row>
    <row r="139" spans="18:26" s="13" customFormat="1" ht="12" customHeight="1" x14ac:dyDescent="0.35">
      <c r="R139" s="1"/>
      <c r="Z139" s="18"/>
    </row>
    <row r="140" spans="18:26" s="13" customFormat="1" ht="12" customHeight="1" x14ac:dyDescent="0.35">
      <c r="R140" s="1"/>
      <c r="Z140" s="18"/>
    </row>
    <row r="141" spans="18:26" s="13" customFormat="1" ht="12" customHeight="1" x14ac:dyDescent="0.35">
      <c r="R141" s="1"/>
      <c r="Z141" s="18"/>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bDONz8XtVYoZfRUny0zz8kMcgEyI4LQbQkMgarDNJf/Ixv67zTJ5mnqkQPZ6qsc8psYu82DKNdu20ju9Vn5J+w==" saltValue="69QRBCMupNB8+Na+ICStsQ==" spinCount="100000" sheet="1" formatColumns="0" formatRows="0"/>
  <protectedRanges>
    <protectedRange sqref="F72:Q74" name="Range1"/>
    <protectedRange sqref="F72:Q73" name="Range2"/>
  </protectedRanges>
  <mergeCells count="14">
    <mergeCell ref="E115:H115"/>
    <mergeCell ref="L115:P115"/>
    <mergeCell ref="E112:H112"/>
    <mergeCell ref="L112:P112"/>
    <mergeCell ref="E113:H113"/>
    <mergeCell ref="L113:P113"/>
    <mergeCell ref="E114:H114"/>
    <mergeCell ref="L114:P114"/>
    <mergeCell ref="E8:R8"/>
    <mergeCell ref="D1:R1"/>
    <mergeCell ref="D3:G3"/>
    <mergeCell ref="A5:D5"/>
    <mergeCell ref="R5:R6"/>
    <mergeCell ref="A6:D7"/>
  </mergeCells>
  <conditionalFormatting sqref="U3:U6">
    <cfRule type="expression" dxfId="94" priority="26" stopIfTrue="1">
      <formula>U3="Yes"</formula>
    </cfRule>
    <cfRule type="expression" dxfId="93" priority="27" stopIfTrue="1">
      <formula>U3="No"</formula>
    </cfRule>
  </conditionalFormatting>
  <conditionalFormatting sqref="A5">
    <cfRule type="expression" dxfId="92" priority="25" stopIfTrue="1">
      <formula>$A$5="Your check boxes are not clear (column U).  Please correct"</formula>
    </cfRule>
  </conditionalFormatting>
  <conditionalFormatting sqref="R9:R26">
    <cfRule type="expression" dxfId="91" priority="24" stopIfTrue="1">
      <formula>R9&lt;&gt;0</formula>
    </cfRule>
  </conditionalFormatting>
  <conditionalFormatting sqref="R28:R29">
    <cfRule type="expression" dxfId="90" priority="23" stopIfTrue="1">
      <formula>R28&lt;&gt;0</formula>
    </cfRule>
  </conditionalFormatting>
  <conditionalFormatting sqref="R31">
    <cfRule type="expression" dxfId="89" priority="22" stopIfTrue="1">
      <formula>R31&lt;&gt;0</formula>
    </cfRule>
  </conditionalFormatting>
  <conditionalFormatting sqref="R34:R63">
    <cfRule type="expression" dxfId="88" priority="21" stopIfTrue="1">
      <formula>R34&lt;&gt;0</formula>
    </cfRule>
  </conditionalFormatting>
  <conditionalFormatting sqref="R65:R66">
    <cfRule type="expression" dxfId="87" priority="20" stopIfTrue="1">
      <formula>R65&lt;&gt;0</formula>
    </cfRule>
  </conditionalFormatting>
  <conditionalFormatting sqref="R68">
    <cfRule type="expression" dxfId="86" priority="19" stopIfTrue="1">
      <formula>R68&lt;&gt;0</formula>
    </cfRule>
  </conditionalFormatting>
  <conditionalFormatting sqref="R72:R74">
    <cfRule type="expression" dxfId="85" priority="18" stopIfTrue="1">
      <formula>R72&lt;&gt;0</formula>
    </cfRule>
  </conditionalFormatting>
  <conditionalFormatting sqref="R76">
    <cfRule type="expression" dxfId="84" priority="17" stopIfTrue="1">
      <formula>R76&lt;&gt;0</formula>
    </cfRule>
  </conditionalFormatting>
  <conditionalFormatting sqref="R84">
    <cfRule type="expression" dxfId="83" priority="16" stopIfTrue="1">
      <formula>R84&lt;&gt;0</formula>
    </cfRule>
  </conditionalFormatting>
  <conditionalFormatting sqref="R79:R82">
    <cfRule type="expression" dxfId="82" priority="15" stopIfTrue="1">
      <formula>R79&lt;&gt;0</formula>
    </cfRule>
  </conditionalFormatting>
  <conditionalFormatting sqref="U8">
    <cfRule type="expression" dxfId="81" priority="8">
      <formula>$U$8="Surplus"</formula>
    </cfRule>
  </conditionalFormatting>
  <conditionalFormatting sqref="D3:G3">
    <cfRule type="containsText" dxfId="80" priority="12" operator="containsText" text="Select School Name Here">
      <formula>NOT(ISERROR(SEARCH("Select School Name Here",D3)))</formula>
    </cfRule>
    <cfRule type="expression" dxfId="79" priority="13">
      <formula>$D$3="Select School Name Here"</formula>
    </cfRule>
  </conditionalFormatting>
  <conditionalFormatting sqref="A105:E105">
    <cfRule type="expression" dxfId="78" priority="11">
      <formula>$C$105="Other Capital - THIS CANNOT BE A DEFICIT - PLEASE CORRECT"</formula>
    </cfRule>
  </conditionalFormatting>
  <conditionalFormatting sqref="A100:E100">
    <cfRule type="expression" dxfId="77" priority="10">
      <formula>$C$100="UncommitTed Revenue - THIS IS A DEFICIT BALANCE"</formula>
    </cfRule>
  </conditionalFormatting>
  <conditionalFormatting sqref="A108:E108">
    <cfRule type="expression" dxfId="76" priority="9">
      <formula>$E$108&lt;0</formula>
    </cfRule>
  </conditionalFormatting>
  <conditionalFormatting sqref="F105:Q105">
    <cfRule type="expression" dxfId="75" priority="7">
      <formula>$C$105="Other Capital - THIS CANNOT BE A DEFICIT - PLEASE CORRECT"</formula>
    </cfRule>
  </conditionalFormatting>
  <conditionalFormatting sqref="F100:Q100">
    <cfRule type="expression" dxfId="74" priority="6">
      <formula>$C$100="UncommitTed Revenue - THIS IS A DEFICIT BALANCE"</formula>
    </cfRule>
  </conditionalFormatting>
  <conditionalFormatting sqref="F108:Q108">
    <cfRule type="expression" dxfId="73" priority="5">
      <formula>$E$108&lt;0</formula>
    </cfRule>
  </conditionalFormatting>
  <conditionalFormatting sqref="U2">
    <cfRule type="expression" dxfId="72" priority="3" stopIfTrue="1">
      <formula>U2="Yes"</formula>
    </cfRule>
    <cfRule type="expression" dxfId="71" priority="4" stopIfTrue="1">
      <formula>U2="No"</formula>
    </cfRule>
  </conditionalFormatting>
  <conditionalFormatting sqref="U7">
    <cfRule type="expression" dxfId="70" priority="1">
      <formula>$U$7="OK"</formula>
    </cfRule>
  </conditionalFormatting>
  <dataValidations count="5">
    <dataValidation type="list" allowBlank="1" showInputMessage="1" showErrorMessage="1" sqref="H3" xr:uid="{62494E70-B5E9-4688-B1C7-6A7B67BE14F0}">
      <formula1>$Z$1:$Z$83</formula1>
    </dataValidation>
    <dataValidation type="decimal" allowBlank="1" showInputMessage="1" showErrorMessage="1" sqref="E31" xr:uid="{A5735738-E2BD-4C7A-8E82-F9B4AC934260}">
      <formula1>-10000000</formula1>
      <formula2>0</formula2>
    </dataValidation>
    <dataValidation type="decimal" allowBlank="1" showInputMessage="1" showErrorMessage="1" errorTitle="ERROR" error="Data must be entered as a negative value" sqref="F9:Q29 E9:E26 E28:E29" xr:uid="{FFDA172C-46F5-476A-9CD5-4BB932AFF269}">
      <formula1>-10000000</formula1>
      <formula2>0</formula2>
    </dataValidation>
    <dataValidation type="decimal" allowBlank="1" showInputMessage="1" showErrorMessage="1" errorTitle="ERROR" error="Data must be entered as a negative value" sqref="E72:E73" xr:uid="{41CE84C3-8140-4320-95D4-4848C5B10651}">
      <formula1>-1000000</formula1>
      <formula2>0</formula2>
    </dataValidation>
    <dataValidation type="decimal" allowBlank="1" showInputMessage="1" showErrorMessage="1" errorTitle="ERROR" error="Data must be entered as a negative value" sqref="I34:Q63 F34:G63 E64:Q64 I65:Q66 F65:G66" xr:uid="{6E5A42FC-9466-4C1A-AAA5-BA9615CBA573}">
      <formula1>0</formula1>
      <formula2>10000000000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31 E68:E71 E83:E84 F31:Q31 F68:Q71 E74:E78 F75:Q78 F83:Q8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7" tint="0.59999389629810485"/>
  </sheetPr>
  <dimension ref="A1:L25"/>
  <sheetViews>
    <sheetView zoomScale="90" zoomScaleNormal="90" workbookViewId="0">
      <selection activeCell="D43" sqref="D43"/>
    </sheetView>
  </sheetViews>
  <sheetFormatPr defaultColWidth="9.1796875" defaultRowHeight="12.5" x14ac:dyDescent="0.25"/>
  <cols>
    <col min="1" max="1" width="36.26953125" style="272" customWidth="1"/>
    <col min="2" max="2" width="14.453125" style="272" customWidth="1"/>
    <col min="3" max="16384" width="9.1796875" style="272"/>
  </cols>
  <sheetData>
    <row r="1" spans="1:12" ht="54.75" customHeight="1" x14ac:dyDescent="0.25">
      <c r="A1" s="375" t="s">
        <v>555</v>
      </c>
      <c r="B1" s="376"/>
      <c r="C1" s="376"/>
      <c r="D1" s="376"/>
      <c r="E1" s="376"/>
      <c r="F1" s="376"/>
      <c r="G1" s="376"/>
      <c r="H1" s="376"/>
      <c r="I1" s="376"/>
      <c r="J1" s="376"/>
      <c r="K1" s="376"/>
      <c r="L1" s="376"/>
    </row>
    <row r="3" spans="1:12" x14ac:dyDescent="0.25">
      <c r="A3" s="371" t="s">
        <v>586</v>
      </c>
      <c r="B3" s="373"/>
    </row>
    <row r="4" spans="1:12" x14ac:dyDescent="0.25">
      <c r="A4" s="272" t="s">
        <v>587</v>
      </c>
      <c r="B4" s="373"/>
    </row>
    <row r="5" spans="1:12" x14ac:dyDescent="0.25">
      <c r="A5" s="272" t="s">
        <v>588</v>
      </c>
      <c r="B5" s="373"/>
    </row>
    <row r="6" spans="1:12" x14ac:dyDescent="0.25">
      <c r="A6" s="272" t="s">
        <v>589</v>
      </c>
      <c r="B6" s="373"/>
    </row>
    <row r="7" spans="1:12" x14ac:dyDescent="0.25">
      <c r="A7" s="272" t="s">
        <v>590</v>
      </c>
      <c r="B7" s="373"/>
    </row>
    <row r="8" spans="1:12" x14ac:dyDescent="0.25">
      <c r="A8" s="272" t="s">
        <v>591</v>
      </c>
      <c r="B8" s="373"/>
    </row>
    <row r="9" spans="1:12" x14ac:dyDescent="0.25">
      <c r="A9" s="272" t="s">
        <v>592</v>
      </c>
      <c r="B9" s="373"/>
    </row>
    <row r="10" spans="1:12" x14ac:dyDescent="0.25">
      <c r="A10" s="272" t="s">
        <v>593</v>
      </c>
      <c r="B10" s="373"/>
    </row>
    <row r="11" spans="1:12" x14ac:dyDescent="0.25">
      <c r="A11" s="272" t="s">
        <v>594</v>
      </c>
      <c r="B11" s="373"/>
    </row>
    <row r="12" spans="1:12" x14ac:dyDescent="0.25">
      <c r="A12" s="272" t="s">
        <v>595</v>
      </c>
      <c r="B12" s="373"/>
    </row>
    <row r="13" spans="1:12" x14ac:dyDescent="0.25">
      <c r="A13" s="272" t="s">
        <v>600</v>
      </c>
      <c r="B13" s="373"/>
    </row>
    <row r="14" spans="1:12" x14ac:dyDescent="0.25">
      <c r="B14" s="373"/>
    </row>
    <row r="15" spans="1:12" x14ac:dyDescent="0.25">
      <c r="B15" s="373"/>
    </row>
    <row r="16" spans="1:12" x14ac:dyDescent="0.25">
      <c r="B16" s="373"/>
    </row>
    <row r="17" spans="1:2" x14ac:dyDescent="0.25">
      <c r="B17" s="373"/>
    </row>
    <row r="18" spans="1:2" ht="13" thickBot="1" x14ac:dyDescent="0.3">
      <c r="B18" s="374">
        <f>SUM(B4:B17)</f>
        <v>0</v>
      </c>
    </row>
    <row r="19" spans="1:2" x14ac:dyDescent="0.25">
      <c r="A19" s="272" t="s">
        <v>596</v>
      </c>
      <c r="B19" s="373">
        <f>B18-'Revised Budget'!E9</f>
        <v>0</v>
      </c>
    </row>
    <row r="20" spans="1:2" x14ac:dyDescent="0.25">
      <c r="B20" s="373"/>
    </row>
    <row r="21" spans="1:2" x14ac:dyDescent="0.25">
      <c r="B21" s="373"/>
    </row>
    <row r="22" spans="1:2" x14ac:dyDescent="0.25">
      <c r="B22" s="373"/>
    </row>
    <row r="23" spans="1:2" x14ac:dyDescent="0.25">
      <c r="B23" s="373"/>
    </row>
    <row r="24" spans="1:2" x14ac:dyDescent="0.25">
      <c r="B24" s="373"/>
    </row>
    <row r="25" spans="1:2" x14ac:dyDescent="0.25">
      <c r="B25" s="373"/>
    </row>
  </sheetData>
  <sheetProtection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59999389629810485"/>
    <pageSetUpPr fitToPage="1"/>
  </sheetPr>
  <dimension ref="A1:M235"/>
  <sheetViews>
    <sheetView workbookViewId="0">
      <pane ySplit="1" topLeftCell="A2" activePane="bottomLeft" state="frozen"/>
      <selection activeCell="D43" sqref="D43"/>
      <selection pane="bottomLeft" activeCell="D43" sqref="D43"/>
    </sheetView>
  </sheetViews>
  <sheetFormatPr defaultColWidth="9.1796875" defaultRowHeight="12.5" x14ac:dyDescent="0.25"/>
  <cols>
    <col min="1" max="1" width="2" customWidth="1"/>
    <col min="2" max="2" width="5.1796875" customWidth="1"/>
    <col min="3" max="3" width="70.54296875" customWidth="1"/>
    <col min="4" max="6" width="14.54296875" customWidth="1"/>
    <col min="7" max="7" width="64.26953125" customWidth="1"/>
    <col min="8" max="9" width="9.1796875" hidden="1" customWidth="1"/>
    <col min="10" max="10" width="18.81640625" hidden="1" customWidth="1"/>
    <col min="11" max="12" width="9.1796875" hidden="1" customWidth="1"/>
    <col min="14" max="14" width="9.1796875" customWidth="1"/>
  </cols>
  <sheetData>
    <row r="1" spans="1:12" ht="23" x14ac:dyDescent="0.5">
      <c r="A1" s="174" t="s">
        <v>556</v>
      </c>
      <c r="B1" s="39"/>
      <c r="C1" s="39"/>
      <c r="D1" s="175"/>
      <c r="E1" s="175"/>
      <c r="F1" s="477" t="str">
        <f>'Original Budget'!L3</f>
        <v>2023/2024</v>
      </c>
      <c r="G1" s="477"/>
    </row>
    <row r="2" spans="1:12" ht="3" customHeight="1" x14ac:dyDescent="0.4">
      <c r="A2" s="13"/>
      <c r="B2" s="13"/>
      <c r="C2" s="175"/>
      <c r="D2" s="31"/>
      <c r="E2" s="31"/>
      <c r="F2" s="31"/>
      <c r="G2" s="31"/>
    </row>
    <row r="3" spans="1:12" ht="18" x14ac:dyDescent="0.4">
      <c r="A3" s="52" t="s">
        <v>557</v>
      </c>
      <c r="B3" s="13"/>
      <c r="C3" s="175"/>
      <c r="D3" s="31"/>
      <c r="E3" s="31"/>
      <c r="F3" s="31"/>
      <c r="G3" s="31"/>
    </row>
    <row r="4" spans="1:12" ht="18" x14ac:dyDescent="0.4">
      <c r="A4" s="42"/>
      <c r="B4" s="13"/>
      <c r="C4" s="175"/>
      <c r="D4" s="31"/>
      <c r="E4" s="31"/>
      <c r="F4" s="31"/>
      <c r="G4" s="31"/>
    </row>
    <row r="5" spans="1:12" ht="18" x14ac:dyDescent="0.4">
      <c r="A5" s="175"/>
      <c r="B5" s="175"/>
      <c r="C5" s="175"/>
      <c r="D5" s="177" t="s">
        <v>489</v>
      </c>
      <c r="E5" s="177" t="s">
        <v>553</v>
      </c>
      <c r="F5" s="177" t="s">
        <v>558</v>
      </c>
      <c r="G5" s="237" t="s">
        <v>559</v>
      </c>
      <c r="H5" t="s">
        <v>560</v>
      </c>
      <c r="I5" t="s">
        <v>561</v>
      </c>
      <c r="J5" s="13" t="s">
        <v>562</v>
      </c>
      <c r="L5" s="13"/>
    </row>
    <row r="6" spans="1:12" ht="18" x14ac:dyDescent="0.4">
      <c r="A6" s="175"/>
      <c r="B6" s="175"/>
      <c r="C6" s="175"/>
      <c r="D6" s="177" t="s">
        <v>504</v>
      </c>
      <c r="E6" s="177" t="s">
        <v>504</v>
      </c>
      <c r="F6" s="177" t="s">
        <v>563</v>
      </c>
      <c r="G6" s="31"/>
      <c r="K6">
        <f>COUNTIF(K9:K102,"TRUE")</f>
        <v>0</v>
      </c>
      <c r="L6">
        <f>COUNTIF(L9:L102,"More")</f>
        <v>0</v>
      </c>
    </row>
    <row r="7" spans="1:12" ht="18" x14ac:dyDescent="0.4">
      <c r="A7" s="175"/>
      <c r="B7" s="175"/>
      <c r="C7" s="175"/>
      <c r="D7" s="351" t="s">
        <v>506</v>
      </c>
      <c r="E7" s="351" t="s">
        <v>506</v>
      </c>
      <c r="F7" s="351" t="s">
        <v>506</v>
      </c>
      <c r="G7" s="31"/>
    </row>
    <row r="8" spans="1:12" ht="18" x14ac:dyDescent="0.4">
      <c r="A8" s="13"/>
      <c r="B8" s="13"/>
      <c r="C8" s="178" t="s">
        <v>564</v>
      </c>
      <c r="D8" s="175"/>
      <c r="E8" s="175"/>
      <c r="F8" s="175"/>
      <c r="G8" s="31"/>
      <c r="J8">
        <f>IFERROR(F10/D10*100,0)</f>
        <v>0</v>
      </c>
    </row>
    <row r="9" spans="1:12" ht="14" x14ac:dyDescent="0.3">
      <c r="A9" s="13"/>
      <c r="B9" s="13" t="s">
        <v>19</v>
      </c>
      <c r="C9" s="6" t="s">
        <v>20</v>
      </c>
      <c r="D9" s="182">
        <f>'Original Budget'!E9</f>
        <v>0</v>
      </c>
      <c r="E9" s="182">
        <f>'Revised Budget'!E9</f>
        <v>0</v>
      </c>
      <c r="F9" s="352">
        <f>IFERROR(E9-D9,"")</f>
        <v>0</v>
      </c>
      <c r="G9" s="179"/>
      <c r="H9">
        <v>-5</v>
      </c>
      <c r="I9">
        <v>5</v>
      </c>
      <c r="J9" s="180">
        <f>IFERROR((F9/D9*100),0)</f>
        <v>0</v>
      </c>
      <c r="K9" t="b">
        <f>OR(J9&lt;H9,J9&gt;I9)</f>
        <v>0</v>
      </c>
      <c r="L9" t="str">
        <f t="shared" ref="L9:L29" si="0">IF(K9=FALSE,"",IF(G9="","More",""))</f>
        <v/>
      </c>
    </row>
    <row r="10" spans="1:12" ht="14" x14ac:dyDescent="0.3">
      <c r="A10" s="13"/>
      <c r="B10" s="13" t="s">
        <v>21</v>
      </c>
      <c r="C10" s="6" t="s">
        <v>22</v>
      </c>
      <c r="D10" s="182">
        <f>'Original Budget'!E10</f>
        <v>0</v>
      </c>
      <c r="E10" s="182">
        <f>'Revised Budget'!E10</f>
        <v>0</v>
      </c>
      <c r="F10" s="352">
        <f t="shared" ref="F10:F26" si="1">IFERROR(E10-D10,"")</f>
        <v>0</v>
      </c>
      <c r="G10" s="179"/>
      <c r="H10">
        <v>-5</v>
      </c>
      <c r="I10">
        <v>5</v>
      </c>
      <c r="J10" s="180">
        <f>IFERROR((F10/D10*100),0)</f>
        <v>0</v>
      </c>
      <c r="K10" t="b">
        <f t="shared" ref="K10:K23" si="2">OR(J10&lt;H10,J10&gt;I10)</f>
        <v>0</v>
      </c>
      <c r="L10" t="str">
        <f t="shared" si="0"/>
        <v/>
      </c>
    </row>
    <row r="11" spans="1:12" ht="14" x14ac:dyDescent="0.3">
      <c r="A11" s="13"/>
      <c r="B11" s="13" t="s">
        <v>23</v>
      </c>
      <c r="C11" s="6" t="s">
        <v>24</v>
      </c>
      <c r="D11" s="182">
        <f>'Original Budget'!E11</f>
        <v>0</v>
      </c>
      <c r="E11" s="182">
        <f>'Revised Budget'!E11</f>
        <v>0</v>
      </c>
      <c r="F11" s="352">
        <f t="shared" si="1"/>
        <v>0</v>
      </c>
      <c r="G11" s="179"/>
      <c r="H11">
        <v>-10</v>
      </c>
      <c r="I11">
        <v>10</v>
      </c>
      <c r="J11" s="180">
        <f t="shared" ref="J11:J23" si="3">IFERROR((F11/D11*100),0)</f>
        <v>0</v>
      </c>
      <c r="K11" t="b">
        <f t="shared" si="2"/>
        <v>0</v>
      </c>
      <c r="L11" t="str">
        <f>IF(K11=FALSE,"",IF(G11="","More",""))</f>
        <v/>
      </c>
    </row>
    <row r="12" spans="1:12" ht="14" x14ac:dyDescent="0.3">
      <c r="A12" s="13"/>
      <c r="B12" s="13" t="s">
        <v>25</v>
      </c>
      <c r="C12" s="6" t="s">
        <v>26</v>
      </c>
      <c r="D12" s="182">
        <f>'Original Budget'!E12</f>
        <v>0</v>
      </c>
      <c r="E12" s="182">
        <f>'Revised Budget'!E12</f>
        <v>0</v>
      </c>
      <c r="F12" s="352">
        <f t="shared" si="1"/>
        <v>0</v>
      </c>
      <c r="G12" s="179"/>
      <c r="H12">
        <v>-10</v>
      </c>
      <c r="I12">
        <v>10</v>
      </c>
      <c r="J12" s="180">
        <f t="shared" si="3"/>
        <v>0</v>
      </c>
      <c r="K12" t="b">
        <f t="shared" si="2"/>
        <v>0</v>
      </c>
      <c r="L12" t="str">
        <f t="shared" si="0"/>
        <v/>
      </c>
    </row>
    <row r="13" spans="1:12" ht="14" x14ac:dyDescent="0.3">
      <c r="A13" s="13"/>
      <c r="B13" s="13" t="s">
        <v>27</v>
      </c>
      <c r="C13" s="6" t="s">
        <v>28</v>
      </c>
      <c r="D13" s="182">
        <f>'Original Budget'!E13</f>
        <v>0</v>
      </c>
      <c r="E13" s="182">
        <f>'Revised Budget'!E13</f>
        <v>0</v>
      </c>
      <c r="F13" s="352">
        <f t="shared" si="1"/>
        <v>0</v>
      </c>
      <c r="G13" s="179"/>
      <c r="H13">
        <v>-10</v>
      </c>
      <c r="I13">
        <v>10</v>
      </c>
      <c r="J13" s="180">
        <f t="shared" si="3"/>
        <v>0</v>
      </c>
      <c r="K13" t="b">
        <f t="shared" si="2"/>
        <v>0</v>
      </c>
      <c r="L13" t="str">
        <f t="shared" si="0"/>
        <v/>
      </c>
    </row>
    <row r="14" spans="1:12" ht="14" x14ac:dyDescent="0.3">
      <c r="A14" s="13"/>
      <c r="B14" s="13" t="s">
        <v>29</v>
      </c>
      <c r="C14" s="6" t="s">
        <v>30</v>
      </c>
      <c r="D14" s="182">
        <f>'Original Budget'!E14</f>
        <v>0</v>
      </c>
      <c r="E14" s="182">
        <f>'Revised Budget'!E14</f>
        <v>0</v>
      </c>
      <c r="F14" s="352">
        <f t="shared" si="1"/>
        <v>0</v>
      </c>
      <c r="G14" s="179"/>
      <c r="H14">
        <v>-10</v>
      </c>
      <c r="I14">
        <v>10</v>
      </c>
      <c r="J14" s="180">
        <f t="shared" si="3"/>
        <v>0</v>
      </c>
      <c r="K14" t="b">
        <f t="shared" si="2"/>
        <v>0</v>
      </c>
      <c r="L14" t="str">
        <f t="shared" si="0"/>
        <v/>
      </c>
    </row>
    <row r="15" spans="1:12" ht="14" x14ac:dyDescent="0.3">
      <c r="A15" s="13"/>
      <c r="B15" s="13" t="s">
        <v>31</v>
      </c>
      <c r="C15" s="6" t="s">
        <v>32</v>
      </c>
      <c r="D15" s="182">
        <f>'Original Budget'!E15</f>
        <v>0</v>
      </c>
      <c r="E15" s="182">
        <f>'Revised Budget'!E15</f>
        <v>0</v>
      </c>
      <c r="F15" s="352">
        <f t="shared" si="1"/>
        <v>0</v>
      </c>
      <c r="G15" s="179"/>
      <c r="H15">
        <v>-10</v>
      </c>
      <c r="I15">
        <v>10</v>
      </c>
      <c r="J15" s="180">
        <f t="shared" si="3"/>
        <v>0</v>
      </c>
      <c r="K15" t="b">
        <f t="shared" si="2"/>
        <v>0</v>
      </c>
      <c r="L15" t="str">
        <f t="shared" si="0"/>
        <v/>
      </c>
    </row>
    <row r="16" spans="1:12" ht="14" x14ac:dyDescent="0.3">
      <c r="A16" s="13"/>
      <c r="B16" s="13" t="s">
        <v>33</v>
      </c>
      <c r="C16" s="6" t="s">
        <v>34</v>
      </c>
      <c r="D16" s="182">
        <f>'Original Budget'!E16</f>
        <v>0</v>
      </c>
      <c r="E16" s="182">
        <f>'Revised Budget'!E16</f>
        <v>0</v>
      </c>
      <c r="F16" s="352">
        <f t="shared" si="1"/>
        <v>0</v>
      </c>
      <c r="G16" s="179"/>
      <c r="H16">
        <v>-10</v>
      </c>
      <c r="I16">
        <v>10</v>
      </c>
      <c r="J16" s="180">
        <f t="shared" si="3"/>
        <v>0</v>
      </c>
      <c r="K16" t="b">
        <f t="shared" si="2"/>
        <v>0</v>
      </c>
      <c r="L16" t="str">
        <f t="shared" si="0"/>
        <v/>
      </c>
    </row>
    <row r="17" spans="1:12" ht="14" x14ac:dyDescent="0.3">
      <c r="A17" s="13"/>
      <c r="B17" s="13" t="s">
        <v>35</v>
      </c>
      <c r="C17" s="6" t="s">
        <v>36</v>
      </c>
      <c r="D17" s="182">
        <f>'Original Budget'!E17</f>
        <v>0</v>
      </c>
      <c r="E17" s="182">
        <f>'Revised Budget'!E17</f>
        <v>0</v>
      </c>
      <c r="F17" s="352">
        <f t="shared" si="1"/>
        <v>0</v>
      </c>
      <c r="G17" s="179"/>
      <c r="H17">
        <v>-10</v>
      </c>
      <c r="I17">
        <v>10</v>
      </c>
      <c r="J17" s="180">
        <f t="shared" si="3"/>
        <v>0</v>
      </c>
      <c r="K17" t="b">
        <f t="shared" si="2"/>
        <v>0</v>
      </c>
      <c r="L17" t="str">
        <f t="shared" si="0"/>
        <v/>
      </c>
    </row>
    <row r="18" spans="1:12" ht="14" x14ac:dyDescent="0.3">
      <c r="A18" s="13"/>
      <c r="B18" s="13" t="s">
        <v>37</v>
      </c>
      <c r="C18" s="6" t="s">
        <v>38</v>
      </c>
      <c r="D18" s="182">
        <f>'Original Budget'!E18</f>
        <v>0</v>
      </c>
      <c r="E18" s="182">
        <f>'Revised Budget'!E18</f>
        <v>0</v>
      </c>
      <c r="F18" s="352">
        <f t="shared" si="1"/>
        <v>0</v>
      </c>
      <c r="G18" s="179"/>
      <c r="H18">
        <v>-10</v>
      </c>
      <c r="I18">
        <v>10</v>
      </c>
      <c r="J18" s="180">
        <f t="shared" si="3"/>
        <v>0</v>
      </c>
      <c r="K18" t="b">
        <f t="shared" si="2"/>
        <v>0</v>
      </c>
      <c r="L18" t="str">
        <f t="shared" si="0"/>
        <v/>
      </c>
    </row>
    <row r="19" spans="1:12" ht="14" x14ac:dyDescent="0.3">
      <c r="A19" s="13"/>
      <c r="B19" s="13" t="s">
        <v>39</v>
      </c>
      <c r="C19" s="6" t="s">
        <v>40</v>
      </c>
      <c r="D19" s="182">
        <f>'Original Budget'!E19</f>
        <v>0</v>
      </c>
      <c r="E19" s="182">
        <f>'Revised Budget'!E19</f>
        <v>0</v>
      </c>
      <c r="F19" s="352">
        <f t="shared" si="1"/>
        <v>0</v>
      </c>
      <c r="G19" s="179"/>
      <c r="H19">
        <v>-10</v>
      </c>
      <c r="I19">
        <v>10</v>
      </c>
      <c r="J19" s="180">
        <f t="shared" si="3"/>
        <v>0</v>
      </c>
      <c r="K19" t="b">
        <f t="shared" si="2"/>
        <v>0</v>
      </c>
      <c r="L19" t="str">
        <f t="shared" si="0"/>
        <v/>
      </c>
    </row>
    <row r="20" spans="1:12" ht="14" x14ac:dyDescent="0.3">
      <c r="A20" s="13"/>
      <c r="B20" s="13" t="s">
        <v>41</v>
      </c>
      <c r="C20" s="6" t="s">
        <v>42</v>
      </c>
      <c r="D20" s="182">
        <f>'Original Budget'!E20</f>
        <v>0</v>
      </c>
      <c r="E20" s="182">
        <f>'Revised Budget'!E20</f>
        <v>0</v>
      </c>
      <c r="F20" s="352">
        <f t="shared" si="1"/>
        <v>0</v>
      </c>
      <c r="G20" s="179"/>
      <c r="H20">
        <v>-10</v>
      </c>
      <c r="I20">
        <v>10</v>
      </c>
      <c r="J20" s="180">
        <f t="shared" si="3"/>
        <v>0</v>
      </c>
      <c r="K20" t="b">
        <f t="shared" si="2"/>
        <v>0</v>
      </c>
      <c r="L20" t="str">
        <f t="shared" si="0"/>
        <v/>
      </c>
    </row>
    <row r="21" spans="1:12" ht="14" x14ac:dyDescent="0.3">
      <c r="A21" s="13"/>
      <c r="B21" s="13" t="s">
        <v>43</v>
      </c>
      <c r="C21" s="6" t="s">
        <v>44</v>
      </c>
      <c r="D21" s="182">
        <f>'Original Budget'!E21</f>
        <v>0</v>
      </c>
      <c r="E21" s="182">
        <f>'Revised Budget'!E21</f>
        <v>0</v>
      </c>
      <c r="F21" s="352">
        <f t="shared" si="1"/>
        <v>0</v>
      </c>
      <c r="G21" s="179"/>
      <c r="H21">
        <v>-10</v>
      </c>
      <c r="I21">
        <v>10</v>
      </c>
      <c r="J21" s="180">
        <f t="shared" si="3"/>
        <v>0</v>
      </c>
      <c r="K21" t="b">
        <f t="shared" si="2"/>
        <v>0</v>
      </c>
      <c r="L21" t="str">
        <f t="shared" si="0"/>
        <v/>
      </c>
    </row>
    <row r="22" spans="1:12" ht="14" x14ac:dyDescent="0.3">
      <c r="A22" s="13"/>
      <c r="B22" s="13" t="s">
        <v>45</v>
      </c>
      <c r="C22" s="6" t="s">
        <v>46</v>
      </c>
      <c r="D22" s="182">
        <f>'Original Budget'!E22</f>
        <v>0</v>
      </c>
      <c r="E22" s="182">
        <f>'Revised Budget'!E22</f>
        <v>0</v>
      </c>
      <c r="F22" s="352">
        <f t="shared" si="1"/>
        <v>0</v>
      </c>
      <c r="G22" s="179"/>
      <c r="H22">
        <v>-10</v>
      </c>
      <c r="I22">
        <v>10</v>
      </c>
      <c r="J22" s="180">
        <f t="shared" si="3"/>
        <v>0</v>
      </c>
      <c r="K22" t="b">
        <f t="shared" si="2"/>
        <v>0</v>
      </c>
      <c r="L22" t="str">
        <f t="shared" si="0"/>
        <v/>
      </c>
    </row>
    <row r="23" spans="1:12" ht="14" x14ac:dyDescent="0.3">
      <c r="A23" s="13"/>
      <c r="B23" s="13" t="s">
        <v>47</v>
      </c>
      <c r="C23" s="6" t="s">
        <v>48</v>
      </c>
      <c r="D23" s="182">
        <f>'Original Budget'!E23</f>
        <v>0</v>
      </c>
      <c r="E23" s="182">
        <f>'Revised Budget'!E23</f>
        <v>0</v>
      </c>
      <c r="F23" s="352">
        <f t="shared" si="1"/>
        <v>0</v>
      </c>
      <c r="G23" s="179"/>
      <c r="H23">
        <v>-10</v>
      </c>
      <c r="I23">
        <v>10</v>
      </c>
      <c r="J23" s="180">
        <f t="shared" si="3"/>
        <v>0</v>
      </c>
      <c r="K23" t="b">
        <f t="shared" si="2"/>
        <v>0</v>
      </c>
      <c r="L23" t="str">
        <f t="shared" si="0"/>
        <v/>
      </c>
    </row>
    <row r="24" spans="1:12" ht="14" x14ac:dyDescent="0.3">
      <c r="A24" s="13"/>
      <c r="B24" s="13" t="s">
        <v>49</v>
      </c>
      <c r="C24" s="6" t="s">
        <v>50</v>
      </c>
      <c r="D24" s="182">
        <f>'Original Budget'!E24</f>
        <v>0</v>
      </c>
      <c r="E24" s="182">
        <f>'Revised Budget'!E24</f>
        <v>0</v>
      </c>
      <c r="F24" s="352">
        <f t="shared" si="1"/>
        <v>0</v>
      </c>
      <c r="G24" s="179"/>
      <c r="J24" s="180"/>
    </row>
    <row r="25" spans="1:12" ht="14" x14ac:dyDescent="0.3">
      <c r="A25" s="13"/>
      <c r="B25" s="13" t="s">
        <v>51</v>
      </c>
      <c r="C25" s="6" t="s">
        <v>52</v>
      </c>
      <c r="D25" s="182">
        <f>'Original Budget'!E25</f>
        <v>0</v>
      </c>
      <c r="E25" s="182">
        <f>'Revised Budget'!E25</f>
        <v>0</v>
      </c>
      <c r="F25" s="352">
        <f t="shared" si="1"/>
        <v>0</v>
      </c>
      <c r="G25" s="179"/>
      <c r="J25" s="180"/>
    </row>
    <row r="26" spans="1:12" ht="14" x14ac:dyDescent="0.3">
      <c r="A26" s="13"/>
      <c r="B26" s="13" t="s">
        <v>53</v>
      </c>
      <c r="C26" s="6" t="s">
        <v>54</v>
      </c>
      <c r="D26" s="182">
        <f>'Original Budget'!E26</f>
        <v>0</v>
      </c>
      <c r="E26" s="182">
        <f>'Revised Budget'!E26</f>
        <v>0</v>
      </c>
      <c r="F26" s="352">
        <f t="shared" si="1"/>
        <v>0</v>
      </c>
      <c r="G26" s="179"/>
      <c r="J26" s="180"/>
    </row>
    <row r="27" spans="1:12" ht="3" customHeight="1" x14ac:dyDescent="0.3">
      <c r="A27" s="13"/>
      <c r="B27" s="13"/>
      <c r="C27" s="6"/>
      <c r="D27" s="332"/>
      <c r="E27" s="332"/>
      <c r="F27" s="332"/>
      <c r="G27" s="353"/>
    </row>
    <row r="28" spans="1:12" ht="14" x14ac:dyDescent="0.3">
      <c r="A28" s="13"/>
      <c r="B28" s="13" t="s">
        <v>156</v>
      </c>
      <c r="C28" s="6" t="s">
        <v>157</v>
      </c>
      <c r="D28" s="182">
        <f>'Original Budget'!E28</f>
        <v>0</v>
      </c>
      <c r="E28" s="182">
        <f>'Revised Budget'!E28</f>
        <v>0</v>
      </c>
      <c r="F28" s="352">
        <f t="shared" ref="F28" si="4">IFERROR(E28-D28,"")</f>
        <v>0</v>
      </c>
      <c r="G28" s="179"/>
      <c r="H28">
        <v>-10</v>
      </c>
      <c r="I28">
        <v>10</v>
      </c>
      <c r="J28" s="180">
        <f>IFERROR((F28/D28*100),0)</f>
        <v>0</v>
      </c>
      <c r="K28" t="b">
        <f>OR(J28&lt;H28,J28&gt;I28)</f>
        <v>0</v>
      </c>
      <c r="L28" t="str">
        <f t="shared" si="0"/>
        <v/>
      </c>
    </row>
    <row r="29" spans="1:12" ht="14" x14ac:dyDescent="0.3">
      <c r="A29" s="13"/>
      <c r="B29" s="13" t="s">
        <v>55</v>
      </c>
      <c r="C29" s="6" t="s">
        <v>56</v>
      </c>
      <c r="D29" s="182">
        <f>'Original Budget'!E29</f>
        <v>0</v>
      </c>
      <c r="E29" s="182">
        <f>'Revised Budget'!E29</f>
        <v>0</v>
      </c>
      <c r="F29" s="352">
        <f t="shared" ref="F29" si="5">IFERROR(E29-D29,"")</f>
        <v>0</v>
      </c>
      <c r="G29" s="179"/>
      <c r="H29">
        <v>-10</v>
      </c>
      <c r="I29">
        <v>10</v>
      </c>
      <c r="J29" s="180">
        <f>IFERROR((F29/D29*100),0)</f>
        <v>0</v>
      </c>
      <c r="K29" t="b">
        <f>OR(J29&lt;H29,J29&gt;I29)</f>
        <v>0</v>
      </c>
      <c r="L29" t="str">
        <f t="shared" si="0"/>
        <v/>
      </c>
    </row>
    <row r="30" spans="1:12" ht="3" customHeight="1" x14ac:dyDescent="0.3">
      <c r="A30" s="13"/>
      <c r="B30" s="13"/>
      <c r="C30" s="6"/>
      <c r="D30" s="185"/>
      <c r="E30" s="185"/>
      <c r="F30" s="185"/>
      <c r="G30" s="353"/>
    </row>
    <row r="31" spans="1:12" ht="15.5" x14ac:dyDescent="0.35">
      <c r="A31" s="13"/>
      <c r="B31" s="42" t="s">
        <v>510</v>
      </c>
      <c r="C31" s="42"/>
      <c r="D31" s="181">
        <f>SUM(D9:D29)</f>
        <v>0</v>
      </c>
      <c r="E31" s="181">
        <f>SUM(E9:E29)</f>
        <v>0</v>
      </c>
      <c r="F31" s="181">
        <f>SUM(F9:F29)</f>
        <v>0</v>
      </c>
      <c r="G31" s="353"/>
    </row>
    <row r="32" spans="1:12" ht="14" x14ac:dyDescent="0.3">
      <c r="A32" s="13"/>
      <c r="B32" s="13"/>
      <c r="C32" s="6"/>
      <c r="D32" s="185"/>
      <c r="E32" s="185"/>
      <c r="F32" s="185"/>
      <c r="G32" s="353"/>
    </row>
    <row r="33" spans="1:12" ht="15.5" x14ac:dyDescent="0.35">
      <c r="A33" s="13"/>
      <c r="B33" s="42" t="s">
        <v>511</v>
      </c>
      <c r="C33" s="42"/>
      <c r="D33" s="185"/>
      <c r="E33" s="185"/>
      <c r="F33" s="185"/>
      <c r="G33" s="353"/>
    </row>
    <row r="34" spans="1:12" ht="14" x14ac:dyDescent="0.3">
      <c r="A34" s="13"/>
      <c r="B34" s="13" t="s">
        <v>57</v>
      </c>
      <c r="C34" s="6" t="s">
        <v>58</v>
      </c>
      <c r="D34" s="182">
        <f>'Original Budget'!E34</f>
        <v>0</v>
      </c>
      <c r="E34" s="182">
        <f>'Revised Budget'!E34</f>
        <v>0</v>
      </c>
      <c r="F34" s="186">
        <f t="shared" ref="F34" si="6">IFERROR(E34-D34,"")</f>
        <v>0</v>
      </c>
      <c r="G34" s="179"/>
      <c r="H34">
        <v>-10</v>
      </c>
      <c r="I34">
        <v>10</v>
      </c>
      <c r="J34" s="180">
        <f t="shared" ref="J34:J63" si="7">IFERROR((F34/D34*100),0)</f>
        <v>0</v>
      </c>
      <c r="K34" t="b">
        <f t="shared" ref="K34:K63" si="8">OR(J34&lt;H34,J34&gt;I34)</f>
        <v>0</v>
      </c>
      <c r="L34" t="str">
        <f t="shared" ref="L34:L66" si="9">IF(K34=FALSE,"",IF(G34="","More",""))</f>
        <v/>
      </c>
    </row>
    <row r="35" spans="1:12" ht="14" x14ac:dyDescent="0.3">
      <c r="A35" s="13"/>
      <c r="B35" s="13" t="s">
        <v>59</v>
      </c>
      <c r="C35" s="6" t="s">
        <v>60</v>
      </c>
      <c r="D35" s="182">
        <f>'Original Budget'!E35</f>
        <v>0</v>
      </c>
      <c r="E35" s="182">
        <f>'Revised Budget'!E35</f>
        <v>0</v>
      </c>
      <c r="F35" s="186">
        <f t="shared" ref="F35:F63" si="10">IFERROR(E35-D35,"")</f>
        <v>0</v>
      </c>
      <c r="G35" s="179"/>
      <c r="H35">
        <v>-10</v>
      </c>
      <c r="I35">
        <v>10</v>
      </c>
      <c r="J35" s="180">
        <f t="shared" si="7"/>
        <v>0</v>
      </c>
      <c r="K35" t="b">
        <f t="shared" si="8"/>
        <v>0</v>
      </c>
      <c r="L35" t="str">
        <f t="shared" si="9"/>
        <v/>
      </c>
    </row>
    <row r="36" spans="1:12" ht="14" x14ac:dyDescent="0.3">
      <c r="A36" s="13"/>
      <c r="B36" s="13" t="s">
        <v>61</v>
      </c>
      <c r="C36" s="6" t="s">
        <v>62</v>
      </c>
      <c r="D36" s="182">
        <f>'Original Budget'!E36</f>
        <v>0</v>
      </c>
      <c r="E36" s="182">
        <f>'Revised Budget'!E36</f>
        <v>0</v>
      </c>
      <c r="F36" s="186">
        <f t="shared" si="10"/>
        <v>0</v>
      </c>
      <c r="G36" s="179"/>
      <c r="H36">
        <v>-10</v>
      </c>
      <c r="I36">
        <v>10</v>
      </c>
      <c r="J36" s="180">
        <f t="shared" si="7"/>
        <v>0</v>
      </c>
      <c r="K36" t="b">
        <f t="shared" si="8"/>
        <v>0</v>
      </c>
      <c r="L36" t="str">
        <f t="shared" si="9"/>
        <v/>
      </c>
    </row>
    <row r="37" spans="1:12" ht="14" x14ac:dyDescent="0.3">
      <c r="A37" s="13"/>
      <c r="B37" s="13" t="s">
        <v>63</v>
      </c>
      <c r="C37" s="6" t="s">
        <v>64</v>
      </c>
      <c r="D37" s="182">
        <f>'Original Budget'!E37</f>
        <v>0</v>
      </c>
      <c r="E37" s="182">
        <f>'Revised Budget'!E37</f>
        <v>0</v>
      </c>
      <c r="F37" s="186">
        <f t="shared" si="10"/>
        <v>0</v>
      </c>
      <c r="G37" s="179"/>
      <c r="H37">
        <v>-10</v>
      </c>
      <c r="I37">
        <v>10</v>
      </c>
      <c r="J37" s="180">
        <f t="shared" si="7"/>
        <v>0</v>
      </c>
      <c r="K37" t="b">
        <f t="shared" si="8"/>
        <v>0</v>
      </c>
      <c r="L37" t="str">
        <f t="shared" si="9"/>
        <v/>
      </c>
    </row>
    <row r="38" spans="1:12" ht="14" x14ac:dyDescent="0.3">
      <c r="A38" s="13"/>
      <c r="B38" s="13" t="s">
        <v>65</v>
      </c>
      <c r="C38" s="6" t="s">
        <v>66</v>
      </c>
      <c r="D38" s="182">
        <f>'Original Budget'!E38</f>
        <v>0</v>
      </c>
      <c r="E38" s="182">
        <f>'Revised Budget'!E38</f>
        <v>0</v>
      </c>
      <c r="F38" s="186">
        <f t="shared" si="10"/>
        <v>0</v>
      </c>
      <c r="G38" s="179"/>
      <c r="H38">
        <v>-10</v>
      </c>
      <c r="I38">
        <v>10</v>
      </c>
      <c r="J38" s="180">
        <f t="shared" si="7"/>
        <v>0</v>
      </c>
      <c r="K38" t="b">
        <f t="shared" si="8"/>
        <v>0</v>
      </c>
      <c r="L38" t="str">
        <f t="shared" si="9"/>
        <v/>
      </c>
    </row>
    <row r="39" spans="1:12" ht="14" x14ac:dyDescent="0.3">
      <c r="A39" s="13"/>
      <c r="B39" s="13" t="s">
        <v>67</v>
      </c>
      <c r="C39" s="6" t="s">
        <v>68</v>
      </c>
      <c r="D39" s="182">
        <f>'Original Budget'!E39</f>
        <v>0</v>
      </c>
      <c r="E39" s="182">
        <f>'Revised Budget'!E39</f>
        <v>0</v>
      </c>
      <c r="F39" s="186">
        <f t="shared" si="10"/>
        <v>0</v>
      </c>
      <c r="G39" s="179"/>
      <c r="H39">
        <v>-10</v>
      </c>
      <c r="I39">
        <v>10</v>
      </c>
      <c r="J39" s="180">
        <f t="shared" si="7"/>
        <v>0</v>
      </c>
      <c r="K39" t="b">
        <f t="shared" si="8"/>
        <v>0</v>
      </c>
      <c r="L39" t="str">
        <f t="shared" si="9"/>
        <v/>
      </c>
    </row>
    <row r="40" spans="1:12" ht="14" x14ac:dyDescent="0.3">
      <c r="A40" s="13"/>
      <c r="B40" s="13" t="s">
        <v>69</v>
      </c>
      <c r="C40" s="6" t="s">
        <v>70</v>
      </c>
      <c r="D40" s="182">
        <f>'Original Budget'!E40</f>
        <v>0</v>
      </c>
      <c r="E40" s="182">
        <f>'Revised Budget'!E40</f>
        <v>0</v>
      </c>
      <c r="F40" s="186">
        <f t="shared" si="10"/>
        <v>0</v>
      </c>
      <c r="G40" s="179"/>
      <c r="H40">
        <v>-10</v>
      </c>
      <c r="I40">
        <v>10</v>
      </c>
      <c r="J40" s="180">
        <f t="shared" si="7"/>
        <v>0</v>
      </c>
      <c r="K40" t="b">
        <f t="shared" si="8"/>
        <v>0</v>
      </c>
      <c r="L40" t="str">
        <f t="shared" si="9"/>
        <v/>
      </c>
    </row>
    <row r="41" spans="1:12" ht="14" x14ac:dyDescent="0.3">
      <c r="A41" s="13"/>
      <c r="B41" s="13" t="s">
        <v>71</v>
      </c>
      <c r="C41" s="6" t="s">
        <v>72</v>
      </c>
      <c r="D41" s="182">
        <f>'Original Budget'!E41</f>
        <v>0</v>
      </c>
      <c r="E41" s="182">
        <f>'Revised Budget'!E41</f>
        <v>0</v>
      </c>
      <c r="F41" s="186">
        <f t="shared" si="10"/>
        <v>0</v>
      </c>
      <c r="G41" s="179"/>
      <c r="H41">
        <v>-10</v>
      </c>
      <c r="I41">
        <v>10</v>
      </c>
      <c r="J41" s="180">
        <f t="shared" si="7"/>
        <v>0</v>
      </c>
      <c r="K41" t="b">
        <f t="shared" si="8"/>
        <v>0</v>
      </c>
      <c r="L41" t="str">
        <f t="shared" si="9"/>
        <v/>
      </c>
    </row>
    <row r="42" spans="1:12" ht="14" x14ac:dyDescent="0.3">
      <c r="A42" s="13"/>
      <c r="B42" s="13" t="s">
        <v>73</v>
      </c>
      <c r="C42" s="6" t="s">
        <v>74</v>
      </c>
      <c r="D42" s="182">
        <f>'Original Budget'!E42</f>
        <v>0</v>
      </c>
      <c r="E42" s="182">
        <f>'Revised Budget'!E42</f>
        <v>0</v>
      </c>
      <c r="F42" s="186">
        <f t="shared" si="10"/>
        <v>0</v>
      </c>
      <c r="G42" s="179"/>
      <c r="H42">
        <v>-10</v>
      </c>
      <c r="I42">
        <v>10</v>
      </c>
      <c r="J42" s="180">
        <f t="shared" si="7"/>
        <v>0</v>
      </c>
      <c r="K42" t="b">
        <f t="shared" si="8"/>
        <v>0</v>
      </c>
      <c r="L42" t="str">
        <f t="shared" si="9"/>
        <v/>
      </c>
    </row>
    <row r="43" spans="1:12" ht="14" x14ac:dyDescent="0.3">
      <c r="A43" s="13"/>
      <c r="B43" s="13" t="s">
        <v>75</v>
      </c>
      <c r="C43" s="6" t="s">
        <v>76</v>
      </c>
      <c r="D43" s="182">
        <f>'Original Budget'!E43</f>
        <v>0</v>
      </c>
      <c r="E43" s="182">
        <f>'Revised Budget'!E43</f>
        <v>0</v>
      </c>
      <c r="F43" s="186">
        <f t="shared" si="10"/>
        <v>0</v>
      </c>
      <c r="G43" s="179"/>
      <c r="H43">
        <v>-10</v>
      </c>
      <c r="I43">
        <v>10</v>
      </c>
      <c r="J43" s="180">
        <f t="shared" si="7"/>
        <v>0</v>
      </c>
      <c r="K43" t="b">
        <f t="shared" si="8"/>
        <v>0</v>
      </c>
      <c r="L43" t="str">
        <f t="shared" si="9"/>
        <v/>
      </c>
    </row>
    <row r="44" spans="1:12" ht="14" x14ac:dyDescent="0.3">
      <c r="A44" s="13"/>
      <c r="B44" s="13" t="s">
        <v>77</v>
      </c>
      <c r="C44" s="6" t="s">
        <v>78</v>
      </c>
      <c r="D44" s="182">
        <f>'Original Budget'!E44</f>
        <v>0</v>
      </c>
      <c r="E44" s="182">
        <f>'Revised Budget'!E44</f>
        <v>0</v>
      </c>
      <c r="F44" s="186">
        <f t="shared" si="10"/>
        <v>0</v>
      </c>
      <c r="G44" s="179"/>
      <c r="H44">
        <v>-10</v>
      </c>
      <c r="I44">
        <v>10</v>
      </c>
      <c r="J44" s="180">
        <f t="shared" si="7"/>
        <v>0</v>
      </c>
      <c r="K44" t="b">
        <f t="shared" si="8"/>
        <v>0</v>
      </c>
      <c r="L44" t="str">
        <f t="shared" si="9"/>
        <v/>
      </c>
    </row>
    <row r="45" spans="1:12" ht="14" x14ac:dyDescent="0.3">
      <c r="A45" s="13"/>
      <c r="B45" s="13" t="s">
        <v>79</v>
      </c>
      <c r="C45" s="6" t="s">
        <v>80</v>
      </c>
      <c r="D45" s="182">
        <f>'Original Budget'!E45</f>
        <v>0</v>
      </c>
      <c r="E45" s="182">
        <f>'Revised Budget'!E45</f>
        <v>0</v>
      </c>
      <c r="F45" s="186">
        <f t="shared" si="10"/>
        <v>0</v>
      </c>
      <c r="G45" s="179"/>
      <c r="H45">
        <v>-10</v>
      </c>
      <c r="I45">
        <v>10</v>
      </c>
      <c r="J45" s="180">
        <f t="shared" si="7"/>
        <v>0</v>
      </c>
      <c r="K45" t="b">
        <f t="shared" si="8"/>
        <v>0</v>
      </c>
      <c r="L45" t="str">
        <f t="shared" si="9"/>
        <v/>
      </c>
    </row>
    <row r="46" spans="1:12" ht="14" x14ac:dyDescent="0.3">
      <c r="A46" s="13"/>
      <c r="B46" s="13" t="s">
        <v>81</v>
      </c>
      <c r="C46" s="6" t="s">
        <v>82</v>
      </c>
      <c r="D46" s="182">
        <f>'Original Budget'!E46</f>
        <v>0</v>
      </c>
      <c r="E46" s="182">
        <f>'Revised Budget'!E46</f>
        <v>0</v>
      </c>
      <c r="F46" s="186">
        <f t="shared" si="10"/>
        <v>0</v>
      </c>
      <c r="G46" s="179"/>
      <c r="H46">
        <v>-10</v>
      </c>
      <c r="I46">
        <v>10</v>
      </c>
      <c r="J46" s="180">
        <f t="shared" si="7"/>
        <v>0</v>
      </c>
      <c r="K46" t="b">
        <f t="shared" si="8"/>
        <v>0</v>
      </c>
      <c r="L46" t="str">
        <f t="shared" si="9"/>
        <v/>
      </c>
    </row>
    <row r="47" spans="1:12" ht="14" x14ac:dyDescent="0.3">
      <c r="A47" s="13"/>
      <c r="B47" s="13" t="s">
        <v>83</v>
      </c>
      <c r="C47" s="6" t="s">
        <v>84</v>
      </c>
      <c r="D47" s="182">
        <f>'Original Budget'!E47</f>
        <v>0</v>
      </c>
      <c r="E47" s="182">
        <f>'Revised Budget'!E47</f>
        <v>0</v>
      </c>
      <c r="F47" s="186">
        <f t="shared" si="10"/>
        <v>0</v>
      </c>
      <c r="G47" s="179"/>
      <c r="H47">
        <v>-10</v>
      </c>
      <c r="I47">
        <v>10</v>
      </c>
      <c r="J47" s="180">
        <f t="shared" si="7"/>
        <v>0</v>
      </c>
      <c r="K47" t="b">
        <f t="shared" si="8"/>
        <v>0</v>
      </c>
      <c r="L47" t="str">
        <f t="shared" si="9"/>
        <v/>
      </c>
    </row>
    <row r="48" spans="1:12" ht="14" x14ac:dyDescent="0.3">
      <c r="A48" s="13"/>
      <c r="B48" s="13" t="s">
        <v>85</v>
      </c>
      <c r="C48" s="6" t="s">
        <v>86</v>
      </c>
      <c r="D48" s="182">
        <f>'Original Budget'!E48</f>
        <v>0</v>
      </c>
      <c r="E48" s="182">
        <f>'Revised Budget'!E48</f>
        <v>0</v>
      </c>
      <c r="F48" s="186">
        <f t="shared" si="10"/>
        <v>0</v>
      </c>
      <c r="G48" s="179"/>
      <c r="H48">
        <v>-10</v>
      </c>
      <c r="I48">
        <v>10</v>
      </c>
      <c r="J48" s="180">
        <f t="shared" si="7"/>
        <v>0</v>
      </c>
      <c r="K48" t="b">
        <f t="shared" si="8"/>
        <v>0</v>
      </c>
      <c r="L48" t="str">
        <f t="shared" si="9"/>
        <v/>
      </c>
    </row>
    <row r="49" spans="1:12" ht="14" x14ac:dyDescent="0.3">
      <c r="A49" s="13"/>
      <c r="B49" s="13" t="s">
        <v>87</v>
      </c>
      <c r="C49" s="6" t="s">
        <v>88</v>
      </c>
      <c r="D49" s="182">
        <f>'Original Budget'!E49</f>
        <v>0</v>
      </c>
      <c r="E49" s="182">
        <f>'Revised Budget'!E49</f>
        <v>0</v>
      </c>
      <c r="F49" s="186">
        <f t="shared" si="10"/>
        <v>0</v>
      </c>
      <c r="G49" s="179"/>
      <c r="H49">
        <v>-10</v>
      </c>
      <c r="I49">
        <v>10</v>
      </c>
      <c r="J49" s="180">
        <f t="shared" si="7"/>
        <v>0</v>
      </c>
      <c r="K49" t="b">
        <f t="shared" si="8"/>
        <v>0</v>
      </c>
      <c r="L49" t="str">
        <f t="shared" si="9"/>
        <v/>
      </c>
    </row>
    <row r="50" spans="1:12" ht="14" x14ac:dyDescent="0.3">
      <c r="A50" s="13"/>
      <c r="B50" s="13" t="s">
        <v>89</v>
      </c>
      <c r="C50" s="6" t="s">
        <v>90</v>
      </c>
      <c r="D50" s="182">
        <f>'Original Budget'!E50</f>
        <v>0</v>
      </c>
      <c r="E50" s="182">
        <f>'Revised Budget'!E50</f>
        <v>0</v>
      </c>
      <c r="F50" s="186">
        <f t="shared" ref="F50" si="11">IFERROR(E50-D50,"")</f>
        <v>0</v>
      </c>
      <c r="G50" s="179"/>
      <c r="H50">
        <v>-10</v>
      </c>
      <c r="I50">
        <v>10</v>
      </c>
      <c r="J50" s="180">
        <f t="shared" si="7"/>
        <v>0</v>
      </c>
      <c r="K50" t="b">
        <f t="shared" si="8"/>
        <v>0</v>
      </c>
      <c r="L50" t="str">
        <f t="shared" si="9"/>
        <v/>
      </c>
    </row>
    <row r="51" spans="1:12" ht="14" x14ac:dyDescent="0.3">
      <c r="A51" s="13"/>
      <c r="B51" s="13" t="s">
        <v>91</v>
      </c>
      <c r="C51" s="6" t="s">
        <v>92</v>
      </c>
      <c r="D51" s="182">
        <f>'Original Budget'!E51</f>
        <v>0</v>
      </c>
      <c r="E51" s="182">
        <f>'Revised Budget'!E51</f>
        <v>0</v>
      </c>
      <c r="F51" s="186">
        <f t="shared" si="10"/>
        <v>0</v>
      </c>
      <c r="G51" s="179"/>
      <c r="H51">
        <v>-10</v>
      </c>
      <c r="I51">
        <v>10</v>
      </c>
      <c r="J51" s="180">
        <f t="shared" si="7"/>
        <v>0</v>
      </c>
      <c r="K51" t="b">
        <f t="shared" si="8"/>
        <v>0</v>
      </c>
      <c r="L51" t="str">
        <f t="shared" si="9"/>
        <v/>
      </c>
    </row>
    <row r="52" spans="1:12" ht="14" x14ac:dyDescent="0.3">
      <c r="A52" s="13"/>
      <c r="B52" s="13" t="s">
        <v>93</v>
      </c>
      <c r="C52" s="6" t="s">
        <v>94</v>
      </c>
      <c r="D52" s="182">
        <f>'Original Budget'!E52</f>
        <v>0</v>
      </c>
      <c r="E52" s="182">
        <f>'Revised Budget'!E52</f>
        <v>0</v>
      </c>
      <c r="F52" s="186">
        <f t="shared" si="10"/>
        <v>0</v>
      </c>
      <c r="G52" s="179"/>
      <c r="H52">
        <v>-10</v>
      </c>
      <c r="I52">
        <v>10</v>
      </c>
      <c r="J52" s="180">
        <f t="shared" si="7"/>
        <v>0</v>
      </c>
      <c r="K52" t="b">
        <f t="shared" si="8"/>
        <v>0</v>
      </c>
      <c r="L52" t="str">
        <f t="shared" si="9"/>
        <v/>
      </c>
    </row>
    <row r="53" spans="1:12" ht="14" x14ac:dyDescent="0.3">
      <c r="A53" s="13"/>
      <c r="B53" s="13" t="s">
        <v>95</v>
      </c>
      <c r="C53" s="6" t="s">
        <v>96</v>
      </c>
      <c r="D53" s="182">
        <f>'Original Budget'!E53</f>
        <v>0</v>
      </c>
      <c r="E53" s="182">
        <f>'Revised Budget'!E53</f>
        <v>0</v>
      </c>
      <c r="F53" s="186">
        <f t="shared" si="10"/>
        <v>0</v>
      </c>
      <c r="G53" s="179"/>
      <c r="H53">
        <v>-10</v>
      </c>
      <c r="I53">
        <v>10</v>
      </c>
      <c r="J53" s="180">
        <f t="shared" si="7"/>
        <v>0</v>
      </c>
      <c r="K53" t="b">
        <f t="shared" si="8"/>
        <v>0</v>
      </c>
      <c r="L53" t="str">
        <f t="shared" si="9"/>
        <v/>
      </c>
    </row>
    <row r="54" spans="1:12" ht="14" x14ac:dyDescent="0.3">
      <c r="A54" s="13"/>
      <c r="B54" s="13" t="s">
        <v>97</v>
      </c>
      <c r="C54" s="6" t="s">
        <v>98</v>
      </c>
      <c r="D54" s="182">
        <f>'Original Budget'!E54</f>
        <v>0</v>
      </c>
      <c r="E54" s="182">
        <f>'Revised Budget'!E54</f>
        <v>0</v>
      </c>
      <c r="F54" s="186">
        <f t="shared" si="10"/>
        <v>0</v>
      </c>
      <c r="G54" s="179"/>
      <c r="H54">
        <v>-10</v>
      </c>
      <c r="I54">
        <v>10</v>
      </c>
      <c r="J54" s="180">
        <f t="shared" si="7"/>
        <v>0</v>
      </c>
      <c r="K54" t="b">
        <f t="shared" si="8"/>
        <v>0</v>
      </c>
      <c r="L54" t="str">
        <f t="shared" si="9"/>
        <v/>
      </c>
    </row>
    <row r="55" spans="1:12" ht="14" x14ac:dyDescent="0.3">
      <c r="A55" s="13"/>
      <c r="B55" s="13" t="s">
        <v>99</v>
      </c>
      <c r="C55" s="6" t="s">
        <v>100</v>
      </c>
      <c r="D55" s="182">
        <f>'Original Budget'!E55</f>
        <v>0</v>
      </c>
      <c r="E55" s="182">
        <f>'Revised Budget'!E55</f>
        <v>0</v>
      </c>
      <c r="F55" s="186">
        <f t="shared" si="10"/>
        <v>0</v>
      </c>
      <c r="G55" s="179"/>
      <c r="H55">
        <v>-10</v>
      </c>
      <c r="I55">
        <v>10</v>
      </c>
      <c r="J55" s="180">
        <f t="shared" si="7"/>
        <v>0</v>
      </c>
      <c r="K55" t="b">
        <f t="shared" si="8"/>
        <v>0</v>
      </c>
      <c r="L55" t="str">
        <f t="shared" si="9"/>
        <v/>
      </c>
    </row>
    <row r="56" spans="1:12" ht="14" x14ac:dyDescent="0.3">
      <c r="A56" s="13"/>
      <c r="B56" s="13" t="s">
        <v>101</v>
      </c>
      <c r="C56" s="6" t="s">
        <v>102</v>
      </c>
      <c r="D56" s="182">
        <f>'Original Budget'!E56</f>
        <v>0</v>
      </c>
      <c r="E56" s="182">
        <f>'Revised Budget'!E56</f>
        <v>0</v>
      </c>
      <c r="F56" s="186">
        <f t="shared" si="10"/>
        <v>0</v>
      </c>
      <c r="G56" s="179"/>
      <c r="H56">
        <v>-10</v>
      </c>
      <c r="I56">
        <v>10</v>
      </c>
      <c r="J56" s="180">
        <f t="shared" si="7"/>
        <v>0</v>
      </c>
      <c r="K56" t="b">
        <f t="shared" si="8"/>
        <v>0</v>
      </c>
      <c r="L56" t="str">
        <f t="shared" si="9"/>
        <v/>
      </c>
    </row>
    <row r="57" spans="1:12" ht="14" x14ac:dyDescent="0.3">
      <c r="A57" s="13"/>
      <c r="B57" s="13" t="s">
        <v>103</v>
      </c>
      <c r="C57" s="6" t="s">
        <v>104</v>
      </c>
      <c r="D57" s="182">
        <f>'Original Budget'!E57</f>
        <v>0</v>
      </c>
      <c r="E57" s="182">
        <f>'Revised Budget'!E57</f>
        <v>0</v>
      </c>
      <c r="F57" s="186">
        <f t="shared" si="10"/>
        <v>0</v>
      </c>
      <c r="G57" s="179"/>
      <c r="H57">
        <v>-10</v>
      </c>
      <c r="I57">
        <v>10</v>
      </c>
      <c r="J57" s="180">
        <f t="shared" si="7"/>
        <v>0</v>
      </c>
      <c r="K57" t="b">
        <f t="shared" si="8"/>
        <v>0</v>
      </c>
      <c r="L57" t="str">
        <f t="shared" si="9"/>
        <v/>
      </c>
    </row>
    <row r="58" spans="1:12" ht="14" x14ac:dyDescent="0.3">
      <c r="A58" s="13"/>
      <c r="B58" s="13" t="s">
        <v>105</v>
      </c>
      <c r="C58" s="6" t="s">
        <v>106</v>
      </c>
      <c r="D58" s="182">
        <f>'Original Budget'!E58</f>
        <v>0</v>
      </c>
      <c r="E58" s="182">
        <f>'Revised Budget'!E58</f>
        <v>0</v>
      </c>
      <c r="F58" s="186">
        <f t="shared" si="10"/>
        <v>0</v>
      </c>
      <c r="G58" s="179"/>
      <c r="H58">
        <v>-10</v>
      </c>
      <c r="I58">
        <v>10</v>
      </c>
      <c r="J58" s="180">
        <f t="shared" si="7"/>
        <v>0</v>
      </c>
      <c r="K58" t="b">
        <f t="shared" si="8"/>
        <v>0</v>
      </c>
      <c r="L58" t="str">
        <f t="shared" si="9"/>
        <v/>
      </c>
    </row>
    <row r="59" spans="1:12" ht="14" x14ac:dyDescent="0.3">
      <c r="A59" s="13"/>
      <c r="B59" s="13" t="s">
        <v>107</v>
      </c>
      <c r="C59" s="6" t="s">
        <v>108</v>
      </c>
      <c r="D59" s="182">
        <f>'Original Budget'!E59</f>
        <v>0</v>
      </c>
      <c r="E59" s="182">
        <f>'Revised Budget'!E59</f>
        <v>0</v>
      </c>
      <c r="F59" s="186">
        <f t="shared" si="10"/>
        <v>0</v>
      </c>
      <c r="G59" s="179"/>
      <c r="H59">
        <v>-10</v>
      </c>
      <c r="I59">
        <v>10</v>
      </c>
      <c r="J59" s="180">
        <f t="shared" si="7"/>
        <v>0</v>
      </c>
      <c r="K59" t="b">
        <f t="shared" si="8"/>
        <v>0</v>
      </c>
      <c r="L59" t="str">
        <f t="shared" si="9"/>
        <v/>
      </c>
    </row>
    <row r="60" spans="1:12" ht="14" x14ac:dyDescent="0.3">
      <c r="A60" s="13"/>
      <c r="B60" s="13" t="s">
        <v>109</v>
      </c>
      <c r="C60" s="6" t="s">
        <v>110</v>
      </c>
      <c r="D60" s="182">
        <f>'Original Budget'!E60</f>
        <v>0</v>
      </c>
      <c r="E60" s="182">
        <f>'Revised Budget'!E60</f>
        <v>0</v>
      </c>
      <c r="F60" s="186">
        <f t="shared" si="10"/>
        <v>0</v>
      </c>
      <c r="G60" s="179"/>
      <c r="H60">
        <v>-10</v>
      </c>
      <c r="I60">
        <v>10</v>
      </c>
      <c r="J60" s="180">
        <f t="shared" si="7"/>
        <v>0</v>
      </c>
      <c r="K60" t="b">
        <f t="shared" si="8"/>
        <v>0</v>
      </c>
      <c r="L60" t="str">
        <f t="shared" si="9"/>
        <v/>
      </c>
    </row>
    <row r="61" spans="1:12" ht="14" x14ac:dyDescent="0.3">
      <c r="A61" s="13"/>
      <c r="B61" s="13" t="s">
        <v>111</v>
      </c>
      <c r="C61" s="6" t="s">
        <v>112</v>
      </c>
      <c r="D61" s="182">
        <f>'Original Budget'!E61</f>
        <v>0</v>
      </c>
      <c r="E61" s="182">
        <f>'Revised Budget'!E61</f>
        <v>0</v>
      </c>
      <c r="F61" s="186">
        <f t="shared" si="10"/>
        <v>0</v>
      </c>
      <c r="G61" s="179"/>
      <c r="H61">
        <v>-10</v>
      </c>
      <c r="I61">
        <v>10</v>
      </c>
      <c r="J61" s="180">
        <f t="shared" si="7"/>
        <v>0</v>
      </c>
      <c r="K61" t="b">
        <f t="shared" si="8"/>
        <v>0</v>
      </c>
      <c r="L61" t="str">
        <f t="shared" si="9"/>
        <v/>
      </c>
    </row>
    <row r="62" spans="1:12" ht="14" x14ac:dyDescent="0.3">
      <c r="A62" s="13"/>
      <c r="B62" s="13" t="s">
        <v>113</v>
      </c>
      <c r="C62" s="6" t="s">
        <v>114</v>
      </c>
      <c r="D62" s="182">
        <f>'Original Budget'!E62</f>
        <v>0</v>
      </c>
      <c r="E62" s="182">
        <f>'Revised Budget'!E62</f>
        <v>0</v>
      </c>
      <c r="F62" s="186">
        <f t="shared" si="10"/>
        <v>0</v>
      </c>
      <c r="G62" s="179"/>
      <c r="H62">
        <v>-10</v>
      </c>
      <c r="I62">
        <v>10</v>
      </c>
      <c r="J62" s="180">
        <f t="shared" si="7"/>
        <v>0</v>
      </c>
      <c r="K62" t="b">
        <f t="shared" si="8"/>
        <v>0</v>
      </c>
      <c r="L62" t="str">
        <f t="shared" si="9"/>
        <v/>
      </c>
    </row>
    <row r="63" spans="1:12" ht="14" x14ac:dyDescent="0.25">
      <c r="A63" s="13"/>
      <c r="B63" s="23" t="s">
        <v>115</v>
      </c>
      <c r="C63" s="91" t="s">
        <v>512</v>
      </c>
      <c r="D63" s="182">
        <f>'Original Budget'!E63</f>
        <v>0</v>
      </c>
      <c r="E63" s="182">
        <f>'Revised Budget'!E63</f>
        <v>0</v>
      </c>
      <c r="F63" s="186">
        <f t="shared" si="10"/>
        <v>0</v>
      </c>
      <c r="G63" s="179"/>
      <c r="H63">
        <v>-10</v>
      </c>
      <c r="I63">
        <v>10</v>
      </c>
      <c r="J63" s="180">
        <f t="shared" si="7"/>
        <v>0</v>
      </c>
      <c r="K63" t="b">
        <f t="shared" si="8"/>
        <v>0</v>
      </c>
      <c r="L63" t="str">
        <f t="shared" si="9"/>
        <v/>
      </c>
    </row>
    <row r="64" spans="1:12" ht="3" customHeight="1" x14ac:dyDescent="0.25">
      <c r="A64" s="13"/>
      <c r="B64" s="23"/>
      <c r="C64" s="91"/>
      <c r="D64" s="186"/>
      <c r="E64" s="186"/>
      <c r="F64" s="186"/>
      <c r="G64" s="183"/>
    </row>
    <row r="65" spans="1:12" ht="14" x14ac:dyDescent="0.25">
      <c r="A65" s="13"/>
      <c r="B65" s="13" t="s">
        <v>117</v>
      </c>
      <c r="C65" s="91" t="s">
        <v>118</v>
      </c>
      <c r="D65" s="182">
        <f>'Original Budget'!E65</f>
        <v>0</v>
      </c>
      <c r="E65" s="182">
        <f>'Revised Budget'!E65</f>
        <v>0</v>
      </c>
      <c r="F65" s="186">
        <f t="shared" ref="F65:F66" si="12">IFERROR(E65-D65,"")</f>
        <v>0</v>
      </c>
      <c r="G65" s="179"/>
      <c r="H65">
        <v>-10</v>
      </c>
      <c r="I65">
        <v>10</v>
      </c>
      <c r="J65" s="180">
        <f>IFERROR((F65/D65*100),0)</f>
        <v>0</v>
      </c>
      <c r="K65" t="b">
        <f>OR(J65&lt;H65,J65&gt;I65)</f>
        <v>0</v>
      </c>
      <c r="L65" t="str">
        <f t="shared" si="9"/>
        <v/>
      </c>
    </row>
    <row r="66" spans="1:12" ht="14" x14ac:dyDescent="0.25">
      <c r="A66" s="13"/>
      <c r="B66" s="23" t="s">
        <v>119</v>
      </c>
      <c r="C66" s="91" t="s">
        <v>120</v>
      </c>
      <c r="D66" s="182">
        <f>'Original Budget'!E66</f>
        <v>0</v>
      </c>
      <c r="E66" s="182">
        <f>'Revised Budget'!E66</f>
        <v>0</v>
      </c>
      <c r="F66" s="186">
        <f t="shared" si="12"/>
        <v>0</v>
      </c>
      <c r="G66" s="179"/>
      <c r="H66">
        <v>-10</v>
      </c>
      <c r="I66">
        <v>10</v>
      </c>
      <c r="J66" s="180">
        <f>IFERROR((F66/D66*100),0)</f>
        <v>0</v>
      </c>
      <c r="K66" t="b">
        <f>OR(J66&lt;H66,J66&gt;I66)</f>
        <v>0</v>
      </c>
      <c r="L66" t="str">
        <f t="shared" si="9"/>
        <v/>
      </c>
    </row>
    <row r="67" spans="1:12" ht="3" customHeight="1" x14ac:dyDescent="0.3">
      <c r="A67" s="13"/>
      <c r="B67" s="13"/>
      <c r="C67" s="6"/>
      <c r="D67" s="185"/>
      <c r="E67" s="185"/>
      <c r="F67" s="185"/>
      <c r="G67" s="183"/>
    </row>
    <row r="68" spans="1:12" ht="15.5" x14ac:dyDescent="0.35">
      <c r="A68" s="13"/>
      <c r="B68" s="42" t="s">
        <v>565</v>
      </c>
      <c r="C68" s="42"/>
      <c r="D68" s="181">
        <f>SUM(D34:D67)</f>
        <v>0</v>
      </c>
      <c r="E68" s="181">
        <f>SUM(E34:E67)</f>
        <v>0</v>
      </c>
      <c r="F68" s="181">
        <f>IFERROR(E68-D68,"")</f>
        <v>0</v>
      </c>
      <c r="G68" s="183"/>
    </row>
    <row r="69" spans="1:12" ht="3" customHeight="1" x14ac:dyDescent="0.3">
      <c r="A69" s="13"/>
      <c r="B69" s="13"/>
      <c r="C69" s="6"/>
      <c r="D69" s="185"/>
      <c r="E69" s="185"/>
      <c r="F69" s="185"/>
      <c r="G69" s="183"/>
    </row>
    <row r="70" spans="1:12" ht="14" x14ac:dyDescent="0.3">
      <c r="A70" s="13"/>
      <c r="B70" s="13"/>
      <c r="C70" s="6"/>
      <c r="D70" s="185"/>
      <c r="E70" s="185"/>
      <c r="F70" s="185"/>
      <c r="G70" s="183"/>
    </row>
    <row r="71" spans="1:12" ht="15.5" x14ac:dyDescent="0.35">
      <c r="A71" s="13"/>
      <c r="B71" s="42" t="s">
        <v>514</v>
      </c>
      <c r="C71" s="42"/>
      <c r="D71" s="185"/>
      <c r="E71" s="185"/>
      <c r="F71" s="185"/>
      <c r="G71" s="183"/>
    </row>
    <row r="72" spans="1:12" ht="14" x14ac:dyDescent="0.3">
      <c r="A72" s="13"/>
      <c r="B72" s="13" t="s">
        <v>121</v>
      </c>
      <c r="C72" s="94" t="s">
        <v>122</v>
      </c>
      <c r="D72" s="182">
        <f>'Original Budget'!E72</f>
        <v>0</v>
      </c>
      <c r="E72" s="182">
        <f>'Revised Budget'!E72</f>
        <v>0</v>
      </c>
      <c r="F72" s="186">
        <f t="shared" ref="F72:F74" si="13">IFERROR(E72-D72,"")</f>
        <v>0</v>
      </c>
      <c r="G72" s="179"/>
      <c r="H72">
        <v>-10</v>
      </c>
      <c r="I72">
        <v>10</v>
      </c>
      <c r="J72" s="180">
        <f>IFERROR((F72/D72*100),0)</f>
        <v>0</v>
      </c>
      <c r="K72" t="b">
        <f>OR(J72&lt;H72,J72&gt;I72)</f>
        <v>0</v>
      </c>
      <c r="L72" t="str">
        <f t="shared" ref="L72:L74" si="14">IF(K72=FALSE,"",IF(G72="","More",""))</f>
        <v/>
      </c>
    </row>
    <row r="73" spans="1:12" ht="14" x14ac:dyDescent="0.3">
      <c r="A73" s="13"/>
      <c r="B73" s="13" t="s">
        <v>123</v>
      </c>
      <c r="C73" s="94" t="s">
        <v>124</v>
      </c>
      <c r="D73" s="182">
        <f>'Original Budget'!E73</f>
        <v>0</v>
      </c>
      <c r="E73" s="182">
        <f>'Revised Budget'!E73</f>
        <v>0</v>
      </c>
      <c r="F73" s="186">
        <f t="shared" si="13"/>
        <v>0</v>
      </c>
      <c r="G73" s="179"/>
      <c r="H73">
        <v>-10</v>
      </c>
      <c r="I73">
        <v>10</v>
      </c>
      <c r="J73" s="180">
        <f>IFERROR((F73/D73*100),0)</f>
        <v>0</v>
      </c>
      <c r="K73" t="b">
        <f>OR(J73&lt;H73,J73&gt;I73)</f>
        <v>0</v>
      </c>
      <c r="L73" t="str">
        <f t="shared" si="14"/>
        <v/>
      </c>
    </row>
    <row r="74" spans="1:12" ht="14" x14ac:dyDescent="0.25">
      <c r="A74" s="13"/>
      <c r="B74" s="13" t="s">
        <v>125</v>
      </c>
      <c r="C74" s="91" t="s">
        <v>515</v>
      </c>
      <c r="D74" s="182">
        <f>'Original Budget'!E74</f>
        <v>0</v>
      </c>
      <c r="E74" s="182">
        <f>'Revised Budget'!E74</f>
        <v>0</v>
      </c>
      <c r="F74" s="186">
        <f t="shared" si="13"/>
        <v>0</v>
      </c>
      <c r="G74" s="179"/>
      <c r="H74">
        <v>-10</v>
      </c>
      <c r="I74">
        <v>10</v>
      </c>
      <c r="J74" s="180">
        <f>IFERROR((F74/D74*100),0)</f>
        <v>0</v>
      </c>
      <c r="K74" t="b">
        <f>OR(J74&lt;H74,J74&gt;I74)</f>
        <v>0</v>
      </c>
      <c r="L74" t="str">
        <f t="shared" si="14"/>
        <v/>
      </c>
    </row>
    <row r="75" spans="1:12" ht="3" customHeight="1" x14ac:dyDescent="0.3">
      <c r="A75" s="13"/>
      <c r="B75" s="13"/>
      <c r="C75" s="6"/>
      <c r="D75" s="185"/>
      <c r="E75" s="185"/>
      <c r="F75" s="185"/>
      <c r="G75" s="183"/>
    </row>
    <row r="76" spans="1:12" ht="15.5" x14ac:dyDescent="0.35">
      <c r="A76" s="13"/>
      <c r="B76" s="42" t="s">
        <v>566</v>
      </c>
      <c r="C76" s="42"/>
      <c r="D76" s="181">
        <f>SUM(D72:D74)</f>
        <v>0</v>
      </c>
      <c r="E76" s="181">
        <f>SUM(E72:E74)</f>
        <v>0</v>
      </c>
      <c r="F76" s="181">
        <f>SUM(F72:F74)</f>
        <v>0</v>
      </c>
      <c r="G76" s="183"/>
    </row>
    <row r="77" spans="1:12" ht="15.5" x14ac:dyDescent="0.35">
      <c r="A77" s="13"/>
      <c r="B77" s="42"/>
      <c r="C77" s="6"/>
      <c r="D77" s="185"/>
      <c r="E77" s="185"/>
      <c r="F77" s="185"/>
      <c r="G77" s="183"/>
    </row>
    <row r="78" spans="1:12" ht="15.5" x14ac:dyDescent="0.35">
      <c r="A78" s="13"/>
      <c r="B78" s="42" t="s">
        <v>517</v>
      </c>
      <c r="C78" s="42"/>
      <c r="D78" s="185"/>
      <c r="E78" s="185"/>
      <c r="F78" s="185"/>
      <c r="G78" s="183"/>
    </row>
    <row r="79" spans="1:12" ht="14" x14ac:dyDescent="0.3">
      <c r="A79" s="13"/>
      <c r="B79" s="13" t="s">
        <v>146</v>
      </c>
      <c r="C79" s="6" t="s">
        <v>147</v>
      </c>
      <c r="D79" s="182">
        <f>'Original Budget'!E79</f>
        <v>0</v>
      </c>
      <c r="E79" s="182">
        <f>'Revised Budget'!E79</f>
        <v>0</v>
      </c>
      <c r="F79" s="182">
        <f t="shared" ref="F79:F82" si="15">IFERROR(E79-D79,"")</f>
        <v>0</v>
      </c>
      <c r="G79" s="179"/>
      <c r="H79">
        <v>-10</v>
      </c>
      <c r="I79">
        <v>10</v>
      </c>
      <c r="J79" s="180">
        <f>IFERROR((F79/D79*100),0)</f>
        <v>0</v>
      </c>
      <c r="K79" t="b">
        <f>OR(J79&lt;H79,J79&gt;I79)</f>
        <v>0</v>
      </c>
      <c r="L79" t="str">
        <f t="shared" ref="L79:L82" si="16">IF(K79=FALSE,"",IF(G79="","More",""))</f>
        <v/>
      </c>
    </row>
    <row r="80" spans="1:12" ht="14" x14ac:dyDescent="0.3">
      <c r="A80" s="13"/>
      <c r="B80" s="13" t="s">
        <v>127</v>
      </c>
      <c r="C80" s="6" t="s">
        <v>128</v>
      </c>
      <c r="D80" s="182">
        <f>'Original Budget'!E80</f>
        <v>0</v>
      </c>
      <c r="E80" s="182">
        <f>'Revised Budget'!E80</f>
        <v>0</v>
      </c>
      <c r="F80" s="187">
        <f t="shared" si="15"/>
        <v>0</v>
      </c>
      <c r="G80" s="179"/>
      <c r="H80">
        <v>-10</v>
      </c>
      <c r="I80">
        <v>10</v>
      </c>
      <c r="J80" s="180">
        <f>IFERROR((F80/D80*100),0)</f>
        <v>0</v>
      </c>
      <c r="K80" t="b">
        <f>OR(J80&lt;H80,J80&gt;I80)</f>
        <v>0</v>
      </c>
      <c r="L80" t="str">
        <f t="shared" si="16"/>
        <v/>
      </c>
    </row>
    <row r="81" spans="1:13" ht="14" x14ac:dyDescent="0.3">
      <c r="A81" s="13"/>
      <c r="B81" s="13" t="s">
        <v>130</v>
      </c>
      <c r="C81" s="6" t="s">
        <v>131</v>
      </c>
      <c r="D81" s="182">
        <f>'Original Budget'!E81</f>
        <v>0</v>
      </c>
      <c r="E81" s="182">
        <f>'Revised Budget'!E81</f>
        <v>0</v>
      </c>
      <c r="F81" s="187">
        <f t="shared" si="15"/>
        <v>0</v>
      </c>
      <c r="G81" s="179"/>
      <c r="H81">
        <v>-10</v>
      </c>
      <c r="I81">
        <v>10</v>
      </c>
      <c r="J81" s="180">
        <f>IFERROR((F81/D81*100),0)</f>
        <v>0</v>
      </c>
      <c r="K81" t="b">
        <f>OR(J81&lt;H81,J81&gt;I81)</f>
        <v>0</v>
      </c>
      <c r="L81" t="str">
        <f t="shared" si="16"/>
        <v/>
      </c>
    </row>
    <row r="82" spans="1:13" ht="14" x14ac:dyDescent="0.3">
      <c r="A82" s="13"/>
      <c r="B82" s="13" t="s">
        <v>135</v>
      </c>
      <c r="C82" s="6" t="s">
        <v>136</v>
      </c>
      <c r="D82" s="182">
        <f>'Original Budget'!E82</f>
        <v>0</v>
      </c>
      <c r="E82" s="182">
        <f>'Revised Budget'!E82</f>
        <v>0</v>
      </c>
      <c r="F82" s="187">
        <f t="shared" si="15"/>
        <v>0</v>
      </c>
      <c r="G82" s="179"/>
      <c r="H82">
        <v>-10</v>
      </c>
      <c r="I82">
        <v>10</v>
      </c>
      <c r="J82" s="180">
        <f>IFERROR((F82/D82*100),0)</f>
        <v>0</v>
      </c>
      <c r="K82" t="b">
        <f>OR(J82&lt;H82,J82&gt;I82)</f>
        <v>0</v>
      </c>
      <c r="L82" t="str">
        <f t="shared" si="16"/>
        <v/>
      </c>
    </row>
    <row r="83" spans="1:13" ht="3" customHeight="1" x14ac:dyDescent="0.3">
      <c r="A83" s="13"/>
      <c r="B83" s="13"/>
      <c r="C83" s="6"/>
      <c r="D83" s="185"/>
      <c r="E83" s="185"/>
      <c r="F83" s="185"/>
      <c r="G83" s="183"/>
    </row>
    <row r="84" spans="1:13" ht="15.5" x14ac:dyDescent="0.35">
      <c r="A84" s="13"/>
      <c r="B84" s="42" t="s">
        <v>567</v>
      </c>
      <c r="C84" s="42"/>
      <c r="D84" s="181">
        <f>SUM(D79:D82)</f>
        <v>0</v>
      </c>
      <c r="E84" s="181">
        <f>SUM(E79:E82)</f>
        <v>0</v>
      </c>
      <c r="F84" s="181">
        <f t="shared" ref="F84" si="17">IFERROR(E84-D84,"")</f>
        <v>0</v>
      </c>
      <c r="G84" s="183"/>
    </row>
    <row r="85" spans="1:13" ht="15.5" x14ac:dyDescent="0.35">
      <c r="A85" s="13"/>
      <c r="B85" s="42"/>
      <c r="C85" s="6"/>
      <c r="D85" s="185"/>
      <c r="E85" s="185"/>
      <c r="F85" s="185"/>
      <c r="G85" s="183"/>
    </row>
    <row r="86" spans="1:13" ht="15.5" x14ac:dyDescent="0.35">
      <c r="A86" s="13"/>
      <c r="B86" s="42" t="s">
        <v>554</v>
      </c>
      <c r="C86" s="6"/>
      <c r="D86" s="185"/>
      <c r="E86" s="185"/>
      <c r="F86" s="185"/>
      <c r="G86" s="183"/>
    </row>
    <row r="87" spans="1:13" ht="14" x14ac:dyDescent="0.3">
      <c r="A87" s="13"/>
      <c r="B87" s="13" t="s">
        <v>211</v>
      </c>
      <c r="C87" s="184" t="s">
        <v>520</v>
      </c>
      <c r="D87" s="182">
        <f>'Original Budget'!E87</f>
        <v>0</v>
      </c>
      <c r="E87" s="182">
        <f>'Revised Budget'!E87</f>
        <v>0</v>
      </c>
      <c r="F87" s="185"/>
      <c r="G87" s="183"/>
    </row>
    <row r="88" spans="1:13" ht="14" x14ac:dyDescent="0.3">
      <c r="A88" s="13"/>
      <c r="B88" s="13" t="s">
        <v>212</v>
      </c>
      <c r="C88" s="184" t="s">
        <v>521</v>
      </c>
      <c r="D88" s="182">
        <f>'Original Budget'!E88</f>
        <v>0</v>
      </c>
      <c r="E88" s="182">
        <f>'Revised Budget'!E88</f>
        <v>0</v>
      </c>
      <c r="F88" s="185"/>
      <c r="G88" s="183"/>
    </row>
    <row r="89" spans="1:13" ht="27" customHeight="1" x14ac:dyDescent="0.3">
      <c r="A89" s="13"/>
      <c r="B89" s="13" t="s">
        <v>215</v>
      </c>
      <c r="C89" s="6" t="s">
        <v>522</v>
      </c>
      <c r="D89" s="182">
        <f>'Original Budget'!E89</f>
        <v>0</v>
      </c>
      <c r="E89" s="182">
        <f>'Revised Budget'!E89</f>
        <v>0</v>
      </c>
      <c r="F89" s="185"/>
      <c r="G89" s="183"/>
    </row>
    <row r="90" spans="1:13" ht="27" customHeight="1" x14ac:dyDescent="0.3">
      <c r="A90" s="13"/>
      <c r="B90" s="1" t="s">
        <v>523</v>
      </c>
      <c r="C90" s="184"/>
      <c r="D90" s="239">
        <f>SUM(D87:D89)</f>
        <v>0</v>
      </c>
      <c r="E90" s="239">
        <f>SUM(E87:E89)</f>
        <v>0</v>
      </c>
      <c r="F90" s="185"/>
      <c r="G90" s="183"/>
    </row>
    <row r="91" spans="1:13" ht="3" customHeight="1" x14ac:dyDescent="0.3">
      <c r="A91" s="13"/>
      <c r="B91" s="13"/>
      <c r="C91" s="184"/>
      <c r="D91" s="186"/>
      <c r="E91" s="186"/>
      <c r="F91" s="185"/>
      <c r="G91" s="183"/>
      <c r="J91" s="180"/>
      <c r="L91" t="str">
        <f t="shared" ref="L91" si="18">IF(K91=FALSE,"",IF(G91="","More",""))</f>
        <v/>
      </c>
    </row>
    <row r="92" spans="1:13" ht="27" customHeight="1" x14ac:dyDescent="0.3">
      <c r="A92" s="13"/>
      <c r="B92" s="13" t="s">
        <v>213</v>
      </c>
      <c r="C92" s="6" t="s">
        <v>524</v>
      </c>
      <c r="D92" s="182">
        <f>'Original Budget'!E92</f>
        <v>0</v>
      </c>
      <c r="E92" s="182">
        <f>'Revised Budget'!E92</f>
        <v>0</v>
      </c>
      <c r="F92" s="185"/>
      <c r="G92" s="183"/>
    </row>
    <row r="93" spans="1:13" ht="14" x14ac:dyDescent="0.3">
      <c r="A93" s="13"/>
      <c r="B93" s="13" t="s">
        <v>214</v>
      </c>
      <c r="C93" s="184" t="s">
        <v>525</v>
      </c>
      <c r="D93" s="182">
        <f>'Original Budget'!E93</f>
        <v>0</v>
      </c>
      <c r="E93" s="182">
        <f>'Revised Budget'!E93</f>
        <v>0</v>
      </c>
      <c r="F93" s="185"/>
      <c r="G93" s="183"/>
      <c r="M93" s="188"/>
    </row>
    <row r="94" spans="1:13" ht="14" x14ac:dyDescent="0.3">
      <c r="A94" s="13"/>
      <c r="B94" s="1" t="s">
        <v>526</v>
      </c>
      <c r="C94" s="184"/>
      <c r="D94" s="238">
        <f>SUM(D92:D93)</f>
        <v>0</v>
      </c>
      <c r="E94" s="238">
        <f>SUM(E92:E93)</f>
        <v>0</v>
      </c>
      <c r="F94" s="185"/>
      <c r="G94" s="183"/>
    </row>
    <row r="95" spans="1:13" ht="3" customHeight="1" x14ac:dyDescent="0.3">
      <c r="A95" s="13"/>
      <c r="B95" s="13"/>
      <c r="C95" s="184"/>
      <c r="D95" s="187"/>
      <c r="E95" s="187"/>
      <c r="F95" s="185"/>
      <c r="G95" s="183"/>
      <c r="J95" s="180"/>
      <c r="L95" t="str">
        <f t="shared" ref="L95" si="19">IF(K95=FALSE,"",IF(G95="","More",""))</f>
        <v/>
      </c>
    </row>
    <row r="96" spans="1:13" ht="16" thickBot="1" x14ac:dyDescent="0.4">
      <c r="A96" s="13"/>
      <c r="B96" s="42" t="s">
        <v>527</v>
      </c>
      <c r="C96" s="184"/>
      <c r="D96" s="240">
        <f>D90+D94</f>
        <v>0</v>
      </c>
      <c r="E96" s="240">
        <f t="shared" ref="E96" si="20">E90+E94</f>
        <v>0</v>
      </c>
      <c r="F96" s="185"/>
      <c r="G96" s="183"/>
    </row>
    <row r="97" spans="1:12" ht="14.5" thickTop="1" x14ac:dyDescent="0.3">
      <c r="A97" s="13"/>
      <c r="B97" s="13"/>
      <c r="C97" s="6"/>
      <c r="D97" s="185"/>
      <c r="E97" s="185"/>
      <c r="F97" s="185"/>
      <c r="G97" s="183"/>
    </row>
    <row r="98" spans="1:12" ht="15.5" x14ac:dyDescent="0.35">
      <c r="A98" s="13"/>
      <c r="B98" s="42" t="s">
        <v>528</v>
      </c>
      <c r="C98" s="184"/>
      <c r="D98" s="187"/>
      <c r="E98" s="187"/>
      <c r="F98" s="185"/>
      <c r="G98" s="183"/>
    </row>
    <row r="99" spans="1:12" ht="14" x14ac:dyDescent="0.3">
      <c r="A99" s="13"/>
      <c r="B99" s="13" t="s">
        <v>211</v>
      </c>
      <c r="C99" s="184" t="s">
        <v>520</v>
      </c>
      <c r="D99" s="182">
        <f>'Original Budget'!E99</f>
        <v>0</v>
      </c>
      <c r="E99" s="182">
        <f>'Revised Budget'!E99</f>
        <v>0</v>
      </c>
      <c r="F99" s="186">
        <f>IFERROR(D99-E99,"")</f>
        <v>0</v>
      </c>
      <c r="G99" s="183"/>
      <c r="J99" s="180"/>
      <c r="L99" t="str">
        <f t="shared" ref="L99" si="21">IF(K99=FALSE,"",IF(G99="","More",""))</f>
        <v/>
      </c>
    </row>
    <row r="100" spans="1:12" ht="14" x14ac:dyDescent="0.3">
      <c r="A100" s="13"/>
      <c r="B100" s="13" t="s">
        <v>212</v>
      </c>
      <c r="C100" s="6" t="s">
        <v>521</v>
      </c>
      <c r="D100" s="182">
        <f>'Original Budget'!E100</f>
        <v>0</v>
      </c>
      <c r="E100" s="182">
        <f>'Revised Budget'!E100</f>
        <v>0</v>
      </c>
      <c r="F100" s="186">
        <f>IFERROR(D100-E100,"")</f>
        <v>0</v>
      </c>
      <c r="G100" s="183"/>
    </row>
    <row r="101" spans="1:12" ht="14" x14ac:dyDescent="0.3">
      <c r="A101" s="13"/>
      <c r="B101" s="13" t="s">
        <v>215</v>
      </c>
      <c r="C101" s="184" t="s">
        <v>522</v>
      </c>
      <c r="D101" s="238">
        <f>'Original Budget'!E101</f>
        <v>0</v>
      </c>
      <c r="E101" s="238">
        <f>'Revised Budget'!E101</f>
        <v>0</v>
      </c>
      <c r="F101" s="354">
        <f>IFERROR(D101-E101,"")</f>
        <v>0</v>
      </c>
      <c r="G101" s="183"/>
    </row>
    <row r="102" spans="1:12" ht="14" x14ac:dyDescent="0.3">
      <c r="A102" s="13"/>
      <c r="B102" s="1" t="s">
        <v>523</v>
      </c>
      <c r="C102" s="184"/>
      <c r="D102" s="186">
        <f>SUM(D99:D101)</f>
        <v>0</v>
      </c>
      <c r="E102" s="186">
        <f>SUM(E99:E101)</f>
        <v>0</v>
      </c>
      <c r="F102" s="186">
        <f>IFERROR(D102-E102,"")</f>
        <v>0</v>
      </c>
      <c r="G102" s="183"/>
      <c r="J102" s="180"/>
      <c r="L102" t="str">
        <f t="shared" ref="L102" si="22">IF(K102=FALSE,"",IF(G102="","More",""))</f>
        <v/>
      </c>
    </row>
    <row r="103" spans="1:12" ht="3" customHeight="1" x14ac:dyDescent="0.35">
      <c r="A103" s="13"/>
      <c r="B103" s="42"/>
      <c r="C103" s="6"/>
      <c r="D103" s="185"/>
      <c r="E103" s="185"/>
      <c r="F103" s="185"/>
      <c r="G103" s="183"/>
    </row>
    <row r="104" spans="1:12" ht="14" x14ac:dyDescent="0.3">
      <c r="A104" s="13"/>
      <c r="B104" s="13" t="s">
        <v>213</v>
      </c>
      <c r="C104" s="184" t="s">
        <v>524</v>
      </c>
      <c r="D104" s="182">
        <f>'Original Budget'!E104</f>
        <v>0</v>
      </c>
      <c r="E104" s="182">
        <f>'Revised Budget'!E104</f>
        <v>0</v>
      </c>
      <c r="F104" s="186">
        <f>IFERROR(D104-E104,"")</f>
        <v>0</v>
      </c>
      <c r="G104" s="176"/>
    </row>
    <row r="105" spans="1:12" ht="14" x14ac:dyDescent="0.3">
      <c r="A105" s="13"/>
      <c r="B105" s="13" t="s">
        <v>214</v>
      </c>
      <c r="C105" s="184" t="s">
        <v>525</v>
      </c>
      <c r="D105" s="238">
        <f>'Original Budget'!E105</f>
        <v>0</v>
      </c>
      <c r="E105" s="238">
        <f>'Revised Budget'!E105</f>
        <v>0</v>
      </c>
      <c r="F105" s="354">
        <f>IFERROR(D105-E105,"")</f>
        <v>0</v>
      </c>
      <c r="G105" s="176"/>
    </row>
    <row r="106" spans="1:12" ht="15.5" x14ac:dyDescent="0.35">
      <c r="A106" s="13"/>
      <c r="B106" s="1" t="s">
        <v>526</v>
      </c>
      <c r="C106" s="42"/>
      <c r="D106" s="181">
        <f>SUM(D104:D105)</f>
        <v>0</v>
      </c>
      <c r="E106" s="181">
        <f>SUM(E104:E105)</f>
        <v>0</v>
      </c>
      <c r="F106" s="181">
        <f>IFERROR(D106-E106,"")</f>
        <v>0</v>
      </c>
      <c r="G106" s="176"/>
    </row>
    <row r="107" spans="1:12" ht="3" customHeight="1" x14ac:dyDescent="0.3">
      <c r="A107" s="13"/>
      <c r="B107" s="13"/>
      <c r="C107" s="184"/>
      <c r="D107" s="185"/>
      <c r="E107" s="185"/>
      <c r="F107" s="185"/>
      <c r="G107" s="176"/>
    </row>
    <row r="108" spans="1:12" ht="16" thickBot="1" x14ac:dyDescent="0.4">
      <c r="A108" s="13"/>
      <c r="B108" s="42" t="s">
        <v>568</v>
      </c>
      <c r="C108" s="184"/>
      <c r="D108" s="348">
        <f>D102+D106</f>
        <v>0</v>
      </c>
      <c r="E108" s="348">
        <f>E102+E106</f>
        <v>0</v>
      </c>
      <c r="F108" s="349">
        <f>IFERROR(D108-E108,"")</f>
        <v>0</v>
      </c>
      <c r="G108" s="176"/>
    </row>
    <row r="109" spans="1:12" ht="16" thickTop="1" x14ac:dyDescent="0.35">
      <c r="A109" s="13"/>
      <c r="B109" s="42"/>
      <c r="C109" s="184"/>
      <c r="D109" s="185"/>
      <c r="E109" s="185"/>
      <c r="F109" s="185"/>
      <c r="G109" s="31"/>
    </row>
    <row r="110" spans="1:12" ht="13" x14ac:dyDescent="0.3">
      <c r="A110" s="1"/>
      <c r="B110" s="1"/>
      <c r="C110" s="1"/>
      <c r="D110" s="181"/>
      <c r="E110" s="181"/>
      <c r="F110" s="181"/>
    </row>
    <row r="111" spans="1:12" ht="14" x14ac:dyDescent="0.3">
      <c r="A111" s="13"/>
      <c r="B111" s="13"/>
      <c r="C111" s="6"/>
      <c r="D111" s="185"/>
      <c r="E111" s="185"/>
      <c r="F111" s="185"/>
    </row>
    <row r="112" spans="1:12" x14ac:dyDescent="0.25">
      <c r="A112" s="13"/>
      <c r="B112" s="13"/>
      <c r="C112" s="13"/>
      <c r="D112" s="185"/>
      <c r="E112" s="185"/>
      <c r="F112" s="185"/>
    </row>
    <row r="113" spans="1:6" x14ac:dyDescent="0.25">
      <c r="A113" s="13"/>
      <c r="B113" s="13"/>
      <c r="C113" s="13"/>
      <c r="D113" s="185"/>
      <c r="E113" s="185"/>
      <c r="F113" s="185"/>
    </row>
    <row r="114" spans="1:6" x14ac:dyDescent="0.25">
      <c r="A114" s="13"/>
      <c r="B114" s="13"/>
      <c r="C114" s="13"/>
      <c r="D114" s="185"/>
      <c r="E114" s="185"/>
      <c r="F114" s="185"/>
    </row>
    <row r="115" spans="1:6" x14ac:dyDescent="0.25">
      <c r="A115" s="13"/>
      <c r="B115" s="13"/>
      <c r="C115" s="13"/>
      <c r="D115" s="185"/>
      <c r="E115" s="185"/>
      <c r="F115" s="185"/>
    </row>
    <row r="116" spans="1:6" x14ac:dyDescent="0.25">
      <c r="A116" s="13"/>
      <c r="B116" s="13"/>
      <c r="C116" s="13"/>
      <c r="D116" s="185"/>
      <c r="E116" s="185"/>
      <c r="F116" s="185"/>
    </row>
    <row r="117" spans="1:6" x14ac:dyDescent="0.25">
      <c r="A117" s="13"/>
      <c r="B117" s="13"/>
      <c r="C117" s="13"/>
      <c r="D117" s="185"/>
      <c r="E117" s="185"/>
      <c r="F117" s="185"/>
    </row>
    <row r="118" spans="1:6" x14ac:dyDescent="0.25">
      <c r="A118" s="13"/>
      <c r="B118" s="13"/>
      <c r="C118" s="13"/>
      <c r="D118" s="185"/>
      <c r="E118" s="185"/>
      <c r="F118" s="185"/>
    </row>
    <row r="119" spans="1:6" x14ac:dyDescent="0.25">
      <c r="A119" s="13"/>
      <c r="B119" s="13"/>
      <c r="C119" s="13"/>
      <c r="D119" s="185"/>
      <c r="E119" s="185"/>
      <c r="F119" s="185"/>
    </row>
    <row r="120" spans="1:6" x14ac:dyDescent="0.25">
      <c r="A120" s="13"/>
      <c r="B120" s="13"/>
      <c r="C120" s="13"/>
      <c r="D120" s="185"/>
      <c r="E120" s="185"/>
      <c r="F120" s="185"/>
    </row>
    <row r="121" spans="1:6" x14ac:dyDescent="0.25">
      <c r="A121" s="13"/>
      <c r="B121" s="13"/>
      <c r="C121" s="13"/>
      <c r="D121" s="185"/>
      <c r="E121" s="185"/>
      <c r="F121" s="185"/>
    </row>
    <row r="122" spans="1:6" x14ac:dyDescent="0.25">
      <c r="A122" s="13"/>
      <c r="B122" s="13"/>
      <c r="C122" s="13"/>
      <c r="D122" s="185"/>
      <c r="E122" s="185"/>
      <c r="F122" s="185"/>
    </row>
    <row r="123" spans="1:6" x14ac:dyDescent="0.25">
      <c r="A123" s="13"/>
      <c r="B123" s="13"/>
      <c r="C123" s="13"/>
      <c r="D123" s="185"/>
      <c r="E123" s="185"/>
      <c r="F123" s="185"/>
    </row>
    <row r="124" spans="1:6" x14ac:dyDescent="0.25">
      <c r="A124" s="13"/>
      <c r="B124" s="13"/>
      <c r="C124" s="13"/>
      <c r="D124" s="185"/>
      <c r="E124" s="185"/>
      <c r="F124" s="185"/>
    </row>
    <row r="125" spans="1:6" x14ac:dyDescent="0.25">
      <c r="A125" s="13"/>
      <c r="B125" s="13"/>
      <c r="C125" s="13"/>
      <c r="D125" s="185"/>
      <c r="E125" s="185"/>
      <c r="F125" s="185"/>
    </row>
    <row r="126" spans="1:6" x14ac:dyDescent="0.25">
      <c r="A126" s="13"/>
      <c r="B126" s="13"/>
      <c r="C126" s="13"/>
      <c r="D126" s="185"/>
      <c r="E126" s="185"/>
      <c r="F126" s="185"/>
    </row>
    <row r="127" spans="1:6" x14ac:dyDescent="0.25">
      <c r="A127" s="13"/>
      <c r="B127" s="13"/>
      <c r="C127" s="13"/>
      <c r="D127" s="185"/>
      <c r="E127" s="185"/>
      <c r="F127" s="185"/>
    </row>
    <row r="128" spans="1:6" x14ac:dyDescent="0.25">
      <c r="A128" s="13"/>
      <c r="B128" s="13"/>
      <c r="C128" s="13"/>
      <c r="D128" s="185"/>
      <c r="E128" s="185"/>
      <c r="F128" s="185"/>
    </row>
    <row r="129" spans="1:6" x14ac:dyDescent="0.25">
      <c r="A129" s="13"/>
      <c r="B129" s="13"/>
      <c r="C129" s="13"/>
      <c r="D129" s="185"/>
      <c r="E129" s="185"/>
      <c r="F129" s="185"/>
    </row>
    <row r="130" spans="1:6" x14ac:dyDescent="0.25">
      <c r="A130" s="13"/>
      <c r="B130" s="13"/>
      <c r="C130" s="13"/>
      <c r="D130" s="185"/>
      <c r="E130" s="185"/>
      <c r="F130" s="185"/>
    </row>
    <row r="131" spans="1:6" x14ac:dyDescent="0.25">
      <c r="A131" s="13"/>
      <c r="B131" s="13"/>
      <c r="C131" s="13"/>
      <c r="D131" s="185"/>
      <c r="E131" s="185"/>
      <c r="F131" s="185"/>
    </row>
    <row r="132" spans="1:6" x14ac:dyDescent="0.25">
      <c r="D132" s="188"/>
      <c r="E132" s="188"/>
      <c r="F132" s="188"/>
    </row>
    <row r="133" spans="1:6" x14ac:dyDescent="0.25">
      <c r="D133" s="188"/>
      <c r="E133" s="188"/>
      <c r="F133" s="188"/>
    </row>
    <row r="134" spans="1:6" x14ac:dyDescent="0.25">
      <c r="D134" s="188"/>
      <c r="E134" s="188"/>
      <c r="F134" s="188"/>
    </row>
    <row r="135" spans="1:6" x14ac:dyDescent="0.25">
      <c r="D135" s="188"/>
      <c r="E135" s="188"/>
      <c r="F135" s="188"/>
    </row>
    <row r="136" spans="1:6" x14ac:dyDescent="0.25">
      <c r="D136" s="188"/>
      <c r="E136" s="188"/>
      <c r="F136" s="188"/>
    </row>
    <row r="137" spans="1:6" x14ac:dyDescent="0.25">
      <c r="D137" s="188"/>
      <c r="E137" s="188"/>
      <c r="F137" s="188"/>
    </row>
    <row r="138" spans="1:6" x14ac:dyDescent="0.25">
      <c r="D138" s="188"/>
      <c r="E138" s="188"/>
      <c r="F138" s="188"/>
    </row>
    <row r="139" spans="1:6" x14ac:dyDescent="0.25">
      <c r="D139" s="188"/>
      <c r="E139" s="188"/>
      <c r="F139" s="188"/>
    </row>
    <row r="140" spans="1:6" x14ac:dyDescent="0.25">
      <c r="D140" s="188"/>
      <c r="E140" s="188"/>
      <c r="F140" s="188"/>
    </row>
    <row r="141" spans="1:6" x14ac:dyDescent="0.25">
      <c r="D141" s="188"/>
      <c r="E141" s="188"/>
      <c r="F141" s="188"/>
    </row>
    <row r="142" spans="1:6" x14ac:dyDescent="0.25">
      <c r="D142" s="188"/>
      <c r="E142" s="188"/>
      <c r="F142" s="188"/>
    </row>
    <row r="143" spans="1:6" x14ac:dyDescent="0.25">
      <c r="D143" s="188"/>
      <c r="E143" s="188"/>
      <c r="F143" s="188"/>
    </row>
    <row r="144" spans="1:6" x14ac:dyDescent="0.25">
      <c r="D144" s="188"/>
      <c r="E144" s="188"/>
      <c r="F144" s="188"/>
    </row>
    <row r="145" spans="4:6" x14ac:dyDescent="0.25">
      <c r="D145" s="188"/>
      <c r="E145" s="188"/>
      <c r="F145" s="188"/>
    </row>
    <row r="146" spans="4:6" x14ac:dyDescent="0.25">
      <c r="D146" s="188"/>
      <c r="E146" s="188"/>
      <c r="F146" s="188"/>
    </row>
    <row r="147" spans="4:6" x14ac:dyDescent="0.25">
      <c r="D147" s="188"/>
      <c r="E147" s="188"/>
      <c r="F147" s="188"/>
    </row>
    <row r="148" spans="4:6" x14ac:dyDescent="0.25">
      <c r="D148" s="188"/>
      <c r="E148" s="188"/>
      <c r="F148" s="188"/>
    </row>
    <row r="149" spans="4:6" x14ac:dyDescent="0.25">
      <c r="D149" s="188"/>
      <c r="E149" s="188"/>
      <c r="F149" s="188"/>
    </row>
    <row r="150" spans="4:6" x14ac:dyDescent="0.25">
      <c r="D150" s="188"/>
      <c r="E150" s="188"/>
      <c r="F150" s="188"/>
    </row>
    <row r="151" spans="4:6" x14ac:dyDescent="0.25">
      <c r="D151" s="188"/>
      <c r="E151" s="188"/>
      <c r="F151" s="188"/>
    </row>
    <row r="152" spans="4:6" x14ac:dyDescent="0.25">
      <c r="D152" s="188"/>
      <c r="E152" s="188"/>
      <c r="F152" s="188"/>
    </row>
    <row r="153" spans="4:6" x14ac:dyDescent="0.25">
      <c r="D153" s="188"/>
      <c r="E153" s="188"/>
      <c r="F153" s="188"/>
    </row>
    <row r="154" spans="4:6" x14ac:dyDescent="0.25">
      <c r="D154" s="188"/>
      <c r="E154" s="188"/>
      <c r="F154" s="188"/>
    </row>
    <row r="155" spans="4:6" x14ac:dyDescent="0.25">
      <c r="D155" s="188"/>
      <c r="E155" s="188"/>
      <c r="F155" s="188"/>
    </row>
    <row r="156" spans="4:6" x14ac:dyDescent="0.25">
      <c r="D156" s="188"/>
      <c r="E156" s="188"/>
      <c r="F156" s="188"/>
    </row>
    <row r="157" spans="4:6" x14ac:dyDescent="0.25">
      <c r="D157" s="188"/>
      <c r="E157" s="188"/>
      <c r="F157" s="188"/>
    </row>
    <row r="158" spans="4:6" x14ac:dyDescent="0.25">
      <c r="D158" s="188"/>
      <c r="E158" s="188"/>
      <c r="F158" s="188"/>
    </row>
    <row r="159" spans="4:6" x14ac:dyDescent="0.25">
      <c r="D159" s="188"/>
      <c r="E159" s="188"/>
      <c r="F159" s="188"/>
    </row>
    <row r="160" spans="4:6" x14ac:dyDescent="0.25">
      <c r="D160" s="188"/>
      <c r="E160" s="188"/>
      <c r="F160" s="188"/>
    </row>
    <row r="161" spans="4:6" x14ac:dyDescent="0.25">
      <c r="D161" s="188"/>
      <c r="E161" s="188"/>
      <c r="F161" s="188"/>
    </row>
    <row r="162" spans="4:6" x14ac:dyDescent="0.25">
      <c r="D162" s="188"/>
      <c r="E162" s="188"/>
      <c r="F162" s="188"/>
    </row>
    <row r="163" spans="4:6" x14ac:dyDescent="0.25">
      <c r="D163" s="188"/>
      <c r="E163" s="188"/>
      <c r="F163" s="188"/>
    </row>
    <row r="164" spans="4:6" x14ac:dyDescent="0.25">
      <c r="D164" s="188"/>
      <c r="E164" s="188"/>
      <c r="F164" s="188"/>
    </row>
    <row r="165" spans="4:6" x14ac:dyDescent="0.25">
      <c r="D165" s="188"/>
      <c r="E165" s="188"/>
      <c r="F165" s="188"/>
    </row>
    <row r="166" spans="4:6" x14ac:dyDescent="0.25">
      <c r="D166" s="188"/>
      <c r="E166" s="188"/>
      <c r="F166" s="188"/>
    </row>
    <row r="167" spans="4:6" x14ac:dyDescent="0.25">
      <c r="D167" s="188"/>
      <c r="E167" s="188"/>
      <c r="F167" s="188"/>
    </row>
    <row r="168" spans="4:6" x14ac:dyDescent="0.25">
      <c r="D168" s="188"/>
      <c r="E168" s="188"/>
      <c r="F168" s="188"/>
    </row>
    <row r="169" spans="4:6" x14ac:dyDescent="0.25">
      <c r="D169" s="188"/>
      <c r="E169" s="188"/>
      <c r="F169" s="188"/>
    </row>
    <row r="170" spans="4:6" x14ac:dyDescent="0.25">
      <c r="D170" s="188"/>
      <c r="E170" s="188"/>
      <c r="F170" s="188"/>
    </row>
    <row r="171" spans="4:6" x14ac:dyDescent="0.25">
      <c r="D171" s="188"/>
      <c r="E171" s="188"/>
      <c r="F171" s="188"/>
    </row>
    <row r="172" spans="4:6" x14ac:dyDescent="0.25">
      <c r="D172" s="188"/>
      <c r="E172" s="188"/>
      <c r="F172" s="188"/>
    </row>
    <row r="173" spans="4:6" x14ac:dyDescent="0.25">
      <c r="D173" s="188"/>
      <c r="E173" s="188"/>
      <c r="F173" s="188"/>
    </row>
    <row r="174" spans="4:6" x14ac:dyDescent="0.25">
      <c r="D174" s="188"/>
      <c r="E174" s="188"/>
      <c r="F174" s="188"/>
    </row>
    <row r="175" spans="4:6" x14ac:dyDescent="0.25">
      <c r="D175" s="188"/>
      <c r="E175" s="188"/>
      <c r="F175" s="188"/>
    </row>
    <row r="176" spans="4:6" x14ac:dyDescent="0.25">
      <c r="D176" s="188"/>
      <c r="E176" s="188"/>
      <c r="F176" s="188"/>
    </row>
    <row r="177" spans="4:6" x14ac:dyDescent="0.25">
      <c r="D177" s="188"/>
      <c r="E177" s="188"/>
      <c r="F177" s="188"/>
    </row>
    <row r="178" spans="4:6" x14ac:dyDescent="0.25">
      <c r="D178" s="188"/>
      <c r="E178" s="188"/>
      <c r="F178" s="188"/>
    </row>
    <row r="179" spans="4:6" x14ac:dyDescent="0.25">
      <c r="D179" s="188"/>
      <c r="E179" s="188"/>
      <c r="F179" s="188"/>
    </row>
    <row r="180" spans="4:6" x14ac:dyDescent="0.25">
      <c r="D180" s="188"/>
      <c r="E180" s="188"/>
      <c r="F180" s="188"/>
    </row>
    <row r="181" spans="4:6" x14ac:dyDescent="0.25">
      <c r="D181" s="188"/>
      <c r="E181" s="188"/>
      <c r="F181" s="188"/>
    </row>
    <row r="182" spans="4:6" x14ac:dyDescent="0.25">
      <c r="D182" s="188"/>
      <c r="E182" s="188"/>
      <c r="F182" s="188"/>
    </row>
    <row r="183" spans="4:6" x14ac:dyDescent="0.25">
      <c r="D183" s="188"/>
      <c r="E183" s="188"/>
      <c r="F183" s="188"/>
    </row>
    <row r="184" spans="4:6" x14ac:dyDescent="0.25">
      <c r="D184" s="188"/>
      <c r="E184" s="188"/>
      <c r="F184" s="188"/>
    </row>
    <row r="185" spans="4:6" x14ac:dyDescent="0.25">
      <c r="D185" s="188"/>
      <c r="E185" s="188"/>
      <c r="F185" s="188"/>
    </row>
    <row r="186" spans="4:6" x14ac:dyDescent="0.25">
      <c r="D186" s="188"/>
      <c r="E186" s="188"/>
      <c r="F186" s="188"/>
    </row>
    <row r="187" spans="4:6" x14ac:dyDescent="0.25">
      <c r="D187" s="188"/>
      <c r="E187" s="188"/>
      <c r="F187" s="188"/>
    </row>
    <row r="188" spans="4:6" x14ac:dyDescent="0.25">
      <c r="D188" s="188"/>
      <c r="E188" s="188"/>
      <c r="F188" s="188"/>
    </row>
    <row r="189" spans="4:6" x14ac:dyDescent="0.25">
      <c r="D189" s="188"/>
      <c r="E189" s="188"/>
      <c r="F189" s="188"/>
    </row>
    <row r="190" spans="4:6" x14ac:dyDescent="0.25">
      <c r="D190" s="188"/>
      <c r="E190" s="188"/>
      <c r="F190" s="188"/>
    </row>
    <row r="191" spans="4:6" x14ac:dyDescent="0.25">
      <c r="D191" s="188"/>
      <c r="E191" s="188"/>
      <c r="F191" s="188"/>
    </row>
    <row r="192" spans="4:6" x14ac:dyDescent="0.25">
      <c r="D192" s="188"/>
      <c r="E192" s="188"/>
      <c r="F192" s="188"/>
    </row>
    <row r="193" spans="4:6" x14ac:dyDescent="0.25">
      <c r="D193" s="188"/>
      <c r="E193" s="188"/>
      <c r="F193" s="188"/>
    </row>
    <row r="194" spans="4:6" x14ac:dyDescent="0.25">
      <c r="D194" s="188"/>
      <c r="E194" s="188"/>
      <c r="F194" s="188"/>
    </row>
    <row r="195" spans="4:6" x14ac:dyDescent="0.25">
      <c r="D195" s="188"/>
      <c r="E195" s="188"/>
      <c r="F195" s="188"/>
    </row>
    <row r="196" spans="4:6" x14ac:dyDescent="0.25">
      <c r="D196" s="188"/>
      <c r="E196" s="188"/>
      <c r="F196" s="188"/>
    </row>
    <row r="197" spans="4:6" x14ac:dyDescent="0.25">
      <c r="D197" s="188"/>
      <c r="E197" s="188"/>
      <c r="F197" s="188"/>
    </row>
    <row r="198" spans="4:6" x14ac:dyDescent="0.25">
      <c r="D198" s="188"/>
      <c r="E198" s="188"/>
      <c r="F198" s="188"/>
    </row>
    <row r="199" spans="4:6" x14ac:dyDescent="0.25">
      <c r="D199" s="188"/>
      <c r="E199" s="188"/>
      <c r="F199" s="188"/>
    </row>
    <row r="200" spans="4:6" x14ac:dyDescent="0.25">
      <c r="D200" s="188"/>
      <c r="E200" s="188"/>
      <c r="F200" s="188"/>
    </row>
    <row r="201" spans="4:6" x14ac:dyDescent="0.25">
      <c r="D201" s="188"/>
      <c r="E201" s="188"/>
      <c r="F201" s="188"/>
    </row>
    <row r="202" spans="4:6" x14ac:dyDescent="0.25">
      <c r="D202" s="188"/>
      <c r="E202" s="188"/>
      <c r="F202" s="188"/>
    </row>
    <row r="203" spans="4:6" x14ac:dyDescent="0.25">
      <c r="D203" s="188"/>
      <c r="E203" s="188"/>
      <c r="F203" s="188"/>
    </row>
    <row r="204" spans="4:6" x14ac:dyDescent="0.25">
      <c r="D204" s="188"/>
      <c r="E204" s="188"/>
      <c r="F204" s="188"/>
    </row>
    <row r="205" spans="4:6" x14ac:dyDescent="0.25">
      <c r="D205" s="188"/>
      <c r="E205" s="188"/>
      <c r="F205" s="188"/>
    </row>
    <row r="206" spans="4:6" x14ac:dyDescent="0.25">
      <c r="D206" s="188"/>
      <c r="E206" s="188"/>
      <c r="F206" s="188"/>
    </row>
    <row r="207" spans="4:6" x14ac:dyDescent="0.25">
      <c r="D207" s="188"/>
      <c r="E207" s="188"/>
      <c r="F207" s="188"/>
    </row>
    <row r="208" spans="4:6" x14ac:dyDescent="0.25">
      <c r="D208" s="188"/>
      <c r="E208" s="188"/>
      <c r="F208" s="188"/>
    </row>
    <row r="209" spans="4:6" x14ac:dyDescent="0.25">
      <c r="D209" s="188"/>
      <c r="E209" s="188"/>
      <c r="F209" s="188"/>
    </row>
    <row r="210" spans="4:6" x14ac:dyDescent="0.25">
      <c r="D210" s="188"/>
      <c r="E210" s="188"/>
      <c r="F210" s="188"/>
    </row>
    <row r="211" spans="4:6" x14ac:dyDescent="0.25">
      <c r="D211" s="188"/>
      <c r="E211" s="188"/>
      <c r="F211" s="188"/>
    </row>
    <row r="212" spans="4:6" x14ac:dyDescent="0.25">
      <c r="D212" s="188"/>
      <c r="E212" s="188"/>
      <c r="F212" s="188"/>
    </row>
    <row r="213" spans="4:6" x14ac:dyDescent="0.25">
      <c r="D213" s="188"/>
      <c r="E213" s="188"/>
      <c r="F213" s="188"/>
    </row>
    <row r="214" spans="4:6" x14ac:dyDescent="0.25">
      <c r="D214" s="188"/>
      <c r="E214" s="188"/>
      <c r="F214" s="188"/>
    </row>
    <row r="215" spans="4:6" x14ac:dyDescent="0.25">
      <c r="D215" s="188"/>
      <c r="E215" s="188"/>
      <c r="F215" s="188"/>
    </row>
    <row r="216" spans="4:6" x14ac:dyDescent="0.25">
      <c r="D216" s="188"/>
      <c r="E216" s="188"/>
      <c r="F216" s="188"/>
    </row>
    <row r="217" spans="4:6" x14ac:dyDescent="0.25">
      <c r="D217" s="188"/>
      <c r="E217" s="188"/>
      <c r="F217" s="188"/>
    </row>
    <row r="218" spans="4:6" x14ac:dyDescent="0.25">
      <c r="D218" s="188"/>
      <c r="E218" s="188"/>
      <c r="F218" s="188"/>
    </row>
    <row r="219" spans="4:6" x14ac:dyDescent="0.25">
      <c r="D219" s="188"/>
      <c r="E219" s="188"/>
      <c r="F219" s="188"/>
    </row>
    <row r="220" spans="4:6" x14ac:dyDescent="0.25">
      <c r="D220" s="188"/>
      <c r="E220" s="188"/>
      <c r="F220" s="188"/>
    </row>
    <row r="221" spans="4:6" x14ac:dyDescent="0.25">
      <c r="D221" s="188"/>
      <c r="E221" s="188"/>
      <c r="F221" s="188"/>
    </row>
    <row r="222" spans="4:6" x14ac:dyDescent="0.25">
      <c r="D222" s="188"/>
      <c r="E222" s="188"/>
      <c r="F222" s="188"/>
    </row>
    <row r="223" spans="4:6" x14ac:dyDescent="0.25">
      <c r="D223" s="188"/>
      <c r="E223" s="188"/>
      <c r="F223" s="188"/>
    </row>
    <row r="224" spans="4:6" x14ac:dyDescent="0.25">
      <c r="D224" s="188"/>
      <c r="E224" s="188"/>
      <c r="F224" s="188"/>
    </row>
    <row r="225" spans="4:6" x14ac:dyDescent="0.25">
      <c r="D225" s="188"/>
      <c r="E225" s="188"/>
      <c r="F225" s="188"/>
    </row>
    <row r="226" spans="4:6" x14ac:dyDescent="0.25">
      <c r="D226" s="188"/>
      <c r="E226" s="188"/>
      <c r="F226" s="188"/>
    </row>
    <row r="227" spans="4:6" x14ac:dyDescent="0.25">
      <c r="D227" s="188"/>
      <c r="E227" s="188"/>
      <c r="F227" s="188"/>
    </row>
    <row r="228" spans="4:6" x14ac:dyDescent="0.25">
      <c r="D228" s="188"/>
      <c r="E228" s="188"/>
      <c r="F228" s="188"/>
    </row>
    <row r="229" spans="4:6" x14ac:dyDescent="0.25">
      <c r="D229" s="188"/>
      <c r="E229" s="188"/>
      <c r="F229" s="188"/>
    </row>
    <row r="230" spans="4:6" x14ac:dyDescent="0.25">
      <c r="D230" s="188"/>
      <c r="E230" s="188"/>
      <c r="F230" s="188"/>
    </row>
    <row r="231" spans="4:6" x14ac:dyDescent="0.25">
      <c r="D231" s="188"/>
      <c r="E231" s="188"/>
      <c r="F231" s="188"/>
    </row>
    <row r="232" spans="4:6" x14ac:dyDescent="0.25">
      <c r="D232" s="188"/>
      <c r="E232" s="188"/>
      <c r="F232" s="188"/>
    </row>
    <row r="233" spans="4:6" x14ac:dyDescent="0.25">
      <c r="D233" s="188"/>
      <c r="E233" s="188"/>
      <c r="F233" s="188"/>
    </row>
    <row r="234" spans="4:6" x14ac:dyDescent="0.25">
      <c r="D234" s="188"/>
      <c r="E234" s="188"/>
      <c r="F234" s="188"/>
    </row>
    <row r="235" spans="4:6" x14ac:dyDescent="0.25">
      <c r="D235" s="188"/>
      <c r="E235" s="188"/>
      <c r="F235" s="188"/>
    </row>
  </sheetData>
  <sheetProtection algorithmName="SHA-512" hashValue="VXpdim8tcoPoxguJSDIJEHsI2sGDcFuzLJjqjpYpis0Nuf7EgcXceYRSHIB/w2sKfaFdvBrAocJvG5Za887b8A==" saltValue="lQyKtUqdxg8hUYPLcY75Xw==" spinCount="100000" sheet="1" formatColumns="0" formatRows="0"/>
  <mergeCells count="1">
    <mergeCell ref="F1:G1"/>
  </mergeCells>
  <conditionalFormatting sqref="F9 F27 F75:F86 F102:F103 F97:F98 F30:F33 F106 F35:F49 F51:F71">
    <cfRule type="expression" dxfId="69" priority="90" stopIfTrue="1">
      <formula>F9&lt;0</formula>
    </cfRule>
    <cfRule type="expression" dxfId="68" priority="91" stopIfTrue="1">
      <formula>F9&gt;0</formula>
    </cfRule>
  </conditionalFormatting>
  <conditionalFormatting sqref="G9:G23">
    <cfRule type="notContainsBlanks" dxfId="67" priority="107" stopIfTrue="1">
      <formula>LEN(TRIM(G9))&gt;0</formula>
    </cfRule>
    <cfRule type="expression" dxfId="66" priority="108">
      <formula>K9=TRUE</formula>
    </cfRule>
  </conditionalFormatting>
  <conditionalFormatting sqref="G28:G29">
    <cfRule type="notContainsBlanks" dxfId="65" priority="86" stopIfTrue="1">
      <formula>LEN(TRIM(G28))&gt;0</formula>
    </cfRule>
    <cfRule type="expression" dxfId="64" priority="87">
      <formula>K28=TRUE</formula>
    </cfRule>
  </conditionalFormatting>
  <conditionalFormatting sqref="G30:G31">
    <cfRule type="expression" dxfId="63" priority="84" stopIfTrue="1">
      <formula>G30&lt;0</formula>
    </cfRule>
    <cfRule type="expression" dxfId="62" priority="85" stopIfTrue="1">
      <formula>G30&gt;0</formula>
    </cfRule>
  </conditionalFormatting>
  <conditionalFormatting sqref="G32:G33">
    <cfRule type="expression" dxfId="61" priority="82" stopIfTrue="1">
      <formula>G32&lt;0</formula>
    </cfRule>
    <cfRule type="expression" dxfId="60" priority="83" stopIfTrue="1">
      <formula>G32&gt;0</formula>
    </cfRule>
  </conditionalFormatting>
  <conditionalFormatting sqref="G27">
    <cfRule type="expression" dxfId="59" priority="80" stopIfTrue="1">
      <formula>G27&lt;0</formula>
    </cfRule>
    <cfRule type="expression" dxfId="58" priority="81" stopIfTrue="1">
      <formula>G27&gt;0</formula>
    </cfRule>
  </conditionalFormatting>
  <conditionalFormatting sqref="G34:G63">
    <cfRule type="notContainsBlanks" dxfId="57" priority="78" stopIfTrue="1">
      <formula>LEN(TRIM(G34))&gt;0</formula>
    </cfRule>
    <cfRule type="expression" dxfId="56" priority="79">
      <formula>K34=TRUE</formula>
    </cfRule>
  </conditionalFormatting>
  <conditionalFormatting sqref="G65:G66">
    <cfRule type="notContainsBlanks" dxfId="55" priority="76" stopIfTrue="1">
      <formula>LEN(TRIM(G65))&gt;0</formula>
    </cfRule>
    <cfRule type="expression" dxfId="54" priority="77">
      <formula>K65=TRUE</formula>
    </cfRule>
  </conditionalFormatting>
  <conditionalFormatting sqref="G73:G74">
    <cfRule type="notContainsBlanks" dxfId="53" priority="74" stopIfTrue="1">
      <formula>LEN(TRIM(G73))&gt;0</formula>
    </cfRule>
    <cfRule type="expression" dxfId="52" priority="75">
      <formula>K73=TRUE</formula>
    </cfRule>
  </conditionalFormatting>
  <conditionalFormatting sqref="G79 G81:G82">
    <cfRule type="notContainsBlanks" dxfId="51" priority="72" stopIfTrue="1">
      <formula>LEN(TRIM(G79))&gt;0</formula>
    </cfRule>
    <cfRule type="expression" dxfId="50" priority="73">
      <formula>K79=TRUE</formula>
    </cfRule>
  </conditionalFormatting>
  <conditionalFormatting sqref="G72">
    <cfRule type="notContainsBlanks" dxfId="49" priority="62" stopIfTrue="1">
      <formula>LEN(TRIM(G72))&gt;0</formula>
    </cfRule>
    <cfRule type="expression" dxfId="48" priority="63">
      <formula>K72=TRUE</formula>
    </cfRule>
  </conditionalFormatting>
  <conditionalFormatting sqref="G80">
    <cfRule type="notContainsBlanks" dxfId="47" priority="60" stopIfTrue="1">
      <formula>LEN(TRIM(G80))&gt;0</formula>
    </cfRule>
    <cfRule type="expression" dxfId="46" priority="61">
      <formula>K80=TRUE</formula>
    </cfRule>
  </conditionalFormatting>
  <conditionalFormatting sqref="D95">
    <cfRule type="expression" dxfId="45" priority="51" stopIfTrue="1">
      <formula>$E$95&lt;0</formula>
    </cfRule>
  </conditionalFormatting>
  <conditionalFormatting sqref="G24:G26">
    <cfRule type="notContainsBlanks" dxfId="44" priority="48" stopIfTrue="1">
      <formula>LEN(TRIM(G24))&gt;0</formula>
    </cfRule>
    <cfRule type="expression" dxfId="43" priority="49">
      <formula>K24=TRUE</formula>
    </cfRule>
  </conditionalFormatting>
  <conditionalFormatting sqref="F72:F74">
    <cfRule type="expression" dxfId="42" priority="38" stopIfTrue="1">
      <formula>F72&lt;0</formula>
    </cfRule>
    <cfRule type="expression" dxfId="41" priority="39" stopIfTrue="1">
      <formula>F72&gt;0</formula>
    </cfRule>
  </conditionalFormatting>
  <conditionalFormatting sqref="E95">
    <cfRule type="expression" dxfId="40" priority="30" stopIfTrue="1">
      <formula>$E$95&lt;0</formula>
    </cfRule>
  </conditionalFormatting>
  <conditionalFormatting sqref="F87:F96">
    <cfRule type="expression" dxfId="39" priority="25" stopIfTrue="1">
      <formula>F87&lt;0</formula>
    </cfRule>
    <cfRule type="expression" dxfId="38" priority="26" stopIfTrue="1">
      <formula>F87&gt;0</formula>
    </cfRule>
  </conditionalFormatting>
  <conditionalFormatting sqref="F10:F26">
    <cfRule type="expression" dxfId="37" priority="23" stopIfTrue="1">
      <formula>F10&lt;0</formula>
    </cfRule>
    <cfRule type="expression" dxfId="36" priority="24" stopIfTrue="1">
      <formula>F10&gt;0</formula>
    </cfRule>
  </conditionalFormatting>
  <conditionalFormatting sqref="F28">
    <cfRule type="expression" dxfId="35" priority="21" stopIfTrue="1">
      <formula>F28&lt;0</formula>
    </cfRule>
    <cfRule type="expression" dxfId="34" priority="22" stopIfTrue="1">
      <formula>F28&gt;0</formula>
    </cfRule>
  </conditionalFormatting>
  <conditionalFormatting sqref="F99">
    <cfRule type="expression" dxfId="33" priority="19" stopIfTrue="1">
      <formula>F99&lt;0</formula>
    </cfRule>
    <cfRule type="expression" dxfId="32" priority="20" stopIfTrue="1">
      <formula>F99&gt;0</formula>
    </cfRule>
  </conditionalFormatting>
  <conditionalFormatting sqref="F101">
    <cfRule type="expression" dxfId="31" priority="17" stopIfTrue="1">
      <formula>F101&lt;0</formula>
    </cfRule>
    <cfRule type="expression" dxfId="30" priority="18" stopIfTrue="1">
      <formula>F101&gt;0</formula>
    </cfRule>
  </conditionalFormatting>
  <conditionalFormatting sqref="F100">
    <cfRule type="expression" dxfId="29" priority="15" stopIfTrue="1">
      <formula>F100&lt;0</formula>
    </cfRule>
    <cfRule type="expression" dxfId="28" priority="16" stopIfTrue="1">
      <formula>F100&gt;0</formula>
    </cfRule>
  </conditionalFormatting>
  <conditionalFormatting sqref="F104:F105">
    <cfRule type="expression" dxfId="27" priority="13" stopIfTrue="1">
      <formula>F104&lt;0</formula>
    </cfRule>
    <cfRule type="expression" dxfId="26" priority="14" stopIfTrue="1">
      <formula>F104&gt;0</formula>
    </cfRule>
  </conditionalFormatting>
  <conditionalFormatting sqref="F108">
    <cfRule type="expression" dxfId="25" priority="9" stopIfTrue="1">
      <formula>F108&lt;0</formula>
    </cfRule>
    <cfRule type="expression" dxfId="24" priority="10" stopIfTrue="1">
      <formula>F108&gt;0</formula>
    </cfRule>
  </conditionalFormatting>
  <conditionalFormatting sqref="F29">
    <cfRule type="expression" dxfId="23" priority="7" stopIfTrue="1">
      <formula>F29&lt;0</formula>
    </cfRule>
    <cfRule type="expression" dxfId="22" priority="8" stopIfTrue="1">
      <formula>F29&gt;0</formula>
    </cfRule>
  </conditionalFormatting>
  <conditionalFormatting sqref="F34">
    <cfRule type="expression" dxfId="21" priority="5" stopIfTrue="1">
      <formula>F34&lt;0</formula>
    </cfRule>
    <cfRule type="expression" dxfId="20" priority="6" stopIfTrue="1">
      <formula>F34&gt;0</formula>
    </cfRule>
  </conditionalFormatting>
  <conditionalFormatting sqref="F50">
    <cfRule type="expression" dxfId="19" priority="3" stopIfTrue="1">
      <formula>F50&lt;0</formula>
    </cfRule>
    <cfRule type="expression" dxfId="18" priority="4" stopIfTrue="1">
      <formula>F50&gt;0</formula>
    </cfRule>
  </conditionalFormatting>
  <conditionalFormatting sqref="D108">
    <cfRule type="expression" dxfId="17" priority="2">
      <formula>$D$108&lt;0</formula>
    </cfRule>
  </conditionalFormatting>
  <conditionalFormatting sqref="E108">
    <cfRule type="expression" dxfId="16" priority="1">
      <formula>$E$108&lt;0</formula>
    </cfRule>
  </conditionalFormatting>
  <pageMargins left="0.31496062992125984" right="0.31496062992125984" top="0.35433070866141736" bottom="0.35433070866141736" header="0.31496062992125984" footer="0.31496062992125984"/>
  <pageSetup paperSize="9" scale="69" fitToHeight="2" orientation="landscape" r:id="rId1"/>
  <ignoredErrors>
    <ignoredError sqref="E27 E30:E33 E64 E67:E71 E75:E78 D85:E85 E97 F97 F83 F75:F78 F67 F64 F30:F33 F27 E83:E84 D107:F107 D103:E103 D86:E86 F86 D106:E106 F69:F71 F8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4142-7197-4C64-832C-2F84BCECABFB}">
  <sheetPr codeName="Sheet12">
    <tabColor theme="6" tint="0.59999389629810485"/>
    <pageSetUpPr fitToPage="1"/>
  </sheetPr>
  <dimension ref="A1:V2455"/>
  <sheetViews>
    <sheetView zoomScale="80" zoomScaleNormal="80" workbookViewId="0">
      <pane ySplit="7" topLeftCell="A8" activePane="bottomLeft" state="frozen"/>
      <selection activeCell="D43" sqref="D43"/>
      <selection pane="bottomLeft" activeCell="D43" sqref="D43"/>
    </sheetView>
  </sheetViews>
  <sheetFormatPr defaultColWidth="9.1796875" defaultRowHeight="13" x14ac:dyDescent="0.3"/>
  <cols>
    <col min="1" max="1" width="2" customWidth="1"/>
    <col min="2" max="2" width="5.1796875" customWidth="1"/>
    <col min="3" max="3" width="70.54296875" customWidth="1"/>
    <col min="4" max="4" width="15.26953125" customWidth="1"/>
    <col min="5" max="5" width="18.1796875" customWidth="1"/>
    <col min="6" max="6" width="10.7265625" customWidth="1"/>
    <col min="7" max="7" width="10.26953125" customWidth="1"/>
    <col min="8" max="8" width="10.7265625" customWidth="1"/>
    <col min="9" max="9" width="10.26953125" customWidth="1"/>
    <col min="10" max="12" width="9.7265625" customWidth="1"/>
    <col min="13" max="13" width="10.7265625" customWidth="1"/>
    <col min="14" max="14" width="9.7265625" customWidth="1"/>
    <col min="15" max="15" width="11.26953125" customWidth="1"/>
    <col min="16" max="16" width="9.7265625" customWidth="1"/>
    <col min="17" max="17" width="13.7265625" bestFit="1" customWidth="1"/>
    <col min="18" max="18" width="17" style="1" customWidth="1"/>
    <col min="19" max="19" width="3" customWidth="1"/>
    <col min="20" max="20" width="26.7265625" style="1" customWidth="1"/>
    <col min="21" max="21" width="1.81640625" style="28" customWidth="1"/>
    <col min="22" max="22" width="45.1796875" style="319" customWidth="1"/>
  </cols>
  <sheetData>
    <row r="1" spans="1:22" s="13" customFormat="1" ht="23" x14ac:dyDescent="0.5">
      <c r="A1" s="189" t="s">
        <v>569</v>
      </c>
      <c r="B1" s="190"/>
      <c r="C1" s="190"/>
      <c r="D1" s="484"/>
      <c r="E1" s="484"/>
      <c r="F1" s="484"/>
      <c r="G1" s="484"/>
      <c r="H1" s="484"/>
      <c r="I1" s="484"/>
      <c r="J1" s="484"/>
      <c r="K1" s="484"/>
      <c r="L1" s="484"/>
      <c r="M1" s="484"/>
      <c r="N1" s="484"/>
      <c r="O1" s="484"/>
      <c r="P1" s="484"/>
      <c r="Q1" s="484"/>
      <c r="R1" s="484"/>
      <c r="S1" s="39"/>
      <c r="T1" s="279"/>
      <c r="U1" s="28"/>
      <c r="V1" s="303"/>
    </row>
    <row r="2" spans="1:22" s="13" customFormat="1" ht="18" x14ac:dyDescent="0.4">
      <c r="A2" s="191"/>
      <c r="B2" s="191"/>
      <c r="C2" s="192"/>
      <c r="D2" s="192"/>
      <c r="E2" s="192"/>
      <c r="F2" s="192"/>
      <c r="G2" s="192"/>
      <c r="H2" s="193"/>
      <c r="I2" s="193"/>
      <c r="J2" s="193"/>
      <c r="K2" s="193"/>
      <c r="L2" s="193"/>
      <c r="M2" s="193"/>
      <c r="N2" s="193"/>
      <c r="O2" s="193"/>
      <c r="P2" s="193"/>
      <c r="Q2" s="193"/>
      <c r="R2" s="194"/>
      <c r="T2" s="194"/>
      <c r="U2" s="28"/>
      <c r="V2" s="304"/>
    </row>
    <row r="3" spans="1:22" s="13" customFormat="1" ht="18" customHeight="1" x14ac:dyDescent="0.4">
      <c r="A3" s="191"/>
      <c r="B3" s="191"/>
      <c r="C3" s="195" t="s">
        <v>484</v>
      </c>
      <c r="D3" s="485" t="s">
        <v>18</v>
      </c>
      <c r="E3" s="485"/>
      <c r="F3" s="485"/>
      <c r="G3" s="485"/>
      <c r="H3" s="195"/>
      <c r="I3" s="193"/>
      <c r="J3" s="196"/>
      <c r="K3" s="196" t="s">
        <v>485</v>
      </c>
      <c r="L3" s="197" t="str">
        <f>'Original Budget'!L3</f>
        <v>2023/2024</v>
      </c>
      <c r="M3" s="198"/>
      <c r="N3" s="198"/>
      <c r="O3" s="193"/>
      <c r="P3" s="193"/>
      <c r="Q3" s="193"/>
      <c r="R3" s="194"/>
      <c r="T3" s="194"/>
      <c r="U3" s="28"/>
      <c r="V3" s="304"/>
    </row>
    <row r="4" spans="1:22" s="13" customFormat="1" ht="18" customHeight="1" thickBot="1" x14ac:dyDescent="0.45">
      <c r="A4" s="191"/>
      <c r="B4" s="191"/>
      <c r="C4" s="195" t="s">
        <v>487</v>
      </c>
      <c r="D4" s="199" t="str">
        <f>IFERROR(VLOOKUP(D3,Data!B3:C72,2,0),"")</f>
        <v>SP2348</v>
      </c>
      <c r="E4" s="200"/>
      <c r="F4" s="193"/>
      <c r="G4" s="193"/>
      <c r="H4" s="193"/>
      <c r="I4" s="193"/>
      <c r="J4" s="193"/>
      <c r="K4" s="193"/>
      <c r="L4" s="193"/>
      <c r="M4" s="201"/>
      <c r="N4" s="201"/>
      <c r="O4" s="193"/>
      <c r="P4" s="193"/>
      <c r="Q4" s="193"/>
      <c r="R4" s="194"/>
      <c r="T4" s="194"/>
      <c r="U4" s="28"/>
      <c r="V4" s="304"/>
    </row>
    <row r="5" spans="1:22" s="8" customFormat="1" ht="18" customHeight="1" x14ac:dyDescent="0.35">
      <c r="A5" s="486"/>
      <c r="B5" s="487"/>
      <c r="C5" s="487"/>
      <c r="D5" s="487"/>
      <c r="E5" s="478" t="str">
        <f>IF('Revised Budget'!E9&lt;0,"REVISED BUDGET","ORIGINAL BUDGET")</f>
        <v>ORIGINAL BUDGET</v>
      </c>
      <c r="F5" s="202" t="s">
        <v>490</v>
      </c>
      <c r="G5" s="202" t="s">
        <v>491</v>
      </c>
      <c r="H5" s="202" t="s">
        <v>492</v>
      </c>
      <c r="I5" s="202" t="s">
        <v>493</v>
      </c>
      <c r="J5" s="202" t="s">
        <v>494</v>
      </c>
      <c r="K5" s="202" t="s">
        <v>495</v>
      </c>
      <c r="L5" s="202" t="s">
        <v>496</v>
      </c>
      <c r="M5" s="202" t="s">
        <v>497</v>
      </c>
      <c r="N5" s="202" t="s">
        <v>498</v>
      </c>
      <c r="O5" s="202" t="s">
        <v>499</v>
      </c>
      <c r="P5" s="202" t="s">
        <v>500</v>
      </c>
      <c r="Q5" s="202" t="s">
        <v>501</v>
      </c>
      <c r="R5" s="488" t="s">
        <v>570</v>
      </c>
      <c r="T5" s="480" t="str">
        <f>CONCATENATE("VARIANCE TO ",E5)</f>
        <v>VARIANCE TO ORIGINAL BUDGET</v>
      </c>
      <c r="U5" s="29"/>
      <c r="V5" s="482" t="s">
        <v>571</v>
      </c>
    </row>
    <row r="6" spans="1:22" s="13" customFormat="1" ht="18" customHeight="1" x14ac:dyDescent="0.25">
      <c r="A6" s="490"/>
      <c r="B6" s="491"/>
      <c r="C6" s="491"/>
      <c r="D6" s="491"/>
      <c r="E6" s="479"/>
      <c r="F6" s="193"/>
      <c r="G6" s="193"/>
      <c r="H6" s="193"/>
      <c r="I6" s="193"/>
      <c r="J6" s="193"/>
      <c r="K6" s="193"/>
      <c r="L6" s="193"/>
      <c r="M6" s="193"/>
      <c r="N6" s="193"/>
      <c r="O6" s="193"/>
      <c r="P6" s="193"/>
      <c r="Q6" s="193"/>
      <c r="R6" s="489"/>
      <c r="T6" s="481"/>
      <c r="U6" s="28"/>
      <c r="V6" s="483"/>
    </row>
    <row r="7" spans="1:22" s="13" customFormat="1" ht="21" customHeight="1" thickBot="1" x14ac:dyDescent="0.35">
      <c r="A7" s="492"/>
      <c r="B7" s="493"/>
      <c r="C7" s="493"/>
      <c r="D7" s="493"/>
      <c r="E7" s="203" t="s">
        <v>506</v>
      </c>
      <c r="F7" s="204" t="s">
        <v>506</v>
      </c>
      <c r="G7" s="204" t="s">
        <v>506</v>
      </c>
      <c r="H7" s="204" t="s">
        <v>506</v>
      </c>
      <c r="I7" s="204" t="s">
        <v>506</v>
      </c>
      <c r="J7" s="204" t="s">
        <v>506</v>
      </c>
      <c r="K7" s="204" t="s">
        <v>506</v>
      </c>
      <c r="L7" s="204" t="s">
        <v>506</v>
      </c>
      <c r="M7" s="204" t="s">
        <v>506</v>
      </c>
      <c r="N7" s="204" t="s">
        <v>506</v>
      </c>
      <c r="O7" s="204" t="s">
        <v>506</v>
      </c>
      <c r="P7" s="204" t="s">
        <v>506</v>
      </c>
      <c r="Q7" s="204" t="s">
        <v>506</v>
      </c>
      <c r="R7" s="205" t="s">
        <v>506</v>
      </c>
      <c r="T7" s="280" t="s">
        <v>572</v>
      </c>
      <c r="U7" s="28"/>
      <c r="V7" s="305"/>
    </row>
    <row r="8" spans="1:22" s="13" customFormat="1" ht="20" x14ac:dyDescent="0.3">
      <c r="A8" s="56"/>
      <c r="B8" s="57"/>
      <c r="C8" s="58" t="s">
        <v>508</v>
      </c>
      <c r="D8" s="59" t="s">
        <v>509</v>
      </c>
      <c r="E8" s="439"/>
      <c r="F8" s="439"/>
      <c r="G8" s="439"/>
      <c r="H8" s="439"/>
      <c r="I8" s="439"/>
      <c r="J8" s="439"/>
      <c r="K8" s="439"/>
      <c r="L8" s="439"/>
      <c r="M8" s="439"/>
      <c r="N8" s="439"/>
      <c r="O8" s="439"/>
      <c r="P8" s="439"/>
      <c r="Q8" s="439"/>
      <c r="R8" s="440"/>
      <c r="T8" s="281"/>
      <c r="U8" s="28"/>
      <c r="V8" s="306"/>
    </row>
    <row r="9" spans="1:22" s="13" customFormat="1" ht="14" x14ac:dyDescent="0.3">
      <c r="A9" s="60"/>
      <c r="B9" s="13" t="s">
        <v>19</v>
      </c>
      <c r="C9" s="6" t="s">
        <v>20</v>
      </c>
      <c r="D9" s="40">
        <v>4190105</v>
      </c>
      <c r="E9" s="273">
        <f>IF($E$5="REVISED BUDGET",'Variance Analysis'!E9,'Variance Analysis'!D9)</f>
        <v>0</v>
      </c>
      <c r="F9" s="358">
        <f>IF($E$5="REVISED BUDGET",'Revised Budget'!F9,'Original Budget'!F9)</f>
        <v>0</v>
      </c>
      <c r="G9" s="358">
        <f>IF($E$5="REVISED BUDGET",'Revised Budget'!G9,'Original Budget'!G9)</f>
        <v>0</v>
      </c>
      <c r="H9" s="358">
        <f>IF($E$5="REVISED BUDGET",'Revised Budget'!H9,'Original Budget'!H9)</f>
        <v>0</v>
      </c>
      <c r="I9" s="358">
        <f>IF($E$5="REVISED BUDGET",'Revised Budget'!I9,'Original Budget'!I9)</f>
        <v>0</v>
      </c>
      <c r="J9" s="358">
        <f>IF($E$5="REVISED BUDGET",'Revised Budget'!J9,'Original Budget'!J9)</f>
        <v>0</v>
      </c>
      <c r="K9" s="358">
        <f>IF($E$5="REVISED BUDGET",'Revised Budget'!K9,'Original Budget'!K9)</f>
        <v>0</v>
      </c>
      <c r="L9" s="358">
        <f>IF($E$5="REVISED BUDGET",'Revised Budget'!L9,'Original Budget'!L9)</f>
        <v>0</v>
      </c>
      <c r="M9" s="358">
        <f>IF($E$5="REVISED BUDGET",'Revised Budget'!M9,'Original Budget'!M9)</f>
        <v>0</v>
      </c>
      <c r="N9" s="358">
        <f>IF($E$5="REVISED BUDGET",'Revised Budget'!N9,'Original Budget'!N9)</f>
        <v>0</v>
      </c>
      <c r="O9" s="358">
        <f>IF($E$5="REVISED BUDGET",'Revised Budget'!O9,'Original Budget'!O9)</f>
        <v>0</v>
      </c>
      <c r="P9" s="358">
        <f>IF($E$5="REVISED BUDGET",'Revised Budget'!P9,'Original Budget'!P9)</f>
        <v>0</v>
      </c>
      <c r="Q9" s="358">
        <f>IF($E$5="REVISED BUDGET",'Revised Budget'!Q9,'Original Budget'!Q9)</f>
        <v>0</v>
      </c>
      <c r="R9" s="61">
        <f>SUM(F9:Q9)</f>
        <v>0</v>
      </c>
      <c r="T9" s="282">
        <f>R9-E9</f>
        <v>0</v>
      </c>
      <c r="U9" s="28"/>
      <c r="V9" s="307"/>
    </row>
    <row r="10" spans="1:22" s="13" customFormat="1" ht="14" x14ac:dyDescent="0.3">
      <c r="A10" s="60"/>
      <c r="B10" s="13" t="s">
        <v>21</v>
      </c>
      <c r="C10" s="6" t="s">
        <v>22</v>
      </c>
      <c r="D10" s="40">
        <v>4190110</v>
      </c>
      <c r="E10" s="274">
        <f>IF($E$5="REVISED BUDGET",'Variance Analysis'!E10,'Variance Analysis'!D10)</f>
        <v>0</v>
      </c>
      <c r="F10" s="358">
        <f>IF($E$5="REVISED BUDGET",'Revised Budget'!F10,'Original Budget'!F10)</f>
        <v>0</v>
      </c>
      <c r="G10" s="358">
        <f>IF($E$5="REVISED BUDGET",'Revised Budget'!G10,'Original Budget'!G10)</f>
        <v>0</v>
      </c>
      <c r="H10" s="358">
        <f>IF($E$5="REVISED BUDGET",'Revised Budget'!H10,'Original Budget'!H10)</f>
        <v>0</v>
      </c>
      <c r="I10" s="358">
        <f>IF($E$5="REVISED BUDGET",'Revised Budget'!I10,'Original Budget'!I10)</f>
        <v>0</v>
      </c>
      <c r="J10" s="358">
        <f>IF($E$5="REVISED BUDGET",'Revised Budget'!J10,'Original Budget'!J10)</f>
        <v>0</v>
      </c>
      <c r="K10" s="358">
        <f>IF($E$5="REVISED BUDGET",'Revised Budget'!K10,'Original Budget'!K10)</f>
        <v>0</v>
      </c>
      <c r="L10" s="358">
        <f>IF($E$5="REVISED BUDGET",'Revised Budget'!L10,'Original Budget'!L10)</f>
        <v>0</v>
      </c>
      <c r="M10" s="358">
        <f>IF($E$5="REVISED BUDGET",'Revised Budget'!M10,'Original Budget'!M10)</f>
        <v>0</v>
      </c>
      <c r="N10" s="358">
        <f>IF($E$5="REVISED BUDGET",'Revised Budget'!N10,'Original Budget'!N10)</f>
        <v>0</v>
      </c>
      <c r="O10" s="358">
        <f>IF($E$5="REVISED BUDGET",'Revised Budget'!O10,'Original Budget'!O10)</f>
        <v>0</v>
      </c>
      <c r="P10" s="358">
        <f>IF($E$5="REVISED BUDGET",'Revised Budget'!P10,'Original Budget'!P10)</f>
        <v>0</v>
      </c>
      <c r="Q10" s="358">
        <f>IF($E$5="REVISED BUDGET",'Revised Budget'!Q10,'Original Budget'!Q10)</f>
        <v>0</v>
      </c>
      <c r="R10" s="61">
        <f t="shared" ref="R10:R26" si="0">SUM(F10:Q10)</f>
        <v>0</v>
      </c>
      <c r="T10" s="282">
        <f t="shared" ref="T10:T26" si="1">R10-E10</f>
        <v>0</v>
      </c>
      <c r="U10" s="28"/>
      <c r="V10" s="307"/>
    </row>
    <row r="11" spans="1:22" s="13" customFormat="1" ht="14" x14ac:dyDescent="0.3">
      <c r="A11" s="60"/>
      <c r="B11" s="13" t="s">
        <v>23</v>
      </c>
      <c r="C11" s="6" t="s">
        <v>24</v>
      </c>
      <c r="D11" s="40">
        <v>4190120</v>
      </c>
      <c r="E11" s="274">
        <f>IF($E$5="REVISED BUDGET",'Variance Analysis'!E11,'Variance Analysis'!D11)</f>
        <v>0</v>
      </c>
      <c r="F11" s="358">
        <f>IF($E$5="REVISED BUDGET",'Revised Budget'!F11,'Original Budget'!F11)</f>
        <v>0</v>
      </c>
      <c r="G11" s="358">
        <f>IF($E$5="REVISED BUDGET",'Revised Budget'!G11,'Original Budget'!G11)</f>
        <v>0</v>
      </c>
      <c r="H11" s="358">
        <f>IF($E$5="REVISED BUDGET",'Revised Budget'!H11,'Original Budget'!H11)</f>
        <v>0</v>
      </c>
      <c r="I11" s="358">
        <f>IF($E$5="REVISED BUDGET",'Revised Budget'!I11,'Original Budget'!I11)</f>
        <v>0</v>
      </c>
      <c r="J11" s="358">
        <f>IF($E$5="REVISED BUDGET",'Revised Budget'!J11,'Original Budget'!J11)</f>
        <v>0</v>
      </c>
      <c r="K11" s="358">
        <f>IF($E$5="REVISED BUDGET",'Revised Budget'!K11,'Original Budget'!K11)</f>
        <v>0</v>
      </c>
      <c r="L11" s="358">
        <f>IF($E$5="REVISED BUDGET",'Revised Budget'!L11,'Original Budget'!L11)</f>
        <v>0</v>
      </c>
      <c r="M11" s="358">
        <f>IF($E$5="REVISED BUDGET",'Revised Budget'!M11,'Original Budget'!M11)</f>
        <v>0</v>
      </c>
      <c r="N11" s="358">
        <f>IF($E$5="REVISED BUDGET",'Revised Budget'!N11,'Original Budget'!N11)</f>
        <v>0</v>
      </c>
      <c r="O11" s="358">
        <f>IF($E$5="REVISED BUDGET",'Revised Budget'!O11,'Original Budget'!O11)</f>
        <v>0</v>
      </c>
      <c r="P11" s="358">
        <f>IF($E$5="REVISED BUDGET",'Revised Budget'!P11,'Original Budget'!P11)</f>
        <v>0</v>
      </c>
      <c r="Q11" s="358">
        <f>IF($E$5="REVISED BUDGET",'Revised Budget'!Q11,'Original Budget'!Q11)</f>
        <v>0</v>
      </c>
      <c r="R11" s="61">
        <f t="shared" si="0"/>
        <v>0</v>
      </c>
      <c r="T11" s="282">
        <f t="shared" si="1"/>
        <v>0</v>
      </c>
      <c r="U11" s="28"/>
      <c r="V11" s="307"/>
    </row>
    <row r="12" spans="1:22" s="13" customFormat="1" ht="14" x14ac:dyDescent="0.3">
      <c r="A12" s="60"/>
      <c r="B12" s="13" t="s">
        <v>25</v>
      </c>
      <c r="C12" s="6" t="s">
        <v>26</v>
      </c>
      <c r="D12" s="40">
        <v>4190140</v>
      </c>
      <c r="E12" s="274">
        <f>IF($E$5="REVISED BUDGET",'Variance Analysis'!E12,'Variance Analysis'!D12)</f>
        <v>0</v>
      </c>
      <c r="F12" s="358">
        <f>IF($E$5="REVISED BUDGET",'Revised Budget'!F12,'Original Budget'!F12)</f>
        <v>0</v>
      </c>
      <c r="G12" s="358">
        <f>IF($E$5="REVISED BUDGET",'Revised Budget'!G12,'Original Budget'!G12)</f>
        <v>0</v>
      </c>
      <c r="H12" s="358">
        <f>IF($E$5="REVISED BUDGET",'Revised Budget'!H12,'Original Budget'!H12)</f>
        <v>0</v>
      </c>
      <c r="I12" s="358">
        <f>IF($E$5="REVISED BUDGET",'Revised Budget'!I12,'Original Budget'!I12)</f>
        <v>0</v>
      </c>
      <c r="J12" s="358">
        <f>IF($E$5="REVISED BUDGET",'Revised Budget'!J12,'Original Budget'!J12)</f>
        <v>0</v>
      </c>
      <c r="K12" s="358">
        <f>IF($E$5="REVISED BUDGET",'Revised Budget'!K12,'Original Budget'!K12)</f>
        <v>0</v>
      </c>
      <c r="L12" s="358">
        <f>IF($E$5="REVISED BUDGET",'Revised Budget'!L12,'Original Budget'!L12)</f>
        <v>0</v>
      </c>
      <c r="M12" s="358">
        <f>IF($E$5="REVISED BUDGET",'Revised Budget'!M12,'Original Budget'!M12)</f>
        <v>0</v>
      </c>
      <c r="N12" s="358">
        <f>IF($E$5="REVISED BUDGET",'Revised Budget'!N12,'Original Budget'!N12)</f>
        <v>0</v>
      </c>
      <c r="O12" s="358">
        <f>IF($E$5="REVISED BUDGET",'Revised Budget'!O12,'Original Budget'!O12)</f>
        <v>0</v>
      </c>
      <c r="P12" s="358">
        <f>IF($E$5="REVISED BUDGET",'Revised Budget'!P12,'Original Budget'!P12)</f>
        <v>0</v>
      </c>
      <c r="Q12" s="358">
        <f>IF($E$5="REVISED BUDGET",'Revised Budget'!Q12,'Original Budget'!Q12)</f>
        <v>0</v>
      </c>
      <c r="R12" s="61">
        <f t="shared" si="0"/>
        <v>0</v>
      </c>
      <c r="T12" s="282">
        <f t="shared" si="1"/>
        <v>0</v>
      </c>
      <c r="U12" s="28"/>
      <c r="V12" s="307"/>
    </row>
    <row r="13" spans="1:22" s="13" customFormat="1" ht="14" x14ac:dyDescent="0.3">
      <c r="A13" s="60"/>
      <c r="B13" s="13" t="s">
        <v>27</v>
      </c>
      <c r="C13" s="6" t="s">
        <v>28</v>
      </c>
      <c r="D13" s="40">
        <v>4190160</v>
      </c>
      <c r="E13" s="274">
        <f>IF($E$5="REVISED BUDGET",'Variance Analysis'!E13,'Variance Analysis'!D13)</f>
        <v>0</v>
      </c>
      <c r="F13" s="358">
        <f>IF($E$5="REVISED BUDGET",'Revised Budget'!F13,'Original Budget'!F13)</f>
        <v>0</v>
      </c>
      <c r="G13" s="358">
        <f>IF($E$5="REVISED BUDGET",'Revised Budget'!G13,'Original Budget'!G13)</f>
        <v>0</v>
      </c>
      <c r="H13" s="358">
        <f>IF($E$5="REVISED BUDGET",'Revised Budget'!H13,'Original Budget'!H13)</f>
        <v>0</v>
      </c>
      <c r="I13" s="358">
        <f>IF($E$5="REVISED BUDGET",'Revised Budget'!I13,'Original Budget'!I13)</f>
        <v>0</v>
      </c>
      <c r="J13" s="358">
        <f>IF($E$5="REVISED BUDGET",'Revised Budget'!J13,'Original Budget'!J13)</f>
        <v>0</v>
      </c>
      <c r="K13" s="358">
        <f>IF($E$5="REVISED BUDGET",'Revised Budget'!K13,'Original Budget'!K13)</f>
        <v>0</v>
      </c>
      <c r="L13" s="358">
        <f>IF($E$5="REVISED BUDGET",'Revised Budget'!L13,'Original Budget'!L13)</f>
        <v>0</v>
      </c>
      <c r="M13" s="358">
        <f>IF($E$5="REVISED BUDGET",'Revised Budget'!M13,'Original Budget'!M13)</f>
        <v>0</v>
      </c>
      <c r="N13" s="358">
        <f>IF($E$5="REVISED BUDGET",'Revised Budget'!N13,'Original Budget'!N13)</f>
        <v>0</v>
      </c>
      <c r="O13" s="358">
        <f>IF($E$5="REVISED BUDGET",'Revised Budget'!O13,'Original Budget'!O13)</f>
        <v>0</v>
      </c>
      <c r="P13" s="358">
        <f>IF($E$5="REVISED BUDGET",'Revised Budget'!P13,'Original Budget'!P13)</f>
        <v>0</v>
      </c>
      <c r="Q13" s="358">
        <f>IF($E$5="REVISED BUDGET",'Revised Budget'!Q13,'Original Budget'!Q13)</f>
        <v>0</v>
      </c>
      <c r="R13" s="61">
        <f t="shared" si="0"/>
        <v>0</v>
      </c>
      <c r="T13" s="282">
        <f t="shared" si="1"/>
        <v>0</v>
      </c>
      <c r="U13" s="28"/>
      <c r="V13" s="307"/>
    </row>
    <row r="14" spans="1:22" s="13" customFormat="1" ht="14" x14ac:dyDescent="0.3">
      <c r="A14" s="60"/>
      <c r="B14" s="13" t="s">
        <v>29</v>
      </c>
      <c r="C14" s="6" t="s">
        <v>30</v>
      </c>
      <c r="D14" s="40">
        <v>4190390</v>
      </c>
      <c r="E14" s="274">
        <f>IF($E$5="REVISED BUDGET",'Variance Analysis'!E14,'Variance Analysis'!D14)</f>
        <v>0</v>
      </c>
      <c r="F14" s="358">
        <f>IF($E$5="REVISED BUDGET",'Revised Budget'!F14,'Original Budget'!F14)</f>
        <v>0</v>
      </c>
      <c r="G14" s="358">
        <f>IF($E$5="REVISED BUDGET",'Revised Budget'!G14,'Original Budget'!G14)</f>
        <v>0</v>
      </c>
      <c r="H14" s="358">
        <f>IF($E$5="REVISED BUDGET",'Revised Budget'!H14,'Original Budget'!H14)</f>
        <v>0</v>
      </c>
      <c r="I14" s="358">
        <f>IF($E$5="REVISED BUDGET",'Revised Budget'!I14,'Original Budget'!I14)</f>
        <v>0</v>
      </c>
      <c r="J14" s="358">
        <f>IF($E$5="REVISED BUDGET",'Revised Budget'!J14,'Original Budget'!J14)</f>
        <v>0</v>
      </c>
      <c r="K14" s="358">
        <f>IF($E$5="REVISED BUDGET",'Revised Budget'!K14,'Original Budget'!K14)</f>
        <v>0</v>
      </c>
      <c r="L14" s="358">
        <f>IF($E$5="REVISED BUDGET",'Revised Budget'!L14,'Original Budget'!L14)</f>
        <v>0</v>
      </c>
      <c r="M14" s="358">
        <f>IF($E$5="REVISED BUDGET",'Revised Budget'!M14,'Original Budget'!M14)</f>
        <v>0</v>
      </c>
      <c r="N14" s="358">
        <f>IF($E$5="REVISED BUDGET",'Revised Budget'!N14,'Original Budget'!N14)</f>
        <v>0</v>
      </c>
      <c r="O14" s="358">
        <f>IF($E$5="REVISED BUDGET",'Revised Budget'!O14,'Original Budget'!O14)</f>
        <v>0</v>
      </c>
      <c r="P14" s="358">
        <f>IF($E$5="REVISED BUDGET",'Revised Budget'!P14,'Original Budget'!P14)</f>
        <v>0</v>
      </c>
      <c r="Q14" s="358">
        <f>IF($E$5="REVISED BUDGET",'Revised Budget'!Q14,'Original Budget'!Q14)</f>
        <v>0</v>
      </c>
      <c r="R14" s="61">
        <f t="shared" si="0"/>
        <v>0</v>
      </c>
      <c r="T14" s="282">
        <f t="shared" si="1"/>
        <v>0</v>
      </c>
      <c r="U14" s="28"/>
      <c r="V14" s="307"/>
    </row>
    <row r="15" spans="1:22" s="13" customFormat="1" ht="14" x14ac:dyDescent="0.3">
      <c r="A15" s="60"/>
      <c r="B15" s="13" t="s">
        <v>31</v>
      </c>
      <c r="C15" s="6" t="s">
        <v>32</v>
      </c>
      <c r="D15" s="62">
        <v>4191900</v>
      </c>
      <c r="E15" s="274">
        <f>IF($E$5="REVISED BUDGET",'Variance Analysis'!E15,'Variance Analysis'!D15)</f>
        <v>0</v>
      </c>
      <c r="F15" s="358">
        <f>IF($E$5="REVISED BUDGET",'Revised Budget'!F15,'Original Budget'!F15)</f>
        <v>0</v>
      </c>
      <c r="G15" s="358">
        <f>IF($E$5="REVISED BUDGET",'Revised Budget'!G15,'Original Budget'!G15)</f>
        <v>0</v>
      </c>
      <c r="H15" s="358">
        <f>IF($E$5="REVISED BUDGET",'Revised Budget'!H15,'Original Budget'!H15)</f>
        <v>0</v>
      </c>
      <c r="I15" s="358">
        <f>IF($E$5="REVISED BUDGET",'Revised Budget'!I15,'Original Budget'!I15)</f>
        <v>0</v>
      </c>
      <c r="J15" s="358">
        <f>IF($E$5="REVISED BUDGET",'Revised Budget'!J15,'Original Budget'!J15)</f>
        <v>0</v>
      </c>
      <c r="K15" s="358">
        <f>IF($E$5="REVISED BUDGET",'Revised Budget'!K15,'Original Budget'!K15)</f>
        <v>0</v>
      </c>
      <c r="L15" s="358">
        <f>IF($E$5="REVISED BUDGET",'Revised Budget'!L15,'Original Budget'!L15)</f>
        <v>0</v>
      </c>
      <c r="M15" s="358">
        <f>IF($E$5="REVISED BUDGET",'Revised Budget'!M15,'Original Budget'!M15)</f>
        <v>0</v>
      </c>
      <c r="N15" s="358">
        <f>IF($E$5="REVISED BUDGET",'Revised Budget'!N15,'Original Budget'!N15)</f>
        <v>0</v>
      </c>
      <c r="O15" s="358">
        <f>IF($E$5="REVISED BUDGET",'Revised Budget'!O15,'Original Budget'!O15)</f>
        <v>0</v>
      </c>
      <c r="P15" s="358">
        <f>IF($E$5="REVISED BUDGET",'Revised Budget'!P15,'Original Budget'!P15)</f>
        <v>0</v>
      </c>
      <c r="Q15" s="358">
        <f>IF($E$5="REVISED BUDGET",'Revised Budget'!Q15,'Original Budget'!Q15)</f>
        <v>0</v>
      </c>
      <c r="R15" s="61">
        <f t="shared" si="0"/>
        <v>0</v>
      </c>
      <c r="T15" s="282">
        <f t="shared" si="1"/>
        <v>0</v>
      </c>
      <c r="U15" s="28"/>
      <c r="V15" s="307"/>
    </row>
    <row r="16" spans="1:22" s="13" customFormat="1" ht="14" x14ac:dyDescent="0.3">
      <c r="A16" s="60"/>
      <c r="B16" s="13" t="s">
        <v>33</v>
      </c>
      <c r="C16" s="6" t="s">
        <v>34</v>
      </c>
      <c r="D16" s="62">
        <v>4191100</v>
      </c>
      <c r="E16" s="274">
        <f>IF($E$5="REVISED BUDGET",'Variance Analysis'!E16,'Variance Analysis'!D16)</f>
        <v>0</v>
      </c>
      <c r="F16" s="358">
        <f>IF($E$5="REVISED BUDGET",'Revised Budget'!F16,'Original Budget'!F16)</f>
        <v>0</v>
      </c>
      <c r="G16" s="358">
        <f>IF($E$5="REVISED BUDGET",'Revised Budget'!G16,'Original Budget'!G16)</f>
        <v>0</v>
      </c>
      <c r="H16" s="358">
        <f>IF($E$5="REVISED BUDGET",'Revised Budget'!H16,'Original Budget'!H16)</f>
        <v>0</v>
      </c>
      <c r="I16" s="358">
        <f>IF($E$5="REVISED BUDGET",'Revised Budget'!I16,'Original Budget'!I16)</f>
        <v>0</v>
      </c>
      <c r="J16" s="358">
        <f>IF($E$5="REVISED BUDGET",'Revised Budget'!J16,'Original Budget'!J16)</f>
        <v>0</v>
      </c>
      <c r="K16" s="358">
        <f>IF($E$5="REVISED BUDGET",'Revised Budget'!K16,'Original Budget'!K16)</f>
        <v>0</v>
      </c>
      <c r="L16" s="358">
        <f>IF($E$5="REVISED BUDGET",'Revised Budget'!L16,'Original Budget'!L16)</f>
        <v>0</v>
      </c>
      <c r="M16" s="358">
        <f>IF($E$5="REVISED BUDGET",'Revised Budget'!M16,'Original Budget'!M16)</f>
        <v>0</v>
      </c>
      <c r="N16" s="358">
        <f>IF($E$5="REVISED BUDGET",'Revised Budget'!N16,'Original Budget'!N16)</f>
        <v>0</v>
      </c>
      <c r="O16" s="358">
        <f>IF($E$5="REVISED BUDGET",'Revised Budget'!O16,'Original Budget'!O16)</f>
        <v>0</v>
      </c>
      <c r="P16" s="358">
        <f>IF($E$5="REVISED BUDGET",'Revised Budget'!P16,'Original Budget'!P16)</f>
        <v>0</v>
      </c>
      <c r="Q16" s="358">
        <f>IF($E$5="REVISED BUDGET",'Revised Budget'!Q16,'Original Budget'!Q16)</f>
        <v>0</v>
      </c>
      <c r="R16" s="61">
        <f t="shared" si="0"/>
        <v>0</v>
      </c>
      <c r="T16" s="282">
        <f t="shared" si="1"/>
        <v>0</v>
      </c>
      <c r="U16" s="28"/>
      <c r="V16" s="307"/>
    </row>
    <row r="17" spans="1:22" s="13" customFormat="1" ht="14" x14ac:dyDescent="0.3">
      <c r="A17" s="60"/>
      <c r="B17" s="13" t="s">
        <v>35</v>
      </c>
      <c r="C17" s="6" t="s">
        <v>36</v>
      </c>
      <c r="D17" s="40">
        <v>4191110</v>
      </c>
      <c r="E17" s="274">
        <f>IF($E$5="REVISED BUDGET",'Variance Analysis'!E17,'Variance Analysis'!D17)</f>
        <v>0</v>
      </c>
      <c r="F17" s="358">
        <f>IF($E$5="REVISED BUDGET",'Revised Budget'!F17,'Original Budget'!F17)</f>
        <v>0</v>
      </c>
      <c r="G17" s="358">
        <f>IF($E$5="REVISED BUDGET",'Revised Budget'!G17,'Original Budget'!G17)</f>
        <v>0</v>
      </c>
      <c r="H17" s="358">
        <f>IF($E$5="REVISED BUDGET",'Revised Budget'!H17,'Original Budget'!H17)</f>
        <v>0</v>
      </c>
      <c r="I17" s="358">
        <f>IF($E$5="REVISED BUDGET",'Revised Budget'!I17,'Original Budget'!I17)</f>
        <v>0</v>
      </c>
      <c r="J17" s="358">
        <f>IF($E$5="REVISED BUDGET",'Revised Budget'!J17,'Original Budget'!J17)</f>
        <v>0</v>
      </c>
      <c r="K17" s="358">
        <f>IF($E$5="REVISED BUDGET",'Revised Budget'!K17,'Original Budget'!K17)</f>
        <v>0</v>
      </c>
      <c r="L17" s="358">
        <f>IF($E$5="REVISED BUDGET",'Revised Budget'!L17,'Original Budget'!L17)</f>
        <v>0</v>
      </c>
      <c r="M17" s="358">
        <f>IF($E$5="REVISED BUDGET",'Revised Budget'!M17,'Original Budget'!M17)</f>
        <v>0</v>
      </c>
      <c r="N17" s="358">
        <f>IF($E$5="REVISED BUDGET",'Revised Budget'!N17,'Original Budget'!N17)</f>
        <v>0</v>
      </c>
      <c r="O17" s="358">
        <f>IF($E$5="REVISED BUDGET",'Revised Budget'!O17,'Original Budget'!O17)</f>
        <v>0</v>
      </c>
      <c r="P17" s="358">
        <f>IF($E$5="REVISED BUDGET",'Revised Budget'!P17,'Original Budget'!P17)</f>
        <v>0</v>
      </c>
      <c r="Q17" s="358">
        <f>IF($E$5="REVISED BUDGET",'Revised Budget'!Q17,'Original Budget'!Q17)</f>
        <v>0</v>
      </c>
      <c r="R17" s="61">
        <f t="shared" si="0"/>
        <v>0</v>
      </c>
      <c r="T17" s="282">
        <f t="shared" si="1"/>
        <v>0</v>
      </c>
      <c r="U17" s="28"/>
      <c r="V17" s="307"/>
    </row>
    <row r="18" spans="1:22" s="13" customFormat="1" ht="14" x14ac:dyDescent="0.3">
      <c r="A18" s="60"/>
      <c r="B18" s="13" t="s">
        <v>37</v>
      </c>
      <c r="C18" s="6" t="s">
        <v>38</v>
      </c>
      <c r="D18" s="40">
        <v>4191600</v>
      </c>
      <c r="E18" s="274">
        <f>IF($E$5="REVISED BUDGET",'Variance Analysis'!E18,'Variance Analysis'!D18)</f>
        <v>0</v>
      </c>
      <c r="F18" s="358">
        <f>IF($E$5="REVISED BUDGET",'Revised Budget'!F18,'Original Budget'!F18)</f>
        <v>0</v>
      </c>
      <c r="G18" s="358">
        <f>IF($E$5="REVISED BUDGET",'Revised Budget'!G18,'Original Budget'!G18)</f>
        <v>0</v>
      </c>
      <c r="H18" s="358">
        <f>IF($E$5="REVISED BUDGET",'Revised Budget'!H18,'Original Budget'!H18)</f>
        <v>0</v>
      </c>
      <c r="I18" s="358">
        <f>IF($E$5="REVISED BUDGET",'Revised Budget'!I18,'Original Budget'!I18)</f>
        <v>0</v>
      </c>
      <c r="J18" s="358">
        <f>IF($E$5="REVISED BUDGET",'Revised Budget'!J18,'Original Budget'!J18)</f>
        <v>0</v>
      </c>
      <c r="K18" s="358">
        <f>IF($E$5="REVISED BUDGET",'Revised Budget'!K18,'Original Budget'!K18)</f>
        <v>0</v>
      </c>
      <c r="L18" s="358">
        <f>IF($E$5="REVISED BUDGET",'Revised Budget'!L18,'Original Budget'!L18)</f>
        <v>0</v>
      </c>
      <c r="M18" s="358">
        <f>IF($E$5="REVISED BUDGET",'Revised Budget'!M18,'Original Budget'!M18)</f>
        <v>0</v>
      </c>
      <c r="N18" s="358">
        <f>IF($E$5="REVISED BUDGET",'Revised Budget'!N18,'Original Budget'!N18)</f>
        <v>0</v>
      </c>
      <c r="O18" s="358">
        <f>IF($E$5="REVISED BUDGET",'Revised Budget'!O18,'Original Budget'!O18)</f>
        <v>0</v>
      </c>
      <c r="P18" s="358">
        <f>IF($E$5="REVISED BUDGET",'Revised Budget'!P18,'Original Budget'!P18)</f>
        <v>0</v>
      </c>
      <c r="Q18" s="358">
        <f>IF($E$5="REVISED BUDGET",'Revised Budget'!Q18,'Original Budget'!Q18)</f>
        <v>0</v>
      </c>
      <c r="R18" s="61">
        <f t="shared" si="0"/>
        <v>0</v>
      </c>
      <c r="T18" s="282">
        <f t="shared" si="1"/>
        <v>0</v>
      </c>
      <c r="U18" s="28"/>
      <c r="V18" s="307"/>
    </row>
    <row r="19" spans="1:22" s="13" customFormat="1" ht="14" x14ac:dyDescent="0.3">
      <c r="A19" s="60"/>
      <c r="B19" s="13" t="s">
        <v>39</v>
      </c>
      <c r="C19" s="6" t="s">
        <v>40</v>
      </c>
      <c r="D19" s="40">
        <v>4191610</v>
      </c>
      <c r="E19" s="274">
        <f>IF($E$5="REVISED BUDGET",'Variance Analysis'!E19,'Variance Analysis'!D19)</f>
        <v>0</v>
      </c>
      <c r="F19" s="358">
        <f>IF($E$5="REVISED BUDGET",'Revised Budget'!F19,'Original Budget'!F19)</f>
        <v>0</v>
      </c>
      <c r="G19" s="358">
        <f>IF($E$5="REVISED BUDGET",'Revised Budget'!G19,'Original Budget'!G19)</f>
        <v>0</v>
      </c>
      <c r="H19" s="358">
        <f>IF($E$5="REVISED BUDGET",'Revised Budget'!H19,'Original Budget'!H19)</f>
        <v>0</v>
      </c>
      <c r="I19" s="358">
        <f>IF($E$5="REVISED BUDGET",'Revised Budget'!I19,'Original Budget'!I19)</f>
        <v>0</v>
      </c>
      <c r="J19" s="358">
        <f>IF($E$5="REVISED BUDGET",'Revised Budget'!J19,'Original Budget'!J19)</f>
        <v>0</v>
      </c>
      <c r="K19" s="358">
        <f>IF($E$5="REVISED BUDGET",'Revised Budget'!K19,'Original Budget'!K19)</f>
        <v>0</v>
      </c>
      <c r="L19" s="358">
        <f>IF($E$5="REVISED BUDGET",'Revised Budget'!L19,'Original Budget'!L19)</f>
        <v>0</v>
      </c>
      <c r="M19" s="358">
        <f>IF($E$5="REVISED BUDGET",'Revised Budget'!M19,'Original Budget'!M19)</f>
        <v>0</v>
      </c>
      <c r="N19" s="358">
        <f>IF($E$5="REVISED BUDGET",'Revised Budget'!N19,'Original Budget'!N19)</f>
        <v>0</v>
      </c>
      <c r="O19" s="358">
        <f>IF($E$5="REVISED BUDGET",'Revised Budget'!O19,'Original Budget'!O19)</f>
        <v>0</v>
      </c>
      <c r="P19" s="358">
        <f>IF($E$5="REVISED BUDGET",'Revised Budget'!P19,'Original Budget'!P19)</f>
        <v>0</v>
      </c>
      <c r="Q19" s="358">
        <f>IF($E$5="REVISED BUDGET",'Revised Budget'!Q19,'Original Budget'!Q19)</f>
        <v>0</v>
      </c>
      <c r="R19" s="61">
        <f t="shared" si="0"/>
        <v>0</v>
      </c>
      <c r="T19" s="282">
        <f t="shared" si="1"/>
        <v>0</v>
      </c>
      <c r="U19" s="28"/>
      <c r="V19" s="307"/>
    </row>
    <row r="20" spans="1:22" s="13" customFormat="1" ht="14" x14ac:dyDescent="0.3">
      <c r="A20" s="60"/>
      <c r="B20" s="13" t="s">
        <v>41</v>
      </c>
      <c r="C20" s="6" t="s">
        <v>42</v>
      </c>
      <c r="D20" s="40">
        <v>4190410</v>
      </c>
      <c r="E20" s="274">
        <f>IF($E$5="REVISED BUDGET",'Variance Analysis'!E20,'Variance Analysis'!D20)</f>
        <v>0</v>
      </c>
      <c r="F20" s="358">
        <f>IF($E$5="REVISED BUDGET",'Revised Budget'!F20,'Original Budget'!F20)</f>
        <v>0</v>
      </c>
      <c r="G20" s="358">
        <f>IF($E$5="REVISED BUDGET",'Revised Budget'!G20,'Original Budget'!G20)</f>
        <v>0</v>
      </c>
      <c r="H20" s="358">
        <f>IF($E$5="REVISED BUDGET",'Revised Budget'!H20,'Original Budget'!H20)</f>
        <v>0</v>
      </c>
      <c r="I20" s="358">
        <f>IF($E$5="REVISED BUDGET",'Revised Budget'!I20,'Original Budget'!I20)</f>
        <v>0</v>
      </c>
      <c r="J20" s="358">
        <f>IF($E$5="REVISED BUDGET",'Revised Budget'!J20,'Original Budget'!J20)</f>
        <v>0</v>
      </c>
      <c r="K20" s="358">
        <f>IF($E$5="REVISED BUDGET",'Revised Budget'!K20,'Original Budget'!K20)</f>
        <v>0</v>
      </c>
      <c r="L20" s="358">
        <f>IF($E$5="REVISED BUDGET",'Revised Budget'!L20,'Original Budget'!L20)</f>
        <v>0</v>
      </c>
      <c r="M20" s="358">
        <f>IF($E$5="REVISED BUDGET",'Revised Budget'!M20,'Original Budget'!M20)</f>
        <v>0</v>
      </c>
      <c r="N20" s="358">
        <f>IF($E$5="REVISED BUDGET",'Revised Budget'!N20,'Original Budget'!N20)</f>
        <v>0</v>
      </c>
      <c r="O20" s="358">
        <f>IF($E$5="REVISED BUDGET",'Revised Budget'!O20,'Original Budget'!O20)</f>
        <v>0</v>
      </c>
      <c r="P20" s="358">
        <f>IF($E$5="REVISED BUDGET",'Revised Budget'!P20,'Original Budget'!P20)</f>
        <v>0</v>
      </c>
      <c r="Q20" s="358">
        <f>IF($E$5="REVISED BUDGET",'Revised Budget'!Q20,'Original Budget'!Q20)</f>
        <v>0</v>
      </c>
      <c r="R20" s="61">
        <f t="shared" si="0"/>
        <v>0</v>
      </c>
      <c r="T20" s="282">
        <f t="shared" si="1"/>
        <v>0</v>
      </c>
      <c r="U20" s="28"/>
      <c r="V20" s="307"/>
    </row>
    <row r="21" spans="1:22" s="13" customFormat="1" ht="14" x14ac:dyDescent="0.3">
      <c r="A21" s="60"/>
      <c r="B21" s="13" t="s">
        <v>43</v>
      </c>
      <c r="C21" s="6" t="s">
        <v>44</v>
      </c>
      <c r="D21" s="40">
        <v>4190420</v>
      </c>
      <c r="E21" s="274">
        <f>IF($E$5="REVISED BUDGET",'Variance Analysis'!E21,'Variance Analysis'!D21)</f>
        <v>0</v>
      </c>
      <c r="F21" s="358">
        <f>IF($E$5="REVISED BUDGET",'Revised Budget'!F21,'Original Budget'!F21)</f>
        <v>0</v>
      </c>
      <c r="G21" s="358">
        <f>IF($E$5="REVISED BUDGET",'Revised Budget'!G21,'Original Budget'!G21)</f>
        <v>0</v>
      </c>
      <c r="H21" s="358">
        <f>IF($E$5="REVISED BUDGET",'Revised Budget'!H21,'Original Budget'!H21)</f>
        <v>0</v>
      </c>
      <c r="I21" s="358">
        <f>IF($E$5="REVISED BUDGET",'Revised Budget'!I21,'Original Budget'!I21)</f>
        <v>0</v>
      </c>
      <c r="J21" s="358">
        <f>IF($E$5="REVISED BUDGET",'Revised Budget'!J21,'Original Budget'!J21)</f>
        <v>0</v>
      </c>
      <c r="K21" s="358">
        <f>IF($E$5="REVISED BUDGET",'Revised Budget'!K21,'Original Budget'!K21)</f>
        <v>0</v>
      </c>
      <c r="L21" s="358">
        <f>IF($E$5="REVISED BUDGET",'Revised Budget'!L21,'Original Budget'!L21)</f>
        <v>0</v>
      </c>
      <c r="M21" s="358">
        <f>IF($E$5="REVISED BUDGET",'Revised Budget'!M21,'Original Budget'!M21)</f>
        <v>0</v>
      </c>
      <c r="N21" s="358">
        <f>IF($E$5="REVISED BUDGET",'Revised Budget'!N21,'Original Budget'!N21)</f>
        <v>0</v>
      </c>
      <c r="O21" s="358">
        <f>IF($E$5="REVISED BUDGET",'Revised Budget'!O21,'Original Budget'!O21)</f>
        <v>0</v>
      </c>
      <c r="P21" s="358">
        <f>IF($E$5="REVISED BUDGET",'Revised Budget'!P21,'Original Budget'!P21)</f>
        <v>0</v>
      </c>
      <c r="Q21" s="358">
        <f>IF($E$5="REVISED BUDGET",'Revised Budget'!Q21,'Original Budget'!Q21)</f>
        <v>0</v>
      </c>
      <c r="R21" s="61">
        <f t="shared" si="0"/>
        <v>0</v>
      </c>
      <c r="T21" s="282">
        <f t="shared" si="1"/>
        <v>0</v>
      </c>
      <c r="U21" s="28"/>
      <c r="V21" s="307"/>
    </row>
    <row r="22" spans="1:22" s="13" customFormat="1" ht="14" x14ac:dyDescent="0.3">
      <c r="A22" s="60"/>
      <c r="B22" s="13" t="s">
        <v>45</v>
      </c>
      <c r="C22" s="6" t="s">
        <v>46</v>
      </c>
      <c r="D22" s="40">
        <v>4190200</v>
      </c>
      <c r="E22" s="274">
        <f>IF($E$5="REVISED BUDGET",'Variance Analysis'!E22,'Variance Analysis'!D22)</f>
        <v>0</v>
      </c>
      <c r="F22" s="358">
        <f>IF($E$5="REVISED BUDGET",'Revised Budget'!F22,'Original Budget'!F22)</f>
        <v>0</v>
      </c>
      <c r="G22" s="358">
        <f>IF($E$5="REVISED BUDGET",'Revised Budget'!G22,'Original Budget'!G22)</f>
        <v>0</v>
      </c>
      <c r="H22" s="358">
        <f>IF($E$5="REVISED BUDGET",'Revised Budget'!H22,'Original Budget'!H22)</f>
        <v>0</v>
      </c>
      <c r="I22" s="358">
        <f>IF($E$5="REVISED BUDGET",'Revised Budget'!I22,'Original Budget'!I22)</f>
        <v>0</v>
      </c>
      <c r="J22" s="358">
        <f>IF($E$5="REVISED BUDGET",'Revised Budget'!J22,'Original Budget'!J22)</f>
        <v>0</v>
      </c>
      <c r="K22" s="358">
        <f>IF($E$5="REVISED BUDGET",'Revised Budget'!K22,'Original Budget'!K22)</f>
        <v>0</v>
      </c>
      <c r="L22" s="358">
        <f>IF($E$5="REVISED BUDGET",'Revised Budget'!L22,'Original Budget'!L22)</f>
        <v>0</v>
      </c>
      <c r="M22" s="358">
        <f>IF($E$5="REVISED BUDGET",'Revised Budget'!M22,'Original Budget'!M22)</f>
        <v>0</v>
      </c>
      <c r="N22" s="358">
        <f>IF($E$5="REVISED BUDGET",'Revised Budget'!N22,'Original Budget'!N22)</f>
        <v>0</v>
      </c>
      <c r="O22" s="358">
        <f>IF($E$5="REVISED BUDGET",'Revised Budget'!O22,'Original Budget'!O22)</f>
        <v>0</v>
      </c>
      <c r="P22" s="358">
        <f>IF($E$5="REVISED BUDGET",'Revised Budget'!P22,'Original Budget'!P22)</f>
        <v>0</v>
      </c>
      <c r="Q22" s="358">
        <f>IF($E$5="REVISED BUDGET",'Revised Budget'!Q22,'Original Budget'!Q22)</f>
        <v>0</v>
      </c>
      <c r="R22" s="61">
        <f t="shared" si="0"/>
        <v>0</v>
      </c>
      <c r="T22" s="282">
        <f t="shared" si="1"/>
        <v>0</v>
      </c>
      <c r="U22" s="28"/>
      <c r="V22" s="307"/>
    </row>
    <row r="23" spans="1:22" s="13" customFormat="1" ht="14" x14ac:dyDescent="0.3">
      <c r="A23" s="60"/>
      <c r="B23" s="13" t="s">
        <v>47</v>
      </c>
      <c r="C23" s="6" t="s">
        <v>48</v>
      </c>
      <c r="D23" s="40">
        <v>4190386</v>
      </c>
      <c r="E23" s="274">
        <f>IF($E$5="REVISED BUDGET",'Variance Analysis'!E23,'Variance Analysis'!D23)</f>
        <v>0</v>
      </c>
      <c r="F23" s="358">
        <f>IF($E$5="REVISED BUDGET",'Revised Budget'!F23,'Original Budget'!F23)</f>
        <v>0</v>
      </c>
      <c r="G23" s="358">
        <f>IF($E$5="REVISED BUDGET",'Revised Budget'!G23,'Original Budget'!G23)</f>
        <v>0</v>
      </c>
      <c r="H23" s="358">
        <f>IF($E$5="REVISED BUDGET",'Revised Budget'!H23,'Original Budget'!H23)</f>
        <v>0</v>
      </c>
      <c r="I23" s="358">
        <f>IF($E$5="REVISED BUDGET",'Revised Budget'!I23,'Original Budget'!I23)</f>
        <v>0</v>
      </c>
      <c r="J23" s="358">
        <f>IF($E$5="REVISED BUDGET",'Revised Budget'!J23,'Original Budget'!J23)</f>
        <v>0</v>
      </c>
      <c r="K23" s="358">
        <f>IF($E$5="REVISED BUDGET",'Revised Budget'!K23,'Original Budget'!K23)</f>
        <v>0</v>
      </c>
      <c r="L23" s="358">
        <f>IF($E$5="REVISED BUDGET",'Revised Budget'!L23,'Original Budget'!L23)</f>
        <v>0</v>
      </c>
      <c r="M23" s="358">
        <f>IF($E$5="REVISED BUDGET",'Revised Budget'!M23,'Original Budget'!M23)</f>
        <v>0</v>
      </c>
      <c r="N23" s="358">
        <f>IF($E$5="REVISED BUDGET",'Revised Budget'!N23,'Original Budget'!N23)</f>
        <v>0</v>
      </c>
      <c r="O23" s="358">
        <f>IF($E$5="REVISED BUDGET",'Revised Budget'!O23,'Original Budget'!O23)</f>
        <v>0</v>
      </c>
      <c r="P23" s="358">
        <f>IF($E$5="REVISED BUDGET",'Revised Budget'!P23,'Original Budget'!P23)</f>
        <v>0</v>
      </c>
      <c r="Q23" s="358">
        <f>IF($E$5="REVISED BUDGET",'Revised Budget'!Q23,'Original Budget'!Q23)</f>
        <v>0</v>
      </c>
      <c r="R23" s="61">
        <f t="shared" si="0"/>
        <v>0</v>
      </c>
      <c r="T23" s="282">
        <f t="shared" si="1"/>
        <v>0</v>
      </c>
      <c r="U23" s="28"/>
      <c r="V23" s="307"/>
    </row>
    <row r="24" spans="1:22" s="13" customFormat="1" ht="14" x14ac:dyDescent="0.3">
      <c r="A24" s="60"/>
      <c r="B24" s="13" t="s">
        <v>49</v>
      </c>
      <c r="C24" s="6" t="s">
        <v>50</v>
      </c>
      <c r="D24" s="40">
        <v>4190387</v>
      </c>
      <c r="E24" s="274">
        <f>IF($E$5="REVISED BUDGET",'Variance Analysis'!E24,'Variance Analysis'!D24)</f>
        <v>0</v>
      </c>
      <c r="F24" s="358">
        <f>IF($E$5="REVISED BUDGET",'Revised Budget'!F24,'Original Budget'!F24)</f>
        <v>0</v>
      </c>
      <c r="G24" s="358">
        <f>IF($E$5="REVISED BUDGET",'Revised Budget'!G24,'Original Budget'!G24)</f>
        <v>0</v>
      </c>
      <c r="H24" s="358">
        <f>IF($E$5="REVISED BUDGET",'Revised Budget'!H24,'Original Budget'!H24)</f>
        <v>0</v>
      </c>
      <c r="I24" s="358">
        <f>IF($E$5="REVISED BUDGET",'Revised Budget'!I24,'Original Budget'!I24)</f>
        <v>0</v>
      </c>
      <c r="J24" s="358">
        <f>IF($E$5="REVISED BUDGET",'Revised Budget'!J24,'Original Budget'!J24)</f>
        <v>0</v>
      </c>
      <c r="K24" s="358">
        <f>IF($E$5="REVISED BUDGET",'Revised Budget'!K24,'Original Budget'!K24)</f>
        <v>0</v>
      </c>
      <c r="L24" s="358">
        <f>IF($E$5="REVISED BUDGET",'Revised Budget'!L24,'Original Budget'!L24)</f>
        <v>0</v>
      </c>
      <c r="M24" s="358">
        <f>IF($E$5="REVISED BUDGET",'Revised Budget'!M24,'Original Budget'!M24)</f>
        <v>0</v>
      </c>
      <c r="N24" s="358">
        <f>IF($E$5="REVISED BUDGET",'Revised Budget'!N24,'Original Budget'!N24)</f>
        <v>0</v>
      </c>
      <c r="O24" s="358">
        <f>IF($E$5="REVISED BUDGET",'Revised Budget'!O24,'Original Budget'!O24)</f>
        <v>0</v>
      </c>
      <c r="P24" s="358">
        <f>IF($E$5="REVISED BUDGET",'Revised Budget'!P24,'Original Budget'!P24)</f>
        <v>0</v>
      </c>
      <c r="Q24" s="358">
        <f>IF($E$5="REVISED BUDGET",'Revised Budget'!Q24,'Original Budget'!Q24)</f>
        <v>0</v>
      </c>
      <c r="R24" s="61">
        <f t="shared" si="0"/>
        <v>0</v>
      </c>
      <c r="T24" s="282">
        <f t="shared" si="1"/>
        <v>0</v>
      </c>
      <c r="U24" s="28"/>
      <c r="V24" s="307"/>
    </row>
    <row r="25" spans="1:22" s="13" customFormat="1" ht="14" x14ac:dyDescent="0.3">
      <c r="A25" s="60"/>
      <c r="B25" s="13" t="s">
        <v>51</v>
      </c>
      <c r="C25" s="6" t="s">
        <v>52</v>
      </c>
      <c r="D25" s="40">
        <v>4190388</v>
      </c>
      <c r="E25" s="274">
        <f>IF($E$5="REVISED BUDGET",'Variance Analysis'!E25,'Variance Analysis'!D25)</f>
        <v>0</v>
      </c>
      <c r="F25" s="358">
        <f>IF($E$5="REVISED BUDGET",'Revised Budget'!F25,'Original Budget'!F25)</f>
        <v>0</v>
      </c>
      <c r="G25" s="358">
        <f>IF($E$5="REVISED BUDGET",'Revised Budget'!G25,'Original Budget'!G25)</f>
        <v>0</v>
      </c>
      <c r="H25" s="358">
        <f>IF($E$5="REVISED BUDGET",'Revised Budget'!H25,'Original Budget'!H25)</f>
        <v>0</v>
      </c>
      <c r="I25" s="358">
        <f>IF($E$5="REVISED BUDGET",'Revised Budget'!I25,'Original Budget'!I25)</f>
        <v>0</v>
      </c>
      <c r="J25" s="358">
        <f>IF($E$5="REVISED BUDGET",'Revised Budget'!J25,'Original Budget'!J25)</f>
        <v>0</v>
      </c>
      <c r="K25" s="358">
        <f>IF($E$5="REVISED BUDGET",'Revised Budget'!K25,'Original Budget'!K25)</f>
        <v>0</v>
      </c>
      <c r="L25" s="358">
        <f>IF($E$5="REVISED BUDGET",'Revised Budget'!L25,'Original Budget'!L25)</f>
        <v>0</v>
      </c>
      <c r="M25" s="358">
        <f>IF($E$5="REVISED BUDGET",'Revised Budget'!M25,'Original Budget'!M25)</f>
        <v>0</v>
      </c>
      <c r="N25" s="358">
        <f>IF($E$5="REVISED BUDGET",'Revised Budget'!N25,'Original Budget'!N25)</f>
        <v>0</v>
      </c>
      <c r="O25" s="358">
        <f>IF($E$5="REVISED BUDGET",'Revised Budget'!O25,'Original Budget'!O25)</f>
        <v>0</v>
      </c>
      <c r="P25" s="358">
        <f>IF($E$5="REVISED BUDGET",'Revised Budget'!P25,'Original Budget'!P25)</f>
        <v>0</v>
      </c>
      <c r="Q25" s="358">
        <f>IF($E$5="REVISED BUDGET",'Revised Budget'!Q25,'Original Budget'!Q25)</f>
        <v>0</v>
      </c>
      <c r="R25" s="61">
        <f t="shared" si="0"/>
        <v>0</v>
      </c>
      <c r="T25" s="282">
        <f t="shared" si="1"/>
        <v>0</v>
      </c>
      <c r="U25" s="28"/>
      <c r="V25" s="307"/>
    </row>
    <row r="26" spans="1:22" s="13" customFormat="1" ht="14" x14ac:dyDescent="0.3">
      <c r="A26" s="60"/>
      <c r="B26" s="13" t="s">
        <v>53</v>
      </c>
      <c r="C26" s="6" t="s">
        <v>54</v>
      </c>
      <c r="D26" s="40">
        <v>4190380</v>
      </c>
      <c r="E26" s="274">
        <f>IF($E$5="REVISED BUDGET",'Variance Analysis'!E26,'Variance Analysis'!D26)</f>
        <v>0</v>
      </c>
      <c r="F26" s="358">
        <f>IF($E$5="REVISED BUDGET",'Revised Budget'!F26,'Original Budget'!F26)</f>
        <v>0</v>
      </c>
      <c r="G26" s="358">
        <f>IF($E$5="REVISED BUDGET",'Revised Budget'!G26,'Original Budget'!G26)</f>
        <v>0</v>
      </c>
      <c r="H26" s="358">
        <f>IF($E$5="REVISED BUDGET",'Revised Budget'!H26,'Original Budget'!H26)</f>
        <v>0</v>
      </c>
      <c r="I26" s="358">
        <f>IF($E$5="REVISED BUDGET",'Revised Budget'!I26,'Original Budget'!I26)</f>
        <v>0</v>
      </c>
      <c r="J26" s="358">
        <f>IF($E$5="REVISED BUDGET",'Revised Budget'!J26,'Original Budget'!J26)</f>
        <v>0</v>
      </c>
      <c r="K26" s="358">
        <f>IF($E$5="REVISED BUDGET",'Revised Budget'!K26,'Original Budget'!K26)</f>
        <v>0</v>
      </c>
      <c r="L26" s="358">
        <f>IF($E$5="REVISED BUDGET",'Revised Budget'!L26,'Original Budget'!L26)</f>
        <v>0</v>
      </c>
      <c r="M26" s="358">
        <f>IF($E$5="REVISED BUDGET",'Revised Budget'!M26,'Original Budget'!M26)</f>
        <v>0</v>
      </c>
      <c r="N26" s="358">
        <f>IF($E$5="REVISED BUDGET",'Revised Budget'!N26,'Original Budget'!N26)</f>
        <v>0</v>
      </c>
      <c r="O26" s="358">
        <f>IF($E$5="REVISED BUDGET",'Revised Budget'!O26,'Original Budget'!O26)</f>
        <v>0</v>
      </c>
      <c r="P26" s="358">
        <f>IF($E$5="REVISED BUDGET",'Revised Budget'!P26,'Original Budget'!P26)</f>
        <v>0</v>
      </c>
      <c r="Q26" s="358">
        <f>IF($E$5="REVISED BUDGET",'Revised Budget'!Q26,'Original Budget'!Q26)</f>
        <v>0</v>
      </c>
      <c r="R26" s="61">
        <f t="shared" si="0"/>
        <v>0</v>
      </c>
      <c r="T26" s="282">
        <f t="shared" si="1"/>
        <v>0</v>
      </c>
      <c r="U26" s="28"/>
      <c r="V26" s="307"/>
    </row>
    <row r="27" spans="1:22" s="13" customFormat="1" ht="3" customHeight="1" x14ac:dyDescent="0.35">
      <c r="A27" s="60"/>
      <c r="C27" s="6"/>
      <c r="D27" s="40"/>
      <c r="E27" s="42"/>
      <c r="F27" s="42"/>
      <c r="G27" s="42"/>
      <c r="H27" s="42"/>
      <c r="I27" s="42"/>
      <c r="J27" s="42"/>
      <c r="K27" s="42"/>
      <c r="L27" s="42"/>
      <c r="M27" s="42"/>
      <c r="N27" s="42"/>
      <c r="O27" s="42"/>
      <c r="P27" s="42"/>
      <c r="Q27" s="42"/>
      <c r="R27" s="63"/>
      <c r="T27" s="283"/>
      <c r="U27" s="28"/>
      <c r="V27" s="308"/>
    </row>
    <row r="28" spans="1:22" s="13" customFormat="1" ht="14" x14ac:dyDescent="0.3">
      <c r="A28" s="60"/>
      <c r="B28" s="13" t="s">
        <v>156</v>
      </c>
      <c r="C28" s="6" t="s">
        <v>157</v>
      </c>
      <c r="D28" s="40">
        <v>4190205</v>
      </c>
      <c r="E28" s="275">
        <f>IF($E$5="REVISED BUDGET",'Variance Analysis'!E28,'Variance Analysis'!D28)</f>
        <v>0</v>
      </c>
      <c r="F28" s="358">
        <f>IF($E$5="REVISED BUDGET",'Revised Budget'!F28,'Original Budget'!F28)</f>
        <v>0</v>
      </c>
      <c r="G28" s="358">
        <f>IF($E$5="REVISED BUDGET",'Revised Budget'!G28,'Original Budget'!G28)</f>
        <v>0</v>
      </c>
      <c r="H28" s="358">
        <f>IF($E$5="REVISED BUDGET",'Revised Budget'!H28,'Original Budget'!H28)</f>
        <v>0</v>
      </c>
      <c r="I28" s="358">
        <f>IF($E$5="REVISED BUDGET",'Revised Budget'!I28,'Original Budget'!I28)</f>
        <v>0</v>
      </c>
      <c r="J28" s="358">
        <f>IF($E$5="REVISED BUDGET",'Revised Budget'!J28,'Original Budget'!J28)</f>
        <v>0</v>
      </c>
      <c r="K28" s="358">
        <f>IF($E$5="REVISED BUDGET",'Revised Budget'!K28,'Original Budget'!K28)</f>
        <v>0</v>
      </c>
      <c r="L28" s="358">
        <f>IF($E$5="REVISED BUDGET",'Revised Budget'!L28,'Original Budget'!L28)</f>
        <v>0</v>
      </c>
      <c r="M28" s="358">
        <f>IF($E$5="REVISED BUDGET",'Revised Budget'!M28,'Original Budget'!M28)</f>
        <v>0</v>
      </c>
      <c r="N28" s="358">
        <f>IF($E$5="REVISED BUDGET",'Revised Budget'!N28,'Original Budget'!N28)</f>
        <v>0</v>
      </c>
      <c r="O28" s="358">
        <f>IF($E$5="REVISED BUDGET",'Revised Budget'!O28,'Original Budget'!O28)</f>
        <v>0</v>
      </c>
      <c r="P28" s="358">
        <f>IF($E$5="REVISED BUDGET",'Revised Budget'!P28,'Original Budget'!P28)</f>
        <v>0</v>
      </c>
      <c r="Q28" s="358">
        <f>IF($E$5="REVISED BUDGET",'Revised Budget'!Q28,'Original Budget'!Q28)</f>
        <v>0</v>
      </c>
      <c r="R28" s="61">
        <f t="shared" ref="R28:R29" si="2">SUM(F28:Q28)</f>
        <v>0</v>
      </c>
      <c r="T28" s="282">
        <f t="shared" ref="T28:T29" si="3">R28-E28</f>
        <v>0</v>
      </c>
      <c r="U28" s="28"/>
      <c r="V28" s="307"/>
    </row>
    <row r="29" spans="1:22" s="13" customFormat="1" ht="14.5" thickBot="1" x14ac:dyDescent="0.35">
      <c r="A29" s="60"/>
      <c r="B29" s="13" t="s">
        <v>55</v>
      </c>
      <c r="C29" s="6" t="s">
        <v>56</v>
      </c>
      <c r="D29" s="40">
        <v>4190210</v>
      </c>
      <c r="E29" s="45">
        <f>IF($E$5="REVISED BUDGET",'Variance Analysis'!E29,'Variance Analysis'!D29)</f>
        <v>0</v>
      </c>
      <c r="F29" s="358">
        <f>IF($E$5="REVISED BUDGET",'Revised Budget'!F29,'Original Budget'!F29)</f>
        <v>0</v>
      </c>
      <c r="G29" s="358">
        <f>IF($E$5="REVISED BUDGET",'Revised Budget'!G29,'Original Budget'!G29)</f>
        <v>0</v>
      </c>
      <c r="H29" s="358">
        <f>IF($E$5="REVISED BUDGET",'Revised Budget'!H29,'Original Budget'!H29)</f>
        <v>0</v>
      </c>
      <c r="I29" s="358">
        <f>IF($E$5="REVISED BUDGET",'Revised Budget'!I29,'Original Budget'!I29)</f>
        <v>0</v>
      </c>
      <c r="J29" s="358">
        <f>IF($E$5="REVISED BUDGET",'Revised Budget'!J29,'Original Budget'!J29)</f>
        <v>0</v>
      </c>
      <c r="K29" s="358">
        <f>IF($E$5="REVISED BUDGET",'Revised Budget'!K29,'Original Budget'!K29)</f>
        <v>0</v>
      </c>
      <c r="L29" s="358">
        <f>IF($E$5="REVISED BUDGET",'Revised Budget'!L29,'Original Budget'!L29)</f>
        <v>0</v>
      </c>
      <c r="M29" s="358">
        <f>IF($E$5="REVISED BUDGET",'Revised Budget'!M29,'Original Budget'!M29)</f>
        <v>0</v>
      </c>
      <c r="N29" s="358">
        <f>IF($E$5="REVISED BUDGET",'Revised Budget'!N29,'Original Budget'!N29)</f>
        <v>0</v>
      </c>
      <c r="O29" s="358">
        <f>IF($E$5="REVISED BUDGET",'Revised Budget'!O29,'Original Budget'!O29)</f>
        <v>0</v>
      </c>
      <c r="P29" s="358">
        <f>IF($E$5="REVISED BUDGET",'Revised Budget'!P29,'Original Budget'!P29)</f>
        <v>0</v>
      </c>
      <c r="Q29" s="358">
        <f>IF($E$5="REVISED BUDGET",'Revised Budget'!Q29,'Original Budget'!Q29)</f>
        <v>0</v>
      </c>
      <c r="R29" s="85">
        <f t="shared" si="2"/>
        <v>0</v>
      </c>
      <c r="T29" s="284">
        <f t="shared" si="3"/>
        <v>0</v>
      </c>
      <c r="U29" s="28"/>
      <c r="V29" s="309"/>
    </row>
    <row r="30" spans="1:22" s="13" customFormat="1" ht="3" customHeight="1" x14ac:dyDescent="0.3">
      <c r="A30" s="206"/>
      <c r="B30" s="207"/>
      <c r="C30" s="208"/>
      <c r="D30" s="209"/>
      <c r="E30" s="227"/>
      <c r="F30" s="210"/>
      <c r="G30" s="210"/>
      <c r="H30" s="210"/>
      <c r="I30" s="210"/>
      <c r="J30" s="210"/>
      <c r="K30" s="210"/>
      <c r="L30" s="210"/>
      <c r="M30" s="210"/>
      <c r="N30" s="210"/>
      <c r="O30" s="210"/>
      <c r="P30" s="210"/>
      <c r="Q30" s="210"/>
      <c r="R30" s="211"/>
      <c r="T30" s="285"/>
      <c r="U30" s="28"/>
      <c r="V30" s="310"/>
    </row>
    <row r="31" spans="1:22" s="13" customFormat="1" ht="16" thickBot="1" x14ac:dyDescent="0.4">
      <c r="A31" s="212"/>
      <c r="B31" s="213" t="s">
        <v>510</v>
      </c>
      <c r="C31" s="213"/>
      <c r="D31" s="214"/>
      <c r="E31" s="276">
        <f>ROUND(SUM(E9:E29),2)</f>
        <v>0</v>
      </c>
      <c r="F31" s="215">
        <f>SUM(F9:F29)</f>
        <v>0</v>
      </c>
      <c r="G31" s="215">
        <f t="shared" ref="G31:Q31" si="4">SUM(G9:G29)</f>
        <v>0</v>
      </c>
      <c r="H31" s="215">
        <f t="shared" si="4"/>
        <v>0</v>
      </c>
      <c r="I31" s="215">
        <f t="shared" si="4"/>
        <v>0</v>
      </c>
      <c r="J31" s="215">
        <f t="shared" si="4"/>
        <v>0</v>
      </c>
      <c r="K31" s="215">
        <f t="shared" si="4"/>
        <v>0</v>
      </c>
      <c r="L31" s="215">
        <f t="shared" si="4"/>
        <v>0</v>
      </c>
      <c r="M31" s="215">
        <f t="shared" si="4"/>
        <v>0</v>
      </c>
      <c r="N31" s="215">
        <f t="shared" si="4"/>
        <v>0</v>
      </c>
      <c r="O31" s="215">
        <f t="shared" si="4"/>
        <v>0</v>
      </c>
      <c r="P31" s="215">
        <f t="shared" si="4"/>
        <v>0</v>
      </c>
      <c r="Q31" s="215">
        <f t="shared" si="4"/>
        <v>0</v>
      </c>
      <c r="R31" s="216">
        <f>SUM(R9:R30)</f>
        <v>0</v>
      </c>
      <c r="T31" s="286">
        <f>SUM(T9:T30)</f>
        <v>0</v>
      </c>
      <c r="U31" s="28"/>
      <c r="V31" s="311"/>
    </row>
    <row r="32" spans="1:22" s="13" customFormat="1" ht="12" customHeight="1" x14ac:dyDescent="0.3">
      <c r="A32" s="56"/>
      <c r="B32" s="57"/>
      <c r="C32" s="86"/>
      <c r="D32" s="87"/>
      <c r="E32" s="95"/>
      <c r="F32" s="88"/>
      <c r="G32" s="88"/>
      <c r="H32" s="88"/>
      <c r="I32" s="88"/>
      <c r="J32" s="88"/>
      <c r="K32" s="88"/>
      <c r="L32" s="88"/>
      <c r="M32" s="88"/>
      <c r="N32" s="88"/>
      <c r="O32" s="88"/>
      <c r="P32" s="88"/>
      <c r="Q32" s="88"/>
      <c r="R32" s="89"/>
      <c r="T32" s="287"/>
      <c r="U32" s="28"/>
      <c r="V32" s="312"/>
    </row>
    <row r="33" spans="1:22" s="13" customFormat="1" ht="15.5" x14ac:dyDescent="0.35">
      <c r="A33" s="60"/>
      <c r="B33" s="42" t="s">
        <v>511</v>
      </c>
      <c r="C33" s="42"/>
      <c r="D33" s="40"/>
      <c r="E33" s="45"/>
      <c r="F33" s="41"/>
      <c r="G33" s="41"/>
      <c r="H33" s="41"/>
      <c r="I33" s="41"/>
      <c r="J33" s="41"/>
      <c r="K33" s="41"/>
      <c r="L33" s="41"/>
      <c r="M33" s="41"/>
      <c r="N33" s="41"/>
      <c r="O33" s="41"/>
      <c r="P33" s="41"/>
      <c r="Q33" s="41"/>
      <c r="R33" s="90"/>
      <c r="T33" s="288"/>
      <c r="U33" s="28"/>
      <c r="V33" s="313"/>
    </row>
    <row r="34" spans="1:22" s="13" customFormat="1" ht="14" x14ac:dyDescent="0.3">
      <c r="A34" s="60"/>
      <c r="B34" s="13" t="s">
        <v>57</v>
      </c>
      <c r="C34" s="6" t="s">
        <v>58</v>
      </c>
      <c r="D34" s="40">
        <v>6110000</v>
      </c>
      <c r="E34" s="275">
        <f>IF($E$5="REVISED BUDGET",'Variance Analysis'!E34,'Variance Analysis'!D34)</f>
        <v>0</v>
      </c>
      <c r="F34" s="358">
        <f>IF($E$5="REVISED BUDGET",'Revised Budget'!F34,'Original Budget'!F34)</f>
        <v>0</v>
      </c>
      <c r="G34" s="358">
        <f>IF($E$5="REVISED BUDGET",'Revised Budget'!G34,'Original Budget'!G34)</f>
        <v>0</v>
      </c>
      <c r="H34" s="358">
        <f>IF($E$5="REVISED BUDGET",'Revised Budget'!H34,'Original Budget'!H34)</f>
        <v>0</v>
      </c>
      <c r="I34" s="358">
        <f>IF($E$5="REVISED BUDGET",'Revised Budget'!I34,'Original Budget'!I34)</f>
        <v>0</v>
      </c>
      <c r="J34" s="358">
        <f>IF($E$5="REVISED BUDGET",'Revised Budget'!J34,'Original Budget'!J34)</f>
        <v>0</v>
      </c>
      <c r="K34" s="358">
        <f>IF($E$5="REVISED BUDGET",'Revised Budget'!K34,'Original Budget'!K34)</f>
        <v>0</v>
      </c>
      <c r="L34" s="358">
        <f>IF($E$5="REVISED BUDGET",'Revised Budget'!L34,'Original Budget'!L34)</f>
        <v>0</v>
      </c>
      <c r="M34" s="358">
        <f>IF($E$5="REVISED BUDGET",'Revised Budget'!M34,'Original Budget'!M34)</f>
        <v>0</v>
      </c>
      <c r="N34" s="358">
        <f>IF($E$5="REVISED BUDGET",'Revised Budget'!N34,'Original Budget'!N34)</f>
        <v>0</v>
      </c>
      <c r="O34" s="358">
        <f>IF($E$5="REVISED BUDGET",'Revised Budget'!O34,'Original Budget'!O34)</f>
        <v>0</v>
      </c>
      <c r="P34" s="358">
        <f>IF($E$5="REVISED BUDGET",'Revised Budget'!P34,'Original Budget'!P34)</f>
        <v>0</v>
      </c>
      <c r="Q34" s="358">
        <f>IF($E$5="REVISED BUDGET",'Revised Budget'!Q34,'Original Budget'!Q34)</f>
        <v>0</v>
      </c>
      <c r="R34" s="61">
        <f>SUM(F34:Q34)</f>
        <v>0</v>
      </c>
      <c r="T34" s="282">
        <f t="shared" ref="T34:T63" si="5">R34-E34</f>
        <v>0</v>
      </c>
      <c r="U34" s="28"/>
      <c r="V34" s="307"/>
    </row>
    <row r="35" spans="1:22" s="13" customFormat="1" ht="14" x14ac:dyDescent="0.3">
      <c r="A35" s="60"/>
      <c r="B35" s="13" t="s">
        <v>59</v>
      </c>
      <c r="C35" s="6" t="s">
        <v>60</v>
      </c>
      <c r="D35" s="40">
        <v>6110020</v>
      </c>
      <c r="E35" s="275">
        <f>IF($E$5="REVISED BUDGET",'Variance Analysis'!E35,'Variance Analysis'!D35)</f>
        <v>0</v>
      </c>
      <c r="F35" s="358">
        <f>IF($E$5="REVISED BUDGET",'Revised Budget'!F35,'Original Budget'!F35)</f>
        <v>0</v>
      </c>
      <c r="G35" s="358">
        <f>IF($E$5="REVISED BUDGET",'Revised Budget'!G35,'Original Budget'!G35)</f>
        <v>0</v>
      </c>
      <c r="H35" s="358">
        <f>IF($E$5="REVISED BUDGET",'Revised Budget'!H35,'Original Budget'!H35)</f>
        <v>0</v>
      </c>
      <c r="I35" s="358">
        <f>IF($E$5="REVISED BUDGET",'Revised Budget'!I35,'Original Budget'!I35)</f>
        <v>0</v>
      </c>
      <c r="J35" s="358">
        <f>IF($E$5="REVISED BUDGET",'Revised Budget'!J35,'Original Budget'!J35)</f>
        <v>0</v>
      </c>
      <c r="K35" s="358">
        <f>IF($E$5="REVISED BUDGET",'Revised Budget'!K35,'Original Budget'!K35)</f>
        <v>0</v>
      </c>
      <c r="L35" s="358">
        <f>IF($E$5="REVISED BUDGET",'Revised Budget'!L35,'Original Budget'!L35)</f>
        <v>0</v>
      </c>
      <c r="M35" s="358">
        <f>IF($E$5="REVISED BUDGET",'Revised Budget'!M35,'Original Budget'!M35)</f>
        <v>0</v>
      </c>
      <c r="N35" s="358">
        <f>IF($E$5="REVISED BUDGET",'Revised Budget'!N35,'Original Budget'!N35)</f>
        <v>0</v>
      </c>
      <c r="O35" s="358">
        <f>IF($E$5="REVISED BUDGET",'Revised Budget'!O35,'Original Budget'!O35)</f>
        <v>0</v>
      </c>
      <c r="P35" s="358">
        <f>IF($E$5="REVISED BUDGET",'Revised Budget'!P35,'Original Budget'!P35)</f>
        <v>0</v>
      </c>
      <c r="Q35" s="358">
        <f>IF($E$5="REVISED BUDGET",'Revised Budget'!Q35,'Original Budget'!Q35)</f>
        <v>0</v>
      </c>
      <c r="R35" s="61">
        <f t="shared" ref="R35:R63" si="6">SUM(F35:Q35)</f>
        <v>0</v>
      </c>
      <c r="T35" s="282">
        <f t="shared" si="5"/>
        <v>0</v>
      </c>
      <c r="U35" s="28"/>
      <c r="V35" s="307"/>
    </row>
    <row r="36" spans="1:22" s="13" customFormat="1" ht="14" x14ac:dyDescent="0.3">
      <c r="A36" s="60"/>
      <c r="B36" s="13" t="s">
        <v>61</v>
      </c>
      <c r="C36" s="6" t="s">
        <v>62</v>
      </c>
      <c r="D36" s="40">
        <v>6110600</v>
      </c>
      <c r="E36" s="275">
        <f>IF($E$5="REVISED BUDGET",'Variance Analysis'!E36,'Variance Analysis'!D36)</f>
        <v>0</v>
      </c>
      <c r="F36" s="358">
        <f>IF($E$5="REVISED BUDGET",'Revised Budget'!F36,'Original Budget'!F36)</f>
        <v>0</v>
      </c>
      <c r="G36" s="358">
        <f>IF($E$5="REVISED BUDGET",'Revised Budget'!G36,'Original Budget'!G36)</f>
        <v>0</v>
      </c>
      <c r="H36" s="358">
        <f>IF($E$5="REVISED BUDGET",'Revised Budget'!H36,'Original Budget'!H36)</f>
        <v>0</v>
      </c>
      <c r="I36" s="358">
        <f>IF($E$5="REVISED BUDGET",'Revised Budget'!I36,'Original Budget'!I36)</f>
        <v>0</v>
      </c>
      <c r="J36" s="358">
        <f>IF($E$5="REVISED BUDGET",'Revised Budget'!J36,'Original Budget'!J36)</f>
        <v>0</v>
      </c>
      <c r="K36" s="358">
        <f>IF($E$5="REVISED BUDGET",'Revised Budget'!K36,'Original Budget'!K36)</f>
        <v>0</v>
      </c>
      <c r="L36" s="358">
        <f>IF($E$5="REVISED BUDGET",'Revised Budget'!L36,'Original Budget'!L36)</f>
        <v>0</v>
      </c>
      <c r="M36" s="358">
        <f>IF($E$5="REVISED BUDGET",'Revised Budget'!M36,'Original Budget'!M36)</f>
        <v>0</v>
      </c>
      <c r="N36" s="358">
        <f>IF($E$5="REVISED BUDGET",'Revised Budget'!N36,'Original Budget'!N36)</f>
        <v>0</v>
      </c>
      <c r="O36" s="358">
        <f>IF($E$5="REVISED BUDGET",'Revised Budget'!O36,'Original Budget'!O36)</f>
        <v>0</v>
      </c>
      <c r="P36" s="358">
        <f>IF($E$5="REVISED BUDGET",'Revised Budget'!P36,'Original Budget'!P36)</f>
        <v>0</v>
      </c>
      <c r="Q36" s="358">
        <f>IF($E$5="REVISED BUDGET",'Revised Budget'!Q36,'Original Budget'!Q36)</f>
        <v>0</v>
      </c>
      <c r="R36" s="61">
        <f t="shared" si="6"/>
        <v>0</v>
      </c>
      <c r="T36" s="282">
        <f t="shared" si="5"/>
        <v>0</v>
      </c>
      <c r="U36" s="28"/>
      <c r="V36" s="307"/>
    </row>
    <row r="37" spans="1:22" s="13" customFormat="1" ht="14" x14ac:dyDescent="0.3">
      <c r="A37" s="60"/>
      <c r="B37" s="13" t="s">
        <v>63</v>
      </c>
      <c r="C37" s="6" t="s">
        <v>64</v>
      </c>
      <c r="D37" s="62">
        <v>6110720</v>
      </c>
      <c r="E37" s="275">
        <f>IF($E$5="REVISED BUDGET",'Variance Analysis'!E37,'Variance Analysis'!D37)</f>
        <v>0</v>
      </c>
      <c r="F37" s="358">
        <f>IF($E$5="REVISED BUDGET",'Revised Budget'!F37,'Original Budget'!F37)</f>
        <v>0</v>
      </c>
      <c r="G37" s="358">
        <f>IF($E$5="REVISED BUDGET",'Revised Budget'!G37,'Original Budget'!G37)</f>
        <v>0</v>
      </c>
      <c r="H37" s="358">
        <f>IF($E$5="REVISED BUDGET",'Revised Budget'!H37,'Original Budget'!H37)</f>
        <v>0</v>
      </c>
      <c r="I37" s="358">
        <f>IF($E$5="REVISED BUDGET",'Revised Budget'!I37,'Original Budget'!I37)</f>
        <v>0</v>
      </c>
      <c r="J37" s="358">
        <f>IF($E$5="REVISED BUDGET",'Revised Budget'!J37,'Original Budget'!J37)</f>
        <v>0</v>
      </c>
      <c r="K37" s="358">
        <f>IF($E$5="REVISED BUDGET",'Revised Budget'!K37,'Original Budget'!K37)</f>
        <v>0</v>
      </c>
      <c r="L37" s="358">
        <f>IF($E$5="REVISED BUDGET",'Revised Budget'!L37,'Original Budget'!L37)</f>
        <v>0</v>
      </c>
      <c r="M37" s="358">
        <f>IF($E$5="REVISED BUDGET",'Revised Budget'!M37,'Original Budget'!M37)</f>
        <v>0</v>
      </c>
      <c r="N37" s="358">
        <f>IF($E$5="REVISED BUDGET",'Revised Budget'!N37,'Original Budget'!N37)</f>
        <v>0</v>
      </c>
      <c r="O37" s="358">
        <f>IF($E$5="REVISED BUDGET",'Revised Budget'!O37,'Original Budget'!O37)</f>
        <v>0</v>
      </c>
      <c r="P37" s="358">
        <f>IF($E$5="REVISED BUDGET",'Revised Budget'!P37,'Original Budget'!P37)</f>
        <v>0</v>
      </c>
      <c r="Q37" s="358">
        <f>IF($E$5="REVISED BUDGET",'Revised Budget'!Q37,'Original Budget'!Q37)</f>
        <v>0</v>
      </c>
      <c r="R37" s="61">
        <f t="shared" si="6"/>
        <v>0</v>
      </c>
      <c r="T37" s="282">
        <f t="shared" si="5"/>
        <v>0</v>
      </c>
      <c r="U37" s="28"/>
      <c r="V37" s="307"/>
    </row>
    <row r="38" spans="1:22" s="13" customFormat="1" ht="14" x14ac:dyDescent="0.3">
      <c r="A38" s="60"/>
      <c r="B38" s="13" t="s">
        <v>65</v>
      </c>
      <c r="C38" s="6" t="s">
        <v>66</v>
      </c>
      <c r="D38" s="40">
        <v>6110860</v>
      </c>
      <c r="E38" s="275">
        <f>IF($E$5="REVISED BUDGET",'Variance Analysis'!E38,'Variance Analysis'!D38)</f>
        <v>0</v>
      </c>
      <c r="F38" s="358">
        <f>IF($E$5="REVISED BUDGET",'Revised Budget'!F38,'Original Budget'!F38)</f>
        <v>0</v>
      </c>
      <c r="G38" s="358">
        <f>IF($E$5="REVISED BUDGET",'Revised Budget'!G38,'Original Budget'!G38)</f>
        <v>0</v>
      </c>
      <c r="H38" s="358">
        <f>IF($E$5="REVISED BUDGET",'Revised Budget'!H38,'Original Budget'!H38)</f>
        <v>0</v>
      </c>
      <c r="I38" s="358">
        <f>IF($E$5="REVISED BUDGET",'Revised Budget'!I38,'Original Budget'!I38)</f>
        <v>0</v>
      </c>
      <c r="J38" s="358">
        <f>IF($E$5="REVISED BUDGET",'Revised Budget'!J38,'Original Budget'!J38)</f>
        <v>0</v>
      </c>
      <c r="K38" s="358">
        <f>IF($E$5="REVISED BUDGET",'Revised Budget'!K38,'Original Budget'!K38)</f>
        <v>0</v>
      </c>
      <c r="L38" s="358">
        <f>IF($E$5="REVISED BUDGET",'Revised Budget'!L38,'Original Budget'!L38)</f>
        <v>0</v>
      </c>
      <c r="M38" s="358">
        <f>IF($E$5="REVISED BUDGET",'Revised Budget'!M38,'Original Budget'!M38)</f>
        <v>0</v>
      </c>
      <c r="N38" s="358">
        <f>IF($E$5="REVISED BUDGET",'Revised Budget'!N38,'Original Budget'!N38)</f>
        <v>0</v>
      </c>
      <c r="O38" s="358">
        <f>IF($E$5="REVISED BUDGET",'Revised Budget'!O38,'Original Budget'!O38)</f>
        <v>0</v>
      </c>
      <c r="P38" s="358">
        <f>IF($E$5="REVISED BUDGET",'Revised Budget'!P38,'Original Budget'!P38)</f>
        <v>0</v>
      </c>
      <c r="Q38" s="358">
        <f>IF($E$5="REVISED BUDGET",'Revised Budget'!Q38,'Original Budget'!Q38)</f>
        <v>0</v>
      </c>
      <c r="R38" s="61">
        <f t="shared" si="6"/>
        <v>0</v>
      </c>
      <c r="T38" s="282">
        <f t="shared" si="5"/>
        <v>0</v>
      </c>
      <c r="U38" s="28"/>
      <c r="V38" s="307"/>
    </row>
    <row r="39" spans="1:22" s="13" customFormat="1" ht="14" x14ac:dyDescent="0.3">
      <c r="A39" s="60"/>
      <c r="B39" s="13" t="s">
        <v>67</v>
      </c>
      <c r="C39" s="6" t="s">
        <v>68</v>
      </c>
      <c r="D39" s="40">
        <v>6110800</v>
      </c>
      <c r="E39" s="275">
        <f>IF($E$5="REVISED BUDGET",'Variance Analysis'!E39,'Variance Analysis'!D39)</f>
        <v>0</v>
      </c>
      <c r="F39" s="358">
        <f>IF($E$5="REVISED BUDGET",'Revised Budget'!F39,'Original Budget'!F39)</f>
        <v>0</v>
      </c>
      <c r="G39" s="358">
        <f>IF($E$5="REVISED BUDGET",'Revised Budget'!G39,'Original Budget'!G39)</f>
        <v>0</v>
      </c>
      <c r="H39" s="358">
        <f>IF($E$5="REVISED BUDGET",'Revised Budget'!H39,'Original Budget'!H39)</f>
        <v>0</v>
      </c>
      <c r="I39" s="358">
        <f>IF($E$5="REVISED BUDGET",'Revised Budget'!I39,'Original Budget'!I39)</f>
        <v>0</v>
      </c>
      <c r="J39" s="358">
        <f>IF($E$5="REVISED BUDGET",'Revised Budget'!J39,'Original Budget'!J39)</f>
        <v>0</v>
      </c>
      <c r="K39" s="358">
        <f>IF($E$5="REVISED BUDGET",'Revised Budget'!K39,'Original Budget'!K39)</f>
        <v>0</v>
      </c>
      <c r="L39" s="358">
        <f>IF($E$5="REVISED BUDGET",'Revised Budget'!L39,'Original Budget'!L39)</f>
        <v>0</v>
      </c>
      <c r="M39" s="358">
        <f>IF($E$5="REVISED BUDGET",'Revised Budget'!M39,'Original Budget'!M39)</f>
        <v>0</v>
      </c>
      <c r="N39" s="358">
        <f>IF($E$5="REVISED BUDGET",'Revised Budget'!N39,'Original Budget'!N39)</f>
        <v>0</v>
      </c>
      <c r="O39" s="358">
        <f>IF($E$5="REVISED BUDGET",'Revised Budget'!O39,'Original Budget'!O39)</f>
        <v>0</v>
      </c>
      <c r="P39" s="358">
        <f>IF($E$5="REVISED BUDGET",'Revised Budget'!P39,'Original Budget'!P39)</f>
        <v>0</v>
      </c>
      <c r="Q39" s="358">
        <f>IF($E$5="REVISED BUDGET",'Revised Budget'!Q39,'Original Budget'!Q39)</f>
        <v>0</v>
      </c>
      <c r="R39" s="61">
        <f t="shared" si="6"/>
        <v>0</v>
      </c>
      <c r="T39" s="282">
        <f t="shared" si="5"/>
        <v>0</v>
      </c>
      <c r="U39" s="28"/>
      <c r="V39" s="307"/>
    </row>
    <row r="40" spans="1:22" s="13" customFormat="1" ht="14" x14ac:dyDescent="0.3">
      <c r="A40" s="60"/>
      <c r="B40" s="13" t="s">
        <v>69</v>
      </c>
      <c r="C40" s="6" t="s">
        <v>70</v>
      </c>
      <c r="D40" s="40">
        <v>6110640</v>
      </c>
      <c r="E40" s="275">
        <f>IF($E$5="REVISED BUDGET",'Variance Analysis'!E40,'Variance Analysis'!D40)</f>
        <v>0</v>
      </c>
      <c r="F40" s="358">
        <f>IF($E$5="REVISED BUDGET",'Revised Budget'!F40,'Original Budget'!F40)</f>
        <v>0</v>
      </c>
      <c r="G40" s="358">
        <f>IF($E$5="REVISED BUDGET",'Revised Budget'!G40,'Original Budget'!G40)</f>
        <v>0</v>
      </c>
      <c r="H40" s="358">
        <f>IF($E$5="REVISED BUDGET",'Revised Budget'!H40,'Original Budget'!H40)</f>
        <v>0</v>
      </c>
      <c r="I40" s="358">
        <f>IF($E$5="REVISED BUDGET",'Revised Budget'!I40,'Original Budget'!I40)</f>
        <v>0</v>
      </c>
      <c r="J40" s="358">
        <f>IF($E$5="REVISED BUDGET",'Revised Budget'!J40,'Original Budget'!J40)</f>
        <v>0</v>
      </c>
      <c r="K40" s="358">
        <f>IF($E$5="REVISED BUDGET",'Revised Budget'!K40,'Original Budget'!K40)</f>
        <v>0</v>
      </c>
      <c r="L40" s="358">
        <f>IF($E$5="REVISED BUDGET",'Revised Budget'!L40,'Original Budget'!L40)</f>
        <v>0</v>
      </c>
      <c r="M40" s="358">
        <f>IF($E$5="REVISED BUDGET",'Revised Budget'!M40,'Original Budget'!M40)</f>
        <v>0</v>
      </c>
      <c r="N40" s="358">
        <f>IF($E$5="REVISED BUDGET",'Revised Budget'!N40,'Original Budget'!N40)</f>
        <v>0</v>
      </c>
      <c r="O40" s="358">
        <f>IF($E$5="REVISED BUDGET",'Revised Budget'!O40,'Original Budget'!O40)</f>
        <v>0</v>
      </c>
      <c r="P40" s="358">
        <f>IF($E$5="REVISED BUDGET",'Revised Budget'!P40,'Original Budget'!P40)</f>
        <v>0</v>
      </c>
      <c r="Q40" s="358">
        <f>IF($E$5="REVISED BUDGET",'Revised Budget'!Q40,'Original Budget'!Q40)</f>
        <v>0</v>
      </c>
      <c r="R40" s="61">
        <f t="shared" si="6"/>
        <v>0</v>
      </c>
      <c r="T40" s="282">
        <f t="shared" si="5"/>
        <v>0</v>
      </c>
      <c r="U40" s="28"/>
      <c r="V40" s="307"/>
    </row>
    <row r="41" spans="1:22" s="13" customFormat="1" ht="14" x14ac:dyDescent="0.3">
      <c r="A41" s="60"/>
      <c r="B41" s="13" t="s">
        <v>71</v>
      </c>
      <c r="C41" s="6" t="s">
        <v>72</v>
      </c>
      <c r="D41" s="62">
        <v>6116300</v>
      </c>
      <c r="E41" s="275">
        <f>IF($E$5="REVISED BUDGET",'Variance Analysis'!E41,'Variance Analysis'!D41)</f>
        <v>0</v>
      </c>
      <c r="F41" s="358">
        <f>IF($E$5="REVISED BUDGET",'Revised Budget'!F41,'Original Budget'!F41)</f>
        <v>0</v>
      </c>
      <c r="G41" s="358">
        <f>IF($E$5="REVISED BUDGET",'Revised Budget'!G41,'Original Budget'!G41)</f>
        <v>0</v>
      </c>
      <c r="H41" s="358">
        <f>IF($E$5="REVISED BUDGET",'Revised Budget'!H41,'Original Budget'!H41)</f>
        <v>0</v>
      </c>
      <c r="I41" s="358">
        <f>IF($E$5="REVISED BUDGET",'Revised Budget'!I41,'Original Budget'!I41)</f>
        <v>0</v>
      </c>
      <c r="J41" s="358">
        <f>IF($E$5="REVISED BUDGET",'Revised Budget'!J41,'Original Budget'!J41)</f>
        <v>0</v>
      </c>
      <c r="K41" s="358">
        <f>IF($E$5="REVISED BUDGET",'Revised Budget'!K41,'Original Budget'!K41)</f>
        <v>0</v>
      </c>
      <c r="L41" s="358">
        <f>IF($E$5="REVISED BUDGET",'Revised Budget'!L41,'Original Budget'!L41)</f>
        <v>0</v>
      </c>
      <c r="M41" s="358">
        <f>IF($E$5="REVISED BUDGET",'Revised Budget'!M41,'Original Budget'!M41)</f>
        <v>0</v>
      </c>
      <c r="N41" s="358">
        <f>IF($E$5="REVISED BUDGET",'Revised Budget'!N41,'Original Budget'!N41)</f>
        <v>0</v>
      </c>
      <c r="O41" s="358">
        <f>IF($E$5="REVISED BUDGET",'Revised Budget'!O41,'Original Budget'!O41)</f>
        <v>0</v>
      </c>
      <c r="P41" s="358">
        <f>IF($E$5="REVISED BUDGET",'Revised Budget'!P41,'Original Budget'!P41)</f>
        <v>0</v>
      </c>
      <c r="Q41" s="358">
        <f>IF($E$5="REVISED BUDGET",'Revised Budget'!Q41,'Original Budget'!Q41)</f>
        <v>0</v>
      </c>
      <c r="R41" s="61">
        <f t="shared" si="6"/>
        <v>0</v>
      </c>
      <c r="T41" s="282">
        <f t="shared" si="5"/>
        <v>0</v>
      </c>
      <c r="U41" s="28"/>
      <c r="V41" s="307"/>
    </row>
    <row r="42" spans="1:22" s="13" customFormat="1" ht="14" x14ac:dyDescent="0.3">
      <c r="A42" s="60"/>
      <c r="B42" s="13" t="s">
        <v>73</v>
      </c>
      <c r="C42" s="6" t="s">
        <v>74</v>
      </c>
      <c r="D42" s="40">
        <v>6116200</v>
      </c>
      <c r="E42" s="275">
        <f>IF($E$5="REVISED BUDGET",'Variance Analysis'!E42,'Variance Analysis'!D42)</f>
        <v>0</v>
      </c>
      <c r="F42" s="358">
        <f>IF($E$5="REVISED BUDGET",'Revised Budget'!F42,'Original Budget'!F42)</f>
        <v>0</v>
      </c>
      <c r="G42" s="358">
        <f>IF($E$5="REVISED BUDGET",'Revised Budget'!G42,'Original Budget'!G42)</f>
        <v>0</v>
      </c>
      <c r="H42" s="358">
        <f>IF($E$5="REVISED BUDGET",'Revised Budget'!H42,'Original Budget'!H42)</f>
        <v>0</v>
      </c>
      <c r="I42" s="358">
        <f>IF($E$5="REVISED BUDGET",'Revised Budget'!I42,'Original Budget'!I42)</f>
        <v>0</v>
      </c>
      <c r="J42" s="358">
        <f>IF($E$5="REVISED BUDGET",'Revised Budget'!J42,'Original Budget'!J42)</f>
        <v>0</v>
      </c>
      <c r="K42" s="358">
        <f>IF($E$5="REVISED BUDGET",'Revised Budget'!K42,'Original Budget'!K42)</f>
        <v>0</v>
      </c>
      <c r="L42" s="358">
        <f>IF($E$5="REVISED BUDGET",'Revised Budget'!L42,'Original Budget'!L42)</f>
        <v>0</v>
      </c>
      <c r="M42" s="358">
        <f>IF($E$5="REVISED BUDGET",'Revised Budget'!M42,'Original Budget'!M42)</f>
        <v>0</v>
      </c>
      <c r="N42" s="358">
        <f>IF($E$5="REVISED BUDGET",'Revised Budget'!N42,'Original Budget'!N42)</f>
        <v>0</v>
      </c>
      <c r="O42" s="358">
        <f>IF($E$5="REVISED BUDGET",'Revised Budget'!O42,'Original Budget'!O42)</f>
        <v>0</v>
      </c>
      <c r="P42" s="358">
        <f>IF($E$5="REVISED BUDGET",'Revised Budget'!P42,'Original Budget'!P42)</f>
        <v>0</v>
      </c>
      <c r="Q42" s="358">
        <f>IF($E$5="REVISED BUDGET",'Revised Budget'!Q42,'Original Budget'!Q42)</f>
        <v>0</v>
      </c>
      <c r="R42" s="61">
        <f t="shared" si="6"/>
        <v>0</v>
      </c>
      <c r="T42" s="282">
        <f t="shared" si="5"/>
        <v>0</v>
      </c>
      <c r="U42" s="28"/>
      <c r="V42" s="307"/>
    </row>
    <row r="43" spans="1:22" s="13" customFormat="1" ht="14" x14ac:dyDescent="0.3">
      <c r="A43" s="60"/>
      <c r="B43" s="13" t="s">
        <v>75</v>
      </c>
      <c r="C43" s="6" t="s">
        <v>76</v>
      </c>
      <c r="D43" s="40">
        <v>6116610</v>
      </c>
      <c r="E43" s="275">
        <f>IF($E$5="REVISED BUDGET",'Variance Analysis'!E43,'Variance Analysis'!D43)</f>
        <v>0</v>
      </c>
      <c r="F43" s="358">
        <f>IF($E$5="REVISED BUDGET",'Revised Budget'!F43,'Original Budget'!F43)</f>
        <v>0</v>
      </c>
      <c r="G43" s="358">
        <f>IF($E$5="REVISED BUDGET",'Revised Budget'!G43,'Original Budget'!G43)</f>
        <v>0</v>
      </c>
      <c r="H43" s="358">
        <f>IF($E$5="REVISED BUDGET",'Revised Budget'!H43,'Original Budget'!H43)</f>
        <v>0</v>
      </c>
      <c r="I43" s="358">
        <f>IF($E$5="REVISED BUDGET",'Revised Budget'!I43,'Original Budget'!I43)</f>
        <v>0</v>
      </c>
      <c r="J43" s="358">
        <f>IF($E$5="REVISED BUDGET",'Revised Budget'!J43,'Original Budget'!J43)</f>
        <v>0</v>
      </c>
      <c r="K43" s="358">
        <f>IF($E$5="REVISED BUDGET",'Revised Budget'!K43,'Original Budget'!K43)</f>
        <v>0</v>
      </c>
      <c r="L43" s="358">
        <f>IF($E$5="REVISED BUDGET",'Revised Budget'!L43,'Original Budget'!L43)</f>
        <v>0</v>
      </c>
      <c r="M43" s="358">
        <f>IF($E$5="REVISED BUDGET",'Revised Budget'!M43,'Original Budget'!M43)</f>
        <v>0</v>
      </c>
      <c r="N43" s="358">
        <f>IF($E$5="REVISED BUDGET",'Revised Budget'!N43,'Original Budget'!N43)</f>
        <v>0</v>
      </c>
      <c r="O43" s="358">
        <f>IF($E$5="REVISED BUDGET",'Revised Budget'!O43,'Original Budget'!O43)</f>
        <v>0</v>
      </c>
      <c r="P43" s="358">
        <f>IF($E$5="REVISED BUDGET",'Revised Budget'!P43,'Original Budget'!P43)</f>
        <v>0</v>
      </c>
      <c r="Q43" s="358">
        <f>IF($E$5="REVISED BUDGET",'Revised Budget'!Q43,'Original Budget'!Q43)</f>
        <v>0</v>
      </c>
      <c r="R43" s="61">
        <f t="shared" si="6"/>
        <v>0</v>
      </c>
      <c r="T43" s="282">
        <f t="shared" si="5"/>
        <v>0</v>
      </c>
      <c r="U43" s="28"/>
      <c r="V43" s="307"/>
    </row>
    <row r="44" spans="1:22" s="13" customFormat="1" ht="14" x14ac:dyDescent="0.3">
      <c r="A44" s="60"/>
      <c r="B44" s="13" t="s">
        <v>77</v>
      </c>
      <c r="C44" s="6" t="s">
        <v>78</v>
      </c>
      <c r="D44" s="40">
        <v>6116600</v>
      </c>
      <c r="E44" s="275">
        <f>IF($E$5="REVISED BUDGET",'Variance Analysis'!E44,'Variance Analysis'!D44)</f>
        <v>0</v>
      </c>
      <c r="F44" s="358">
        <f>IF($E$5="REVISED BUDGET",'Revised Budget'!F44,'Original Budget'!F44)</f>
        <v>0</v>
      </c>
      <c r="G44" s="358">
        <f>IF($E$5="REVISED BUDGET",'Revised Budget'!G44,'Original Budget'!G44)</f>
        <v>0</v>
      </c>
      <c r="H44" s="358">
        <f>IF($E$5="REVISED BUDGET",'Revised Budget'!H44,'Original Budget'!H44)</f>
        <v>0</v>
      </c>
      <c r="I44" s="358">
        <f>IF($E$5="REVISED BUDGET",'Revised Budget'!I44,'Original Budget'!I44)</f>
        <v>0</v>
      </c>
      <c r="J44" s="358">
        <f>IF($E$5="REVISED BUDGET",'Revised Budget'!J44,'Original Budget'!J44)</f>
        <v>0</v>
      </c>
      <c r="K44" s="358">
        <f>IF($E$5="REVISED BUDGET",'Revised Budget'!K44,'Original Budget'!K44)</f>
        <v>0</v>
      </c>
      <c r="L44" s="358">
        <f>IF($E$5="REVISED BUDGET",'Revised Budget'!L44,'Original Budget'!L44)</f>
        <v>0</v>
      </c>
      <c r="M44" s="358">
        <f>IF($E$5="REVISED BUDGET",'Revised Budget'!M44,'Original Budget'!M44)</f>
        <v>0</v>
      </c>
      <c r="N44" s="358">
        <f>IF($E$5="REVISED BUDGET",'Revised Budget'!N44,'Original Budget'!N44)</f>
        <v>0</v>
      </c>
      <c r="O44" s="358">
        <f>IF($E$5="REVISED BUDGET",'Revised Budget'!O44,'Original Budget'!O44)</f>
        <v>0</v>
      </c>
      <c r="P44" s="358">
        <f>IF($E$5="REVISED BUDGET",'Revised Budget'!P44,'Original Budget'!P44)</f>
        <v>0</v>
      </c>
      <c r="Q44" s="358">
        <f>IF($E$5="REVISED BUDGET",'Revised Budget'!Q44,'Original Budget'!Q44)</f>
        <v>0</v>
      </c>
      <c r="R44" s="61">
        <f t="shared" si="6"/>
        <v>0</v>
      </c>
      <c r="T44" s="282">
        <f t="shared" si="5"/>
        <v>0</v>
      </c>
      <c r="U44" s="28"/>
      <c r="V44" s="307"/>
    </row>
    <row r="45" spans="1:22" s="13" customFormat="1" ht="14" x14ac:dyDescent="0.3">
      <c r="A45" s="60"/>
      <c r="B45" s="13" t="s">
        <v>79</v>
      </c>
      <c r="C45" s="6" t="s">
        <v>80</v>
      </c>
      <c r="D45" s="40">
        <v>6121000</v>
      </c>
      <c r="E45" s="275">
        <f>IF($E$5="REVISED BUDGET",'Variance Analysis'!E45,'Variance Analysis'!D45)</f>
        <v>0</v>
      </c>
      <c r="F45" s="358">
        <f>IF($E$5="REVISED BUDGET",'Revised Budget'!F45,'Original Budget'!F45)</f>
        <v>0</v>
      </c>
      <c r="G45" s="358">
        <f>IF($E$5="REVISED BUDGET",'Revised Budget'!G45,'Original Budget'!G45)</f>
        <v>0</v>
      </c>
      <c r="H45" s="358">
        <f>IF($E$5="REVISED BUDGET",'Revised Budget'!H45,'Original Budget'!H45)</f>
        <v>0</v>
      </c>
      <c r="I45" s="358">
        <f>IF($E$5="REVISED BUDGET",'Revised Budget'!I45,'Original Budget'!I45)</f>
        <v>0</v>
      </c>
      <c r="J45" s="358">
        <f>IF($E$5="REVISED BUDGET",'Revised Budget'!J45,'Original Budget'!J45)</f>
        <v>0</v>
      </c>
      <c r="K45" s="358">
        <f>IF($E$5="REVISED BUDGET",'Revised Budget'!K45,'Original Budget'!K45)</f>
        <v>0</v>
      </c>
      <c r="L45" s="358">
        <f>IF($E$5="REVISED BUDGET",'Revised Budget'!L45,'Original Budget'!L45)</f>
        <v>0</v>
      </c>
      <c r="M45" s="358">
        <f>IF($E$5="REVISED BUDGET",'Revised Budget'!M45,'Original Budget'!M45)</f>
        <v>0</v>
      </c>
      <c r="N45" s="358">
        <f>IF($E$5="REVISED BUDGET",'Revised Budget'!N45,'Original Budget'!N45)</f>
        <v>0</v>
      </c>
      <c r="O45" s="358">
        <f>IF($E$5="REVISED BUDGET",'Revised Budget'!O45,'Original Budget'!O45)</f>
        <v>0</v>
      </c>
      <c r="P45" s="358">
        <f>IF($E$5="REVISED BUDGET",'Revised Budget'!P45,'Original Budget'!P45)</f>
        <v>0</v>
      </c>
      <c r="Q45" s="358">
        <f>IF($E$5="REVISED BUDGET",'Revised Budget'!Q45,'Original Budget'!Q45)</f>
        <v>0</v>
      </c>
      <c r="R45" s="61">
        <f t="shared" si="6"/>
        <v>0</v>
      </c>
      <c r="T45" s="282">
        <f t="shared" si="5"/>
        <v>0</v>
      </c>
      <c r="U45" s="28"/>
      <c r="V45" s="307"/>
    </row>
    <row r="46" spans="1:22" s="13" customFormat="1" ht="14" x14ac:dyDescent="0.3">
      <c r="A46" s="60"/>
      <c r="B46" s="13" t="s">
        <v>81</v>
      </c>
      <c r="C46" s="6" t="s">
        <v>82</v>
      </c>
      <c r="D46" s="40">
        <v>6122310</v>
      </c>
      <c r="E46" s="275">
        <f>IF($E$5="REVISED BUDGET",'Variance Analysis'!E46,'Variance Analysis'!D46)</f>
        <v>0</v>
      </c>
      <c r="F46" s="358">
        <f>IF($E$5="REVISED BUDGET",'Revised Budget'!F46,'Original Budget'!F46)</f>
        <v>0</v>
      </c>
      <c r="G46" s="358">
        <f>IF($E$5="REVISED BUDGET",'Revised Budget'!G46,'Original Budget'!G46)</f>
        <v>0</v>
      </c>
      <c r="H46" s="358">
        <f>IF($E$5="REVISED BUDGET",'Revised Budget'!H46,'Original Budget'!H46)</f>
        <v>0</v>
      </c>
      <c r="I46" s="358">
        <f>IF($E$5="REVISED BUDGET",'Revised Budget'!I46,'Original Budget'!I46)</f>
        <v>0</v>
      </c>
      <c r="J46" s="358">
        <f>IF($E$5="REVISED BUDGET",'Revised Budget'!J46,'Original Budget'!J46)</f>
        <v>0</v>
      </c>
      <c r="K46" s="358">
        <f>IF($E$5="REVISED BUDGET",'Revised Budget'!K46,'Original Budget'!K46)</f>
        <v>0</v>
      </c>
      <c r="L46" s="358">
        <f>IF($E$5="REVISED BUDGET",'Revised Budget'!L46,'Original Budget'!L46)</f>
        <v>0</v>
      </c>
      <c r="M46" s="358">
        <f>IF($E$5="REVISED BUDGET",'Revised Budget'!M46,'Original Budget'!M46)</f>
        <v>0</v>
      </c>
      <c r="N46" s="358">
        <f>IF($E$5="REVISED BUDGET",'Revised Budget'!N46,'Original Budget'!N46)</f>
        <v>0</v>
      </c>
      <c r="O46" s="358">
        <f>IF($E$5="REVISED BUDGET",'Revised Budget'!O46,'Original Budget'!O46)</f>
        <v>0</v>
      </c>
      <c r="P46" s="358">
        <f>IF($E$5="REVISED BUDGET",'Revised Budget'!P46,'Original Budget'!P46)</f>
        <v>0</v>
      </c>
      <c r="Q46" s="358">
        <f>IF($E$5="REVISED BUDGET",'Revised Budget'!Q46,'Original Budget'!Q46)</f>
        <v>0</v>
      </c>
      <c r="R46" s="61">
        <f t="shared" si="6"/>
        <v>0</v>
      </c>
      <c r="T46" s="282">
        <f t="shared" si="5"/>
        <v>0</v>
      </c>
      <c r="U46" s="28"/>
      <c r="V46" s="307"/>
    </row>
    <row r="47" spans="1:22" s="13" customFormat="1" ht="14" x14ac:dyDescent="0.3">
      <c r="A47" s="60"/>
      <c r="B47" s="13" t="s">
        <v>83</v>
      </c>
      <c r="C47" s="6" t="s">
        <v>84</v>
      </c>
      <c r="D47" s="40">
        <v>6122110</v>
      </c>
      <c r="E47" s="275">
        <f>IF($E$5="REVISED BUDGET",'Variance Analysis'!E47,'Variance Analysis'!D47)</f>
        <v>0</v>
      </c>
      <c r="F47" s="358">
        <f>IF($E$5="REVISED BUDGET",'Revised Budget'!F47,'Original Budget'!F47)</f>
        <v>0</v>
      </c>
      <c r="G47" s="358">
        <f>IF($E$5="REVISED BUDGET",'Revised Budget'!G47,'Original Budget'!G47)</f>
        <v>0</v>
      </c>
      <c r="H47" s="358">
        <f>IF($E$5="REVISED BUDGET",'Revised Budget'!H47,'Original Budget'!H47)</f>
        <v>0</v>
      </c>
      <c r="I47" s="358">
        <f>IF($E$5="REVISED BUDGET",'Revised Budget'!I47,'Original Budget'!I47)</f>
        <v>0</v>
      </c>
      <c r="J47" s="358">
        <f>IF($E$5="REVISED BUDGET",'Revised Budget'!J47,'Original Budget'!J47)</f>
        <v>0</v>
      </c>
      <c r="K47" s="358">
        <f>IF($E$5="REVISED BUDGET",'Revised Budget'!K47,'Original Budget'!K47)</f>
        <v>0</v>
      </c>
      <c r="L47" s="358">
        <f>IF($E$5="REVISED BUDGET",'Revised Budget'!L47,'Original Budget'!L47)</f>
        <v>0</v>
      </c>
      <c r="M47" s="358">
        <f>IF($E$5="REVISED BUDGET",'Revised Budget'!M47,'Original Budget'!M47)</f>
        <v>0</v>
      </c>
      <c r="N47" s="358">
        <f>IF($E$5="REVISED BUDGET",'Revised Budget'!N47,'Original Budget'!N47)</f>
        <v>0</v>
      </c>
      <c r="O47" s="358">
        <f>IF($E$5="REVISED BUDGET",'Revised Budget'!O47,'Original Budget'!O47)</f>
        <v>0</v>
      </c>
      <c r="P47" s="358">
        <f>IF($E$5="REVISED BUDGET",'Revised Budget'!P47,'Original Budget'!P47)</f>
        <v>0</v>
      </c>
      <c r="Q47" s="358">
        <f>IF($E$5="REVISED BUDGET",'Revised Budget'!Q47,'Original Budget'!Q47)</f>
        <v>0</v>
      </c>
      <c r="R47" s="61">
        <f t="shared" si="6"/>
        <v>0</v>
      </c>
      <c r="T47" s="282">
        <f t="shared" si="5"/>
        <v>0</v>
      </c>
      <c r="U47" s="28"/>
      <c r="V47" s="307"/>
    </row>
    <row r="48" spans="1:22" s="13" customFormat="1" ht="14" x14ac:dyDescent="0.3">
      <c r="A48" s="60"/>
      <c r="B48" s="13" t="s">
        <v>85</v>
      </c>
      <c r="C48" s="6" t="s">
        <v>86</v>
      </c>
      <c r="D48" s="40">
        <v>6120800</v>
      </c>
      <c r="E48" s="275">
        <f>IF($E$5="REVISED BUDGET",'Variance Analysis'!E48,'Variance Analysis'!D48)</f>
        <v>0</v>
      </c>
      <c r="F48" s="358">
        <f>IF($E$5="REVISED BUDGET",'Revised Budget'!F48,'Original Budget'!F48)</f>
        <v>0</v>
      </c>
      <c r="G48" s="358">
        <f>IF($E$5="REVISED BUDGET",'Revised Budget'!G48,'Original Budget'!G48)</f>
        <v>0</v>
      </c>
      <c r="H48" s="358">
        <f>IF($E$5="REVISED BUDGET",'Revised Budget'!H48,'Original Budget'!H48)</f>
        <v>0</v>
      </c>
      <c r="I48" s="358">
        <f>IF($E$5="REVISED BUDGET",'Revised Budget'!I48,'Original Budget'!I48)</f>
        <v>0</v>
      </c>
      <c r="J48" s="358">
        <f>IF($E$5="REVISED BUDGET",'Revised Budget'!J48,'Original Budget'!J48)</f>
        <v>0</v>
      </c>
      <c r="K48" s="358">
        <f>IF($E$5="REVISED BUDGET",'Revised Budget'!K48,'Original Budget'!K48)</f>
        <v>0</v>
      </c>
      <c r="L48" s="358">
        <f>IF($E$5="REVISED BUDGET",'Revised Budget'!L48,'Original Budget'!L48)</f>
        <v>0</v>
      </c>
      <c r="M48" s="358">
        <f>IF($E$5="REVISED BUDGET",'Revised Budget'!M48,'Original Budget'!M48)</f>
        <v>0</v>
      </c>
      <c r="N48" s="358">
        <f>IF($E$5="REVISED BUDGET",'Revised Budget'!N48,'Original Budget'!N48)</f>
        <v>0</v>
      </c>
      <c r="O48" s="358">
        <f>IF($E$5="REVISED BUDGET",'Revised Budget'!O48,'Original Budget'!O48)</f>
        <v>0</v>
      </c>
      <c r="P48" s="358">
        <f>IF($E$5="REVISED BUDGET",'Revised Budget'!P48,'Original Budget'!P48)</f>
        <v>0</v>
      </c>
      <c r="Q48" s="358">
        <f>IF($E$5="REVISED BUDGET",'Revised Budget'!Q48,'Original Budget'!Q48)</f>
        <v>0</v>
      </c>
      <c r="R48" s="61">
        <f t="shared" si="6"/>
        <v>0</v>
      </c>
      <c r="T48" s="282">
        <f t="shared" si="5"/>
        <v>0</v>
      </c>
      <c r="U48" s="28"/>
      <c r="V48" s="307"/>
    </row>
    <row r="49" spans="1:22" s="13" customFormat="1" ht="14" x14ac:dyDescent="0.3">
      <c r="A49" s="60"/>
      <c r="B49" s="13" t="s">
        <v>87</v>
      </c>
      <c r="C49" s="6" t="s">
        <v>88</v>
      </c>
      <c r="D49" s="40">
        <v>6120220</v>
      </c>
      <c r="E49" s="275">
        <f>IF($E$5="REVISED BUDGET",'Variance Analysis'!E49,'Variance Analysis'!D49)</f>
        <v>0</v>
      </c>
      <c r="F49" s="358">
        <f>IF($E$5="REVISED BUDGET",'Revised Budget'!F49,'Original Budget'!F49)</f>
        <v>0</v>
      </c>
      <c r="G49" s="358">
        <f>IF($E$5="REVISED BUDGET",'Revised Budget'!G49,'Original Budget'!G49)</f>
        <v>0</v>
      </c>
      <c r="H49" s="358">
        <f>IF($E$5="REVISED BUDGET",'Revised Budget'!H49,'Original Budget'!H49)</f>
        <v>0</v>
      </c>
      <c r="I49" s="358">
        <f>IF($E$5="REVISED BUDGET",'Revised Budget'!I49,'Original Budget'!I49)</f>
        <v>0</v>
      </c>
      <c r="J49" s="358">
        <f>IF($E$5="REVISED BUDGET",'Revised Budget'!J49,'Original Budget'!J49)</f>
        <v>0</v>
      </c>
      <c r="K49" s="358">
        <f>IF($E$5="REVISED BUDGET",'Revised Budget'!K49,'Original Budget'!K49)</f>
        <v>0</v>
      </c>
      <c r="L49" s="358">
        <f>IF($E$5="REVISED BUDGET",'Revised Budget'!L49,'Original Budget'!L49)</f>
        <v>0</v>
      </c>
      <c r="M49" s="358">
        <f>IF($E$5="REVISED BUDGET",'Revised Budget'!M49,'Original Budget'!M49)</f>
        <v>0</v>
      </c>
      <c r="N49" s="358">
        <f>IF($E$5="REVISED BUDGET",'Revised Budget'!N49,'Original Budget'!N49)</f>
        <v>0</v>
      </c>
      <c r="O49" s="358">
        <f>IF($E$5="REVISED BUDGET",'Revised Budget'!O49,'Original Budget'!O49)</f>
        <v>0</v>
      </c>
      <c r="P49" s="358">
        <f>IF($E$5="REVISED BUDGET",'Revised Budget'!P49,'Original Budget'!P49)</f>
        <v>0</v>
      </c>
      <c r="Q49" s="358">
        <f>IF($E$5="REVISED BUDGET",'Revised Budget'!Q49,'Original Budget'!Q49)</f>
        <v>0</v>
      </c>
      <c r="R49" s="61">
        <f t="shared" si="6"/>
        <v>0</v>
      </c>
      <c r="T49" s="282">
        <f t="shared" si="5"/>
        <v>0</v>
      </c>
      <c r="U49" s="28"/>
      <c r="V49" s="307"/>
    </row>
    <row r="50" spans="1:22" s="13" customFormat="1" ht="14" x14ac:dyDescent="0.3">
      <c r="A50" s="60"/>
      <c r="B50" s="13" t="s">
        <v>89</v>
      </c>
      <c r="C50" s="6" t="s">
        <v>90</v>
      </c>
      <c r="D50" s="40">
        <v>6120600</v>
      </c>
      <c r="E50" s="275">
        <f>IF($E$5="REVISED BUDGET",'Variance Analysis'!E50,'Variance Analysis'!D50)</f>
        <v>0</v>
      </c>
      <c r="F50" s="358">
        <f>IF($E$5="REVISED BUDGET",'Revised Budget'!F50,'Original Budget'!F50)</f>
        <v>0</v>
      </c>
      <c r="G50" s="358">
        <f>IF($E$5="REVISED BUDGET",'Revised Budget'!G50,'Original Budget'!G50)</f>
        <v>0</v>
      </c>
      <c r="H50" s="358">
        <f>IF($E$5="REVISED BUDGET",'Revised Budget'!H50,'Original Budget'!H50)</f>
        <v>0</v>
      </c>
      <c r="I50" s="358">
        <f>IF($E$5="REVISED BUDGET",'Revised Budget'!I50,'Original Budget'!I50)</f>
        <v>0</v>
      </c>
      <c r="J50" s="358">
        <f>IF($E$5="REVISED BUDGET",'Revised Budget'!J50,'Original Budget'!J50)</f>
        <v>0</v>
      </c>
      <c r="K50" s="358">
        <f>IF($E$5="REVISED BUDGET",'Revised Budget'!K50,'Original Budget'!K50)</f>
        <v>0</v>
      </c>
      <c r="L50" s="358">
        <f>IF($E$5="REVISED BUDGET",'Revised Budget'!L50,'Original Budget'!L50)</f>
        <v>0</v>
      </c>
      <c r="M50" s="358">
        <f>IF($E$5="REVISED BUDGET",'Revised Budget'!M50,'Original Budget'!M50)</f>
        <v>0</v>
      </c>
      <c r="N50" s="358">
        <f>IF($E$5="REVISED BUDGET",'Revised Budget'!N50,'Original Budget'!N50)</f>
        <v>0</v>
      </c>
      <c r="O50" s="358">
        <f>IF($E$5="REVISED BUDGET",'Revised Budget'!O50,'Original Budget'!O50)</f>
        <v>0</v>
      </c>
      <c r="P50" s="358">
        <f>IF($E$5="REVISED BUDGET",'Revised Budget'!P50,'Original Budget'!P50)</f>
        <v>0</v>
      </c>
      <c r="Q50" s="358">
        <f>IF($E$5="REVISED BUDGET",'Revised Budget'!Q50,'Original Budget'!Q50)</f>
        <v>0</v>
      </c>
      <c r="R50" s="61">
        <f t="shared" si="6"/>
        <v>0</v>
      </c>
      <c r="T50" s="282">
        <f t="shared" si="5"/>
        <v>0</v>
      </c>
      <c r="U50" s="28"/>
      <c r="V50" s="307"/>
    </row>
    <row r="51" spans="1:22" s="13" customFormat="1" ht="14" x14ac:dyDescent="0.3">
      <c r="A51" s="60"/>
      <c r="B51" s="13" t="s">
        <v>91</v>
      </c>
      <c r="C51" s="6" t="s">
        <v>92</v>
      </c>
      <c r="D51" s="40">
        <v>6120400</v>
      </c>
      <c r="E51" s="275">
        <f>IF($E$5="REVISED BUDGET",'Variance Analysis'!E51,'Variance Analysis'!D51)</f>
        <v>0</v>
      </c>
      <c r="F51" s="358">
        <f>IF($E$5="REVISED BUDGET",'Revised Budget'!F51,'Original Budget'!F51)</f>
        <v>0</v>
      </c>
      <c r="G51" s="358">
        <f>IF($E$5="REVISED BUDGET",'Revised Budget'!G51,'Original Budget'!G51)</f>
        <v>0</v>
      </c>
      <c r="H51" s="358">
        <f>IF($E$5="REVISED BUDGET",'Revised Budget'!H51,'Original Budget'!H51)</f>
        <v>0</v>
      </c>
      <c r="I51" s="358">
        <f>IF($E$5="REVISED BUDGET",'Revised Budget'!I51,'Original Budget'!I51)</f>
        <v>0</v>
      </c>
      <c r="J51" s="358">
        <f>IF($E$5="REVISED BUDGET",'Revised Budget'!J51,'Original Budget'!J51)</f>
        <v>0</v>
      </c>
      <c r="K51" s="358">
        <f>IF($E$5="REVISED BUDGET",'Revised Budget'!K51,'Original Budget'!K51)</f>
        <v>0</v>
      </c>
      <c r="L51" s="358">
        <f>IF($E$5="REVISED BUDGET",'Revised Budget'!L51,'Original Budget'!L51)</f>
        <v>0</v>
      </c>
      <c r="M51" s="358">
        <f>IF($E$5="REVISED BUDGET",'Revised Budget'!M51,'Original Budget'!M51)</f>
        <v>0</v>
      </c>
      <c r="N51" s="358">
        <f>IF($E$5="REVISED BUDGET",'Revised Budget'!N51,'Original Budget'!N51)</f>
        <v>0</v>
      </c>
      <c r="O51" s="358">
        <f>IF($E$5="REVISED BUDGET",'Revised Budget'!O51,'Original Budget'!O51)</f>
        <v>0</v>
      </c>
      <c r="P51" s="358">
        <f>IF($E$5="REVISED BUDGET",'Revised Budget'!P51,'Original Budget'!P51)</f>
        <v>0</v>
      </c>
      <c r="Q51" s="358">
        <f>IF($E$5="REVISED BUDGET",'Revised Budget'!Q51,'Original Budget'!Q51)</f>
        <v>0</v>
      </c>
      <c r="R51" s="61">
        <f t="shared" si="6"/>
        <v>0</v>
      </c>
      <c r="T51" s="282">
        <f t="shared" si="5"/>
        <v>0</v>
      </c>
      <c r="U51" s="28"/>
      <c r="V51" s="307"/>
    </row>
    <row r="52" spans="1:22" s="13" customFormat="1" ht="14" x14ac:dyDescent="0.3">
      <c r="A52" s="60"/>
      <c r="B52" s="13" t="s">
        <v>93</v>
      </c>
      <c r="C52" s="6" t="s">
        <v>94</v>
      </c>
      <c r="D52" s="40">
        <v>6140130</v>
      </c>
      <c r="E52" s="275">
        <f>IF($E$5="REVISED BUDGET",'Variance Analysis'!E52,'Variance Analysis'!D52)</f>
        <v>0</v>
      </c>
      <c r="F52" s="358">
        <f>IF($E$5="REVISED BUDGET",'Revised Budget'!F52,'Original Budget'!F52)</f>
        <v>0</v>
      </c>
      <c r="G52" s="358">
        <f>IF($E$5="REVISED BUDGET",'Revised Budget'!G52,'Original Budget'!G52)</f>
        <v>0</v>
      </c>
      <c r="H52" s="358">
        <f>IF($E$5="REVISED BUDGET",'Revised Budget'!H52,'Original Budget'!H52)</f>
        <v>0</v>
      </c>
      <c r="I52" s="358">
        <f>IF($E$5="REVISED BUDGET",'Revised Budget'!I52,'Original Budget'!I52)</f>
        <v>0</v>
      </c>
      <c r="J52" s="358">
        <f>IF($E$5="REVISED BUDGET",'Revised Budget'!J52,'Original Budget'!J52)</f>
        <v>0</v>
      </c>
      <c r="K52" s="358">
        <f>IF($E$5="REVISED BUDGET",'Revised Budget'!K52,'Original Budget'!K52)</f>
        <v>0</v>
      </c>
      <c r="L52" s="358">
        <f>IF($E$5="REVISED BUDGET",'Revised Budget'!L52,'Original Budget'!L52)</f>
        <v>0</v>
      </c>
      <c r="M52" s="358">
        <f>IF($E$5="REVISED BUDGET",'Revised Budget'!M52,'Original Budget'!M52)</f>
        <v>0</v>
      </c>
      <c r="N52" s="358">
        <f>IF($E$5="REVISED BUDGET",'Revised Budget'!N52,'Original Budget'!N52)</f>
        <v>0</v>
      </c>
      <c r="O52" s="358">
        <f>IF($E$5="REVISED BUDGET",'Revised Budget'!O52,'Original Budget'!O52)</f>
        <v>0</v>
      </c>
      <c r="P52" s="358">
        <f>IF($E$5="REVISED BUDGET",'Revised Budget'!P52,'Original Budget'!P52)</f>
        <v>0</v>
      </c>
      <c r="Q52" s="358">
        <f>IF($E$5="REVISED BUDGET",'Revised Budget'!Q52,'Original Budget'!Q52)</f>
        <v>0</v>
      </c>
      <c r="R52" s="61">
        <f t="shared" si="6"/>
        <v>0</v>
      </c>
      <c r="T52" s="282">
        <f t="shared" si="5"/>
        <v>0</v>
      </c>
      <c r="U52" s="28"/>
      <c r="V52" s="307"/>
    </row>
    <row r="53" spans="1:22" s="13" customFormat="1" ht="14" x14ac:dyDescent="0.3">
      <c r="A53" s="60"/>
      <c r="B53" s="13" t="s">
        <v>95</v>
      </c>
      <c r="C53" s="6" t="s">
        <v>96</v>
      </c>
      <c r="D53" s="40">
        <v>6142430</v>
      </c>
      <c r="E53" s="275">
        <f>IF($E$5="REVISED BUDGET",'Variance Analysis'!E53,'Variance Analysis'!D53)</f>
        <v>0</v>
      </c>
      <c r="F53" s="358">
        <f>IF($E$5="REVISED BUDGET",'Revised Budget'!F53,'Original Budget'!F53)</f>
        <v>0</v>
      </c>
      <c r="G53" s="358">
        <f>IF($E$5="REVISED BUDGET",'Revised Budget'!G53,'Original Budget'!G53)</f>
        <v>0</v>
      </c>
      <c r="H53" s="358">
        <f>IF($E$5="REVISED BUDGET",'Revised Budget'!H53,'Original Budget'!H53)</f>
        <v>0</v>
      </c>
      <c r="I53" s="358">
        <f>IF($E$5="REVISED BUDGET",'Revised Budget'!I53,'Original Budget'!I53)</f>
        <v>0</v>
      </c>
      <c r="J53" s="358">
        <f>IF($E$5="REVISED BUDGET",'Revised Budget'!J53,'Original Budget'!J53)</f>
        <v>0</v>
      </c>
      <c r="K53" s="358">
        <f>IF($E$5="REVISED BUDGET",'Revised Budget'!K53,'Original Budget'!K53)</f>
        <v>0</v>
      </c>
      <c r="L53" s="358">
        <f>IF($E$5="REVISED BUDGET",'Revised Budget'!L53,'Original Budget'!L53)</f>
        <v>0</v>
      </c>
      <c r="M53" s="358">
        <f>IF($E$5="REVISED BUDGET",'Revised Budget'!M53,'Original Budget'!M53)</f>
        <v>0</v>
      </c>
      <c r="N53" s="358">
        <f>IF($E$5="REVISED BUDGET",'Revised Budget'!N53,'Original Budget'!N53)</f>
        <v>0</v>
      </c>
      <c r="O53" s="358">
        <f>IF($E$5="REVISED BUDGET",'Revised Budget'!O53,'Original Budget'!O53)</f>
        <v>0</v>
      </c>
      <c r="P53" s="358">
        <f>IF($E$5="REVISED BUDGET",'Revised Budget'!P53,'Original Budget'!P53)</f>
        <v>0</v>
      </c>
      <c r="Q53" s="358">
        <f>IF($E$5="REVISED BUDGET",'Revised Budget'!Q53,'Original Budget'!Q53)</f>
        <v>0</v>
      </c>
      <c r="R53" s="61">
        <f t="shared" si="6"/>
        <v>0</v>
      </c>
      <c r="T53" s="282">
        <f t="shared" si="5"/>
        <v>0</v>
      </c>
      <c r="U53" s="28"/>
      <c r="V53" s="307"/>
    </row>
    <row r="54" spans="1:22" s="13" customFormat="1" ht="14" x14ac:dyDescent="0.3">
      <c r="A54" s="60"/>
      <c r="B54" s="13" t="s">
        <v>97</v>
      </c>
      <c r="C54" s="6" t="s">
        <v>98</v>
      </c>
      <c r="D54" s="40">
        <v>6146100</v>
      </c>
      <c r="E54" s="275">
        <f>IF($E$5="REVISED BUDGET",'Variance Analysis'!E54,'Variance Analysis'!D54)</f>
        <v>0</v>
      </c>
      <c r="F54" s="358">
        <f>IF($E$5="REVISED BUDGET",'Revised Budget'!F54,'Original Budget'!F54)</f>
        <v>0</v>
      </c>
      <c r="G54" s="358">
        <f>IF($E$5="REVISED BUDGET",'Revised Budget'!G54,'Original Budget'!G54)</f>
        <v>0</v>
      </c>
      <c r="H54" s="358">
        <f>IF($E$5="REVISED BUDGET",'Revised Budget'!H54,'Original Budget'!H54)</f>
        <v>0</v>
      </c>
      <c r="I54" s="358">
        <f>IF($E$5="REVISED BUDGET",'Revised Budget'!I54,'Original Budget'!I54)</f>
        <v>0</v>
      </c>
      <c r="J54" s="358">
        <f>IF($E$5="REVISED BUDGET",'Revised Budget'!J54,'Original Budget'!J54)</f>
        <v>0</v>
      </c>
      <c r="K54" s="358">
        <f>IF($E$5="REVISED BUDGET",'Revised Budget'!K54,'Original Budget'!K54)</f>
        <v>0</v>
      </c>
      <c r="L54" s="358">
        <f>IF($E$5="REVISED BUDGET",'Revised Budget'!L54,'Original Budget'!L54)</f>
        <v>0</v>
      </c>
      <c r="M54" s="358">
        <f>IF($E$5="REVISED BUDGET",'Revised Budget'!M54,'Original Budget'!M54)</f>
        <v>0</v>
      </c>
      <c r="N54" s="358">
        <f>IF($E$5="REVISED BUDGET",'Revised Budget'!N54,'Original Budget'!N54)</f>
        <v>0</v>
      </c>
      <c r="O54" s="358">
        <f>IF($E$5="REVISED BUDGET",'Revised Budget'!O54,'Original Budget'!O54)</f>
        <v>0</v>
      </c>
      <c r="P54" s="358">
        <f>IF($E$5="REVISED BUDGET",'Revised Budget'!P54,'Original Budget'!P54)</f>
        <v>0</v>
      </c>
      <c r="Q54" s="358">
        <f>IF($E$5="REVISED BUDGET",'Revised Budget'!Q54,'Original Budget'!Q54)</f>
        <v>0</v>
      </c>
      <c r="R54" s="61">
        <f t="shared" si="6"/>
        <v>0</v>
      </c>
      <c r="T54" s="282">
        <f t="shared" si="5"/>
        <v>0</v>
      </c>
      <c r="U54" s="28"/>
      <c r="V54" s="307"/>
    </row>
    <row r="55" spans="1:22" s="13" customFormat="1" ht="14" x14ac:dyDescent="0.3">
      <c r="A55" s="60"/>
      <c r="B55" s="13" t="s">
        <v>99</v>
      </c>
      <c r="C55" s="6" t="s">
        <v>100</v>
      </c>
      <c r="D55" s="40">
        <v>6140000</v>
      </c>
      <c r="E55" s="275">
        <f>IF($E$5="REVISED BUDGET",'Variance Analysis'!E55,'Variance Analysis'!D55)</f>
        <v>0</v>
      </c>
      <c r="F55" s="358">
        <f>IF($E$5="REVISED BUDGET",'Revised Budget'!F55,'Original Budget'!F55)</f>
        <v>0</v>
      </c>
      <c r="G55" s="358">
        <f>IF($E$5="REVISED BUDGET",'Revised Budget'!G55,'Original Budget'!G55)</f>
        <v>0</v>
      </c>
      <c r="H55" s="358">
        <f>IF($E$5="REVISED BUDGET",'Revised Budget'!H55,'Original Budget'!H55)</f>
        <v>0</v>
      </c>
      <c r="I55" s="358">
        <f>IF($E$5="REVISED BUDGET",'Revised Budget'!I55,'Original Budget'!I55)</f>
        <v>0</v>
      </c>
      <c r="J55" s="358">
        <f>IF($E$5="REVISED BUDGET",'Revised Budget'!J55,'Original Budget'!J55)</f>
        <v>0</v>
      </c>
      <c r="K55" s="358">
        <f>IF($E$5="REVISED BUDGET",'Revised Budget'!K55,'Original Budget'!K55)</f>
        <v>0</v>
      </c>
      <c r="L55" s="358">
        <f>IF($E$5="REVISED BUDGET",'Revised Budget'!L55,'Original Budget'!L55)</f>
        <v>0</v>
      </c>
      <c r="M55" s="358">
        <f>IF($E$5="REVISED BUDGET",'Revised Budget'!M55,'Original Budget'!M55)</f>
        <v>0</v>
      </c>
      <c r="N55" s="358">
        <f>IF($E$5="REVISED BUDGET",'Revised Budget'!N55,'Original Budget'!N55)</f>
        <v>0</v>
      </c>
      <c r="O55" s="358">
        <f>IF($E$5="REVISED BUDGET",'Revised Budget'!O55,'Original Budget'!O55)</f>
        <v>0</v>
      </c>
      <c r="P55" s="358">
        <f>IF($E$5="REVISED BUDGET",'Revised Budget'!P55,'Original Budget'!P55)</f>
        <v>0</v>
      </c>
      <c r="Q55" s="358">
        <f>IF($E$5="REVISED BUDGET",'Revised Budget'!Q55,'Original Budget'!Q55)</f>
        <v>0</v>
      </c>
      <c r="R55" s="61">
        <f t="shared" si="6"/>
        <v>0</v>
      </c>
      <c r="T55" s="282">
        <f t="shared" si="5"/>
        <v>0</v>
      </c>
      <c r="U55" s="28"/>
      <c r="V55" s="307"/>
    </row>
    <row r="56" spans="1:22" s="13" customFormat="1" ht="14" x14ac:dyDescent="0.3">
      <c r="A56" s="60"/>
      <c r="B56" s="13" t="s">
        <v>101</v>
      </c>
      <c r="C56" s="6" t="s">
        <v>102</v>
      </c>
      <c r="D56" s="40">
        <v>6121600</v>
      </c>
      <c r="E56" s="275">
        <f>IF($E$5="REVISED BUDGET",'Variance Analysis'!E56,'Variance Analysis'!D56)</f>
        <v>0</v>
      </c>
      <c r="F56" s="358">
        <f>IF($E$5="REVISED BUDGET",'Revised Budget'!F56,'Original Budget'!F56)</f>
        <v>0</v>
      </c>
      <c r="G56" s="358">
        <f>IF($E$5="REVISED BUDGET",'Revised Budget'!G56,'Original Budget'!G56)</f>
        <v>0</v>
      </c>
      <c r="H56" s="358">
        <f>IF($E$5="REVISED BUDGET",'Revised Budget'!H56,'Original Budget'!H56)</f>
        <v>0</v>
      </c>
      <c r="I56" s="358">
        <f>IF($E$5="REVISED BUDGET",'Revised Budget'!I56,'Original Budget'!I56)</f>
        <v>0</v>
      </c>
      <c r="J56" s="358">
        <f>IF($E$5="REVISED BUDGET",'Revised Budget'!J56,'Original Budget'!J56)</f>
        <v>0</v>
      </c>
      <c r="K56" s="358">
        <f>IF($E$5="REVISED BUDGET",'Revised Budget'!K56,'Original Budget'!K56)</f>
        <v>0</v>
      </c>
      <c r="L56" s="358">
        <f>IF($E$5="REVISED BUDGET",'Revised Budget'!L56,'Original Budget'!L56)</f>
        <v>0</v>
      </c>
      <c r="M56" s="358">
        <f>IF($E$5="REVISED BUDGET",'Revised Budget'!M56,'Original Budget'!M56)</f>
        <v>0</v>
      </c>
      <c r="N56" s="358">
        <f>IF($E$5="REVISED BUDGET",'Revised Budget'!N56,'Original Budget'!N56)</f>
        <v>0</v>
      </c>
      <c r="O56" s="358">
        <f>IF($E$5="REVISED BUDGET",'Revised Budget'!O56,'Original Budget'!O56)</f>
        <v>0</v>
      </c>
      <c r="P56" s="358">
        <f>IF($E$5="REVISED BUDGET",'Revised Budget'!P56,'Original Budget'!P56)</f>
        <v>0</v>
      </c>
      <c r="Q56" s="358">
        <f>IF($E$5="REVISED BUDGET",'Revised Budget'!Q56,'Original Budget'!Q56)</f>
        <v>0</v>
      </c>
      <c r="R56" s="61">
        <f t="shared" si="6"/>
        <v>0</v>
      </c>
      <c r="T56" s="282">
        <f t="shared" si="5"/>
        <v>0</v>
      </c>
      <c r="U56" s="28"/>
      <c r="V56" s="307"/>
    </row>
    <row r="57" spans="1:22" s="13" customFormat="1" ht="14" x14ac:dyDescent="0.3">
      <c r="A57" s="60"/>
      <c r="B57" s="13" t="s">
        <v>103</v>
      </c>
      <c r="C57" s="6" t="s">
        <v>104</v>
      </c>
      <c r="D57" s="62">
        <v>6151110</v>
      </c>
      <c r="E57" s="275">
        <f>IF($E$5="REVISED BUDGET",'Variance Analysis'!E57,'Variance Analysis'!D57)</f>
        <v>0</v>
      </c>
      <c r="F57" s="358">
        <f>IF($E$5="REVISED BUDGET",'Revised Budget'!F57,'Original Budget'!F57)</f>
        <v>0</v>
      </c>
      <c r="G57" s="358">
        <f>IF($E$5="REVISED BUDGET",'Revised Budget'!G57,'Original Budget'!G57)</f>
        <v>0</v>
      </c>
      <c r="H57" s="358">
        <f>IF($E$5="REVISED BUDGET",'Revised Budget'!H57,'Original Budget'!H57)</f>
        <v>0</v>
      </c>
      <c r="I57" s="358">
        <f>IF($E$5="REVISED BUDGET",'Revised Budget'!I57,'Original Budget'!I57)</f>
        <v>0</v>
      </c>
      <c r="J57" s="358">
        <f>IF($E$5="REVISED BUDGET",'Revised Budget'!J57,'Original Budget'!J57)</f>
        <v>0</v>
      </c>
      <c r="K57" s="358">
        <f>IF($E$5="REVISED BUDGET",'Revised Budget'!K57,'Original Budget'!K57)</f>
        <v>0</v>
      </c>
      <c r="L57" s="358">
        <f>IF($E$5="REVISED BUDGET",'Revised Budget'!L57,'Original Budget'!L57)</f>
        <v>0</v>
      </c>
      <c r="M57" s="358">
        <f>IF($E$5="REVISED BUDGET",'Revised Budget'!M57,'Original Budget'!M57)</f>
        <v>0</v>
      </c>
      <c r="N57" s="358">
        <f>IF($E$5="REVISED BUDGET",'Revised Budget'!N57,'Original Budget'!N57)</f>
        <v>0</v>
      </c>
      <c r="O57" s="358">
        <f>IF($E$5="REVISED BUDGET",'Revised Budget'!O57,'Original Budget'!O57)</f>
        <v>0</v>
      </c>
      <c r="P57" s="358">
        <f>IF($E$5="REVISED BUDGET",'Revised Budget'!P57,'Original Budget'!P57)</f>
        <v>0</v>
      </c>
      <c r="Q57" s="358">
        <f>IF($E$5="REVISED BUDGET",'Revised Budget'!Q57,'Original Budget'!Q57)</f>
        <v>0</v>
      </c>
      <c r="R57" s="61">
        <f t="shared" si="6"/>
        <v>0</v>
      </c>
      <c r="T57" s="282">
        <f t="shared" si="5"/>
        <v>0</v>
      </c>
      <c r="U57" s="28"/>
      <c r="V57" s="307"/>
    </row>
    <row r="58" spans="1:22" s="13" customFormat="1" ht="14" x14ac:dyDescent="0.3">
      <c r="A58" s="60"/>
      <c r="B58" s="13" t="s">
        <v>105</v>
      </c>
      <c r="C58" s="6" t="s">
        <v>106</v>
      </c>
      <c r="D58" s="40">
        <v>6140200</v>
      </c>
      <c r="E58" s="275">
        <f>IF($E$5="REVISED BUDGET",'Variance Analysis'!E58,'Variance Analysis'!D58)</f>
        <v>0</v>
      </c>
      <c r="F58" s="358">
        <f>IF($E$5="REVISED BUDGET",'Revised Budget'!F58,'Original Budget'!F58)</f>
        <v>0</v>
      </c>
      <c r="G58" s="358">
        <f>IF($E$5="REVISED BUDGET",'Revised Budget'!G58,'Original Budget'!G58)</f>
        <v>0</v>
      </c>
      <c r="H58" s="358">
        <f>IF($E$5="REVISED BUDGET",'Revised Budget'!H58,'Original Budget'!H58)</f>
        <v>0</v>
      </c>
      <c r="I58" s="358">
        <f>IF($E$5="REVISED BUDGET",'Revised Budget'!I58,'Original Budget'!I58)</f>
        <v>0</v>
      </c>
      <c r="J58" s="358">
        <f>IF($E$5="REVISED BUDGET",'Revised Budget'!J58,'Original Budget'!J58)</f>
        <v>0</v>
      </c>
      <c r="K58" s="358">
        <f>IF($E$5="REVISED BUDGET",'Revised Budget'!K58,'Original Budget'!K58)</f>
        <v>0</v>
      </c>
      <c r="L58" s="358">
        <f>IF($E$5="REVISED BUDGET",'Revised Budget'!L58,'Original Budget'!L58)</f>
        <v>0</v>
      </c>
      <c r="M58" s="358">
        <f>IF($E$5="REVISED BUDGET",'Revised Budget'!M58,'Original Budget'!M58)</f>
        <v>0</v>
      </c>
      <c r="N58" s="358">
        <f>IF($E$5="REVISED BUDGET",'Revised Budget'!N58,'Original Budget'!N58)</f>
        <v>0</v>
      </c>
      <c r="O58" s="358">
        <f>IF($E$5="REVISED BUDGET",'Revised Budget'!O58,'Original Budget'!O58)</f>
        <v>0</v>
      </c>
      <c r="P58" s="358">
        <f>IF($E$5="REVISED BUDGET",'Revised Budget'!P58,'Original Budget'!P58)</f>
        <v>0</v>
      </c>
      <c r="Q58" s="358">
        <f>IF($E$5="REVISED BUDGET",'Revised Budget'!Q58,'Original Budget'!Q58)</f>
        <v>0</v>
      </c>
      <c r="R58" s="61">
        <f t="shared" si="6"/>
        <v>0</v>
      </c>
      <c r="T58" s="282">
        <f t="shared" si="5"/>
        <v>0</v>
      </c>
      <c r="U58" s="28"/>
      <c r="V58" s="307"/>
    </row>
    <row r="59" spans="1:22" s="13" customFormat="1" ht="14" x14ac:dyDescent="0.3">
      <c r="A59" s="60"/>
      <c r="B59" s="13" t="s">
        <v>107</v>
      </c>
      <c r="C59" s="6" t="s">
        <v>108</v>
      </c>
      <c r="D59" s="40">
        <v>6111000</v>
      </c>
      <c r="E59" s="275">
        <f>IF($E$5="REVISED BUDGET",'Variance Analysis'!E59,'Variance Analysis'!D59)</f>
        <v>0</v>
      </c>
      <c r="F59" s="358">
        <f>IF($E$5="REVISED BUDGET",'Revised Budget'!F59,'Original Budget'!F59)</f>
        <v>0</v>
      </c>
      <c r="G59" s="358">
        <f>IF($E$5="REVISED BUDGET",'Revised Budget'!G59,'Original Budget'!G59)</f>
        <v>0</v>
      </c>
      <c r="H59" s="358">
        <f>IF($E$5="REVISED BUDGET",'Revised Budget'!H59,'Original Budget'!H59)</f>
        <v>0</v>
      </c>
      <c r="I59" s="358">
        <f>IF($E$5="REVISED BUDGET",'Revised Budget'!I59,'Original Budget'!I59)</f>
        <v>0</v>
      </c>
      <c r="J59" s="358">
        <f>IF($E$5="REVISED BUDGET",'Revised Budget'!J59,'Original Budget'!J59)</f>
        <v>0</v>
      </c>
      <c r="K59" s="358">
        <f>IF($E$5="REVISED BUDGET",'Revised Budget'!K59,'Original Budget'!K59)</f>
        <v>0</v>
      </c>
      <c r="L59" s="358">
        <f>IF($E$5="REVISED BUDGET",'Revised Budget'!L59,'Original Budget'!L59)</f>
        <v>0</v>
      </c>
      <c r="M59" s="358">
        <f>IF($E$5="REVISED BUDGET",'Revised Budget'!M59,'Original Budget'!M59)</f>
        <v>0</v>
      </c>
      <c r="N59" s="358">
        <f>IF($E$5="REVISED BUDGET",'Revised Budget'!N59,'Original Budget'!N59)</f>
        <v>0</v>
      </c>
      <c r="O59" s="358">
        <f>IF($E$5="REVISED BUDGET",'Revised Budget'!O59,'Original Budget'!O59)</f>
        <v>0</v>
      </c>
      <c r="P59" s="358">
        <f>IF($E$5="REVISED BUDGET",'Revised Budget'!P59,'Original Budget'!P59)</f>
        <v>0</v>
      </c>
      <c r="Q59" s="358">
        <f>IF($E$5="REVISED BUDGET",'Revised Budget'!Q59,'Original Budget'!Q59)</f>
        <v>0</v>
      </c>
      <c r="R59" s="61">
        <f t="shared" si="6"/>
        <v>0</v>
      </c>
      <c r="T59" s="282">
        <f t="shared" si="5"/>
        <v>0</v>
      </c>
      <c r="U59" s="28"/>
      <c r="V59" s="307"/>
    </row>
    <row r="60" spans="1:22" s="13" customFormat="1" ht="14" x14ac:dyDescent="0.3">
      <c r="A60" s="60"/>
      <c r="B60" s="13" t="s">
        <v>109</v>
      </c>
      <c r="C60" s="6" t="s">
        <v>110</v>
      </c>
      <c r="D60" s="40">
        <v>6170100</v>
      </c>
      <c r="E60" s="275">
        <f>IF($E$5="REVISED BUDGET",'Variance Analysis'!E60,'Variance Analysis'!D60)</f>
        <v>0</v>
      </c>
      <c r="F60" s="358">
        <f>IF($E$5="REVISED BUDGET",'Revised Budget'!F60,'Original Budget'!F60)</f>
        <v>0</v>
      </c>
      <c r="G60" s="358">
        <f>IF($E$5="REVISED BUDGET",'Revised Budget'!G60,'Original Budget'!G60)</f>
        <v>0</v>
      </c>
      <c r="H60" s="358">
        <f>IF($E$5="REVISED BUDGET",'Revised Budget'!H60,'Original Budget'!H60)</f>
        <v>0</v>
      </c>
      <c r="I60" s="358">
        <f>IF($E$5="REVISED BUDGET",'Revised Budget'!I60,'Original Budget'!I60)</f>
        <v>0</v>
      </c>
      <c r="J60" s="358">
        <f>IF($E$5="REVISED BUDGET",'Revised Budget'!J60,'Original Budget'!J60)</f>
        <v>0</v>
      </c>
      <c r="K60" s="358">
        <f>IF($E$5="REVISED BUDGET",'Revised Budget'!K60,'Original Budget'!K60)</f>
        <v>0</v>
      </c>
      <c r="L60" s="358">
        <f>IF($E$5="REVISED BUDGET",'Revised Budget'!L60,'Original Budget'!L60)</f>
        <v>0</v>
      </c>
      <c r="M60" s="358">
        <f>IF($E$5="REVISED BUDGET",'Revised Budget'!M60,'Original Budget'!M60)</f>
        <v>0</v>
      </c>
      <c r="N60" s="358">
        <f>IF($E$5="REVISED BUDGET",'Revised Budget'!N60,'Original Budget'!N60)</f>
        <v>0</v>
      </c>
      <c r="O60" s="358">
        <f>IF($E$5="REVISED BUDGET",'Revised Budget'!O60,'Original Budget'!O60)</f>
        <v>0</v>
      </c>
      <c r="P60" s="358">
        <f>IF($E$5="REVISED BUDGET",'Revised Budget'!P60,'Original Budget'!P60)</f>
        <v>0</v>
      </c>
      <c r="Q60" s="358">
        <f>IF($E$5="REVISED BUDGET",'Revised Budget'!Q60,'Original Budget'!Q60)</f>
        <v>0</v>
      </c>
      <c r="R60" s="61">
        <f t="shared" si="6"/>
        <v>0</v>
      </c>
      <c r="T60" s="282">
        <f t="shared" si="5"/>
        <v>0</v>
      </c>
      <c r="U60" s="28"/>
      <c r="V60" s="307"/>
    </row>
    <row r="61" spans="1:22" s="13" customFormat="1" ht="14" x14ac:dyDescent="0.3">
      <c r="A61" s="60"/>
      <c r="B61" s="13" t="s">
        <v>111</v>
      </c>
      <c r="C61" s="6" t="s">
        <v>112</v>
      </c>
      <c r="D61" s="40">
        <v>6170110</v>
      </c>
      <c r="E61" s="275">
        <f>IF($E$5="REVISED BUDGET",'Variance Analysis'!E61,'Variance Analysis'!D61)</f>
        <v>0</v>
      </c>
      <c r="F61" s="358">
        <f>IF($E$5="REVISED BUDGET",'Revised Budget'!F61,'Original Budget'!F61)</f>
        <v>0</v>
      </c>
      <c r="G61" s="358">
        <f>IF($E$5="REVISED BUDGET",'Revised Budget'!G61,'Original Budget'!G61)</f>
        <v>0</v>
      </c>
      <c r="H61" s="358">
        <f>IF($E$5="REVISED BUDGET",'Revised Budget'!H61,'Original Budget'!H61)</f>
        <v>0</v>
      </c>
      <c r="I61" s="358">
        <f>IF($E$5="REVISED BUDGET",'Revised Budget'!I61,'Original Budget'!I61)</f>
        <v>0</v>
      </c>
      <c r="J61" s="358">
        <f>IF($E$5="REVISED BUDGET",'Revised Budget'!J61,'Original Budget'!J61)</f>
        <v>0</v>
      </c>
      <c r="K61" s="358">
        <f>IF($E$5="REVISED BUDGET",'Revised Budget'!K61,'Original Budget'!K61)</f>
        <v>0</v>
      </c>
      <c r="L61" s="358">
        <f>IF($E$5="REVISED BUDGET",'Revised Budget'!L61,'Original Budget'!L61)</f>
        <v>0</v>
      </c>
      <c r="M61" s="358">
        <f>IF($E$5="REVISED BUDGET",'Revised Budget'!M61,'Original Budget'!M61)</f>
        <v>0</v>
      </c>
      <c r="N61" s="358">
        <f>IF($E$5="REVISED BUDGET",'Revised Budget'!N61,'Original Budget'!N61)</f>
        <v>0</v>
      </c>
      <c r="O61" s="358">
        <f>IF($E$5="REVISED BUDGET",'Revised Budget'!O61,'Original Budget'!O61)</f>
        <v>0</v>
      </c>
      <c r="P61" s="358">
        <f>IF($E$5="REVISED BUDGET",'Revised Budget'!P61,'Original Budget'!P61)</f>
        <v>0</v>
      </c>
      <c r="Q61" s="358">
        <f>IF($E$5="REVISED BUDGET",'Revised Budget'!Q61,'Original Budget'!Q61)</f>
        <v>0</v>
      </c>
      <c r="R61" s="61">
        <f t="shared" si="6"/>
        <v>0</v>
      </c>
      <c r="T61" s="282">
        <f t="shared" si="5"/>
        <v>0</v>
      </c>
      <c r="U61" s="28"/>
      <c r="V61" s="307"/>
    </row>
    <row r="62" spans="1:22" s="13" customFormat="1" ht="14" x14ac:dyDescent="0.3">
      <c r="A62" s="60"/>
      <c r="B62" s="13" t="s">
        <v>113</v>
      </c>
      <c r="C62" s="6" t="s">
        <v>114</v>
      </c>
      <c r="D62" s="40">
        <v>6181400</v>
      </c>
      <c r="E62" s="275">
        <f>IF($E$5="REVISED BUDGET",'Variance Analysis'!E62,'Variance Analysis'!D62)</f>
        <v>0</v>
      </c>
      <c r="F62" s="358">
        <f>IF($E$5="REVISED BUDGET",'Revised Budget'!F62,'Original Budget'!F62)</f>
        <v>0</v>
      </c>
      <c r="G62" s="358">
        <f>IF($E$5="REVISED BUDGET",'Revised Budget'!G62,'Original Budget'!G62)</f>
        <v>0</v>
      </c>
      <c r="H62" s="358">
        <f>IF($E$5="REVISED BUDGET",'Revised Budget'!H62,'Original Budget'!H62)</f>
        <v>0</v>
      </c>
      <c r="I62" s="358">
        <f>IF($E$5="REVISED BUDGET",'Revised Budget'!I62,'Original Budget'!I62)</f>
        <v>0</v>
      </c>
      <c r="J62" s="358">
        <f>IF($E$5="REVISED BUDGET",'Revised Budget'!J62,'Original Budget'!J62)</f>
        <v>0</v>
      </c>
      <c r="K62" s="358">
        <f>IF($E$5="REVISED BUDGET",'Revised Budget'!K62,'Original Budget'!K62)</f>
        <v>0</v>
      </c>
      <c r="L62" s="358">
        <f>IF($E$5="REVISED BUDGET",'Revised Budget'!L62,'Original Budget'!L62)</f>
        <v>0</v>
      </c>
      <c r="M62" s="358">
        <f>IF($E$5="REVISED BUDGET",'Revised Budget'!M62,'Original Budget'!M62)</f>
        <v>0</v>
      </c>
      <c r="N62" s="358">
        <f>IF($E$5="REVISED BUDGET",'Revised Budget'!N62,'Original Budget'!N62)</f>
        <v>0</v>
      </c>
      <c r="O62" s="358">
        <f>IF($E$5="REVISED BUDGET",'Revised Budget'!O62,'Original Budget'!O62)</f>
        <v>0</v>
      </c>
      <c r="P62" s="358">
        <f>IF($E$5="REVISED BUDGET",'Revised Budget'!P62,'Original Budget'!P62)</f>
        <v>0</v>
      </c>
      <c r="Q62" s="358">
        <f>IF($E$5="REVISED BUDGET",'Revised Budget'!Q62,'Original Budget'!Q62)</f>
        <v>0</v>
      </c>
      <c r="R62" s="61">
        <f t="shared" si="6"/>
        <v>0</v>
      </c>
      <c r="T62" s="282">
        <f t="shared" si="5"/>
        <v>0</v>
      </c>
      <c r="U62" s="28"/>
      <c r="V62" s="307"/>
    </row>
    <row r="63" spans="1:22" s="13" customFormat="1" ht="14" x14ac:dyDescent="0.3">
      <c r="A63" s="60"/>
      <c r="B63" s="23" t="s">
        <v>115</v>
      </c>
      <c r="C63" s="91" t="s">
        <v>512</v>
      </c>
      <c r="D63" s="40">
        <v>6181500</v>
      </c>
      <c r="E63" s="275">
        <f>IF($E$5="REVISED BUDGET",'Variance Analysis'!E63,'Variance Analysis'!D63)</f>
        <v>0</v>
      </c>
      <c r="F63" s="358">
        <f>IF($E$5="REVISED BUDGET",'Revised Budget'!F63,'Original Budget'!F63)</f>
        <v>0</v>
      </c>
      <c r="G63" s="358">
        <f>IF($E$5="REVISED BUDGET",'Revised Budget'!G63,'Original Budget'!G63)</f>
        <v>0</v>
      </c>
      <c r="H63" s="358">
        <f>IF($E$5="REVISED BUDGET",'Revised Budget'!H63,'Original Budget'!H63)</f>
        <v>0</v>
      </c>
      <c r="I63" s="358">
        <f>IF($E$5="REVISED BUDGET",'Revised Budget'!I63,'Original Budget'!I63)</f>
        <v>0</v>
      </c>
      <c r="J63" s="358">
        <f>IF($E$5="REVISED BUDGET",'Revised Budget'!J63,'Original Budget'!J63)</f>
        <v>0</v>
      </c>
      <c r="K63" s="358">
        <f>IF($E$5="REVISED BUDGET",'Revised Budget'!K63,'Original Budget'!K63)</f>
        <v>0</v>
      </c>
      <c r="L63" s="358">
        <f>IF($E$5="REVISED BUDGET",'Revised Budget'!L63,'Original Budget'!L63)</f>
        <v>0</v>
      </c>
      <c r="M63" s="358">
        <f>IF($E$5="REVISED BUDGET",'Revised Budget'!M63,'Original Budget'!M63)</f>
        <v>0</v>
      </c>
      <c r="N63" s="358">
        <f>IF($E$5="REVISED BUDGET",'Revised Budget'!N63,'Original Budget'!N63)</f>
        <v>0</v>
      </c>
      <c r="O63" s="358">
        <f>IF($E$5="REVISED BUDGET",'Revised Budget'!O63,'Original Budget'!O63)</f>
        <v>0</v>
      </c>
      <c r="P63" s="358">
        <f>IF($E$5="REVISED BUDGET",'Revised Budget'!P63,'Original Budget'!P63)</f>
        <v>0</v>
      </c>
      <c r="Q63" s="358">
        <f>IF($E$5="REVISED BUDGET",'Revised Budget'!Q63,'Original Budget'!Q63)</f>
        <v>0</v>
      </c>
      <c r="R63" s="61">
        <f t="shared" si="6"/>
        <v>0</v>
      </c>
      <c r="S63" s="23"/>
      <c r="T63" s="282">
        <f t="shared" si="5"/>
        <v>0</v>
      </c>
      <c r="U63" s="28"/>
      <c r="V63" s="307"/>
    </row>
    <row r="64" spans="1:22" s="13" customFormat="1" ht="3" customHeight="1" x14ac:dyDescent="0.3">
      <c r="A64" s="60"/>
      <c r="B64" s="23"/>
      <c r="C64" s="91"/>
      <c r="D64" s="40"/>
      <c r="E64" s="275"/>
      <c r="F64" s="44"/>
      <c r="G64" s="44"/>
      <c r="H64" s="44"/>
      <c r="I64" s="44"/>
      <c r="J64" s="44"/>
      <c r="K64" s="44"/>
      <c r="L64" s="44"/>
      <c r="M64" s="44"/>
      <c r="N64" s="44"/>
      <c r="O64" s="44"/>
      <c r="P64" s="44"/>
      <c r="Q64" s="44"/>
      <c r="R64" s="64"/>
      <c r="S64" s="23"/>
      <c r="T64" s="289"/>
      <c r="U64" s="28"/>
      <c r="V64" s="314"/>
    </row>
    <row r="65" spans="1:22" s="13" customFormat="1" ht="14" x14ac:dyDescent="0.3">
      <c r="A65" s="60"/>
      <c r="B65" s="13" t="s">
        <v>117</v>
      </c>
      <c r="C65" s="91" t="s">
        <v>118</v>
      </c>
      <c r="D65" s="40">
        <v>6110610</v>
      </c>
      <c r="E65" s="275">
        <f>IF($E$5="REVISED BUDGET",'Variance Analysis'!E65,'Variance Analysis'!D65)</f>
        <v>0</v>
      </c>
      <c r="F65" s="358">
        <f>IF($E$5="REVISED BUDGET",'Revised Budget'!F65,'Original Budget'!F65)</f>
        <v>0</v>
      </c>
      <c r="G65" s="358">
        <f>IF($E$5="REVISED BUDGET",'Revised Budget'!G65,'Original Budget'!G65)</f>
        <v>0</v>
      </c>
      <c r="H65" s="358">
        <f>IF($E$5="REVISED BUDGET",'Revised Budget'!H65,'Original Budget'!H65)</f>
        <v>0</v>
      </c>
      <c r="I65" s="358">
        <f>IF($E$5="REVISED BUDGET",'Revised Budget'!I65,'Original Budget'!I65)</f>
        <v>0</v>
      </c>
      <c r="J65" s="358">
        <f>IF($E$5="REVISED BUDGET",'Revised Budget'!J65,'Original Budget'!J65)</f>
        <v>0</v>
      </c>
      <c r="K65" s="358">
        <f>IF($E$5="REVISED BUDGET",'Revised Budget'!K65,'Original Budget'!K65)</f>
        <v>0</v>
      </c>
      <c r="L65" s="358">
        <f>IF($E$5="REVISED BUDGET",'Revised Budget'!L65,'Original Budget'!L65)</f>
        <v>0</v>
      </c>
      <c r="M65" s="358">
        <f>IF($E$5="REVISED BUDGET",'Revised Budget'!M65,'Original Budget'!M65)</f>
        <v>0</v>
      </c>
      <c r="N65" s="358">
        <f>IF($E$5="REVISED BUDGET",'Revised Budget'!N65,'Original Budget'!N65)</f>
        <v>0</v>
      </c>
      <c r="O65" s="358">
        <f>IF($E$5="REVISED BUDGET",'Revised Budget'!O65,'Original Budget'!O65)</f>
        <v>0</v>
      </c>
      <c r="P65" s="358">
        <f>IF($E$5="REVISED BUDGET",'Revised Budget'!P65,'Original Budget'!P65)</f>
        <v>0</v>
      </c>
      <c r="Q65" s="358">
        <f>IF($E$5="REVISED BUDGET",'Revised Budget'!Q65,'Original Budget'!Q65)</f>
        <v>0</v>
      </c>
      <c r="R65" s="61">
        <f t="shared" ref="R65:R66" si="7">SUM(F65:Q65)</f>
        <v>0</v>
      </c>
      <c r="S65" s="23"/>
      <c r="T65" s="282">
        <f t="shared" ref="T65:T66" si="8">R65-E65</f>
        <v>0</v>
      </c>
      <c r="U65" s="28"/>
      <c r="V65" s="307"/>
    </row>
    <row r="66" spans="1:22" s="13" customFormat="1" ht="14.5" thickBot="1" x14ac:dyDescent="0.35">
      <c r="A66" s="60"/>
      <c r="B66" s="23" t="s">
        <v>119</v>
      </c>
      <c r="C66" s="91" t="s">
        <v>120</v>
      </c>
      <c r="D66" s="40">
        <v>6122340</v>
      </c>
      <c r="E66" s="45">
        <f>IF($E$5="REVISED BUDGET",'Variance Analysis'!E66,'Variance Analysis'!D66)</f>
        <v>0</v>
      </c>
      <c r="F66" s="358">
        <f>IF($E$5="REVISED BUDGET",'Revised Budget'!F66,'Original Budget'!F66)</f>
        <v>0</v>
      </c>
      <c r="G66" s="358">
        <f>IF($E$5="REVISED BUDGET",'Revised Budget'!G66,'Original Budget'!G66)</f>
        <v>0</v>
      </c>
      <c r="H66" s="358">
        <f>IF($E$5="REVISED BUDGET",'Revised Budget'!H66,'Original Budget'!H66)</f>
        <v>0</v>
      </c>
      <c r="I66" s="358">
        <f>IF($E$5="REVISED BUDGET",'Revised Budget'!I66,'Original Budget'!I66)</f>
        <v>0</v>
      </c>
      <c r="J66" s="358">
        <f>IF($E$5="REVISED BUDGET",'Revised Budget'!J66,'Original Budget'!J66)</f>
        <v>0</v>
      </c>
      <c r="K66" s="358">
        <f>IF($E$5="REVISED BUDGET",'Revised Budget'!K66,'Original Budget'!K66)</f>
        <v>0</v>
      </c>
      <c r="L66" s="358">
        <f>IF($E$5="REVISED BUDGET",'Revised Budget'!L66,'Original Budget'!L66)</f>
        <v>0</v>
      </c>
      <c r="M66" s="358">
        <f>IF($E$5="REVISED BUDGET",'Revised Budget'!M66,'Original Budget'!M66)</f>
        <v>0</v>
      </c>
      <c r="N66" s="358">
        <f>IF($E$5="REVISED BUDGET",'Revised Budget'!N66,'Original Budget'!N66)</f>
        <v>0</v>
      </c>
      <c r="O66" s="358">
        <f>IF($E$5="REVISED BUDGET",'Revised Budget'!O66,'Original Budget'!O66)</f>
        <v>0</v>
      </c>
      <c r="P66" s="358">
        <f>IF($E$5="REVISED BUDGET",'Revised Budget'!P66,'Original Budget'!P66)</f>
        <v>0</v>
      </c>
      <c r="Q66" s="358">
        <f>IF($E$5="REVISED BUDGET",'Revised Budget'!Q66,'Original Budget'!Q66)</f>
        <v>0</v>
      </c>
      <c r="R66" s="85">
        <f t="shared" si="7"/>
        <v>0</v>
      </c>
      <c r="S66" s="23"/>
      <c r="T66" s="284">
        <f t="shared" si="8"/>
        <v>0</v>
      </c>
      <c r="U66" s="28"/>
      <c r="V66" s="309"/>
    </row>
    <row r="67" spans="1:22" s="13" customFormat="1" ht="3" customHeight="1" x14ac:dyDescent="0.3">
      <c r="A67" s="206"/>
      <c r="B67" s="207"/>
      <c r="C67" s="208"/>
      <c r="D67" s="209"/>
      <c r="E67" s="227"/>
      <c r="F67" s="224"/>
      <c r="G67" s="224"/>
      <c r="H67" s="224"/>
      <c r="I67" s="224"/>
      <c r="J67" s="224"/>
      <c r="K67" s="224"/>
      <c r="L67" s="224"/>
      <c r="M67" s="224"/>
      <c r="N67" s="224"/>
      <c r="O67" s="224"/>
      <c r="P67" s="224"/>
      <c r="Q67" s="224"/>
      <c r="R67" s="225"/>
      <c r="T67" s="290"/>
      <c r="U67" s="28"/>
      <c r="V67" s="315"/>
    </row>
    <row r="68" spans="1:22" s="13" customFormat="1" ht="16" thickBot="1" x14ac:dyDescent="0.4">
      <c r="A68" s="212"/>
      <c r="B68" s="213" t="s">
        <v>513</v>
      </c>
      <c r="C68" s="213"/>
      <c r="D68" s="214"/>
      <c r="E68" s="276">
        <f>ROUND(SUM(E34:E67),2)</f>
        <v>0</v>
      </c>
      <c r="F68" s="223">
        <f>SUM(F34:F67)</f>
        <v>0</v>
      </c>
      <c r="G68" s="223">
        <f t="shared" ref="G68:R68" si="9">SUM(G34:G67)</f>
        <v>0</v>
      </c>
      <c r="H68" s="223">
        <f t="shared" si="9"/>
        <v>0</v>
      </c>
      <c r="I68" s="223">
        <f t="shared" si="9"/>
        <v>0</v>
      </c>
      <c r="J68" s="223">
        <f t="shared" si="9"/>
        <v>0</v>
      </c>
      <c r="K68" s="223">
        <f t="shared" si="9"/>
        <v>0</v>
      </c>
      <c r="L68" s="223">
        <f t="shared" si="9"/>
        <v>0</v>
      </c>
      <c r="M68" s="223">
        <f t="shared" si="9"/>
        <v>0</v>
      </c>
      <c r="N68" s="223">
        <f t="shared" si="9"/>
        <v>0</v>
      </c>
      <c r="O68" s="223">
        <f t="shared" si="9"/>
        <v>0</v>
      </c>
      <c r="P68" s="223">
        <f t="shared" si="9"/>
        <v>0</v>
      </c>
      <c r="Q68" s="223">
        <f t="shared" si="9"/>
        <v>0</v>
      </c>
      <c r="R68" s="216">
        <f t="shared" si="9"/>
        <v>0</v>
      </c>
      <c r="T68" s="286">
        <f t="shared" ref="T68" si="10">SUM(T34:T67)</f>
        <v>0</v>
      </c>
      <c r="U68" s="28"/>
      <c r="V68" s="311"/>
    </row>
    <row r="69" spans="1:22" s="13" customFormat="1" ht="12" customHeight="1" thickBot="1" x14ac:dyDescent="0.35">
      <c r="C69" s="6"/>
      <c r="D69" s="40"/>
      <c r="E69" s="45"/>
      <c r="F69" s="41"/>
      <c r="G69" s="41"/>
      <c r="H69" s="41"/>
      <c r="I69" s="41"/>
      <c r="J69" s="41"/>
      <c r="K69" s="41"/>
      <c r="L69" s="41"/>
      <c r="M69" s="41"/>
      <c r="N69" s="41"/>
      <c r="O69" s="41"/>
      <c r="P69" s="41"/>
      <c r="Q69" s="41"/>
      <c r="R69" s="4"/>
      <c r="T69" s="4"/>
      <c r="U69" s="28"/>
      <c r="V69" s="316"/>
    </row>
    <row r="70" spans="1:22" s="13" customFormat="1" ht="12" hidden="1" customHeight="1" thickBot="1" x14ac:dyDescent="0.35">
      <c r="C70" s="6"/>
      <c r="D70" s="40"/>
      <c r="E70" s="45"/>
      <c r="F70" s="41"/>
      <c r="G70" s="41"/>
      <c r="H70" s="41"/>
      <c r="I70" s="41"/>
      <c r="J70" s="41"/>
      <c r="K70" s="41"/>
      <c r="L70" s="41"/>
      <c r="M70" s="41"/>
      <c r="N70" s="41"/>
      <c r="O70" s="41"/>
      <c r="P70" s="41"/>
      <c r="Q70" s="41"/>
      <c r="R70" s="4"/>
      <c r="T70" s="4"/>
      <c r="U70" s="28"/>
      <c r="V70" s="316"/>
    </row>
    <row r="71" spans="1:22" s="13" customFormat="1" ht="18.649999999999999" customHeight="1" x14ac:dyDescent="0.35">
      <c r="A71" s="56"/>
      <c r="B71" s="93" t="s">
        <v>514</v>
      </c>
      <c r="C71" s="93"/>
      <c r="D71" s="87"/>
      <c r="E71" s="95"/>
      <c r="F71" s="88"/>
      <c r="G71" s="88"/>
      <c r="H71" s="88"/>
      <c r="I71" s="88"/>
      <c r="J71" s="88"/>
      <c r="K71" s="88"/>
      <c r="L71" s="88"/>
      <c r="M71" s="88"/>
      <c r="N71" s="88"/>
      <c r="O71" s="88"/>
      <c r="P71" s="88"/>
      <c r="Q71" s="88"/>
      <c r="R71" s="89"/>
      <c r="T71" s="287"/>
      <c r="U71" s="28"/>
      <c r="V71" s="312"/>
    </row>
    <row r="72" spans="1:22" s="13" customFormat="1" ht="14" x14ac:dyDescent="0.3">
      <c r="A72" s="60"/>
      <c r="B72" s="13" t="s">
        <v>121</v>
      </c>
      <c r="C72" s="94" t="s">
        <v>122</v>
      </c>
      <c r="D72" s="40">
        <v>4190170</v>
      </c>
      <c r="E72" s="277">
        <f>IF($E$5="REVISED BUDGET",'Variance Analysis'!E72,'Variance Analysis'!D72)</f>
        <v>0</v>
      </c>
      <c r="F72" s="358">
        <f>IF($E$5="REVISED BUDGET",'Revised Budget'!F72,'Original Budget'!F72)</f>
        <v>0</v>
      </c>
      <c r="G72" s="358">
        <f>IF($E$5="REVISED BUDGET",'Revised Budget'!G72,'Original Budget'!G72)</f>
        <v>0</v>
      </c>
      <c r="H72" s="358">
        <f>IF($E$5="REVISED BUDGET",'Revised Budget'!H72,'Original Budget'!H72)</f>
        <v>0</v>
      </c>
      <c r="I72" s="358">
        <f>IF($E$5="REVISED BUDGET",'Revised Budget'!I72,'Original Budget'!I72)</f>
        <v>0</v>
      </c>
      <c r="J72" s="358">
        <f>IF($E$5="REVISED BUDGET",'Revised Budget'!J72,'Original Budget'!J72)</f>
        <v>0</v>
      </c>
      <c r="K72" s="358">
        <f>IF($E$5="REVISED BUDGET",'Revised Budget'!K72,'Original Budget'!K72)</f>
        <v>0</v>
      </c>
      <c r="L72" s="358">
        <f>IF($E$5="REVISED BUDGET",'Revised Budget'!L72,'Original Budget'!L72)</f>
        <v>0</v>
      </c>
      <c r="M72" s="358">
        <f>IF($E$5="REVISED BUDGET",'Revised Budget'!M72,'Original Budget'!M72)</f>
        <v>0</v>
      </c>
      <c r="N72" s="358">
        <f>IF($E$5="REVISED BUDGET",'Revised Budget'!N72,'Original Budget'!N72)</f>
        <v>0</v>
      </c>
      <c r="O72" s="358">
        <f>IF($E$5="REVISED BUDGET",'Revised Budget'!O72,'Original Budget'!O72)</f>
        <v>0</v>
      </c>
      <c r="P72" s="358">
        <f>IF($E$5="REVISED BUDGET",'Revised Budget'!P72,'Original Budget'!P72)</f>
        <v>0</v>
      </c>
      <c r="Q72" s="358">
        <f>IF($E$5="REVISED BUDGET",'Revised Budget'!Q72,'Original Budget'!Q72)</f>
        <v>0</v>
      </c>
      <c r="R72" s="61">
        <f t="shared" ref="R72:R74" si="11">SUM(F72:Q72)</f>
        <v>0</v>
      </c>
      <c r="T72" s="282">
        <f t="shared" ref="T72:T74" si="12">R72-E72</f>
        <v>0</v>
      </c>
      <c r="U72" s="28"/>
      <c r="V72" s="307"/>
    </row>
    <row r="73" spans="1:22" s="13" customFormat="1" ht="14" x14ac:dyDescent="0.3">
      <c r="A73" s="60"/>
      <c r="B73" s="13" t="s">
        <v>123</v>
      </c>
      <c r="C73" s="94" t="s">
        <v>124</v>
      </c>
      <c r="D73" s="40">
        <v>4190430</v>
      </c>
      <c r="E73" s="275">
        <f>IF($E$5="REVISED BUDGET",'Variance Analysis'!E73,'Variance Analysis'!D73)</f>
        <v>0</v>
      </c>
      <c r="F73" s="358">
        <f>IF($E$5="REVISED BUDGET",'Revised Budget'!F73,'Original Budget'!F73)</f>
        <v>0</v>
      </c>
      <c r="G73" s="358">
        <f>IF($E$5="REVISED BUDGET",'Revised Budget'!G73,'Original Budget'!G73)</f>
        <v>0</v>
      </c>
      <c r="H73" s="358">
        <f>IF($E$5="REVISED BUDGET",'Revised Budget'!H73,'Original Budget'!H73)</f>
        <v>0</v>
      </c>
      <c r="I73" s="358">
        <f>IF($E$5="REVISED BUDGET",'Revised Budget'!I73,'Original Budget'!I73)</f>
        <v>0</v>
      </c>
      <c r="J73" s="358">
        <f>IF($E$5="REVISED BUDGET",'Revised Budget'!J73,'Original Budget'!J73)</f>
        <v>0</v>
      </c>
      <c r="K73" s="358">
        <f>IF($E$5="REVISED BUDGET",'Revised Budget'!K73,'Original Budget'!K73)</f>
        <v>0</v>
      </c>
      <c r="L73" s="358">
        <f>IF($E$5="REVISED BUDGET",'Revised Budget'!L73,'Original Budget'!L73)</f>
        <v>0</v>
      </c>
      <c r="M73" s="358">
        <f>IF($E$5="REVISED BUDGET",'Revised Budget'!M73,'Original Budget'!M73)</f>
        <v>0</v>
      </c>
      <c r="N73" s="358">
        <f>IF($E$5="REVISED BUDGET",'Revised Budget'!N73,'Original Budget'!N73)</f>
        <v>0</v>
      </c>
      <c r="O73" s="358">
        <f>IF($E$5="REVISED BUDGET",'Revised Budget'!O73,'Original Budget'!O73)</f>
        <v>0</v>
      </c>
      <c r="P73" s="358">
        <f>IF($E$5="REVISED BUDGET",'Revised Budget'!P73,'Original Budget'!P73)</f>
        <v>0</v>
      </c>
      <c r="Q73" s="358">
        <f>IF($E$5="REVISED BUDGET",'Revised Budget'!Q73,'Original Budget'!Q73)</f>
        <v>0</v>
      </c>
      <c r="R73" s="61">
        <f t="shared" si="11"/>
        <v>0</v>
      </c>
      <c r="T73" s="282">
        <f t="shared" si="12"/>
        <v>0</v>
      </c>
      <c r="U73" s="28"/>
      <c r="V73" s="307"/>
    </row>
    <row r="74" spans="1:22" s="13" customFormat="1" ht="14.5" thickBot="1" x14ac:dyDescent="0.35">
      <c r="A74" s="60"/>
      <c r="B74" s="13" t="s">
        <v>125</v>
      </c>
      <c r="C74" s="91" t="s">
        <v>515</v>
      </c>
      <c r="D74" s="40">
        <v>6181510</v>
      </c>
      <c r="E74" s="45">
        <f>-E63</f>
        <v>0</v>
      </c>
      <c r="F74" s="358">
        <f>IF($E$5="REVISED BUDGET",'Revised Budget'!F74,'Original Budget'!F74)</f>
        <v>0</v>
      </c>
      <c r="G74" s="358">
        <f>IF($E$5="REVISED BUDGET",'Revised Budget'!G74,'Original Budget'!G74)</f>
        <v>0</v>
      </c>
      <c r="H74" s="358">
        <f>IF($E$5="REVISED BUDGET",'Revised Budget'!H74,'Original Budget'!H74)</f>
        <v>0</v>
      </c>
      <c r="I74" s="358">
        <f>IF($E$5="REVISED BUDGET",'Revised Budget'!I74,'Original Budget'!I74)</f>
        <v>0</v>
      </c>
      <c r="J74" s="358">
        <f>IF($E$5="REVISED BUDGET",'Revised Budget'!J74,'Original Budget'!J74)</f>
        <v>0</v>
      </c>
      <c r="K74" s="358">
        <f>IF($E$5="REVISED BUDGET",'Revised Budget'!K74,'Original Budget'!K74)</f>
        <v>0</v>
      </c>
      <c r="L74" s="358">
        <f>IF($E$5="REVISED BUDGET",'Revised Budget'!L74,'Original Budget'!L74)</f>
        <v>0</v>
      </c>
      <c r="M74" s="358">
        <f>IF($E$5="REVISED BUDGET",'Revised Budget'!M74,'Original Budget'!M74)</f>
        <v>0</v>
      </c>
      <c r="N74" s="358">
        <f>IF($E$5="REVISED BUDGET",'Revised Budget'!N74,'Original Budget'!N74)</f>
        <v>0</v>
      </c>
      <c r="O74" s="358">
        <f>IF($E$5="REVISED BUDGET",'Revised Budget'!O74,'Original Budget'!O74)</f>
        <v>0</v>
      </c>
      <c r="P74" s="358">
        <f>IF($E$5="REVISED BUDGET",'Revised Budget'!P74,'Original Budget'!P74)</f>
        <v>0</v>
      </c>
      <c r="Q74" s="358">
        <f>IF($E$5="REVISED BUDGET",'Revised Budget'!Q74,'Original Budget'!Q74)</f>
        <v>0</v>
      </c>
      <c r="R74" s="85">
        <f t="shared" si="11"/>
        <v>0</v>
      </c>
      <c r="T74" s="282">
        <f t="shared" si="12"/>
        <v>0</v>
      </c>
      <c r="U74" s="28"/>
      <c r="V74" s="309"/>
    </row>
    <row r="75" spans="1:22" s="13" customFormat="1" ht="3" customHeight="1" x14ac:dyDescent="0.3">
      <c r="A75" s="206"/>
      <c r="B75" s="207"/>
      <c r="C75" s="208"/>
      <c r="D75" s="209"/>
      <c r="E75" s="227"/>
      <c r="F75" s="224"/>
      <c r="G75" s="224"/>
      <c r="H75" s="224"/>
      <c r="I75" s="224"/>
      <c r="J75" s="224"/>
      <c r="K75" s="224"/>
      <c r="L75" s="224"/>
      <c r="M75" s="224"/>
      <c r="N75" s="224"/>
      <c r="O75" s="224"/>
      <c r="P75" s="224"/>
      <c r="Q75" s="224"/>
      <c r="R75" s="225"/>
      <c r="T75" s="290"/>
      <c r="U75" s="28"/>
      <c r="V75" s="315"/>
    </row>
    <row r="76" spans="1:22" s="13" customFormat="1" ht="16" thickBot="1" x14ac:dyDescent="0.4">
      <c r="A76" s="212"/>
      <c r="B76" s="213" t="s">
        <v>516</v>
      </c>
      <c r="C76" s="213"/>
      <c r="D76" s="214"/>
      <c r="E76" s="276">
        <f>ROUND(SUM(E72:E74),2)</f>
        <v>0</v>
      </c>
      <c r="F76" s="223">
        <f>SUM(F72:F74)</f>
        <v>0</v>
      </c>
      <c r="G76" s="223">
        <f t="shared" ref="G76:R76" si="13">SUM(G72:G74)</f>
        <v>0</v>
      </c>
      <c r="H76" s="223">
        <f t="shared" si="13"/>
        <v>0</v>
      </c>
      <c r="I76" s="223">
        <f t="shared" si="13"/>
        <v>0</v>
      </c>
      <c r="J76" s="223">
        <f t="shared" si="13"/>
        <v>0</v>
      </c>
      <c r="K76" s="223">
        <f t="shared" si="13"/>
        <v>0</v>
      </c>
      <c r="L76" s="223">
        <f t="shared" si="13"/>
        <v>0</v>
      </c>
      <c r="M76" s="223">
        <f t="shared" si="13"/>
        <v>0</v>
      </c>
      <c r="N76" s="223">
        <f t="shared" si="13"/>
        <v>0</v>
      </c>
      <c r="O76" s="223">
        <f t="shared" si="13"/>
        <v>0</v>
      </c>
      <c r="P76" s="223">
        <f t="shared" si="13"/>
        <v>0</v>
      </c>
      <c r="Q76" s="223">
        <f t="shared" si="13"/>
        <v>0</v>
      </c>
      <c r="R76" s="216">
        <f t="shared" si="13"/>
        <v>0</v>
      </c>
      <c r="T76" s="286">
        <f t="shared" ref="T76" si="14">SUM(T72:T74)</f>
        <v>0</v>
      </c>
      <c r="U76" s="28"/>
      <c r="V76" s="311"/>
    </row>
    <row r="77" spans="1:22" s="13" customFormat="1" ht="12" customHeight="1" thickBot="1" x14ac:dyDescent="0.4">
      <c r="B77" s="42"/>
      <c r="C77" s="6"/>
      <c r="D77" s="40"/>
      <c r="E77" s="45"/>
      <c r="F77" s="43"/>
      <c r="G77" s="43"/>
      <c r="H77" s="43"/>
      <c r="I77" s="43"/>
      <c r="J77" s="43"/>
      <c r="K77" s="43"/>
      <c r="L77" s="43"/>
      <c r="M77" s="43"/>
      <c r="N77" s="43"/>
      <c r="O77" s="43"/>
      <c r="P77" s="43"/>
      <c r="Q77" s="43"/>
      <c r="R77" s="43"/>
      <c r="T77" s="43"/>
      <c r="U77" s="28"/>
      <c r="V77" s="317"/>
    </row>
    <row r="78" spans="1:22" s="13" customFormat="1" ht="15.5" x14ac:dyDescent="0.35">
      <c r="A78" s="56"/>
      <c r="B78" s="93" t="s">
        <v>517</v>
      </c>
      <c r="C78" s="93"/>
      <c r="D78" s="87"/>
      <c r="E78" s="95"/>
      <c r="F78" s="88"/>
      <c r="G78" s="88"/>
      <c r="H78" s="88"/>
      <c r="I78" s="88"/>
      <c r="J78" s="88"/>
      <c r="K78" s="88"/>
      <c r="L78" s="88"/>
      <c r="M78" s="88"/>
      <c r="N78" s="88"/>
      <c r="O78" s="88"/>
      <c r="P78" s="88"/>
      <c r="Q78" s="88"/>
      <c r="R78" s="92"/>
      <c r="T78" s="291"/>
      <c r="U78" s="28"/>
      <c r="V78" s="318"/>
    </row>
    <row r="79" spans="1:22" s="13" customFormat="1" ht="14" x14ac:dyDescent="0.3">
      <c r="A79" s="60"/>
      <c r="B79" s="13" t="s">
        <v>146</v>
      </c>
      <c r="C79" s="6" t="s">
        <v>147</v>
      </c>
      <c r="D79" s="40">
        <v>6180210</v>
      </c>
      <c r="E79" s="273">
        <f>IF($E$5="REVISED BUDGET",'Variance Analysis'!E79,'Variance Analysis'!D79)</f>
        <v>0</v>
      </c>
      <c r="F79" s="358">
        <f>IF($E$5="REVISED BUDGET",'Revised Budget'!F79,'Original Budget'!F79)</f>
        <v>0</v>
      </c>
      <c r="G79" s="358">
        <f>IF($E$5="REVISED BUDGET",'Revised Budget'!G79,'Original Budget'!G79)</f>
        <v>0</v>
      </c>
      <c r="H79" s="358">
        <f>IF($E$5="REVISED BUDGET",'Revised Budget'!H79,'Original Budget'!H79)</f>
        <v>0</v>
      </c>
      <c r="I79" s="358">
        <f>IF($E$5="REVISED BUDGET",'Revised Budget'!I79,'Original Budget'!I79)</f>
        <v>0</v>
      </c>
      <c r="J79" s="358">
        <f>IF($E$5="REVISED BUDGET",'Revised Budget'!J79,'Original Budget'!J79)</f>
        <v>0</v>
      </c>
      <c r="K79" s="358">
        <f>IF($E$5="REVISED BUDGET",'Revised Budget'!K79,'Original Budget'!K79)</f>
        <v>0</v>
      </c>
      <c r="L79" s="358">
        <f>IF($E$5="REVISED BUDGET",'Revised Budget'!L79,'Original Budget'!L79)</f>
        <v>0</v>
      </c>
      <c r="M79" s="358">
        <f>IF($E$5="REVISED BUDGET",'Revised Budget'!M79,'Original Budget'!M79)</f>
        <v>0</v>
      </c>
      <c r="N79" s="358">
        <f>IF($E$5="REVISED BUDGET",'Revised Budget'!N79,'Original Budget'!N79)</f>
        <v>0</v>
      </c>
      <c r="O79" s="358">
        <f>IF($E$5="REVISED BUDGET",'Revised Budget'!O79,'Original Budget'!O79)</f>
        <v>0</v>
      </c>
      <c r="P79" s="358">
        <f>IF($E$5="REVISED BUDGET",'Revised Budget'!P79,'Original Budget'!P79)</f>
        <v>0</v>
      </c>
      <c r="Q79" s="358">
        <f>IF($E$5="REVISED BUDGET",'Revised Budget'!Q79,'Original Budget'!Q79)</f>
        <v>0</v>
      </c>
      <c r="R79" s="61">
        <f t="shared" ref="R79:R82" si="15">SUM(F79:Q79)</f>
        <v>0</v>
      </c>
      <c r="T79" s="282">
        <f t="shared" ref="T79:T82" si="16">R79-E79</f>
        <v>0</v>
      </c>
      <c r="U79" s="28"/>
      <c r="V79" s="307"/>
    </row>
    <row r="80" spans="1:22" s="13" customFormat="1" ht="14" x14ac:dyDescent="0.3">
      <c r="A80" s="60"/>
      <c r="B80" s="13" t="s">
        <v>127</v>
      </c>
      <c r="C80" s="6" t="s">
        <v>128</v>
      </c>
      <c r="D80" s="40">
        <v>6180200</v>
      </c>
      <c r="E80" s="274">
        <f>IF($E$5="REVISED BUDGET",'Variance Analysis'!E80,'Variance Analysis'!D80)</f>
        <v>0</v>
      </c>
      <c r="F80" s="358">
        <f>IF($E$5="REVISED BUDGET",'Revised Budget'!F80,'Original Budget'!F80)</f>
        <v>0</v>
      </c>
      <c r="G80" s="358">
        <f>IF($E$5="REVISED BUDGET",'Revised Budget'!G80,'Original Budget'!G80)</f>
        <v>0</v>
      </c>
      <c r="H80" s="358">
        <f>IF($E$5="REVISED BUDGET",'Revised Budget'!H80,'Original Budget'!H80)</f>
        <v>0</v>
      </c>
      <c r="I80" s="358">
        <f>IF($E$5="REVISED BUDGET",'Revised Budget'!I80,'Original Budget'!I80)</f>
        <v>0</v>
      </c>
      <c r="J80" s="358">
        <f>IF($E$5="REVISED BUDGET",'Revised Budget'!J80,'Original Budget'!J80)</f>
        <v>0</v>
      </c>
      <c r="K80" s="358">
        <f>IF($E$5="REVISED BUDGET",'Revised Budget'!K80,'Original Budget'!K80)</f>
        <v>0</v>
      </c>
      <c r="L80" s="358">
        <f>IF($E$5="REVISED BUDGET",'Revised Budget'!L80,'Original Budget'!L80)</f>
        <v>0</v>
      </c>
      <c r="M80" s="358">
        <f>IF($E$5="REVISED BUDGET",'Revised Budget'!M80,'Original Budget'!M80)</f>
        <v>0</v>
      </c>
      <c r="N80" s="358">
        <f>IF($E$5="REVISED BUDGET",'Revised Budget'!N80,'Original Budget'!N80)</f>
        <v>0</v>
      </c>
      <c r="O80" s="358">
        <f>IF($E$5="REVISED BUDGET",'Revised Budget'!O80,'Original Budget'!O80)</f>
        <v>0</v>
      </c>
      <c r="P80" s="358">
        <f>IF($E$5="REVISED BUDGET",'Revised Budget'!P80,'Original Budget'!P80)</f>
        <v>0</v>
      </c>
      <c r="Q80" s="358">
        <f>IF($E$5="REVISED BUDGET",'Revised Budget'!Q80,'Original Budget'!Q80)</f>
        <v>0</v>
      </c>
      <c r="R80" s="61">
        <f t="shared" si="15"/>
        <v>0</v>
      </c>
      <c r="T80" s="282">
        <f t="shared" si="16"/>
        <v>0</v>
      </c>
      <c r="U80" s="28"/>
      <c r="V80" s="307"/>
    </row>
    <row r="81" spans="1:22" s="13" customFormat="1" ht="14" x14ac:dyDescent="0.3">
      <c r="A81" s="60"/>
      <c r="B81" s="13" t="s">
        <v>130</v>
      </c>
      <c r="C81" s="6" t="s">
        <v>131</v>
      </c>
      <c r="D81" s="62">
        <v>6180230</v>
      </c>
      <c r="E81" s="274">
        <f>IF($E$5="REVISED BUDGET",'Variance Analysis'!E81,'Variance Analysis'!D81)</f>
        <v>0</v>
      </c>
      <c r="F81" s="358">
        <f>IF($E$5="REVISED BUDGET",'Revised Budget'!F81,'Original Budget'!F81)</f>
        <v>0</v>
      </c>
      <c r="G81" s="358">
        <f>IF($E$5="REVISED BUDGET",'Revised Budget'!G81,'Original Budget'!G81)</f>
        <v>0</v>
      </c>
      <c r="H81" s="358">
        <f>IF($E$5="REVISED BUDGET",'Revised Budget'!H81,'Original Budget'!H81)</f>
        <v>0</v>
      </c>
      <c r="I81" s="358">
        <f>IF($E$5="REVISED BUDGET",'Revised Budget'!I81,'Original Budget'!I81)</f>
        <v>0</v>
      </c>
      <c r="J81" s="358">
        <f>IF($E$5="REVISED BUDGET",'Revised Budget'!J81,'Original Budget'!J81)</f>
        <v>0</v>
      </c>
      <c r="K81" s="358">
        <f>IF($E$5="REVISED BUDGET",'Revised Budget'!K81,'Original Budget'!K81)</f>
        <v>0</v>
      </c>
      <c r="L81" s="358">
        <f>IF($E$5="REVISED BUDGET",'Revised Budget'!L81,'Original Budget'!L81)</f>
        <v>0</v>
      </c>
      <c r="M81" s="358">
        <f>IF($E$5="REVISED BUDGET",'Revised Budget'!M81,'Original Budget'!M81)</f>
        <v>0</v>
      </c>
      <c r="N81" s="358">
        <f>IF($E$5="REVISED BUDGET",'Revised Budget'!N81,'Original Budget'!N81)</f>
        <v>0</v>
      </c>
      <c r="O81" s="358">
        <f>IF($E$5="REVISED BUDGET",'Revised Budget'!O81,'Original Budget'!O81)</f>
        <v>0</v>
      </c>
      <c r="P81" s="358">
        <f>IF($E$5="REVISED BUDGET",'Revised Budget'!P81,'Original Budget'!P81)</f>
        <v>0</v>
      </c>
      <c r="Q81" s="358">
        <f>IF($E$5="REVISED BUDGET",'Revised Budget'!Q81,'Original Budget'!Q81)</f>
        <v>0</v>
      </c>
      <c r="R81" s="61">
        <f t="shared" si="15"/>
        <v>0</v>
      </c>
      <c r="T81" s="282">
        <f t="shared" si="16"/>
        <v>0</v>
      </c>
      <c r="U81" s="28"/>
      <c r="V81" s="307"/>
    </row>
    <row r="82" spans="1:22" s="13" customFormat="1" ht="14.5" thickBot="1" x14ac:dyDescent="0.35">
      <c r="A82" s="60"/>
      <c r="B82" s="13" t="s">
        <v>135</v>
      </c>
      <c r="C82" s="6" t="s">
        <v>136</v>
      </c>
      <c r="D82" s="40">
        <v>6180260</v>
      </c>
      <c r="E82" s="278">
        <f>IF($E$5="REVISED BUDGET",'Variance Analysis'!E82,'Variance Analysis'!D82)</f>
        <v>0</v>
      </c>
      <c r="F82" s="358">
        <f>IF($E$5="REVISED BUDGET",'Revised Budget'!F82,'Original Budget'!F82)</f>
        <v>0</v>
      </c>
      <c r="G82" s="358">
        <f>IF($E$5="REVISED BUDGET",'Revised Budget'!G82,'Original Budget'!G82)</f>
        <v>0</v>
      </c>
      <c r="H82" s="358">
        <f>IF($E$5="REVISED BUDGET",'Revised Budget'!H82,'Original Budget'!H82)</f>
        <v>0</v>
      </c>
      <c r="I82" s="358">
        <f>IF($E$5="REVISED BUDGET",'Revised Budget'!I82,'Original Budget'!I82)</f>
        <v>0</v>
      </c>
      <c r="J82" s="358">
        <f>IF($E$5="REVISED BUDGET",'Revised Budget'!J82,'Original Budget'!J82)</f>
        <v>0</v>
      </c>
      <c r="K82" s="358">
        <f>IF($E$5="REVISED BUDGET",'Revised Budget'!K82,'Original Budget'!K82)</f>
        <v>0</v>
      </c>
      <c r="L82" s="358">
        <f>IF($E$5="REVISED BUDGET",'Revised Budget'!L82,'Original Budget'!L82)</f>
        <v>0</v>
      </c>
      <c r="M82" s="358">
        <f>IF($E$5="REVISED BUDGET",'Revised Budget'!M82,'Original Budget'!M82)</f>
        <v>0</v>
      </c>
      <c r="N82" s="358">
        <f>IF($E$5="REVISED BUDGET",'Revised Budget'!N82,'Original Budget'!N82)</f>
        <v>0</v>
      </c>
      <c r="O82" s="358">
        <f>IF($E$5="REVISED BUDGET",'Revised Budget'!O82,'Original Budget'!O82)</f>
        <v>0</v>
      </c>
      <c r="P82" s="358">
        <f>IF($E$5="REVISED BUDGET",'Revised Budget'!P82,'Original Budget'!P82)</f>
        <v>0</v>
      </c>
      <c r="Q82" s="358">
        <f>IF($E$5="REVISED BUDGET",'Revised Budget'!Q82,'Original Budget'!Q82)</f>
        <v>0</v>
      </c>
      <c r="R82" s="85">
        <f t="shared" si="15"/>
        <v>0</v>
      </c>
      <c r="T82" s="282">
        <f t="shared" si="16"/>
        <v>0</v>
      </c>
      <c r="U82" s="28"/>
      <c r="V82" s="309"/>
    </row>
    <row r="83" spans="1:22" s="13" customFormat="1" ht="3" customHeight="1" x14ac:dyDescent="0.3">
      <c r="A83" s="206"/>
      <c r="B83" s="207"/>
      <c r="C83" s="208"/>
      <c r="D83" s="209"/>
      <c r="E83" s="227"/>
      <c r="F83" s="224"/>
      <c r="G83" s="224"/>
      <c r="H83" s="224"/>
      <c r="I83" s="224"/>
      <c r="J83" s="224"/>
      <c r="K83" s="224"/>
      <c r="L83" s="224"/>
      <c r="M83" s="224"/>
      <c r="N83" s="224"/>
      <c r="O83" s="224"/>
      <c r="P83" s="224"/>
      <c r="Q83" s="224"/>
      <c r="R83" s="225"/>
      <c r="T83" s="290"/>
      <c r="U83" s="28"/>
      <c r="V83" s="315"/>
    </row>
    <row r="84" spans="1:22" s="13" customFormat="1" ht="16" thickBot="1" x14ac:dyDescent="0.4">
      <c r="A84" s="212"/>
      <c r="B84" s="213" t="s">
        <v>518</v>
      </c>
      <c r="C84" s="213"/>
      <c r="D84" s="214"/>
      <c r="E84" s="276">
        <f>ROUND(SUM(E79:E82),2)</f>
        <v>0</v>
      </c>
      <c r="F84" s="223">
        <f>SUM(F79:F82)</f>
        <v>0</v>
      </c>
      <c r="G84" s="223">
        <f t="shared" ref="G84:R84" si="17">SUM(G79:G82)</f>
        <v>0</v>
      </c>
      <c r="H84" s="223">
        <f t="shared" si="17"/>
        <v>0</v>
      </c>
      <c r="I84" s="223">
        <f t="shared" si="17"/>
        <v>0</v>
      </c>
      <c r="J84" s="223">
        <f t="shared" si="17"/>
        <v>0</v>
      </c>
      <c r="K84" s="223">
        <f t="shared" si="17"/>
        <v>0</v>
      </c>
      <c r="L84" s="223">
        <f t="shared" si="17"/>
        <v>0</v>
      </c>
      <c r="M84" s="223">
        <f t="shared" si="17"/>
        <v>0</v>
      </c>
      <c r="N84" s="223">
        <f t="shared" si="17"/>
        <v>0</v>
      </c>
      <c r="O84" s="223">
        <f t="shared" si="17"/>
        <v>0</v>
      </c>
      <c r="P84" s="223">
        <f t="shared" si="17"/>
        <v>0</v>
      </c>
      <c r="Q84" s="223">
        <f t="shared" si="17"/>
        <v>0</v>
      </c>
      <c r="R84" s="216">
        <f t="shared" si="17"/>
        <v>0</v>
      </c>
      <c r="T84" s="286">
        <f>SUM(T79:T82)</f>
        <v>0</v>
      </c>
      <c r="U84" s="28"/>
      <c r="V84" s="311"/>
    </row>
    <row r="85" spans="1:22" s="13" customFormat="1" ht="12" customHeight="1" thickBot="1" x14ac:dyDescent="0.4">
      <c r="B85" s="42"/>
      <c r="C85" s="6"/>
      <c r="D85" s="40"/>
      <c r="E85" s="45"/>
      <c r="F85" s="32"/>
      <c r="G85" s="32"/>
      <c r="H85" s="32"/>
      <c r="I85" s="32"/>
      <c r="J85" s="32"/>
      <c r="K85" s="32"/>
      <c r="L85" s="32"/>
      <c r="M85" s="32"/>
      <c r="N85" s="32"/>
      <c r="O85" s="32"/>
      <c r="P85" s="32"/>
      <c r="Q85" s="32"/>
      <c r="R85" s="1"/>
      <c r="T85" s="1"/>
      <c r="U85" s="28"/>
      <c r="V85" s="319"/>
    </row>
    <row r="86" spans="1:22" s="13" customFormat="1" ht="16" thickBot="1" x14ac:dyDescent="0.4">
      <c r="A86" s="131"/>
      <c r="B86" s="132" t="s">
        <v>554</v>
      </c>
      <c r="C86" s="132"/>
      <c r="D86" s="133"/>
      <c r="E86" s="134"/>
      <c r="F86" s="135"/>
      <c r="G86" s="135"/>
      <c r="H86" s="135"/>
      <c r="I86" s="135"/>
      <c r="J86" s="135"/>
      <c r="K86" s="135"/>
      <c r="L86" s="135"/>
      <c r="M86" s="135"/>
      <c r="N86" s="135"/>
      <c r="O86" s="135"/>
      <c r="P86" s="135"/>
      <c r="Q86" s="135"/>
      <c r="R86" s="136"/>
      <c r="T86" s="292"/>
      <c r="U86" s="28"/>
      <c r="V86" s="320"/>
    </row>
    <row r="87" spans="1:22" s="13" customFormat="1" ht="14" x14ac:dyDescent="0.3">
      <c r="A87" s="56"/>
      <c r="B87" s="57" t="s">
        <v>211</v>
      </c>
      <c r="C87" s="86" t="s">
        <v>520</v>
      </c>
      <c r="D87" s="87"/>
      <c r="E87" s="95">
        <f>IFERROR(SUM('Original Budget'!E87),"")</f>
        <v>0</v>
      </c>
      <c r="F87" s="95"/>
      <c r="G87" s="95"/>
      <c r="H87" s="95"/>
      <c r="I87" s="95"/>
      <c r="J87" s="95"/>
      <c r="K87" s="95"/>
      <c r="L87" s="95"/>
      <c r="M87" s="95"/>
      <c r="N87" s="95"/>
      <c r="O87" s="95"/>
      <c r="P87" s="95"/>
      <c r="Q87" s="95"/>
      <c r="R87" s="217">
        <f>E87</f>
        <v>0</v>
      </c>
      <c r="T87" s="293"/>
      <c r="U87" s="28"/>
      <c r="V87" s="318"/>
    </row>
    <row r="88" spans="1:22" s="13" customFormat="1" ht="14" x14ac:dyDescent="0.3">
      <c r="A88" s="60"/>
      <c r="B88" s="13" t="s">
        <v>212</v>
      </c>
      <c r="C88" s="6" t="s">
        <v>521</v>
      </c>
      <c r="D88" s="40"/>
      <c r="E88" s="45">
        <f>IFERROR(SUM('Original Budget'!E88),"")</f>
        <v>0</v>
      </c>
      <c r="F88" s="45"/>
      <c r="G88" s="45"/>
      <c r="H88" s="45"/>
      <c r="I88" s="45"/>
      <c r="J88" s="45"/>
      <c r="K88" s="45"/>
      <c r="L88" s="45"/>
      <c r="M88" s="45"/>
      <c r="N88" s="45"/>
      <c r="O88" s="45"/>
      <c r="P88" s="45"/>
      <c r="Q88" s="45"/>
      <c r="R88" s="218">
        <f>E88</f>
        <v>0</v>
      </c>
      <c r="T88" s="294"/>
      <c r="U88" s="28"/>
      <c r="V88" s="308"/>
    </row>
    <row r="89" spans="1:22" s="13" customFormat="1" ht="14" x14ac:dyDescent="0.3">
      <c r="A89" s="124"/>
      <c r="B89" s="125" t="s">
        <v>215</v>
      </c>
      <c r="C89" s="126" t="s">
        <v>522</v>
      </c>
      <c r="D89" s="127"/>
      <c r="E89" s="128">
        <f>IFERROR(SUM('Original Budget'!E89),"")</f>
        <v>0</v>
      </c>
      <c r="F89" s="128"/>
      <c r="G89" s="128"/>
      <c r="H89" s="128"/>
      <c r="I89" s="128"/>
      <c r="J89" s="128"/>
      <c r="K89" s="128"/>
      <c r="L89" s="128"/>
      <c r="M89" s="128"/>
      <c r="N89" s="128"/>
      <c r="O89" s="128"/>
      <c r="P89" s="128"/>
      <c r="Q89" s="128"/>
      <c r="R89" s="219">
        <f>E89</f>
        <v>0</v>
      </c>
      <c r="T89" s="295"/>
      <c r="U89" s="28"/>
      <c r="V89" s="321"/>
    </row>
    <row r="90" spans="1:22" s="1" customFormat="1" ht="14.5" thickBot="1" x14ac:dyDescent="0.35">
      <c r="A90" s="104"/>
      <c r="B90" s="96" t="s">
        <v>523</v>
      </c>
      <c r="C90" s="105"/>
      <c r="D90" s="65"/>
      <c r="E90" s="106">
        <f>SUM(E87:E89)</f>
        <v>0</v>
      </c>
      <c r="F90" s="106"/>
      <c r="G90" s="106"/>
      <c r="H90" s="106"/>
      <c r="I90" s="106"/>
      <c r="J90" s="106"/>
      <c r="K90" s="106"/>
      <c r="L90" s="106"/>
      <c r="M90" s="106"/>
      <c r="N90" s="106"/>
      <c r="O90" s="106"/>
      <c r="P90" s="106"/>
      <c r="Q90" s="106"/>
      <c r="R90" s="220">
        <f>SUM(R87:R89)</f>
        <v>0</v>
      </c>
      <c r="T90" s="296"/>
      <c r="U90" s="28"/>
      <c r="V90" s="322"/>
    </row>
    <row r="91" spans="1:22" s="13" customFormat="1" ht="3" customHeight="1" thickBot="1" x14ac:dyDescent="0.35">
      <c r="A91" s="60"/>
      <c r="B91" s="1"/>
      <c r="C91" s="6"/>
      <c r="D91" s="40"/>
      <c r="E91" s="45"/>
      <c r="F91" s="45"/>
      <c r="G91" s="45"/>
      <c r="H91" s="45"/>
      <c r="I91" s="45"/>
      <c r="J91" s="45"/>
      <c r="K91" s="45"/>
      <c r="L91" s="45"/>
      <c r="M91" s="45"/>
      <c r="N91" s="45"/>
      <c r="O91" s="45"/>
      <c r="P91" s="45"/>
      <c r="Q91" s="45"/>
      <c r="R91" s="218"/>
      <c r="T91" s="297"/>
      <c r="U91" s="28"/>
      <c r="V91" s="323"/>
    </row>
    <row r="92" spans="1:22" s="13" customFormat="1" ht="14" x14ac:dyDescent="0.3">
      <c r="A92" s="56"/>
      <c r="B92" s="98" t="s">
        <v>213</v>
      </c>
      <c r="C92" s="86" t="s">
        <v>524</v>
      </c>
      <c r="D92" s="87"/>
      <c r="E92" s="95">
        <f>IFERROR(SUM('Original Budget'!E92),"")</f>
        <v>0</v>
      </c>
      <c r="F92" s="95"/>
      <c r="G92" s="95"/>
      <c r="H92" s="95"/>
      <c r="I92" s="95"/>
      <c r="J92" s="95"/>
      <c r="K92" s="95"/>
      <c r="L92" s="95"/>
      <c r="M92" s="95"/>
      <c r="N92" s="95"/>
      <c r="O92" s="95"/>
      <c r="P92" s="95"/>
      <c r="Q92" s="95"/>
      <c r="R92" s="217">
        <f>E92</f>
        <v>0</v>
      </c>
      <c r="T92" s="293"/>
      <c r="U92" s="28"/>
      <c r="V92" s="318"/>
    </row>
    <row r="93" spans="1:22" s="13" customFormat="1" ht="14" x14ac:dyDescent="0.3">
      <c r="A93" s="124"/>
      <c r="B93" s="130" t="s">
        <v>214</v>
      </c>
      <c r="C93" s="126" t="s">
        <v>525</v>
      </c>
      <c r="D93" s="127"/>
      <c r="E93" s="128">
        <f>IFERROR(SUM('Original Budget'!E93),"")</f>
        <v>0</v>
      </c>
      <c r="F93" s="128"/>
      <c r="G93" s="128"/>
      <c r="H93" s="128"/>
      <c r="I93" s="128"/>
      <c r="J93" s="128"/>
      <c r="K93" s="128"/>
      <c r="L93" s="128"/>
      <c r="M93" s="128"/>
      <c r="N93" s="128"/>
      <c r="O93" s="128"/>
      <c r="P93" s="128"/>
      <c r="Q93" s="128"/>
      <c r="R93" s="219">
        <f>E93</f>
        <v>0</v>
      </c>
      <c r="T93" s="295"/>
      <c r="U93" s="28"/>
      <c r="V93" s="321"/>
    </row>
    <row r="94" spans="1:22" s="1" customFormat="1" ht="14.5" thickBot="1" x14ac:dyDescent="0.35">
      <c r="A94" s="104"/>
      <c r="B94" s="96" t="s">
        <v>526</v>
      </c>
      <c r="C94" s="105"/>
      <c r="D94" s="65"/>
      <c r="E94" s="106">
        <f>SUM(E92:E93)</f>
        <v>0</v>
      </c>
      <c r="F94" s="106"/>
      <c r="G94" s="106"/>
      <c r="H94" s="106"/>
      <c r="I94" s="106"/>
      <c r="J94" s="106"/>
      <c r="K94" s="106"/>
      <c r="L94" s="106"/>
      <c r="M94" s="106"/>
      <c r="N94" s="106"/>
      <c r="O94" s="106"/>
      <c r="P94" s="106"/>
      <c r="Q94" s="106"/>
      <c r="R94" s="220">
        <f>SUM(R92:R93)</f>
        <v>0</v>
      </c>
      <c r="T94" s="296"/>
      <c r="U94" s="28"/>
      <c r="V94" s="322"/>
    </row>
    <row r="95" spans="1:22" s="13" customFormat="1" ht="3" customHeight="1" x14ac:dyDescent="0.3">
      <c r="A95" s="99"/>
      <c r="B95" s="123"/>
      <c r="C95" s="117"/>
      <c r="D95" s="101"/>
      <c r="E95" s="102"/>
      <c r="F95" s="102"/>
      <c r="G95" s="102"/>
      <c r="H95" s="102"/>
      <c r="I95" s="102"/>
      <c r="J95" s="102"/>
      <c r="K95" s="102"/>
      <c r="L95" s="102"/>
      <c r="M95" s="102"/>
      <c r="N95" s="102"/>
      <c r="O95" s="102"/>
      <c r="P95" s="102"/>
      <c r="Q95" s="102"/>
      <c r="R95" s="221"/>
      <c r="T95" s="298"/>
      <c r="U95" s="28"/>
      <c r="V95" s="324"/>
    </row>
    <row r="96" spans="1:22" s="1" customFormat="1" ht="14.5" thickBot="1" x14ac:dyDescent="0.35">
      <c r="A96" s="137"/>
      <c r="B96" s="138" t="s">
        <v>527</v>
      </c>
      <c r="C96" s="139"/>
      <c r="D96" s="140"/>
      <c r="E96" s="141">
        <f>E90+E94</f>
        <v>0</v>
      </c>
      <c r="F96" s="141"/>
      <c r="G96" s="141"/>
      <c r="H96" s="141"/>
      <c r="I96" s="141"/>
      <c r="J96" s="141"/>
      <c r="K96" s="141"/>
      <c r="L96" s="141"/>
      <c r="M96" s="141"/>
      <c r="N96" s="141"/>
      <c r="O96" s="141"/>
      <c r="P96" s="141"/>
      <c r="Q96" s="141"/>
      <c r="R96" s="222">
        <f>R90+R94</f>
        <v>0</v>
      </c>
      <c r="T96" s="299"/>
      <c r="U96" s="28"/>
      <c r="V96" s="325"/>
    </row>
    <row r="97" spans="1:22" s="13" customFormat="1" ht="14.5" thickBot="1" x14ac:dyDescent="0.35">
      <c r="B97" s="1"/>
      <c r="C97" s="6"/>
      <c r="D97" s="40"/>
      <c r="E97" s="45"/>
      <c r="F97" s="45"/>
      <c r="G97" s="45"/>
      <c r="H97" s="45"/>
      <c r="I97" s="45"/>
      <c r="J97" s="45"/>
      <c r="K97" s="45"/>
      <c r="L97" s="45"/>
      <c r="M97" s="45"/>
      <c r="N97" s="45"/>
      <c r="O97" s="45"/>
      <c r="P97" s="45"/>
      <c r="Q97" s="45"/>
      <c r="R97" s="38"/>
      <c r="T97" s="300"/>
      <c r="U97" s="28"/>
      <c r="V97" s="319"/>
    </row>
    <row r="98" spans="1:22" s="13" customFormat="1" ht="16" thickBot="1" x14ac:dyDescent="0.4">
      <c r="A98" s="206"/>
      <c r="B98" s="226" t="s">
        <v>528</v>
      </c>
      <c r="C98" s="226"/>
      <c r="D98" s="209"/>
      <c r="E98" s="227"/>
      <c r="F98" s="227"/>
      <c r="G98" s="227"/>
      <c r="H98" s="227"/>
      <c r="I98" s="227"/>
      <c r="J98" s="227"/>
      <c r="K98" s="227"/>
      <c r="L98" s="227"/>
      <c r="M98" s="227"/>
      <c r="N98" s="227"/>
      <c r="O98" s="227"/>
      <c r="P98" s="227"/>
      <c r="Q98" s="227"/>
      <c r="R98" s="228"/>
      <c r="T98" s="301"/>
      <c r="U98" s="28"/>
      <c r="V98" s="315"/>
    </row>
    <row r="99" spans="1:22" s="13" customFormat="1" ht="14" x14ac:dyDescent="0.3">
      <c r="A99" s="56"/>
      <c r="B99" s="57" t="s">
        <v>211</v>
      </c>
      <c r="C99" s="86" t="s">
        <v>520</v>
      </c>
      <c r="D99" s="87"/>
      <c r="E99" s="95"/>
      <c r="F99" s="95"/>
      <c r="G99" s="95"/>
      <c r="H99" s="95"/>
      <c r="I99" s="95"/>
      <c r="J99" s="95"/>
      <c r="K99" s="95"/>
      <c r="L99" s="95"/>
      <c r="M99" s="95"/>
      <c r="N99" s="95"/>
      <c r="O99" s="95"/>
      <c r="P99" s="95"/>
      <c r="Q99" s="95"/>
      <c r="R99" s="217"/>
      <c r="T99" s="293"/>
      <c r="U99" s="28"/>
      <c r="V99" s="318"/>
    </row>
    <row r="100" spans="1:22" s="13" customFormat="1" ht="14" x14ac:dyDescent="0.3">
      <c r="A100" s="60"/>
      <c r="B100" s="13" t="s">
        <v>212</v>
      </c>
      <c r="C100" s="6" t="str">
        <f>IF(E100&lt;0,"Uncommitted Revenue - THIS IS A DEFICIT BALANCE","Uncommitted Revenue")</f>
        <v>Uncommitted Revenue</v>
      </c>
      <c r="D100" s="40"/>
      <c r="E100" s="45">
        <f>-SUM(E90)-SUM(E31+E68)-E101</f>
        <v>0</v>
      </c>
      <c r="F100" s="45"/>
      <c r="G100" s="45"/>
      <c r="H100" s="45"/>
      <c r="I100" s="45"/>
      <c r="J100" s="45"/>
      <c r="K100" s="45"/>
      <c r="L100" s="45"/>
      <c r="M100" s="45"/>
      <c r="N100" s="45"/>
      <c r="O100" s="45"/>
      <c r="P100" s="45"/>
      <c r="Q100" s="45"/>
      <c r="R100" s="218">
        <f>-SUM(R90)-SUM(R31+R68)-R101</f>
        <v>0</v>
      </c>
      <c r="T100" s="294"/>
      <c r="U100" s="28"/>
      <c r="V100" s="308"/>
    </row>
    <row r="101" spans="1:22" s="13" customFormat="1" ht="14" x14ac:dyDescent="0.3">
      <c r="A101" s="124"/>
      <c r="B101" s="125" t="s">
        <v>215</v>
      </c>
      <c r="C101" s="126" t="s">
        <v>522</v>
      </c>
      <c r="D101" s="127"/>
      <c r="E101" s="128">
        <f>-SUM(E89+E28+E29+E65+E66)</f>
        <v>0</v>
      </c>
      <c r="F101" s="128"/>
      <c r="G101" s="128"/>
      <c r="H101" s="128"/>
      <c r="I101" s="128"/>
      <c r="J101" s="128"/>
      <c r="K101" s="128"/>
      <c r="L101" s="128"/>
      <c r="M101" s="128"/>
      <c r="N101" s="128"/>
      <c r="O101" s="128"/>
      <c r="P101" s="128"/>
      <c r="Q101" s="128"/>
      <c r="R101" s="219">
        <f>-SUM(R89+R28+R29+R65+R66)</f>
        <v>0</v>
      </c>
      <c r="T101" s="295"/>
      <c r="U101" s="28"/>
      <c r="V101" s="321"/>
    </row>
    <row r="102" spans="1:22" s="1" customFormat="1" ht="14.5" thickBot="1" x14ac:dyDescent="0.35">
      <c r="A102" s="104"/>
      <c r="B102" s="96" t="s">
        <v>523</v>
      </c>
      <c r="C102" s="105"/>
      <c r="D102" s="65"/>
      <c r="E102" s="106">
        <f>SUM(E100:E101)</f>
        <v>0</v>
      </c>
      <c r="F102" s="106"/>
      <c r="G102" s="106"/>
      <c r="H102" s="106"/>
      <c r="I102" s="106"/>
      <c r="J102" s="106"/>
      <c r="K102" s="106"/>
      <c r="L102" s="106"/>
      <c r="M102" s="106"/>
      <c r="N102" s="106"/>
      <c r="O102" s="106"/>
      <c r="P102" s="106"/>
      <c r="Q102" s="106"/>
      <c r="R102" s="220">
        <f>SUM(R100:R101)</f>
        <v>0</v>
      </c>
      <c r="T102" s="296"/>
      <c r="U102" s="28"/>
      <c r="V102" s="322"/>
    </row>
    <row r="103" spans="1:22" s="13" customFormat="1" ht="3" customHeight="1" thickBot="1" x14ac:dyDescent="0.35">
      <c r="A103" s="60"/>
      <c r="B103" s="1"/>
      <c r="C103" s="6"/>
      <c r="D103" s="40"/>
      <c r="E103" s="45"/>
      <c r="F103" s="45"/>
      <c r="G103" s="45"/>
      <c r="H103" s="45"/>
      <c r="I103" s="45"/>
      <c r="J103" s="45"/>
      <c r="K103" s="45"/>
      <c r="L103" s="45"/>
      <c r="M103" s="45"/>
      <c r="N103" s="45"/>
      <c r="O103" s="45"/>
      <c r="P103" s="45"/>
      <c r="Q103" s="45"/>
      <c r="R103" s="218"/>
      <c r="T103" s="297"/>
      <c r="U103" s="28"/>
      <c r="V103" s="323"/>
    </row>
    <row r="104" spans="1:22" s="13" customFormat="1" ht="14" x14ac:dyDescent="0.3">
      <c r="A104" s="56"/>
      <c r="B104" s="98" t="s">
        <v>213</v>
      </c>
      <c r="C104" s="86" t="str">
        <f>IF(E104&gt;-0.1,"Devolved Formula Capital","Devolved Formula Capital - THIS CANNOT BE A DEFICIT FIGURE")</f>
        <v>Devolved Formula Capital</v>
      </c>
      <c r="D104" s="87"/>
      <c r="E104" s="95">
        <f>IF(-SUM(E92+E72)&lt;E84,0,-SUM(E92+E72+E84))</f>
        <v>0</v>
      </c>
      <c r="F104" s="95"/>
      <c r="G104" s="95"/>
      <c r="H104" s="95"/>
      <c r="I104" s="95"/>
      <c r="J104" s="95"/>
      <c r="K104" s="95"/>
      <c r="L104" s="95"/>
      <c r="M104" s="95"/>
      <c r="N104" s="95"/>
      <c r="O104" s="95"/>
      <c r="P104" s="95"/>
      <c r="Q104" s="95"/>
      <c r="R104" s="217">
        <f>IF(-SUM(R92+R72)&lt;R84,0,-SUM(R92+R72+R84))</f>
        <v>0</v>
      </c>
      <c r="T104" s="293"/>
      <c r="U104" s="28"/>
      <c r="V104" s="318"/>
    </row>
    <row r="105" spans="1:22" s="13" customFormat="1" ht="14" x14ac:dyDescent="0.3">
      <c r="A105" s="124"/>
      <c r="B105" s="130" t="s">
        <v>214</v>
      </c>
      <c r="C105" s="126" t="str">
        <f>IF(E105&lt;0,"Other Capital - THIS CANNOT BE A DEFICIT - PLEASE CORRECT","Other Capital")</f>
        <v>Other Capital</v>
      </c>
      <c r="D105" s="127"/>
      <c r="E105" s="128">
        <f>-SUM(E94+E76+E84+E104)</f>
        <v>0</v>
      </c>
      <c r="F105" s="128"/>
      <c r="G105" s="128"/>
      <c r="H105" s="128"/>
      <c r="I105" s="128"/>
      <c r="J105" s="128"/>
      <c r="K105" s="128"/>
      <c r="L105" s="128"/>
      <c r="M105" s="128"/>
      <c r="N105" s="128"/>
      <c r="O105" s="128"/>
      <c r="P105" s="128"/>
      <c r="Q105" s="128"/>
      <c r="R105" s="219">
        <f>-SUM(R94+R76+R84+R104)</f>
        <v>0</v>
      </c>
      <c r="T105" s="295"/>
      <c r="U105" s="28"/>
      <c r="V105" s="321"/>
    </row>
    <row r="106" spans="1:22" s="1" customFormat="1" ht="14.5" thickBot="1" x14ac:dyDescent="0.35">
      <c r="A106" s="104"/>
      <c r="B106" s="96" t="s">
        <v>526</v>
      </c>
      <c r="C106" s="105"/>
      <c r="D106" s="65"/>
      <c r="E106" s="106">
        <f>SUM(E104:E105)</f>
        <v>0</v>
      </c>
      <c r="F106" s="106"/>
      <c r="G106" s="106"/>
      <c r="H106" s="106"/>
      <c r="I106" s="106"/>
      <c r="J106" s="106"/>
      <c r="K106" s="106"/>
      <c r="L106" s="106"/>
      <c r="M106" s="106"/>
      <c r="N106" s="106"/>
      <c r="O106" s="106"/>
      <c r="P106" s="106"/>
      <c r="Q106" s="106"/>
      <c r="R106" s="220">
        <f>SUM(R104:R105)</f>
        <v>0</v>
      </c>
      <c r="T106" s="296"/>
      <c r="U106" s="28"/>
      <c r="V106" s="322"/>
    </row>
    <row r="107" spans="1:22" s="13" customFormat="1" ht="3" customHeight="1" x14ac:dyDescent="0.3">
      <c r="A107" s="206"/>
      <c r="B107" s="229"/>
      <c r="C107" s="208"/>
      <c r="D107" s="209"/>
      <c r="E107" s="227"/>
      <c r="F107" s="227"/>
      <c r="G107" s="227"/>
      <c r="H107" s="227"/>
      <c r="I107" s="227"/>
      <c r="J107" s="227"/>
      <c r="K107" s="227"/>
      <c r="L107" s="227"/>
      <c r="M107" s="227"/>
      <c r="N107" s="227"/>
      <c r="O107" s="227"/>
      <c r="P107" s="227"/>
      <c r="Q107" s="227"/>
      <c r="R107" s="228"/>
      <c r="T107" s="301"/>
      <c r="U107" s="28"/>
      <c r="V107" s="315"/>
    </row>
    <row r="108" spans="1:22" s="107" customFormat="1" ht="25.9" customHeight="1" thickBot="1" x14ac:dyDescent="0.3">
      <c r="A108" s="230"/>
      <c r="B108" s="231" t="str">
        <f>IF(E108&lt;0,"DEFICIT BALANCE CARRIED FORWARD","SURPLUS BALANCE CARRIED FORWARD")</f>
        <v>SURPLUS BALANCE CARRIED FORWARD</v>
      </c>
      <c r="C108" s="232"/>
      <c r="D108" s="233"/>
      <c r="E108" s="234">
        <f>E102+E106</f>
        <v>0</v>
      </c>
      <c r="F108" s="234"/>
      <c r="G108" s="234"/>
      <c r="H108" s="234"/>
      <c r="I108" s="234"/>
      <c r="J108" s="234"/>
      <c r="K108" s="234"/>
      <c r="L108" s="234"/>
      <c r="M108" s="234"/>
      <c r="N108" s="234"/>
      <c r="O108" s="234"/>
      <c r="P108" s="234"/>
      <c r="Q108" s="234"/>
      <c r="R108" s="235">
        <f>R102+R106</f>
        <v>0</v>
      </c>
      <c r="T108" s="302"/>
      <c r="U108" s="28"/>
      <c r="V108" s="326"/>
    </row>
    <row r="109" spans="1:22" s="13" customFormat="1" ht="14" x14ac:dyDescent="0.3">
      <c r="B109" s="1"/>
      <c r="C109" s="6"/>
      <c r="D109" s="40"/>
      <c r="E109" s="45"/>
      <c r="F109" s="32"/>
      <c r="G109" s="32"/>
      <c r="H109" s="32"/>
      <c r="I109" s="32"/>
      <c r="J109" s="32"/>
      <c r="K109" s="32"/>
      <c r="L109" s="32"/>
      <c r="M109" s="32"/>
      <c r="N109" s="32"/>
      <c r="O109" s="32"/>
      <c r="P109" s="32"/>
      <c r="Q109" s="32"/>
      <c r="R109" s="1"/>
      <c r="T109" s="1"/>
      <c r="U109" s="28"/>
      <c r="V109" s="319"/>
    </row>
    <row r="110" spans="1:22" s="13" customFormat="1" ht="12" customHeight="1" x14ac:dyDescent="0.4">
      <c r="B110" s="47"/>
      <c r="C110" s="6"/>
      <c r="D110" s="6"/>
      <c r="E110" s="31"/>
      <c r="F110" s="32"/>
      <c r="G110" s="32"/>
      <c r="H110" s="32"/>
      <c r="I110" s="32"/>
      <c r="J110" s="32"/>
      <c r="K110" s="32"/>
      <c r="L110" s="32"/>
      <c r="M110" s="32"/>
      <c r="N110" s="32"/>
      <c r="O110" s="32"/>
      <c r="P110" s="32"/>
      <c r="Q110" s="32"/>
      <c r="R110" s="1"/>
      <c r="T110" s="1"/>
      <c r="U110" s="28"/>
      <c r="V110" s="319"/>
    </row>
    <row r="111" spans="1:22" s="13" customFormat="1" ht="12" customHeight="1" x14ac:dyDescent="0.3">
      <c r="R111" s="1"/>
      <c r="T111" s="1"/>
      <c r="U111" s="28"/>
      <c r="V111" s="319"/>
    </row>
    <row r="112" spans="1:22" s="13" customFormat="1" ht="12" customHeight="1" x14ac:dyDescent="0.3">
      <c r="R112" s="1"/>
      <c r="T112" s="1"/>
      <c r="U112" s="28"/>
      <c r="V112" s="319"/>
    </row>
    <row r="113" spans="18:22" s="13" customFormat="1" ht="12" customHeight="1" x14ac:dyDescent="0.3">
      <c r="R113" s="1"/>
      <c r="T113" s="1"/>
      <c r="U113" s="28"/>
      <c r="V113" s="319"/>
    </row>
    <row r="114" spans="18:22" s="13" customFormat="1" ht="12" customHeight="1" x14ac:dyDescent="0.3">
      <c r="R114" s="1"/>
      <c r="T114" s="1"/>
      <c r="U114" s="28"/>
      <c r="V114" s="319"/>
    </row>
    <row r="115" spans="18:22" s="13" customFormat="1" ht="12" customHeight="1" x14ac:dyDescent="0.3">
      <c r="R115" s="1"/>
      <c r="T115" s="1"/>
      <c r="U115" s="28"/>
      <c r="V115" s="319"/>
    </row>
    <row r="116" spans="18:22" s="13" customFormat="1" ht="12" customHeight="1" x14ac:dyDescent="0.3">
      <c r="R116" s="1"/>
      <c r="T116" s="1"/>
      <c r="U116" s="28"/>
      <c r="V116" s="319"/>
    </row>
    <row r="117" spans="18:22" s="13" customFormat="1" ht="12" customHeight="1" x14ac:dyDescent="0.3">
      <c r="R117" s="1"/>
      <c r="T117" s="1"/>
      <c r="U117" s="28"/>
      <c r="V117" s="319"/>
    </row>
    <row r="118" spans="18:22" s="13" customFormat="1" ht="12" customHeight="1" x14ac:dyDescent="0.3">
      <c r="R118" s="1"/>
      <c r="T118" s="1"/>
      <c r="U118" s="28"/>
      <c r="V118" s="319"/>
    </row>
    <row r="119" spans="18:22" s="13" customFormat="1" ht="12" customHeight="1" x14ac:dyDescent="0.3">
      <c r="R119" s="1"/>
      <c r="T119" s="1"/>
      <c r="U119" s="28"/>
      <c r="V119" s="319"/>
    </row>
    <row r="120" spans="18:22" s="13" customFormat="1" ht="12" customHeight="1" x14ac:dyDescent="0.3">
      <c r="R120" s="1"/>
      <c r="T120" s="1"/>
      <c r="U120" s="28"/>
      <c r="V120" s="319"/>
    </row>
    <row r="121" spans="18:22" s="13" customFormat="1" ht="12" customHeight="1" x14ac:dyDescent="0.3">
      <c r="R121" s="1"/>
      <c r="T121" s="1"/>
      <c r="U121" s="28"/>
      <c r="V121" s="319"/>
    </row>
    <row r="122" spans="18:22" s="13" customFormat="1" ht="12" customHeight="1" x14ac:dyDescent="0.3">
      <c r="R122" s="1"/>
      <c r="T122" s="1"/>
      <c r="U122" s="28"/>
      <c r="V122" s="319"/>
    </row>
    <row r="123" spans="18:22" s="13" customFormat="1" ht="12" customHeight="1" x14ac:dyDescent="0.3">
      <c r="R123" s="1"/>
      <c r="T123" s="1"/>
      <c r="U123" s="28"/>
      <c r="V123" s="319"/>
    </row>
    <row r="124" spans="18:22" s="13" customFormat="1" ht="12" customHeight="1" x14ac:dyDescent="0.3">
      <c r="R124" s="1"/>
      <c r="T124" s="1"/>
      <c r="U124" s="28"/>
      <c r="V124" s="319"/>
    </row>
    <row r="125" spans="18:22" s="13" customFormat="1" ht="12" customHeight="1" x14ac:dyDescent="0.3">
      <c r="R125" s="1"/>
      <c r="T125" s="1"/>
      <c r="U125" s="28"/>
      <c r="V125" s="319"/>
    </row>
    <row r="126" spans="18:22" s="13" customFormat="1" ht="12" customHeight="1" x14ac:dyDescent="0.3">
      <c r="R126" s="1"/>
      <c r="T126" s="1"/>
      <c r="U126" s="28"/>
      <c r="V126" s="319"/>
    </row>
    <row r="127" spans="18:22" ht="12" customHeight="1" x14ac:dyDescent="0.3"/>
    <row r="128" spans="18:22"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row r="527" ht="12" customHeight="1" x14ac:dyDescent="0.3"/>
    <row r="528" ht="12" customHeight="1" x14ac:dyDescent="0.3"/>
    <row r="529" ht="12" customHeight="1" x14ac:dyDescent="0.3"/>
    <row r="530" ht="12" customHeight="1" x14ac:dyDescent="0.3"/>
    <row r="531" ht="12" customHeight="1" x14ac:dyDescent="0.3"/>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row r="1002" ht="12" customHeight="1" x14ac:dyDescent="0.3"/>
    <row r="1003" ht="12" customHeight="1" x14ac:dyDescent="0.3"/>
    <row r="1004" ht="12" customHeight="1" x14ac:dyDescent="0.3"/>
    <row r="1005" ht="12" customHeight="1" x14ac:dyDescent="0.3"/>
    <row r="1006" ht="12" customHeight="1" x14ac:dyDescent="0.3"/>
    <row r="1007" ht="12" customHeight="1" x14ac:dyDescent="0.3"/>
    <row r="1008" ht="12" customHeight="1" x14ac:dyDescent="0.3"/>
    <row r="1009" ht="12" customHeight="1" x14ac:dyDescent="0.3"/>
    <row r="1010" ht="12" customHeight="1" x14ac:dyDescent="0.3"/>
    <row r="1011" ht="12" customHeight="1" x14ac:dyDescent="0.3"/>
    <row r="1012" ht="12" customHeight="1" x14ac:dyDescent="0.3"/>
    <row r="1013" ht="12" customHeight="1" x14ac:dyDescent="0.3"/>
    <row r="1014" ht="12" customHeight="1" x14ac:dyDescent="0.3"/>
    <row r="1015" ht="12" customHeight="1" x14ac:dyDescent="0.3"/>
    <row r="1016" ht="12" customHeight="1" x14ac:dyDescent="0.3"/>
    <row r="1017" ht="12" customHeight="1" x14ac:dyDescent="0.3"/>
    <row r="1018" ht="12" customHeight="1" x14ac:dyDescent="0.3"/>
    <row r="1019" ht="12" customHeight="1" x14ac:dyDescent="0.3"/>
    <row r="1020" ht="12" customHeight="1" x14ac:dyDescent="0.3"/>
    <row r="1021" ht="12" customHeight="1" x14ac:dyDescent="0.3"/>
    <row r="1022" ht="12" customHeight="1" x14ac:dyDescent="0.3"/>
    <row r="1023" ht="12" customHeight="1" x14ac:dyDescent="0.3"/>
    <row r="1024" ht="12" customHeight="1" x14ac:dyDescent="0.3"/>
    <row r="1025" ht="12" customHeight="1" x14ac:dyDescent="0.3"/>
    <row r="1026" ht="12" customHeight="1" x14ac:dyDescent="0.3"/>
    <row r="1027" ht="12" customHeight="1" x14ac:dyDescent="0.3"/>
    <row r="1028" ht="12" customHeight="1" x14ac:dyDescent="0.3"/>
    <row r="1029" ht="12" customHeight="1" x14ac:dyDescent="0.3"/>
    <row r="1030" ht="12" customHeight="1" x14ac:dyDescent="0.3"/>
    <row r="1031" ht="12" customHeight="1" x14ac:dyDescent="0.3"/>
    <row r="1032" ht="12" customHeight="1" x14ac:dyDescent="0.3"/>
    <row r="1033" ht="12" customHeight="1" x14ac:dyDescent="0.3"/>
    <row r="1034" ht="12" customHeight="1" x14ac:dyDescent="0.3"/>
    <row r="1035" ht="12" customHeight="1" x14ac:dyDescent="0.3"/>
    <row r="1036" ht="12" customHeight="1" x14ac:dyDescent="0.3"/>
    <row r="1037" ht="12" customHeight="1" x14ac:dyDescent="0.3"/>
    <row r="1038" ht="12" customHeight="1" x14ac:dyDescent="0.3"/>
    <row r="1039" ht="12" customHeight="1" x14ac:dyDescent="0.3"/>
    <row r="1040" ht="12" customHeight="1" x14ac:dyDescent="0.3"/>
    <row r="1041" ht="12" customHeight="1" x14ac:dyDescent="0.3"/>
    <row r="1042" ht="12" customHeight="1" x14ac:dyDescent="0.3"/>
    <row r="1043" ht="12" customHeight="1" x14ac:dyDescent="0.3"/>
    <row r="1044" ht="12" customHeight="1" x14ac:dyDescent="0.3"/>
    <row r="1045" ht="12" customHeight="1" x14ac:dyDescent="0.3"/>
    <row r="1046" ht="12" customHeight="1" x14ac:dyDescent="0.3"/>
    <row r="1047" ht="12" customHeight="1" x14ac:dyDescent="0.3"/>
    <row r="1048" ht="12" customHeight="1" x14ac:dyDescent="0.3"/>
    <row r="1049" ht="12" customHeight="1" x14ac:dyDescent="0.3"/>
    <row r="1050" ht="12" customHeight="1" x14ac:dyDescent="0.3"/>
    <row r="1051" ht="12" customHeight="1" x14ac:dyDescent="0.3"/>
    <row r="1052" ht="12" customHeight="1" x14ac:dyDescent="0.3"/>
    <row r="1053" ht="12" customHeight="1" x14ac:dyDescent="0.3"/>
    <row r="1054" ht="12" customHeight="1" x14ac:dyDescent="0.3"/>
    <row r="1055" ht="12" customHeight="1" x14ac:dyDescent="0.3"/>
    <row r="1056" ht="12" customHeight="1" x14ac:dyDescent="0.3"/>
    <row r="1057" ht="12" customHeight="1" x14ac:dyDescent="0.3"/>
    <row r="1058" ht="12" customHeight="1" x14ac:dyDescent="0.3"/>
    <row r="1059" ht="12" customHeight="1" x14ac:dyDescent="0.3"/>
    <row r="1060" ht="12" customHeight="1" x14ac:dyDescent="0.3"/>
    <row r="1061" ht="12" customHeight="1" x14ac:dyDescent="0.3"/>
    <row r="1062" ht="12" customHeight="1" x14ac:dyDescent="0.3"/>
    <row r="1063" ht="12" customHeight="1" x14ac:dyDescent="0.3"/>
    <row r="1064" ht="12" customHeight="1" x14ac:dyDescent="0.3"/>
    <row r="1065" ht="12" customHeight="1" x14ac:dyDescent="0.3"/>
    <row r="1066" ht="12" customHeight="1" x14ac:dyDescent="0.3"/>
    <row r="1067" ht="12" customHeight="1" x14ac:dyDescent="0.3"/>
    <row r="1068" ht="12" customHeight="1" x14ac:dyDescent="0.3"/>
    <row r="1069" ht="12" customHeight="1" x14ac:dyDescent="0.3"/>
    <row r="1070" ht="12" customHeight="1" x14ac:dyDescent="0.3"/>
    <row r="1071" ht="12" customHeight="1" x14ac:dyDescent="0.3"/>
    <row r="1072" ht="12" customHeight="1" x14ac:dyDescent="0.3"/>
    <row r="1073" ht="12" customHeight="1" x14ac:dyDescent="0.3"/>
    <row r="1074" ht="12" customHeight="1" x14ac:dyDescent="0.3"/>
    <row r="1075" ht="12" customHeight="1" x14ac:dyDescent="0.3"/>
    <row r="1076" ht="12" customHeight="1" x14ac:dyDescent="0.3"/>
    <row r="1077" ht="12" customHeight="1" x14ac:dyDescent="0.3"/>
    <row r="1078" ht="12" customHeight="1" x14ac:dyDescent="0.3"/>
    <row r="1079" ht="12" customHeight="1" x14ac:dyDescent="0.3"/>
    <row r="1080" ht="12" customHeight="1" x14ac:dyDescent="0.3"/>
    <row r="1081" ht="12" customHeight="1" x14ac:dyDescent="0.3"/>
    <row r="1082" ht="12" customHeight="1" x14ac:dyDescent="0.3"/>
    <row r="1083" ht="12" customHeight="1" x14ac:dyDescent="0.3"/>
    <row r="1084" ht="12" customHeight="1" x14ac:dyDescent="0.3"/>
    <row r="1085" ht="12" customHeight="1" x14ac:dyDescent="0.3"/>
    <row r="1086" ht="12" customHeight="1" x14ac:dyDescent="0.3"/>
    <row r="1087" ht="12" customHeight="1" x14ac:dyDescent="0.3"/>
    <row r="1088" ht="12" customHeight="1" x14ac:dyDescent="0.3"/>
    <row r="1089" ht="12" customHeight="1" x14ac:dyDescent="0.3"/>
    <row r="1090" ht="12" customHeight="1" x14ac:dyDescent="0.3"/>
    <row r="1091" ht="12" customHeight="1" x14ac:dyDescent="0.3"/>
    <row r="1092" ht="12" customHeight="1" x14ac:dyDescent="0.3"/>
    <row r="1093" ht="12" customHeight="1" x14ac:dyDescent="0.3"/>
    <row r="1094" ht="12" customHeight="1" x14ac:dyDescent="0.3"/>
    <row r="1095" ht="12" customHeight="1" x14ac:dyDescent="0.3"/>
    <row r="1096" ht="12" customHeight="1" x14ac:dyDescent="0.3"/>
    <row r="1097" ht="12" customHeight="1" x14ac:dyDescent="0.3"/>
    <row r="1098" ht="12" customHeight="1" x14ac:dyDescent="0.3"/>
    <row r="1099" ht="12" customHeight="1" x14ac:dyDescent="0.3"/>
    <row r="1100" ht="12" customHeight="1" x14ac:dyDescent="0.3"/>
    <row r="1101" ht="12" customHeight="1" x14ac:dyDescent="0.3"/>
    <row r="1102" ht="12" customHeight="1" x14ac:dyDescent="0.3"/>
    <row r="1103" ht="12" customHeight="1" x14ac:dyDescent="0.3"/>
    <row r="1104" ht="12" customHeight="1" x14ac:dyDescent="0.3"/>
    <row r="1105" ht="12" customHeight="1" x14ac:dyDescent="0.3"/>
    <row r="1106" ht="12" customHeight="1" x14ac:dyDescent="0.3"/>
    <row r="1107" ht="12" customHeight="1" x14ac:dyDescent="0.3"/>
    <row r="1108" ht="12" customHeight="1" x14ac:dyDescent="0.3"/>
    <row r="1109" ht="12" customHeight="1" x14ac:dyDescent="0.3"/>
    <row r="1110" ht="12" customHeight="1" x14ac:dyDescent="0.3"/>
    <row r="1111" ht="12" customHeight="1" x14ac:dyDescent="0.3"/>
    <row r="1112" ht="12" customHeight="1" x14ac:dyDescent="0.3"/>
    <row r="1113" ht="12" customHeight="1" x14ac:dyDescent="0.3"/>
    <row r="1114" ht="12" customHeight="1" x14ac:dyDescent="0.3"/>
    <row r="1115" ht="12" customHeight="1" x14ac:dyDescent="0.3"/>
    <row r="1116" ht="12" customHeight="1" x14ac:dyDescent="0.3"/>
    <row r="1117" ht="12" customHeight="1" x14ac:dyDescent="0.3"/>
    <row r="1118" ht="12" customHeight="1" x14ac:dyDescent="0.3"/>
    <row r="1119" ht="12" customHeight="1" x14ac:dyDescent="0.3"/>
    <row r="1120" ht="12" customHeight="1" x14ac:dyDescent="0.3"/>
    <row r="1121" ht="12" customHeight="1" x14ac:dyDescent="0.3"/>
    <row r="1122" ht="12" customHeight="1" x14ac:dyDescent="0.3"/>
    <row r="1123" ht="12" customHeight="1" x14ac:dyDescent="0.3"/>
    <row r="1124" ht="12" customHeight="1" x14ac:dyDescent="0.3"/>
    <row r="1125" ht="12" customHeight="1" x14ac:dyDescent="0.3"/>
    <row r="1126" ht="12" customHeight="1" x14ac:dyDescent="0.3"/>
    <row r="1127" ht="12" customHeight="1" x14ac:dyDescent="0.3"/>
    <row r="1128" ht="12" customHeight="1" x14ac:dyDescent="0.3"/>
    <row r="1129" ht="12" customHeight="1" x14ac:dyDescent="0.3"/>
    <row r="1130" ht="12" customHeight="1" x14ac:dyDescent="0.3"/>
    <row r="1131" ht="12" customHeight="1" x14ac:dyDescent="0.3"/>
    <row r="1132" ht="12" customHeight="1" x14ac:dyDescent="0.3"/>
    <row r="1133" ht="12" customHeight="1" x14ac:dyDescent="0.3"/>
    <row r="1134" ht="12" customHeight="1" x14ac:dyDescent="0.3"/>
    <row r="1135" ht="12" customHeight="1" x14ac:dyDescent="0.3"/>
    <row r="1136" ht="12" customHeight="1" x14ac:dyDescent="0.3"/>
    <row r="1137" ht="12" customHeight="1" x14ac:dyDescent="0.3"/>
    <row r="1138" ht="12" customHeight="1" x14ac:dyDescent="0.3"/>
    <row r="1139" ht="12" customHeight="1" x14ac:dyDescent="0.3"/>
    <row r="1140" ht="12" customHeight="1" x14ac:dyDescent="0.3"/>
    <row r="1141" ht="12" customHeight="1" x14ac:dyDescent="0.3"/>
    <row r="1142" ht="12" customHeight="1" x14ac:dyDescent="0.3"/>
    <row r="1143" ht="12" customHeight="1" x14ac:dyDescent="0.3"/>
    <row r="1144" ht="12" customHeight="1" x14ac:dyDescent="0.3"/>
    <row r="1145" ht="12" customHeight="1" x14ac:dyDescent="0.3"/>
    <row r="1146" ht="12" customHeight="1" x14ac:dyDescent="0.3"/>
    <row r="1147" ht="12" customHeight="1" x14ac:dyDescent="0.3"/>
    <row r="1148" ht="12" customHeight="1" x14ac:dyDescent="0.3"/>
    <row r="1149" ht="12" customHeight="1" x14ac:dyDescent="0.3"/>
    <row r="1150" ht="12" customHeight="1" x14ac:dyDescent="0.3"/>
    <row r="1151" ht="12" customHeight="1" x14ac:dyDescent="0.3"/>
    <row r="1152" ht="12" customHeight="1" x14ac:dyDescent="0.3"/>
    <row r="1153" ht="12" customHeight="1" x14ac:dyDescent="0.3"/>
    <row r="1154" ht="12" customHeight="1" x14ac:dyDescent="0.3"/>
    <row r="1155" ht="12" customHeight="1" x14ac:dyDescent="0.3"/>
    <row r="1156" ht="12" customHeight="1" x14ac:dyDescent="0.3"/>
    <row r="1157" ht="12" customHeight="1" x14ac:dyDescent="0.3"/>
    <row r="1158" ht="12" customHeight="1" x14ac:dyDescent="0.3"/>
    <row r="1159" ht="12" customHeight="1" x14ac:dyDescent="0.3"/>
    <row r="1160" ht="12" customHeight="1" x14ac:dyDescent="0.3"/>
    <row r="1161" ht="12" customHeight="1" x14ac:dyDescent="0.3"/>
    <row r="1162" ht="12" customHeight="1" x14ac:dyDescent="0.3"/>
    <row r="1163" ht="12" customHeight="1" x14ac:dyDescent="0.3"/>
    <row r="1164" ht="12" customHeight="1" x14ac:dyDescent="0.3"/>
    <row r="1165" ht="12" customHeight="1" x14ac:dyDescent="0.3"/>
    <row r="1166" ht="12" customHeight="1" x14ac:dyDescent="0.3"/>
    <row r="1167" ht="12" customHeight="1" x14ac:dyDescent="0.3"/>
    <row r="1168" ht="12" customHeight="1" x14ac:dyDescent="0.3"/>
    <row r="1169" ht="12" customHeight="1" x14ac:dyDescent="0.3"/>
    <row r="1170" ht="12" customHeight="1" x14ac:dyDescent="0.3"/>
    <row r="1171" ht="12" customHeight="1" x14ac:dyDescent="0.3"/>
    <row r="1172" ht="12" customHeight="1" x14ac:dyDescent="0.3"/>
    <row r="1173" ht="12" customHeight="1" x14ac:dyDescent="0.3"/>
    <row r="1174" ht="12" customHeight="1" x14ac:dyDescent="0.3"/>
    <row r="1175" ht="12" customHeight="1" x14ac:dyDescent="0.3"/>
    <row r="1176" ht="12" customHeight="1" x14ac:dyDescent="0.3"/>
    <row r="1177" ht="12" customHeight="1" x14ac:dyDescent="0.3"/>
    <row r="1178" ht="12" customHeight="1" x14ac:dyDescent="0.3"/>
    <row r="1179" ht="12" customHeight="1" x14ac:dyDescent="0.3"/>
    <row r="1180" ht="12" customHeight="1" x14ac:dyDescent="0.3"/>
    <row r="1181" ht="12" customHeight="1" x14ac:dyDescent="0.3"/>
    <row r="1182" ht="12" customHeight="1" x14ac:dyDescent="0.3"/>
    <row r="1183" ht="12" customHeight="1" x14ac:dyDescent="0.3"/>
    <row r="1184" ht="12" customHeight="1" x14ac:dyDescent="0.3"/>
    <row r="1185" ht="12" customHeight="1" x14ac:dyDescent="0.3"/>
    <row r="1186" ht="12" customHeight="1" x14ac:dyDescent="0.3"/>
    <row r="1187" ht="12" customHeight="1" x14ac:dyDescent="0.3"/>
    <row r="1188" ht="12" customHeight="1" x14ac:dyDescent="0.3"/>
    <row r="1189" ht="12" customHeight="1" x14ac:dyDescent="0.3"/>
    <row r="1190" ht="12" customHeight="1" x14ac:dyDescent="0.3"/>
    <row r="1191" ht="12" customHeight="1" x14ac:dyDescent="0.3"/>
    <row r="1192" ht="12" customHeight="1" x14ac:dyDescent="0.3"/>
    <row r="1193" ht="12" customHeight="1" x14ac:dyDescent="0.3"/>
    <row r="1194" ht="12" customHeight="1" x14ac:dyDescent="0.3"/>
    <row r="1195" ht="12" customHeight="1" x14ac:dyDescent="0.3"/>
    <row r="1196" ht="12" customHeight="1" x14ac:dyDescent="0.3"/>
    <row r="1197" ht="12" customHeight="1" x14ac:dyDescent="0.3"/>
    <row r="1198" ht="12" customHeight="1" x14ac:dyDescent="0.3"/>
    <row r="1199" ht="12" customHeight="1" x14ac:dyDescent="0.3"/>
    <row r="1200" ht="12" customHeight="1" x14ac:dyDescent="0.3"/>
    <row r="1201" ht="12" customHeight="1" x14ac:dyDescent="0.3"/>
    <row r="1202" ht="12" customHeight="1" x14ac:dyDescent="0.3"/>
    <row r="1203" ht="12" customHeight="1" x14ac:dyDescent="0.3"/>
    <row r="1204" ht="12" customHeight="1" x14ac:dyDescent="0.3"/>
    <row r="1205" ht="12" customHeight="1" x14ac:dyDescent="0.3"/>
    <row r="1206" ht="12" customHeight="1" x14ac:dyDescent="0.3"/>
    <row r="1207" ht="12" customHeight="1" x14ac:dyDescent="0.3"/>
    <row r="1208" ht="12" customHeight="1" x14ac:dyDescent="0.3"/>
    <row r="1209" ht="12" customHeight="1" x14ac:dyDescent="0.3"/>
    <row r="1210" ht="12" customHeight="1" x14ac:dyDescent="0.3"/>
    <row r="1211" ht="12" customHeight="1" x14ac:dyDescent="0.3"/>
    <row r="1212" ht="12" customHeight="1" x14ac:dyDescent="0.3"/>
    <row r="1213" ht="12" customHeight="1" x14ac:dyDescent="0.3"/>
    <row r="1214" ht="12" customHeight="1" x14ac:dyDescent="0.3"/>
    <row r="1215" ht="12" customHeight="1" x14ac:dyDescent="0.3"/>
    <row r="1216" ht="12" customHeight="1" x14ac:dyDescent="0.3"/>
    <row r="1217" ht="12" customHeight="1" x14ac:dyDescent="0.3"/>
    <row r="1218" ht="12" customHeight="1" x14ac:dyDescent="0.3"/>
    <row r="1219" ht="12" customHeight="1" x14ac:dyDescent="0.3"/>
    <row r="1220" ht="12" customHeight="1" x14ac:dyDescent="0.3"/>
    <row r="1221" ht="12" customHeight="1" x14ac:dyDescent="0.3"/>
    <row r="1222" ht="12" customHeight="1" x14ac:dyDescent="0.3"/>
    <row r="1223" ht="12" customHeight="1" x14ac:dyDescent="0.3"/>
    <row r="1224" ht="12" customHeight="1" x14ac:dyDescent="0.3"/>
    <row r="1225" ht="12" customHeight="1" x14ac:dyDescent="0.3"/>
    <row r="1226" ht="12" customHeight="1" x14ac:dyDescent="0.3"/>
    <row r="1227" ht="12" customHeight="1" x14ac:dyDescent="0.3"/>
    <row r="1228" ht="12" customHeight="1" x14ac:dyDescent="0.3"/>
    <row r="1229" ht="12" customHeight="1" x14ac:dyDescent="0.3"/>
    <row r="1230" ht="12" customHeight="1" x14ac:dyDescent="0.3"/>
    <row r="1231" ht="12" customHeight="1" x14ac:dyDescent="0.3"/>
    <row r="1232" ht="12" customHeight="1" x14ac:dyDescent="0.3"/>
    <row r="1233" ht="12" customHeight="1" x14ac:dyDescent="0.3"/>
    <row r="1234" ht="12" customHeight="1" x14ac:dyDescent="0.3"/>
    <row r="1235" ht="12" customHeight="1" x14ac:dyDescent="0.3"/>
    <row r="1236" ht="12" customHeight="1" x14ac:dyDescent="0.3"/>
    <row r="1237" ht="12" customHeight="1" x14ac:dyDescent="0.3"/>
    <row r="1238" ht="12" customHeight="1" x14ac:dyDescent="0.3"/>
    <row r="1239" ht="12" customHeight="1" x14ac:dyDescent="0.3"/>
    <row r="1240" ht="12" customHeight="1" x14ac:dyDescent="0.3"/>
    <row r="1241" ht="12" customHeight="1" x14ac:dyDescent="0.3"/>
    <row r="1242" ht="12" customHeight="1" x14ac:dyDescent="0.3"/>
    <row r="1243" ht="12" customHeight="1" x14ac:dyDescent="0.3"/>
    <row r="1244" ht="12" customHeight="1" x14ac:dyDescent="0.3"/>
    <row r="1245" ht="12" customHeight="1" x14ac:dyDescent="0.3"/>
    <row r="1246" ht="12" customHeight="1" x14ac:dyDescent="0.3"/>
    <row r="1247" ht="12" customHeight="1" x14ac:dyDescent="0.3"/>
    <row r="1248" ht="12" customHeight="1" x14ac:dyDescent="0.3"/>
    <row r="1249" ht="12" customHeight="1" x14ac:dyDescent="0.3"/>
    <row r="1250" ht="12" customHeight="1" x14ac:dyDescent="0.3"/>
    <row r="1251" ht="12" customHeight="1" x14ac:dyDescent="0.3"/>
    <row r="1252" ht="12" customHeight="1" x14ac:dyDescent="0.3"/>
    <row r="1253" ht="12" customHeight="1" x14ac:dyDescent="0.3"/>
    <row r="1254" ht="12" customHeight="1" x14ac:dyDescent="0.3"/>
    <row r="1255" ht="12" customHeight="1" x14ac:dyDescent="0.3"/>
    <row r="1256" ht="12" customHeight="1" x14ac:dyDescent="0.3"/>
    <row r="1257" ht="12" customHeight="1" x14ac:dyDescent="0.3"/>
    <row r="1258" ht="12" customHeight="1" x14ac:dyDescent="0.3"/>
    <row r="1259" ht="12" customHeight="1" x14ac:dyDescent="0.3"/>
    <row r="1260" ht="12" customHeight="1" x14ac:dyDescent="0.3"/>
    <row r="1261" ht="12" customHeight="1" x14ac:dyDescent="0.3"/>
    <row r="1262" ht="12" customHeight="1" x14ac:dyDescent="0.3"/>
    <row r="1263" ht="12" customHeight="1" x14ac:dyDescent="0.3"/>
    <row r="1264" ht="12" customHeight="1" x14ac:dyDescent="0.3"/>
    <row r="1265" ht="12" customHeight="1" x14ac:dyDescent="0.3"/>
    <row r="1266" ht="12" customHeight="1" x14ac:dyDescent="0.3"/>
    <row r="1267" ht="12" customHeight="1" x14ac:dyDescent="0.3"/>
    <row r="1268" ht="12" customHeight="1" x14ac:dyDescent="0.3"/>
    <row r="1269" ht="12" customHeight="1" x14ac:dyDescent="0.3"/>
    <row r="1270" ht="12" customHeight="1" x14ac:dyDescent="0.3"/>
    <row r="1271" ht="12" customHeight="1" x14ac:dyDescent="0.3"/>
    <row r="1272" ht="12" customHeight="1" x14ac:dyDescent="0.3"/>
    <row r="1273" ht="12" customHeight="1" x14ac:dyDescent="0.3"/>
    <row r="1274" ht="12" customHeight="1" x14ac:dyDescent="0.3"/>
    <row r="1275" ht="12" customHeight="1" x14ac:dyDescent="0.3"/>
    <row r="1276" ht="12" customHeight="1" x14ac:dyDescent="0.3"/>
    <row r="1277" ht="12" customHeight="1" x14ac:dyDescent="0.3"/>
    <row r="1278" ht="12" customHeight="1" x14ac:dyDescent="0.3"/>
    <row r="1279" ht="12" customHeight="1" x14ac:dyDescent="0.3"/>
    <row r="1280" ht="12" customHeight="1" x14ac:dyDescent="0.3"/>
    <row r="1281" ht="12" customHeight="1" x14ac:dyDescent="0.3"/>
    <row r="1282" ht="12" customHeight="1" x14ac:dyDescent="0.3"/>
    <row r="1283" ht="12" customHeight="1" x14ac:dyDescent="0.3"/>
    <row r="1284" ht="12" customHeight="1" x14ac:dyDescent="0.3"/>
    <row r="1285" ht="12" customHeight="1" x14ac:dyDescent="0.3"/>
    <row r="1286" ht="12" customHeight="1" x14ac:dyDescent="0.3"/>
    <row r="1287" ht="12" customHeight="1" x14ac:dyDescent="0.3"/>
    <row r="1288" ht="12" customHeight="1" x14ac:dyDescent="0.3"/>
    <row r="1289" ht="12" customHeight="1" x14ac:dyDescent="0.3"/>
    <row r="1290" ht="12" customHeight="1" x14ac:dyDescent="0.3"/>
    <row r="1291" ht="12" customHeight="1" x14ac:dyDescent="0.3"/>
    <row r="1292" ht="12" customHeight="1" x14ac:dyDescent="0.3"/>
    <row r="1293" ht="12" customHeight="1" x14ac:dyDescent="0.3"/>
    <row r="1294" ht="12" customHeight="1" x14ac:dyDescent="0.3"/>
    <row r="1295" ht="12" customHeight="1" x14ac:dyDescent="0.3"/>
    <row r="1296" ht="12" customHeight="1" x14ac:dyDescent="0.3"/>
    <row r="1297" ht="12" customHeight="1" x14ac:dyDescent="0.3"/>
    <row r="1298" ht="12" customHeight="1" x14ac:dyDescent="0.3"/>
    <row r="1299" ht="12" customHeight="1" x14ac:dyDescent="0.3"/>
    <row r="1300" ht="12" customHeight="1" x14ac:dyDescent="0.3"/>
    <row r="1301" ht="12" customHeight="1" x14ac:dyDescent="0.3"/>
    <row r="1302" ht="12" customHeight="1" x14ac:dyDescent="0.3"/>
    <row r="1303" ht="12" customHeight="1" x14ac:dyDescent="0.3"/>
    <row r="1304" ht="12" customHeight="1" x14ac:dyDescent="0.3"/>
    <row r="1305" ht="12" customHeight="1" x14ac:dyDescent="0.3"/>
    <row r="1306" ht="12" customHeight="1" x14ac:dyDescent="0.3"/>
    <row r="1307" ht="12" customHeight="1" x14ac:dyDescent="0.3"/>
    <row r="1308" ht="12" customHeight="1" x14ac:dyDescent="0.3"/>
    <row r="1309" ht="12" customHeight="1" x14ac:dyDescent="0.3"/>
    <row r="1310" ht="12" customHeight="1" x14ac:dyDescent="0.3"/>
    <row r="1311" ht="12" customHeight="1" x14ac:dyDescent="0.3"/>
    <row r="1312" ht="12" customHeight="1" x14ac:dyDescent="0.3"/>
    <row r="1313" ht="12" customHeight="1" x14ac:dyDescent="0.3"/>
    <row r="1314" ht="12" customHeight="1" x14ac:dyDescent="0.3"/>
    <row r="1315" ht="12" customHeight="1" x14ac:dyDescent="0.3"/>
    <row r="1316" ht="12" customHeight="1" x14ac:dyDescent="0.3"/>
    <row r="1317" ht="12" customHeight="1" x14ac:dyDescent="0.3"/>
    <row r="1318" ht="12" customHeight="1" x14ac:dyDescent="0.3"/>
    <row r="1319" ht="12" customHeight="1" x14ac:dyDescent="0.3"/>
    <row r="1320" ht="12" customHeight="1" x14ac:dyDescent="0.3"/>
    <row r="1321" ht="12" customHeight="1" x14ac:dyDescent="0.3"/>
    <row r="1322" ht="12" customHeight="1" x14ac:dyDescent="0.3"/>
    <row r="1323" ht="12" customHeight="1" x14ac:dyDescent="0.3"/>
    <row r="1324" ht="12" customHeight="1" x14ac:dyDescent="0.3"/>
    <row r="1325" ht="12" customHeight="1" x14ac:dyDescent="0.3"/>
    <row r="1326" ht="12" customHeight="1" x14ac:dyDescent="0.3"/>
    <row r="1327" ht="12" customHeight="1" x14ac:dyDescent="0.3"/>
    <row r="1328" ht="12" customHeight="1" x14ac:dyDescent="0.3"/>
    <row r="1329" ht="12" customHeight="1" x14ac:dyDescent="0.3"/>
    <row r="1330" ht="12" customHeight="1" x14ac:dyDescent="0.3"/>
    <row r="1331" ht="12" customHeight="1" x14ac:dyDescent="0.3"/>
    <row r="1332" ht="12" customHeight="1" x14ac:dyDescent="0.3"/>
    <row r="1333" ht="12" customHeight="1" x14ac:dyDescent="0.3"/>
    <row r="1334" ht="12" customHeight="1" x14ac:dyDescent="0.3"/>
    <row r="1335" ht="12" customHeight="1" x14ac:dyDescent="0.3"/>
    <row r="1336" ht="12" customHeight="1" x14ac:dyDescent="0.3"/>
    <row r="1337" ht="12" customHeight="1" x14ac:dyDescent="0.3"/>
    <row r="1338" ht="12" customHeight="1" x14ac:dyDescent="0.3"/>
    <row r="1339" ht="12" customHeight="1" x14ac:dyDescent="0.3"/>
    <row r="1340" ht="12" customHeight="1" x14ac:dyDescent="0.3"/>
    <row r="1341" ht="12" customHeight="1" x14ac:dyDescent="0.3"/>
    <row r="1342" ht="12" customHeight="1" x14ac:dyDescent="0.3"/>
    <row r="1343" ht="12" customHeight="1" x14ac:dyDescent="0.3"/>
    <row r="1344" ht="12" customHeight="1" x14ac:dyDescent="0.3"/>
    <row r="1345" ht="12" customHeight="1" x14ac:dyDescent="0.3"/>
    <row r="1346" ht="12" customHeight="1" x14ac:dyDescent="0.3"/>
    <row r="1347" ht="12" customHeight="1" x14ac:dyDescent="0.3"/>
    <row r="1348" ht="12" customHeight="1" x14ac:dyDescent="0.3"/>
    <row r="1349" ht="12" customHeight="1" x14ac:dyDescent="0.3"/>
    <row r="1350" ht="12" customHeight="1" x14ac:dyDescent="0.3"/>
    <row r="1351" ht="12" customHeight="1" x14ac:dyDescent="0.3"/>
    <row r="1352" ht="12" customHeight="1" x14ac:dyDescent="0.3"/>
    <row r="1353" ht="12" customHeight="1" x14ac:dyDescent="0.3"/>
    <row r="1354" ht="12" customHeight="1" x14ac:dyDescent="0.3"/>
    <row r="1355" ht="12" customHeight="1" x14ac:dyDescent="0.3"/>
    <row r="1356" ht="12" customHeight="1" x14ac:dyDescent="0.3"/>
    <row r="1357" ht="12" customHeight="1" x14ac:dyDescent="0.3"/>
    <row r="1358" ht="12" customHeight="1" x14ac:dyDescent="0.3"/>
    <row r="1359" ht="12" customHeight="1" x14ac:dyDescent="0.3"/>
    <row r="1360" ht="12" customHeight="1" x14ac:dyDescent="0.3"/>
    <row r="1361" ht="12" customHeight="1" x14ac:dyDescent="0.3"/>
    <row r="1362" ht="12" customHeight="1" x14ac:dyDescent="0.3"/>
    <row r="1363" ht="12" customHeight="1" x14ac:dyDescent="0.3"/>
    <row r="1364" ht="12" customHeight="1" x14ac:dyDescent="0.3"/>
    <row r="1365" ht="12" customHeight="1" x14ac:dyDescent="0.3"/>
    <row r="1366" ht="12" customHeight="1" x14ac:dyDescent="0.3"/>
    <row r="1367" ht="12" customHeight="1" x14ac:dyDescent="0.3"/>
    <row r="1368" ht="12" customHeight="1" x14ac:dyDescent="0.3"/>
    <row r="1369" ht="12" customHeight="1" x14ac:dyDescent="0.3"/>
    <row r="1370" ht="12" customHeight="1" x14ac:dyDescent="0.3"/>
    <row r="1371" ht="12" customHeight="1" x14ac:dyDescent="0.3"/>
    <row r="1372" ht="12" customHeight="1" x14ac:dyDescent="0.3"/>
    <row r="1373" ht="12" customHeight="1" x14ac:dyDescent="0.3"/>
    <row r="1374" ht="12" customHeight="1" x14ac:dyDescent="0.3"/>
    <row r="1375" ht="12" customHeight="1" x14ac:dyDescent="0.3"/>
    <row r="1376" ht="12" customHeight="1" x14ac:dyDescent="0.3"/>
    <row r="1377" ht="12" customHeight="1" x14ac:dyDescent="0.3"/>
    <row r="1378" ht="12" customHeight="1" x14ac:dyDescent="0.3"/>
    <row r="1379" ht="12" customHeight="1" x14ac:dyDescent="0.3"/>
    <row r="1380" ht="12" customHeight="1" x14ac:dyDescent="0.3"/>
    <row r="1381" ht="12" customHeight="1" x14ac:dyDescent="0.3"/>
    <row r="1382" ht="12" customHeight="1" x14ac:dyDescent="0.3"/>
    <row r="1383" ht="12" customHeight="1" x14ac:dyDescent="0.3"/>
    <row r="1384" ht="12" customHeight="1" x14ac:dyDescent="0.3"/>
    <row r="1385" ht="12" customHeight="1" x14ac:dyDescent="0.3"/>
    <row r="1386" ht="12" customHeight="1" x14ac:dyDescent="0.3"/>
    <row r="1387" ht="12" customHeight="1" x14ac:dyDescent="0.3"/>
    <row r="1388" ht="12" customHeight="1" x14ac:dyDescent="0.3"/>
    <row r="1389" ht="12" customHeight="1" x14ac:dyDescent="0.3"/>
    <row r="1390" ht="12" customHeight="1" x14ac:dyDescent="0.3"/>
    <row r="1391" ht="12" customHeight="1" x14ac:dyDescent="0.3"/>
    <row r="1392" ht="12" customHeight="1" x14ac:dyDescent="0.3"/>
    <row r="1393" ht="12" customHeight="1" x14ac:dyDescent="0.3"/>
    <row r="1394" ht="12" customHeight="1" x14ac:dyDescent="0.3"/>
    <row r="1395" ht="12" customHeight="1" x14ac:dyDescent="0.3"/>
    <row r="1396" ht="12" customHeight="1" x14ac:dyDescent="0.3"/>
    <row r="1397" ht="12" customHeight="1" x14ac:dyDescent="0.3"/>
    <row r="1398" ht="12" customHeight="1" x14ac:dyDescent="0.3"/>
    <row r="1399" ht="12" customHeight="1" x14ac:dyDescent="0.3"/>
    <row r="1400" ht="12" customHeight="1" x14ac:dyDescent="0.3"/>
    <row r="1401" ht="12" customHeight="1" x14ac:dyDescent="0.3"/>
    <row r="1402" ht="12" customHeight="1" x14ac:dyDescent="0.3"/>
    <row r="1403" ht="12" customHeight="1" x14ac:dyDescent="0.3"/>
    <row r="1404" ht="12" customHeight="1" x14ac:dyDescent="0.3"/>
    <row r="1405" ht="12" customHeight="1" x14ac:dyDescent="0.3"/>
    <row r="1406" ht="12" customHeight="1" x14ac:dyDescent="0.3"/>
    <row r="1407" ht="12" customHeight="1" x14ac:dyDescent="0.3"/>
    <row r="1408" ht="12" customHeight="1" x14ac:dyDescent="0.3"/>
    <row r="1409" ht="12" customHeight="1" x14ac:dyDescent="0.3"/>
    <row r="1410" ht="12" customHeight="1" x14ac:dyDescent="0.3"/>
    <row r="1411" ht="12" customHeight="1" x14ac:dyDescent="0.3"/>
    <row r="1412" ht="12" customHeight="1" x14ac:dyDescent="0.3"/>
    <row r="1413" ht="12" customHeight="1" x14ac:dyDescent="0.3"/>
    <row r="1414" ht="12" customHeight="1" x14ac:dyDescent="0.3"/>
    <row r="1415" ht="12" customHeight="1" x14ac:dyDescent="0.3"/>
    <row r="1416" ht="12" customHeight="1" x14ac:dyDescent="0.3"/>
    <row r="1417" ht="12" customHeight="1" x14ac:dyDescent="0.3"/>
    <row r="1418" ht="12" customHeight="1" x14ac:dyDescent="0.3"/>
    <row r="1419" ht="12" customHeight="1" x14ac:dyDescent="0.3"/>
    <row r="1420" ht="12" customHeight="1" x14ac:dyDescent="0.3"/>
    <row r="1421" ht="12" customHeight="1" x14ac:dyDescent="0.3"/>
    <row r="1422" ht="12" customHeight="1" x14ac:dyDescent="0.3"/>
    <row r="1423" ht="12" customHeight="1" x14ac:dyDescent="0.3"/>
    <row r="1424" ht="12" customHeight="1" x14ac:dyDescent="0.3"/>
    <row r="1425" ht="12" customHeight="1" x14ac:dyDescent="0.3"/>
    <row r="1426" ht="12" customHeight="1" x14ac:dyDescent="0.3"/>
    <row r="1427" ht="12" customHeight="1" x14ac:dyDescent="0.3"/>
    <row r="1428" ht="12" customHeight="1" x14ac:dyDescent="0.3"/>
    <row r="1429" ht="12" customHeight="1" x14ac:dyDescent="0.3"/>
    <row r="1430" ht="12" customHeight="1" x14ac:dyDescent="0.3"/>
    <row r="1431" ht="12" customHeight="1" x14ac:dyDescent="0.3"/>
    <row r="1432" ht="12" customHeight="1" x14ac:dyDescent="0.3"/>
    <row r="1433" ht="12" customHeight="1" x14ac:dyDescent="0.3"/>
    <row r="1434" ht="12" customHeight="1" x14ac:dyDescent="0.3"/>
    <row r="1435" ht="12" customHeight="1" x14ac:dyDescent="0.3"/>
    <row r="1436" ht="12" customHeight="1" x14ac:dyDescent="0.3"/>
    <row r="1437" ht="12" customHeight="1" x14ac:dyDescent="0.3"/>
    <row r="1438" ht="12" customHeight="1" x14ac:dyDescent="0.3"/>
    <row r="1439" ht="12" customHeight="1" x14ac:dyDescent="0.3"/>
    <row r="1440" ht="12" customHeight="1" x14ac:dyDescent="0.3"/>
    <row r="1441" ht="12" customHeight="1" x14ac:dyDescent="0.3"/>
    <row r="1442" ht="12" customHeight="1" x14ac:dyDescent="0.3"/>
    <row r="1443" ht="12" customHeight="1" x14ac:dyDescent="0.3"/>
    <row r="1444" ht="12" customHeight="1" x14ac:dyDescent="0.3"/>
    <row r="1445" ht="12" customHeight="1" x14ac:dyDescent="0.3"/>
    <row r="1446" ht="12" customHeight="1" x14ac:dyDescent="0.3"/>
    <row r="1447" ht="12" customHeight="1" x14ac:dyDescent="0.3"/>
    <row r="1448" ht="12" customHeight="1" x14ac:dyDescent="0.3"/>
    <row r="1449" ht="12" customHeight="1" x14ac:dyDescent="0.3"/>
    <row r="1450" ht="12" customHeight="1" x14ac:dyDescent="0.3"/>
    <row r="1451" ht="12" customHeight="1" x14ac:dyDescent="0.3"/>
    <row r="1452" ht="12" customHeight="1" x14ac:dyDescent="0.3"/>
    <row r="1453" ht="12" customHeight="1" x14ac:dyDescent="0.3"/>
    <row r="1454" ht="12" customHeight="1" x14ac:dyDescent="0.3"/>
    <row r="1455" ht="12" customHeight="1" x14ac:dyDescent="0.3"/>
    <row r="1456" ht="12" customHeight="1" x14ac:dyDescent="0.3"/>
    <row r="1457" ht="12" customHeight="1" x14ac:dyDescent="0.3"/>
    <row r="1458" ht="12" customHeight="1" x14ac:dyDescent="0.3"/>
    <row r="1459" ht="12" customHeight="1" x14ac:dyDescent="0.3"/>
    <row r="1460" ht="12" customHeight="1" x14ac:dyDescent="0.3"/>
    <row r="1461" ht="12" customHeight="1" x14ac:dyDescent="0.3"/>
    <row r="1462" ht="12" customHeight="1" x14ac:dyDescent="0.3"/>
    <row r="1463" ht="12" customHeight="1" x14ac:dyDescent="0.3"/>
    <row r="1464" ht="12" customHeight="1" x14ac:dyDescent="0.3"/>
    <row r="1465" ht="12" customHeight="1" x14ac:dyDescent="0.3"/>
    <row r="1466" ht="12" customHeight="1" x14ac:dyDescent="0.3"/>
    <row r="1467" ht="12" customHeight="1" x14ac:dyDescent="0.3"/>
    <row r="1468" ht="12" customHeight="1" x14ac:dyDescent="0.3"/>
    <row r="1469" ht="12" customHeight="1" x14ac:dyDescent="0.3"/>
    <row r="1470" ht="12" customHeight="1" x14ac:dyDescent="0.3"/>
    <row r="1471" ht="12" customHeight="1" x14ac:dyDescent="0.3"/>
    <row r="1472" ht="12" customHeight="1" x14ac:dyDescent="0.3"/>
    <row r="1473" ht="12" customHeight="1" x14ac:dyDescent="0.3"/>
    <row r="1474" ht="12" customHeight="1" x14ac:dyDescent="0.3"/>
    <row r="1475" ht="12" customHeight="1" x14ac:dyDescent="0.3"/>
    <row r="1476" ht="12" customHeight="1" x14ac:dyDescent="0.3"/>
    <row r="1477" ht="12" customHeight="1" x14ac:dyDescent="0.3"/>
    <row r="1478" ht="12" customHeight="1" x14ac:dyDescent="0.3"/>
    <row r="1479" ht="12" customHeight="1" x14ac:dyDescent="0.3"/>
    <row r="1480" ht="12" customHeight="1" x14ac:dyDescent="0.3"/>
    <row r="1481" ht="12" customHeight="1" x14ac:dyDescent="0.3"/>
    <row r="1482" ht="12" customHeight="1" x14ac:dyDescent="0.3"/>
    <row r="1483" ht="12" customHeight="1" x14ac:dyDescent="0.3"/>
    <row r="1484" ht="12" customHeight="1" x14ac:dyDescent="0.3"/>
    <row r="1485" ht="12" customHeight="1" x14ac:dyDescent="0.3"/>
    <row r="1486" ht="12" customHeight="1" x14ac:dyDescent="0.3"/>
    <row r="1487" ht="12" customHeight="1" x14ac:dyDescent="0.3"/>
    <row r="1488" ht="12" customHeight="1" x14ac:dyDescent="0.3"/>
    <row r="1489" ht="12" customHeight="1" x14ac:dyDescent="0.3"/>
    <row r="1490" ht="12" customHeight="1" x14ac:dyDescent="0.3"/>
    <row r="1491" ht="12" customHeight="1" x14ac:dyDescent="0.3"/>
    <row r="1492" ht="12" customHeight="1" x14ac:dyDescent="0.3"/>
    <row r="1493" ht="12" customHeight="1" x14ac:dyDescent="0.3"/>
    <row r="1494" ht="12" customHeight="1" x14ac:dyDescent="0.3"/>
    <row r="1495" ht="12" customHeight="1" x14ac:dyDescent="0.3"/>
    <row r="1496" ht="12" customHeight="1" x14ac:dyDescent="0.3"/>
    <row r="1497" ht="12" customHeight="1" x14ac:dyDescent="0.3"/>
    <row r="1498" ht="12" customHeight="1" x14ac:dyDescent="0.3"/>
    <row r="1499" ht="12" customHeight="1" x14ac:dyDescent="0.3"/>
    <row r="1500" ht="12" customHeight="1" x14ac:dyDescent="0.3"/>
    <row r="1501" ht="12" customHeight="1" x14ac:dyDescent="0.3"/>
    <row r="1502" ht="12" customHeight="1" x14ac:dyDescent="0.3"/>
    <row r="1503" ht="12" customHeight="1" x14ac:dyDescent="0.3"/>
    <row r="1504" ht="12" customHeight="1" x14ac:dyDescent="0.3"/>
    <row r="1505" ht="12" customHeight="1" x14ac:dyDescent="0.3"/>
    <row r="1506" ht="12" customHeight="1" x14ac:dyDescent="0.3"/>
    <row r="1507" ht="12" customHeight="1" x14ac:dyDescent="0.3"/>
    <row r="1508" ht="12" customHeight="1" x14ac:dyDescent="0.3"/>
    <row r="1509" ht="12" customHeight="1" x14ac:dyDescent="0.3"/>
    <row r="1510" ht="12" customHeight="1" x14ac:dyDescent="0.3"/>
    <row r="1511" ht="12" customHeight="1" x14ac:dyDescent="0.3"/>
    <row r="1512" ht="12" customHeight="1" x14ac:dyDescent="0.3"/>
    <row r="1513" ht="12" customHeight="1" x14ac:dyDescent="0.3"/>
    <row r="1514" ht="12" customHeight="1" x14ac:dyDescent="0.3"/>
    <row r="1515" ht="12" customHeight="1" x14ac:dyDescent="0.3"/>
    <row r="1516" ht="12" customHeight="1" x14ac:dyDescent="0.3"/>
    <row r="1517" ht="12" customHeight="1" x14ac:dyDescent="0.3"/>
    <row r="1518" ht="12" customHeight="1" x14ac:dyDescent="0.3"/>
    <row r="1519" ht="12" customHeight="1" x14ac:dyDescent="0.3"/>
    <row r="1520" ht="12" customHeight="1" x14ac:dyDescent="0.3"/>
    <row r="1521" ht="12" customHeight="1" x14ac:dyDescent="0.3"/>
    <row r="1522" ht="12" customHeight="1" x14ac:dyDescent="0.3"/>
    <row r="1523" ht="12" customHeight="1" x14ac:dyDescent="0.3"/>
    <row r="1524" ht="12" customHeight="1" x14ac:dyDescent="0.3"/>
    <row r="1525" ht="12" customHeight="1" x14ac:dyDescent="0.3"/>
    <row r="1526" ht="12" customHeight="1" x14ac:dyDescent="0.3"/>
    <row r="1527" ht="12" customHeight="1" x14ac:dyDescent="0.3"/>
    <row r="1528" ht="12" customHeight="1" x14ac:dyDescent="0.3"/>
    <row r="1529" ht="12" customHeight="1" x14ac:dyDescent="0.3"/>
    <row r="1530" ht="12" customHeight="1" x14ac:dyDescent="0.3"/>
    <row r="1531" ht="12" customHeight="1" x14ac:dyDescent="0.3"/>
    <row r="1532" ht="12" customHeight="1" x14ac:dyDescent="0.3"/>
    <row r="1533" ht="12" customHeight="1" x14ac:dyDescent="0.3"/>
    <row r="1534" ht="12" customHeight="1" x14ac:dyDescent="0.3"/>
    <row r="1535" ht="12" customHeight="1" x14ac:dyDescent="0.3"/>
    <row r="1536" ht="12" customHeight="1" x14ac:dyDescent="0.3"/>
    <row r="1537" ht="12" customHeight="1" x14ac:dyDescent="0.3"/>
    <row r="1538" ht="12" customHeight="1" x14ac:dyDescent="0.3"/>
    <row r="1539" ht="12" customHeight="1" x14ac:dyDescent="0.3"/>
    <row r="1540" ht="12" customHeight="1" x14ac:dyDescent="0.3"/>
    <row r="1541" ht="12" customHeight="1" x14ac:dyDescent="0.3"/>
    <row r="1542" ht="12" customHeight="1" x14ac:dyDescent="0.3"/>
    <row r="1543" ht="12" customHeight="1" x14ac:dyDescent="0.3"/>
    <row r="1544" ht="12" customHeight="1" x14ac:dyDescent="0.3"/>
    <row r="1545" ht="12" customHeight="1" x14ac:dyDescent="0.3"/>
    <row r="1546" ht="12" customHeight="1" x14ac:dyDescent="0.3"/>
    <row r="1547" ht="12" customHeight="1" x14ac:dyDescent="0.3"/>
    <row r="1548" ht="12" customHeight="1" x14ac:dyDescent="0.3"/>
    <row r="1549" ht="12" customHeight="1" x14ac:dyDescent="0.3"/>
    <row r="1550" ht="12" customHeight="1" x14ac:dyDescent="0.3"/>
    <row r="1551" ht="12" customHeight="1" x14ac:dyDescent="0.3"/>
    <row r="1552" ht="12" customHeight="1" x14ac:dyDescent="0.3"/>
    <row r="1553" ht="12" customHeight="1" x14ac:dyDescent="0.3"/>
    <row r="1554" ht="12" customHeight="1" x14ac:dyDescent="0.3"/>
    <row r="1555" ht="12" customHeight="1" x14ac:dyDescent="0.3"/>
    <row r="1556" ht="12" customHeight="1" x14ac:dyDescent="0.3"/>
    <row r="1557" ht="12" customHeight="1" x14ac:dyDescent="0.3"/>
    <row r="1558" ht="12" customHeight="1" x14ac:dyDescent="0.3"/>
    <row r="1559" ht="12" customHeight="1" x14ac:dyDescent="0.3"/>
    <row r="1560" ht="12" customHeight="1" x14ac:dyDescent="0.3"/>
    <row r="1561" ht="12" customHeight="1" x14ac:dyDescent="0.3"/>
    <row r="1562" ht="12" customHeight="1" x14ac:dyDescent="0.3"/>
    <row r="1563" ht="12" customHeight="1" x14ac:dyDescent="0.3"/>
    <row r="1564" ht="12" customHeight="1" x14ac:dyDescent="0.3"/>
    <row r="1565" ht="12" customHeight="1" x14ac:dyDescent="0.3"/>
    <row r="1566" ht="12" customHeight="1" x14ac:dyDescent="0.3"/>
    <row r="1567" ht="12" customHeight="1" x14ac:dyDescent="0.3"/>
    <row r="1568" ht="12" customHeight="1" x14ac:dyDescent="0.3"/>
    <row r="1569" ht="12" customHeight="1" x14ac:dyDescent="0.3"/>
    <row r="1570" ht="12" customHeight="1" x14ac:dyDescent="0.3"/>
    <row r="1571" ht="12" customHeight="1" x14ac:dyDescent="0.3"/>
    <row r="1572" ht="12" customHeight="1" x14ac:dyDescent="0.3"/>
    <row r="1573" ht="12" customHeight="1" x14ac:dyDescent="0.3"/>
    <row r="1574" ht="12" customHeight="1" x14ac:dyDescent="0.3"/>
    <row r="1575" ht="12" customHeight="1" x14ac:dyDescent="0.3"/>
    <row r="1576" ht="12" customHeight="1" x14ac:dyDescent="0.3"/>
    <row r="1577" ht="12" customHeight="1" x14ac:dyDescent="0.3"/>
    <row r="1578" ht="12" customHeight="1" x14ac:dyDescent="0.3"/>
    <row r="1579" ht="12" customHeight="1" x14ac:dyDescent="0.3"/>
    <row r="1580" ht="12" customHeight="1" x14ac:dyDescent="0.3"/>
    <row r="1581" ht="12" customHeight="1" x14ac:dyDescent="0.3"/>
    <row r="1582" ht="12" customHeight="1" x14ac:dyDescent="0.3"/>
    <row r="1583" ht="12" customHeight="1" x14ac:dyDescent="0.3"/>
    <row r="1584" ht="12" customHeight="1" x14ac:dyDescent="0.3"/>
    <row r="1585" ht="12" customHeight="1" x14ac:dyDescent="0.3"/>
    <row r="1586" ht="12" customHeight="1" x14ac:dyDescent="0.3"/>
    <row r="1587" ht="12" customHeight="1" x14ac:dyDescent="0.3"/>
    <row r="1588" ht="12" customHeight="1" x14ac:dyDescent="0.3"/>
    <row r="1589" ht="12" customHeight="1" x14ac:dyDescent="0.3"/>
    <row r="1590" ht="12" customHeight="1" x14ac:dyDescent="0.3"/>
    <row r="1591" ht="12" customHeight="1" x14ac:dyDescent="0.3"/>
    <row r="1592" ht="12" customHeight="1" x14ac:dyDescent="0.3"/>
    <row r="1593" ht="12" customHeight="1" x14ac:dyDescent="0.3"/>
    <row r="1594" ht="12" customHeight="1" x14ac:dyDescent="0.3"/>
    <row r="1595" ht="12" customHeight="1" x14ac:dyDescent="0.3"/>
    <row r="1596" ht="12" customHeight="1" x14ac:dyDescent="0.3"/>
    <row r="1597" ht="12" customHeight="1" x14ac:dyDescent="0.3"/>
    <row r="1598" ht="12" customHeight="1" x14ac:dyDescent="0.3"/>
    <row r="1599" ht="12" customHeight="1" x14ac:dyDescent="0.3"/>
    <row r="1600" ht="12" customHeight="1" x14ac:dyDescent="0.3"/>
    <row r="1601" ht="12" customHeight="1" x14ac:dyDescent="0.3"/>
    <row r="1602" ht="12" customHeight="1" x14ac:dyDescent="0.3"/>
    <row r="1603" ht="12" customHeight="1" x14ac:dyDescent="0.3"/>
    <row r="1604" ht="12" customHeight="1" x14ac:dyDescent="0.3"/>
    <row r="1605" ht="12" customHeight="1" x14ac:dyDescent="0.3"/>
    <row r="1606" ht="12" customHeight="1" x14ac:dyDescent="0.3"/>
    <row r="1607" ht="12" customHeight="1" x14ac:dyDescent="0.3"/>
    <row r="1608" ht="12" customHeight="1" x14ac:dyDescent="0.3"/>
    <row r="1609" ht="12" customHeight="1" x14ac:dyDescent="0.3"/>
    <row r="1610" ht="12" customHeight="1" x14ac:dyDescent="0.3"/>
    <row r="1611" ht="12" customHeight="1" x14ac:dyDescent="0.3"/>
    <row r="1612" ht="12" customHeight="1" x14ac:dyDescent="0.3"/>
    <row r="1613" ht="12" customHeight="1" x14ac:dyDescent="0.3"/>
    <row r="1614" ht="12" customHeight="1" x14ac:dyDescent="0.3"/>
    <row r="1615" ht="12" customHeight="1" x14ac:dyDescent="0.3"/>
    <row r="1616" ht="12" customHeight="1" x14ac:dyDescent="0.3"/>
    <row r="1617" ht="12" customHeight="1" x14ac:dyDescent="0.3"/>
    <row r="1618" ht="12" customHeight="1" x14ac:dyDescent="0.3"/>
    <row r="1619" ht="12" customHeight="1" x14ac:dyDescent="0.3"/>
    <row r="1620" ht="12" customHeight="1" x14ac:dyDescent="0.3"/>
    <row r="1621" ht="12" customHeight="1" x14ac:dyDescent="0.3"/>
    <row r="1622" ht="12" customHeight="1" x14ac:dyDescent="0.3"/>
    <row r="1623" ht="12" customHeight="1" x14ac:dyDescent="0.3"/>
    <row r="1624" ht="12" customHeight="1" x14ac:dyDescent="0.3"/>
    <row r="1625" ht="12" customHeight="1" x14ac:dyDescent="0.3"/>
    <row r="1626" ht="12" customHeight="1" x14ac:dyDescent="0.3"/>
    <row r="1627" ht="12" customHeight="1" x14ac:dyDescent="0.3"/>
    <row r="1628" ht="12" customHeight="1" x14ac:dyDescent="0.3"/>
    <row r="1629" ht="12" customHeight="1" x14ac:dyDescent="0.3"/>
    <row r="1630" ht="12" customHeight="1" x14ac:dyDescent="0.3"/>
    <row r="1631" ht="12" customHeight="1" x14ac:dyDescent="0.3"/>
    <row r="1632" ht="12" customHeight="1" x14ac:dyDescent="0.3"/>
    <row r="1633" ht="12" customHeight="1" x14ac:dyDescent="0.3"/>
    <row r="1634" ht="12" customHeight="1" x14ac:dyDescent="0.3"/>
    <row r="1635" ht="12" customHeight="1" x14ac:dyDescent="0.3"/>
    <row r="1636" ht="12" customHeight="1" x14ac:dyDescent="0.3"/>
    <row r="1637" ht="12" customHeight="1" x14ac:dyDescent="0.3"/>
    <row r="1638" ht="12" customHeight="1" x14ac:dyDescent="0.3"/>
    <row r="1639" ht="12" customHeight="1" x14ac:dyDescent="0.3"/>
    <row r="1640" ht="12" customHeight="1" x14ac:dyDescent="0.3"/>
    <row r="1641" ht="12" customHeight="1" x14ac:dyDescent="0.3"/>
    <row r="1642" ht="12" customHeight="1" x14ac:dyDescent="0.3"/>
    <row r="1643" ht="12" customHeight="1" x14ac:dyDescent="0.3"/>
    <row r="1644" ht="12" customHeight="1" x14ac:dyDescent="0.3"/>
    <row r="1645" ht="12" customHeight="1" x14ac:dyDescent="0.3"/>
    <row r="1646" ht="12" customHeight="1" x14ac:dyDescent="0.3"/>
    <row r="1647" ht="12" customHeight="1" x14ac:dyDescent="0.3"/>
    <row r="1648" ht="12" customHeight="1" x14ac:dyDescent="0.3"/>
    <row r="1649" ht="12" customHeight="1" x14ac:dyDescent="0.3"/>
    <row r="1650" ht="12" customHeight="1" x14ac:dyDescent="0.3"/>
    <row r="1651" ht="12" customHeight="1" x14ac:dyDescent="0.3"/>
    <row r="1652" ht="12" customHeight="1" x14ac:dyDescent="0.3"/>
    <row r="1653" ht="12" customHeight="1" x14ac:dyDescent="0.3"/>
    <row r="1654" ht="12" customHeight="1" x14ac:dyDescent="0.3"/>
    <row r="1655" ht="12" customHeight="1" x14ac:dyDescent="0.3"/>
    <row r="1656" ht="12" customHeight="1" x14ac:dyDescent="0.3"/>
    <row r="1657" ht="12" customHeight="1" x14ac:dyDescent="0.3"/>
    <row r="1658" ht="12" customHeight="1" x14ac:dyDescent="0.3"/>
    <row r="1659" ht="12" customHeight="1" x14ac:dyDescent="0.3"/>
    <row r="1660" ht="12" customHeight="1" x14ac:dyDescent="0.3"/>
    <row r="1661" ht="12" customHeight="1" x14ac:dyDescent="0.3"/>
    <row r="1662" ht="12" customHeight="1" x14ac:dyDescent="0.3"/>
    <row r="1663" ht="12" customHeight="1" x14ac:dyDescent="0.3"/>
    <row r="1664" ht="12" customHeight="1" x14ac:dyDescent="0.3"/>
    <row r="1665" ht="12" customHeight="1" x14ac:dyDescent="0.3"/>
    <row r="1666" ht="12" customHeight="1" x14ac:dyDescent="0.3"/>
    <row r="1667" ht="12" customHeight="1" x14ac:dyDescent="0.3"/>
    <row r="1668" ht="12" customHeight="1" x14ac:dyDescent="0.3"/>
    <row r="1669" ht="12" customHeight="1" x14ac:dyDescent="0.3"/>
    <row r="1670" ht="12" customHeight="1" x14ac:dyDescent="0.3"/>
    <row r="1671" ht="12" customHeight="1" x14ac:dyDescent="0.3"/>
    <row r="1672" ht="12" customHeight="1" x14ac:dyDescent="0.3"/>
    <row r="1673" ht="12" customHeight="1" x14ac:dyDescent="0.3"/>
    <row r="1674" ht="12" customHeight="1" x14ac:dyDescent="0.3"/>
    <row r="1675" ht="12" customHeight="1" x14ac:dyDescent="0.3"/>
    <row r="1676" ht="12" customHeight="1" x14ac:dyDescent="0.3"/>
    <row r="1677" ht="12" customHeight="1" x14ac:dyDescent="0.3"/>
    <row r="1678" ht="12" customHeight="1" x14ac:dyDescent="0.3"/>
    <row r="1679" ht="12" customHeight="1" x14ac:dyDescent="0.3"/>
    <row r="1680" ht="12" customHeight="1" x14ac:dyDescent="0.3"/>
    <row r="1681" ht="12" customHeight="1" x14ac:dyDescent="0.3"/>
    <row r="1682" ht="12" customHeight="1" x14ac:dyDescent="0.3"/>
    <row r="1683" ht="12" customHeight="1" x14ac:dyDescent="0.3"/>
    <row r="1684" ht="12" customHeight="1" x14ac:dyDescent="0.3"/>
    <row r="1685" ht="12" customHeight="1" x14ac:dyDescent="0.3"/>
    <row r="1686" ht="12" customHeight="1" x14ac:dyDescent="0.3"/>
    <row r="1687" ht="12" customHeight="1" x14ac:dyDescent="0.3"/>
    <row r="1688" ht="12" customHeight="1" x14ac:dyDescent="0.3"/>
    <row r="1689" ht="12" customHeight="1" x14ac:dyDescent="0.3"/>
    <row r="1690" ht="12" customHeight="1" x14ac:dyDescent="0.3"/>
    <row r="1691" ht="12" customHeight="1" x14ac:dyDescent="0.3"/>
    <row r="1692" ht="12" customHeight="1" x14ac:dyDescent="0.3"/>
    <row r="1693" ht="12" customHeight="1" x14ac:dyDescent="0.3"/>
    <row r="1694" ht="12" customHeight="1" x14ac:dyDescent="0.3"/>
    <row r="1695" ht="12" customHeight="1" x14ac:dyDescent="0.3"/>
    <row r="1696" ht="12" customHeight="1" x14ac:dyDescent="0.3"/>
    <row r="1697" ht="12" customHeight="1" x14ac:dyDescent="0.3"/>
    <row r="1698" ht="12" customHeight="1" x14ac:dyDescent="0.3"/>
    <row r="1699" ht="12" customHeight="1" x14ac:dyDescent="0.3"/>
    <row r="1700" ht="12" customHeight="1" x14ac:dyDescent="0.3"/>
    <row r="1701" ht="12" customHeight="1" x14ac:dyDescent="0.3"/>
    <row r="1702" ht="12" customHeight="1" x14ac:dyDescent="0.3"/>
    <row r="1703" ht="12" customHeight="1" x14ac:dyDescent="0.3"/>
    <row r="1704" ht="12" customHeight="1" x14ac:dyDescent="0.3"/>
    <row r="1705" ht="12" customHeight="1" x14ac:dyDescent="0.3"/>
    <row r="1706" ht="12" customHeight="1" x14ac:dyDescent="0.3"/>
    <row r="1707" ht="12" customHeight="1" x14ac:dyDescent="0.3"/>
    <row r="1708" ht="12" customHeight="1" x14ac:dyDescent="0.3"/>
    <row r="1709" ht="12" customHeight="1" x14ac:dyDescent="0.3"/>
    <row r="1710" ht="12" customHeight="1" x14ac:dyDescent="0.3"/>
    <row r="1711" ht="12" customHeight="1" x14ac:dyDescent="0.3"/>
    <row r="1712" ht="12" customHeight="1" x14ac:dyDescent="0.3"/>
    <row r="1713" ht="12" customHeight="1" x14ac:dyDescent="0.3"/>
    <row r="1714" ht="12" customHeight="1" x14ac:dyDescent="0.3"/>
    <row r="1715" ht="12" customHeight="1" x14ac:dyDescent="0.3"/>
    <row r="1716" ht="12" customHeight="1" x14ac:dyDescent="0.3"/>
    <row r="1717" ht="12" customHeight="1" x14ac:dyDescent="0.3"/>
    <row r="1718" ht="12" customHeight="1" x14ac:dyDescent="0.3"/>
    <row r="1719" ht="12" customHeight="1" x14ac:dyDescent="0.3"/>
    <row r="1720" ht="12" customHeight="1" x14ac:dyDescent="0.3"/>
    <row r="1721" ht="12" customHeight="1" x14ac:dyDescent="0.3"/>
    <row r="1722" ht="12" customHeight="1" x14ac:dyDescent="0.3"/>
    <row r="1723" ht="12" customHeight="1" x14ac:dyDescent="0.3"/>
    <row r="1724" ht="12" customHeight="1" x14ac:dyDescent="0.3"/>
    <row r="1725" ht="12" customHeight="1" x14ac:dyDescent="0.3"/>
    <row r="1726" ht="12" customHeight="1" x14ac:dyDescent="0.3"/>
    <row r="1727" ht="12" customHeight="1" x14ac:dyDescent="0.3"/>
    <row r="1728" ht="12" customHeight="1" x14ac:dyDescent="0.3"/>
    <row r="1729" ht="12" customHeight="1" x14ac:dyDescent="0.3"/>
    <row r="1730" ht="12" customHeight="1" x14ac:dyDescent="0.3"/>
    <row r="1731" ht="12" customHeight="1" x14ac:dyDescent="0.3"/>
    <row r="1732" ht="12" customHeight="1" x14ac:dyDescent="0.3"/>
    <row r="1733" ht="12" customHeight="1" x14ac:dyDescent="0.3"/>
    <row r="1734" ht="12" customHeight="1" x14ac:dyDescent="0.3"/>
    <row r="1735" ht="12" customHeight="1" x14ac:dyDescent="0.3"/>
    <row r="1736" ht="12" customHeight="1" x14ac:dyDescent="0.3"/>
    <row r="1737" ht="12" customHeight="1" x14ac:dyDescent="0.3"/>
    <row r="1738" ht="12" customHeight="1" x14ac:dyDescent="0.3"/>
    <row r="1739" ht="12" customHeight="1" x14ac:dyDescent="0.3"/>
    <row r="1740" ht="12" customHeight="1" x14ac:dyDescent="0.3"/>
    <row r="1741" ht="12" customHeight="1" x14ac:dyDescent="0.3"/>
    <row r="1742" ht="12" customHeight="1" x14ac:dyDescent="0.3"/>
    <row r="1743" ht="12" customHeight="1" x14ac:dyDescent="0.3"/>
    <row r="1744" ht="12" customHeight="1" x14ac:dyDescent="0.3"/>
    <row r="1745" ht="12" customHeight="1" x14ac:dyDescent="0.3"/>
    <row r="1746" ht="12" customHeight="1" x14ac:dyDescent="0.3"/>
    <row r="1747" ht="12" customHeight="1" x14ac:dyDescent="0.3"/>
    <row r="1748" ht="12" customHeight="1" x14ac:dyDescent="0.3"/>
    <row r="1749" ht="12" customHeight="1" x14ac:dyDescent="0.3"/>
    <row r="1750" ht="12" customHeight="1" x14ac:dyDescent="0.3"/>
    <row r="1751" ht="12" customHeight="1" x14ac:dyDescent="0.3"/>
    <row r="1752" ht="12" customHeight="1" x14ac:dyDescent="0.3"/>
    <row r="1753" ht="12" customHeight="1" x14ac:dyDescent="0.3"/>
    <row r="1754" ht="12" customHeight="1" x14ac:dyDescent="0.3"/>
    <row r="1755" ht="12" customHeight="1" x14ac:dyDescent="0.3"/>
    <row r="1756" ht="12" customHeight="1" x14ac:dyDescent="0.3"/>
    <row r="1757" ht="12" customHeight="1" x14ac:dyDescent="0.3"/>
    <row r="1758" ht="12" customHeight="1" x14ac:dyDescent="0.3"/>
    <row r="1759" ht="12" customHeight="1" x14ac:dyDescent="0.3"/>
    <row r="1760" ht="12" customHeight="1" x14ac:dyDescent="0.3"/>
    <row r="1761" ht="12" customHeight="1" x14ac:dyDescent="0.3"/>
    <row r="1762" ht="12" customHeight="1" x14ac:dyDescent="0.3"/>
    <row r="1763" ht="12" customHeight="1" x14ac:dyDescent="0.3"/>
    <row r="1764" ht="12" customHeight="1" x14ac:dyDescent="0.3"/>
    <row r="1765" ht="12" customHeight="1" x14ac:dyDescent="0.3"/>
    <row r="1766" ht="12" customHeight="1" x14ac:dyDescent="0.3"/>
    <row r="1767" ht="12" customHeight="1" x14ac:dyDescent="0.3"/>
    <row r="1768" ht="12" customHeight="1" x14ac:dyDescent="0.3"/>
    <row r="1769" ht="12" customHeight="1" x14ac:dyDescent="0.3"/>
    <row r="1770" ht="12" customHeight="1" x14ac:dyDescent="0.3"/>
    <row r="1771" ht="12" customHeight="1" x14ac:dyDescent="0.3"/>
    <row r="1772" ht="12" customHeight="1" x14ac:dyDescent="0.3"/>
    <row r="1773" ht="12" customHeight="1" x14ac:dyDescent="0.3"/>
    <row r="1774" ht="12" customHeight="1" x14ac:dyDescent="0.3"/>
    <row r="1775" ht="12" customHeight="1" x14ac:dyDescent="0.3"/>
    <row r="1776" ht="12" customHeight="1" x14ac:dyDescent="0.3"/>
    <row r="1777" ht="12" customHeight="1" x14ac:dyDescent="0.3"/>
    <row r="1778" ht="12" customHeight="1" x14ac:dyDescent="0.3"/>
    <row r="1779" ht="12" customHeight="1" x14ac:dyDescent="0.3"/>
    <row r="1780" ht="12" customHeight="1" x14ac:dyDescent="0.3"/>
    <row r="1781" ht="12" customHeight="1" x14ac:dyDescent="0.3"/>
    <row r="1782" ht="12" customHeight="1" x14ac:dyDescent="0.3"/>
    <row r="1783" ht="12" customHeight="1" x14ac:dyDescent="0.3"/>
    <row r="1784" ht="12" customHeight="1" x14ac:dyDescent="0.3"/>
    <row r="1785" ht="12" customHeight="1" x14ac:dyDescent="0.3"/>
    <row r="1786" ht="12" customHeight="1" x14ac:dyDescent="0.3"/>
    <row r="1787" ht="12" customHeight="1" x14ac:dyDescent="0.3"/>
    <row r="1788" ht="12" customHeight="1" x14ac:dyDescent="0.3"/>
    <row r="1789" ht="12" customHeight="1" x14ac:dyDescent="0.3"/>
    <row r="1790" ht="12" customHeight="1" x14ac:dyDescent="0.3"/>
    <row r="1791" ht="12" customHeight="1" x14ac:dyDescent="0.3"/>
    <row r="1792" ht="12" customHeight="1" x14ac:dyDescent="0.3"/>
    <row r="1793" ht="12" customHeight="1" x14ac:dyDescent="0.3"/>
    <row r="1794" ht="12" customHeight="1" x14ac:dyDescent="0.3"/>
    <row r="1795" ht="12" customHeight="1" x14ac:dyDescent="0.3"/>
    <row r="1796" ht="12" customHeight="1" x14ac:dyDescent="0.3"/>
    <row r="1797" ht="12" customHeight="1" x14ac:dyDescent="0.3"/>
    <row r="1798" ht="12" customHeight="1" x14ac:dyDescent="0.3"/>
    <row r="1799" ht="12" customHeight="1" x14ac:dyDescent="0.3"/>
    <row r="1800" ht="12" customHeight="1" x14ac:dyDescent="0.3"/>
    <row r="1801" ht="12" customHeight="1" x14ac:dyDescent="0.3"/>
    <row r="1802" ht="12" customHeight="1" x14ac:dyDescent="0.3"/>
    <row r="1803" ht="12" customHeight="1" x14ac:dyDescent="0.3"/>
    <row r="1804" ht="12" customHeight="1" x14ac:dyDescent="0.3"/>
    <row r="1805" ht="12" customHeight="1" x14ac:dyDescent="0.3"/>
    <row r="1806" ht="12" customHeight="1" x14ac:dyDescent="0.3"/>
    <row r="1807" ht="12" customHeight="1" x14ac:dyDescent="0.3"/>
    <row r="1808" ht="12" customHeight="1" x14ac:dyDescent="0.3"/>
    <row r="1809" ht="12" customHeight="1" x14ac:dyDescent="0.3"/>
    <row r="1810" ht="12" customHeight="1" x14ac:dyDescent="0.3"/>
    <row r="1811" ht="12" customHeight="1" x14ac:dyDescent="0.3"/>
    <row r="1812" ht="12" customHeight="1" x14ac:dyDescent="0.3"/>
    <row r="1813" ht="12" customHeight="1" x14ac:dyDescent="0.3"/>
    <row r="1814" ht="12" customHeight="1" x14ac:dyDescent="0.3"/>
    <row r="1815" ht="12" customHeight="1" x14ac:dyDescent="0.3"/>
    <row r="1816" ht="12" customHeight="1" x14ac:dyDescent="0.3"/>
    <row r="1817" ht="12" customHeight="1" x14ac:dyDescent="0.3"/>
    <row r="1818" ht="12" customHeight="1" x14ac:dyDescent="0.3"/>
    <row r="1819" ht="12" customHeight="1" x14ac:dyDescent="0.3"/>
    <row r="1820" ht="12" customHeight="1" x14ac:dyDescent="0.3"/>
    <row r="1821" ht="12" customHeight="1" x14ac:dyDescent="0.3"/>
    <row r="1822" ht="12" customHeight="1" x14ac:dyDescent="0.3"/>
    <row r="1823" ht="12" customHeight="1" x14ac:dyDescent="0.3"/>
    <row r="1824" ht="12" customHeight="1" x14ac:dyDescent="0.3"/>
    <row r="1825" ht="12" customHeight="1" x14ac:dyDescent="0.3"/>
    <row r="1826" ht="12" customHeight="1" x14ac:dyDescent="0.3"/>
    <row r="1827" ht="12" customHeight="1" x14ac:dyDescent="0.3"/>
    <row r="1828" ht="12" customHeight="1" x14ac:dyDescent="0.3"/>
    <row r="1829" ht="12" customHeight="1" x14ac:dyDescent="0.3"/>
    <row r="1830" ht="12" customHeight="1" x14ac:dyDescent="0.3"/>
    <row r="1831" ht="12" customHeight="1" x14ac:dyDescent="0.3"/>
    <row r="1832" ht="12" customHeight="1" x14ac:dyDescent="0.3"/>
    <row r="1833" ht="12" customHeight="1" x14ac:dyDescent="0.3"/>
    <row r="1834" ht="12" customHeight="1" x14ac:dyDescent="0.3"/>
    <row r="1835" ht="12" customHeight="1" x14ac:dyDescent="0.3"/>
    <row r="1836" ht="12" customHeight="1" x14ac:dyDescent="0.3"/>
    <row r="1837" ht="12" customHeight="1" x14ac:dyDescent="0.3"/>
    <row r="1838" ht="12" customHeight="1" x14ac:dyDescent="0.3"/>
    <row r="1839" ht="12" customHeight="1" x14ac:dyDescent="0.3"/>
    <row r="1840" ht="12" customHeight="1" x14ac:dyDescent="0.3"/>
    <row r="1841" ht="12" customHeight="1" x14ac:dyDescent="0.3"/>
    <row r="1842" ht="12" customHeight="1" x14ac:dyDescent="0.3"/>
    <row r="1843" ht="12" customHeight="1" x14ac:dyDescent="0.3"/>
    <row r="1844" ht="12" customHeight="1" x14ac:dyDescent="0.3"/>
    <row r="1845" ht="12" customHeight="1" x14ac:dyDescent="0.3"/>
    <row r="1846" ht="12" customHeight="1" x14ac:dyDescent="0.3"/>
    <row r="1847" ht="12" customHeight="1" x14ac:dyDescent="0.3"/>
    <row r="1848" ht="12" customHeight="1" x14ac:dyDescent="0.3"/>
    <row r="1849" ht="12" customHeight="1" x14ac:dyDescent="0.3"/>
    <row r="1850" ht="12" customHeight="1" x14ac:dyDescent="0.3"/>
    <row r="1851" ht="12" customHeight="1" x14ac:dyDescent="0.3"/>
    <row r="1852" ht="12" customHeight="1" x14ac:dyDescent="0.3"/>
    <row r="1853" ht="12" customHeight="1" x14ac:dyDescent="0.3"/>
    <row r="1854" ht="12" customHeight="1" x14ac:dyDescent="0.3"/>
    <row r="1855" ht="12" customHeight="1" x14ac:dyDescent="0.3"/>
    <row r="1856" ht="12" customHeight="1" x14ac:dyDescent="0.3"/>
    <row r="1857" ht="12" customHeight="1" x14ac:dyDescent="0.3"/>
    <row r="1858" ht="12" customHeight="1" x14ac:dyDescent="0.3"/>
    <row r="1859" ht="12" customHeight="1" x14ac:dyDescent="0.3"/>
    <row r="1860" ht="12" customHeight="1" x14ac:dyDescent="0.3"/>
    <row r="1861" ht="12" customHeight="1" x14ac:dyDescent="0.3"/>
    <row r="1862" ht="12" customHeight="1" x14ac:dyDescent="0.3"/>
    <row r="1863" ht="12" customHeight="1" x14ac:dyDescent="0.3"/>
    <row r="1864" ht="12" customHeight="1" x14ac:dyDescent="0.3"/>
    <row r="1865" ht="12" customHeight="1" x14ac:dyDescent="0.3"/>
    <row r="1866" ht="12" customHeight="1" x14ac:dyDescent="0.3"/>
    <row r="1867" ht="12" customHeight="1" x14ac:dyDescent="0.3"/>
    <row r="1868" ht="12" customHeight="1" x14ac:dyDescent="0.3"/>
    <row r="1869" ht="12" customHeight="1" x14ac:dyDescent="0.3"/>
    <row r="1870" ht="12" customHeight="1" x14ac:dyDescent="0.3"/>
    <row r="1871" ht="12" customHeight="1" x14ac:dyDescent="0.3"/>
    <row r="1872" ht="12" customHeight="1" x14ac:dyDescent="0.3"/>
    <row r="1873" ht="12" customHeight="1" x14ac:dyDescent="0.3"/>
    <row r="1874" ht="12" customHeight="1" x14ac:dyDescent="0.3"/>
    <row r="1875" ht="12" customHeight="1" x14ac:dyDescent="0.3"/>
    <row r="1876" ht="12" customHeight="1" x14ac:dyDescent="0.3"/>
    <row r="1877" ht="12" customHeight="1" x14ac:dyDescent="0.3"/>
    <row r="1878" ht="12" customHeight="1" x14ac:dyDescent="0.3"/>
    <row r="1879" ht="12" customHeight="1" x14ac:dyDescent="0.3"/>
    <row r="1880" ht="12" customHeight="1" x14ac:dyDescent="0.3"/>
    <row r="1881" ht="12" customHeight="1" x14ac:dyDescent="0.3"/>
    <row r="1882" ht="12" customHeight="1" x14ac:dyDescent="0.3"/>
    <row r="1883" ht="12" customHeight="1" x14ac:dyDescent="0.3"/>
    <row r="1884" ht="12" customHeight="1" x14ac:dyDescent="0.3"/>
    <row r="1885" ht="12" customHeight="1" x14ac:dyDescent="0.3"/>
    <row r="1886" ht="12" customHeight="1" x14ac:dyDescent="0.3"/>
    <row r="1887" ht="12" customHeight="1" x14ac:dyDescent="0.3"/>
    <row r="1888" ht="12" customHeight="1" x14ac:dyDescent="0.3"/>
    <row r="1889" ht="12" customHeight="1" x14ac:dyDescent="0.3"/>
    <row r="1890" ht="12" customHeight="1" x14ac:dyDescent="0.3"/>
    <row r="1891" ht="12" customHeight="1" x14ac:dyDescent="0.3"/>
    <row r="1892" ht="12" customHeight="1" x14ac:dyDescent="0.3"/>
    <row r="1893" ht="12" customHeight="1" x14ac:dyDescent="0.3"/>
    <row r="1894" ht="12" customHeight="1" x14ac:dyDescent="0.3"/>
    <row r="1895" ht="12" customHeight="1" x14ac:dyDescent="0.3"/>
    <row r="1896" ht="12" customHeight="1" x14ac:dyDescent="0.3"/>
    <row r="1897" ht="12" customHeight="1" x14ac:dyDescent="0.3"/>
    <row r="1898" ht="12" customHeight="1" x14ac:dyDescent="0.3"/>
    <row r="1899" ht="12" customHeight="1" x14ac:dyDescent="0.3"/>
    <row r="1900" ht="12" customHeight="1" x14ac:dyDescent="0.3"/>
    <row r="1901" ht="12" customHeight="1" x14ac:dyDescent="0.3"/>
    <row r="1902" ht="12" customHeight="1" x14ac:dyDescent="0.3"/>
    <row r="1903" ht="12" customHeight="1" x14ac:dyDescent="0.3"/>
    <row r="1904" ht="12" customHeight="1" x14ac:dyDescent="0.3"/>
    <row r="1905" ht="12" customHeight="1" x14ac:dyDescent="0.3"/>
    <row r="1906" ht="12" customHeight="1" x14ac:dyDescent="0.3"/>
    <row r="1907" ht="12" customHeight="1" x14ac:dyDescent="0.3"/>
    <row r="1908" ht="12" customHeight="1" x14ac:dyDescent="0.3"/>
    <row r="1909" ht="12" customHeight="1" x14ac:dyDescent="0.3"/>
    <row r="1910" ht="12" customHeight="1" x14ac:dyDescent="0.3"/>
    <row r="1911" ht="12" customHeight="1" x14ac:dyDescent="0.3"/>
    <row r="1912" ht="12" customHeight="1" x14ac:dyDescent="0.3"/>
    <row r="1913" ht="12" customHeight="1" x14ac:dyDescent="0.3"/>
    <row r="1914" ht="12" customHeight="1" x14ac:dyDescent="0.3"/>
    <row r="1915" ht="12" customHeight="1" x14ac:dyDescent="0.3"/>
    <row r="1916" ht="12" customHeight="1" x14ac:dyDescent="0.3"/>
    <row r="1917" ht="12" customHeight="1" x14ac:dyDescent="0.3"/>
    <row r="1918" ht="12" customHeight="1" x14ac:dyDescent="0.3"/>
    <row r="1919" ht="12" customHeight="1" x14ac:dyDescent="0.3"/>
    <row r="1920" ht="12" customHeight="1" x14ac:dyDescent="0.3"/>
    <row r="1921" ht="12" customHeight="1" x14ac:dyDescent="0.3"/>
    <row r="1922" ht="12" customHeight="1" x14ac:dyDescent="0.3"/>
    <row r="1923" ht="12" customHeight="1" x14ac:dyDescent="0.3"/>
    <row r="1924" ht="12" customHeight="1" x14ac:dyDescent="0.3"/>
    <row r="1925" ht="12" customHeight="1" x14ac:dyDescent="0.3"/>
    <row r="1926" ht="12" customHeight="1" x14ac:dyDescent="0.3"/>
    <row r="1927" ht="12" customHeight="1" x14ac:dyDescent="0.3"/>
    <row r="1928" ht="12" customHeight="1" x14ac:dyDescent="0.3"/>
    <row r="1929" ht="12" customHeight="1" x14ac:dyDescent="0.3"/>
    <row r="1930" ht="12" customHeight="1" x14ac:dyDescent="0.3"/>
    <row r="1931" ht="12" customHeight="1" x14ac:dyDescent="0.3"/>
    <row r="1932" ht="12" customHeight="1" x14ac:dyDescent="0.3"/>
    <row r="1933" ht="12" customHeight="1" x14ac:dyDescent="0.3"/>
    <row r="1934" ht="12" customHeight="1" x14ac:dyDescent="0.3"/>
    <row r="1935" ht="12" customHeight="1" x14ac:dyDescent="0.3"/>
    <row r="1936" ht="12" customHeight="1" x14ac:dyDescent="0.3"/>
    <row r="1937" ht="12" customHeight="1" x14ac:dyDescent="0.3"/>
    <row r="1938" ht="12" customHeight="1" x14ac:dyDescent="0.3"/>
    <row r="1939" ht="12" customHeight="1" x14ac:dyDescent="0.3"/>
    <row r="1940" ht="12" customHeight="1" x14ac:dyDescent="0.3"/>
    <row r="1941" ht="12" customHeight="1" x14ac:dyDescent="0.3"/>
    <row r="1942" ht="12" customHeight="1" x14ac:dyDescent="0.3"/>
    <row r="1943" ht="12" customHeight="1" x14ac:dyDescent="0.3"/>
    <row r="1944" ht="12" customHeight="1" x14ac:dyDescent="0.3"/>
    <row r="1945" ht="12" customHeight="1" x14ac:dyDescent="0.3"/>
    <row r="1946" ht="12" customHeight="1" x14ac:dyDescent="0.3"/>
    <row r="1947" ht="12" customHeight="1" x14ac:dyDescent="0.3"/>
    <row r="1948" ht="12" customHeight="1" x14ac:dyDescent="0.3"/>
    <row r="1949" ht="12" customHeight="1" x14ac:dyDescent="0.3"/>
    <row r="1950" ht="12" customHeight="1" x14ac:dyDescent="0.3"/>
    <row r="1951" ht="12" customHeight="1" x14ac:dyDescent="0.3"/>
    <row r="1952" ht="12" customHeight="1" x14ac:dyDescent="0.3"/>
    <row r="1953" ht="12" customHeight="1" x14ac:dyDescent="0.3"/>
    <row r="1954" ht="12" customHeight="1" x14ac:dyDescent="0.3"/>
    <row r="1955" ht="12" customHeight="1" x14ac:dyDescent="0.3"/>
    <row r="1956" ht="12" customHeight="1" x14ac:dyDescent="0.3"/>
    <row r="1957" ht="12" customHeight="1" x14ac:dyDescent="0.3"/>
    <row r="1958" ht="12" customHeight="1" x14ac:dyDescent="0.3"/>
    <row r="1959" ht="12" customHeight="1" x14ac:dyDescent="0.3"/>
    <row r="1960" ht="12" customHeight="1" x14ac:dyDescent="0.3"/>
    <row r="1961" ht="12" customHeight="1" x14ac:dyDescent="0.3"/>
    <row r="1962" ht="12" customHeight="1" x14ac:dyDescent="0.3"/>
    <row r="1963" ht="12" customHeight="1" x14ac:dyDescent="0.3"/>
    <row r="1964" ht="12" customHeight="1" x14ac:dyDescent="0.3"/>
    <row r="1965" ht="12" customHeight="1" x14ac:dyDescent="0.3"/>
    <row r="1966" ht="12" customHeight="1" x14ac:dyDescent="0.3"/>
    <row r="1967" ht="12" customHeight="1" x14ac:dyDescent="0.3"/>
    <row r="1968" ht="12" customHeight="1" x14ac:dyDescent="0.3"/>
    <row r="1969" ht="12" customHeight="1" x14ac:dyDescent="0.3"/>
    <row r="1970" ht="12" customHeight="1" x14ac:dyDescent="0.3"/>
    <row r="1971" ht="12" customHeight="1" x14ac:dyDescent="0.3"/>
    <row r="1972" ht="12" customHeight="1" x14ac:dyDescent="0.3"/>
    <row r="1973" ht="12" customHeight="1" x14ac:dyDescent="0.3"/>
    <row r="1974" ht="12" customHeight="1" x14ac:dyDescent="0.3"/>
    <row r="1975" ht="12" customHeight="1" x14ac:dyDescent="0.3"/>
    <row r="1976" ht="12" customHeight="1" x14ac:dyDescent="0.3"/>
    <row r="1977" ht="12" customHeight="1" x14ac:dyDescent="0.3"/>
    <row r="1978" ht="12" customHeight="1" x14ac:dyDescent="0.3"/>
    <row r="1979" ht="12" customHeight="1" x14ac:dyDescent="0.3"/>
    <row r="1980" ht="12" customHeight="1" x14ac:dyDescent="0.3"/>
    <row r="1981" ht="12" customHeight="1" x14ac:dyDescent="0.3"/>
    <row r="1982" ht="12" customHeight="1" x14ac:dyDescent="0.3"/>
    <row r="1983" ht="12" customHeight="1" x14ac:dyDescent="0.3"/>
    <row r="1984" ht="12" customHeight="1" x14ac:dyDescent="0.3"/>
    <row r="1985" ht="12" customHeight="1" x14ac:dyDescent="0.3"/>
    <row r="1986" ht="12" customHeight="1" x14ac:dyDescent="0.3"/>
    <row r="1987" ht="12" customHeight="1" x14ac:dyDescent="0.3"/>
    <row r="1988" ht="12" customHeight="1" x14ac:dyDescent="0.3"/>
    <row r="1989" ht="12" customHeight="1" x14ac:dyDescent="0.3"/>
    <row r="1990" ht="12" customHeight="1" x14ac:dyDescent="0.3"/>
    <row r="1991" ht="12" customHeight="1" x14ac:dyDescent="0.3"/>
    <row r="1992" ht="12" customHeight="1" x14ac:dyDescent="0.3"/>
    <row r="1993" ht="12" customHeight="1" x14ac:dyDescent="0.3"/>
    <row r="1994" ht="12" customHeight="1" x14ac:dyDescent="0.3"/>
    <row r="1995" ht="12" customHeight="1" x14ac:dyDescent="0.3"/>
    <row r="1996" ht="12" customHeight="1" x14ac:dyDescent="0.3"/>
    <row r="1997" ht="12" customHeight="1" x14ac:dyDescent="0.3"/>
    <row r="1998" ht="12" customHeight="1" x14ac:dyDescent="0.3"/>
    <row r="1999" ht="12" customHeight="1" x14ac:dyDescent="0.3"/>
    <row r="2000" ht="12" customHeight="1" x14ac:dyDescent="0.3"/>
    <row r="2001" ht="12" customHeight="1" x14ac:dyDescent="0.3"/>
    <row r="2002" ht="12" customHeight="1" x14ac:dyDescent="0.3"/>
    <row r="2003" ht="12" customHeight="1" x14ac:dyDescent="0.3"/>
    <row r="2004" ht="12" customHeight="1" x14ac:dyDescent="0.3"/>
    <row r="2005" ht="12" customHeight="1" x14ac:dyDescent="0.3"/>
    <row r="2006" ht="12" customHeight="1" x14ac:dyDescent="0.3"/>
    <row r="2007" ht="12" customHeight="1" x14ac:dyDescent="0.3"/>
    <row r="2008" ht="12" customHeight="1" x14ac:dyDescent="0.3"/>
    <row r="2009" ht="12" customHeight="1" x14ac:dyDescent="0.3"/>
    <row r="2010" ht="12" customHeight="1" x14ac:dyDescent="0.3"/>
    <row r="2011" ht="12" customHeight="1" x14ac:dyDescent="0.3"/>
    <row r="2012" ht="12" customHeight="1" x14ac:dyDescent="0.3"/>
    <row r="2013" ht="12" customHeight="1" x14ac:dyDescent="0.3"/>
    <row r="2014" ht="12" customHeight="1" x14ac:dyDescent="0.3"/>
    <row r="2015" ht="12" customHeight="1" x14ac:dyDescent="0.3"/>
    <row r="2016" ht="12" customHeight="1" x14ac:dyDescent="0.3"/>
    <row r="2017" ht="12" customHeight="1" x14ac:dyDescent="0.3"/>
    <row r="2018" ht="12" customHeight="1" x14ac:dyDescent="0.3"/>
    <row r="2019" ht="12" customHeight="1" x14ac:dyDescent="0.3"/>
    <row r="2020" ht="12" customHeight="1" x14ac:dyDescent="0.3"/>
    <row r="2021" ht="12" customHeight="1" x14ac:dyDescent="0.3"/>
    <row r="2022" ht="12" customHeight="1" x14ac:dyDescent="0.3"/>
    <row r="2023" ht="12" customHeight="1" x14ac:dyDescent="0.3"/>
    <row r="2024" ht="12" customHeight="1" x14ac:dyDescent="0.3"/>
    <row r="2025" ht="12" customHeight="1" x14ac:dyDescent="0.3"/>
    <row r="2026" ht="12" customHeight="1" x14ac:dyDescent="0.3"/>
    <row r="2027" ht="12" customHeight="1" x14ac:dyDescent="0.3"/>
    <row r="2028" ht="12" customHeight="1" x14ac:dyDescent="0.3"/>
    <row r="2029" ht="12" customHeight="1" x14ac:dyDescent="0.3"/>
    <row r="2030" ht="12" customHeight="1" x14ac:dyDescent="0.3"/>
    <row r="2031" ht="12" customHeight="1" x14ac:dyDescent="0.3"/>
    <row r="2032" ht="12" customHeight="1" x14ac:dyDescent="0.3"/>
    <row r="2033" ht="12" customHeight="1" x14ac:dyDescent="0.3"/>
    <row r="2034" ht="12" customHeight="1" x14ac:dyDescent="0.3"/>
    <row r="2035" ht="12" customHeight="1" x14ac:dyDescent="0.3"/>
    <row r="2036" ht="12" customHeight="1" x14ac:dyDescent="0.3"/>
    <row r="2037" ht="12" customHeight="1" x14ac:dyDescent="0.3"/>
    <row r="2038" ht="12" customHeight="1" x14ac:dyDescent="0.3"/>
    <row r="2039" ht="12" customHeight="1" x14ac:dyDescent="0.3"/>
    <row r="2040" ht="12" customHeight="1" x14ac:dyDescent="0.3"/>
    <row r="2041" ht="12" customHeight="1" x14ac:dyDescent="0.3"/>
    <row r="2042" ht="12" customHeight="1" x14ac:dyDescent="0.3"/>
    <row r="2043" ht="12" customHeight="1" x14ac:dyDescent="0.3"/>
    <row r="2044" ht="12" customHeight="1" x14ac:dyDescent="0.3"/>
    <row r="2045" ht="12" customHeight="1" x14ac:dyDescent="0.3"/>
    <row r="2046" ht="12" customHeight="1" x14ac:dyDescent="0.3"/>
    <row r="2047" ht="12" customHeight="1" x14ac:dyDescent="0.3"/>
    <row r="2048" ht="12" customHeight="1" x14ac:dyDescent="0.3"/>
    <row r="2049" ht="12" customHeight="1" x14ac:dyDescent="0.3"/>
    <row r="2050" ht="12" customHeight="1" x14ac:dyDescent="0.3"/>
    <row r="2051" ht="12" customHeight="1" x14ac:dyDescent="0.3"/>
    <row r="2052" ht="12" customHeight="1" x14ac:dyDescent="0.3"/>
    <row r="2053" ht="12" customHeight="1" x14ac:dyDescent="0.3"/>
    <row r="2054" ht="12" customHeight="1" x14ac:dyDescent="0.3"/>
    <row r="2055" ht="12" customHeight="1" x14ac:dyDescent="0.3"/>
    <row r="2056" ht="12" customHeight="1" x14ac:dyDescent="0.3"/>
    <row r="2057" ht="12" customHeight="1" x14ac:dyDescent="0.3"/>
    <row r="2058" ht="12" customHeight="1" x14ac:dyDescent="0.3"/>
    <row r="2059" ht="12" customHeight="1" x14ac:dyDescent="0.3"/>
    <row r="2060" ht="12" customHeight="1" x14ac:dyDescent="0.3"/>
    <row r="2061" ht="12" customHeight="1" x14ac:dyDescent="0.3"/>
    <row r="2062" ht="12" customHeight="1" x14ac:dyDescent="0.3"/>
    <row r="2063" ht="12" customHeight="1" x14ac:dyDescent="0.3"/>
    <row r="2064" ht="12" customHeight="1" x14ac:dyDescent="0.3"/>
    <row r="2065" ht="12" customHeight="1" x14ac:dyDescent="0.3"/>
    <row r="2066" ht="12" customHeight="1" x14ac:dyDescent="0.3"/>
    <row r="2067" ht="12" customHeight="1" x14ac:dyDescent="0.3"/>
    <row r="2068" ht="12" customHeight="1" x14ac:dyDescent="0.3"/>
    <row r="2069" ht="12" customHeight="1" x14ac:dyDescent="0.3"/>
    <row r="2070" ht="12" customHeight="1" x14ac:dyDescent="0.3"/>
    <row r="2071" ht="12" customHeight="1" x14ac:dyDescent="0.3"/>
    <row r="2072" ht="12" customHeight="1" x14ac:dyDescent="0.3"/>
    <row r="2073" ht="12" customHeight="1" x14ac:dyDescent="0.3"/>
    <row r="2074" ht="12" customHeight="1" x14ac:dyDescent="0.3"/>
    <row r="2075" ht="12" customHeight="1" x14ac:dyDescent="0.3"/>
    <row r="2076" ht="12" customHeight="1" x14ac:dyDescent="0.3"/>
    <row r="2077" ht="12" customHeight="1" x14ac:dyDescent="0.3"/>
    <row r="2078" ht="12" customHeight="1" x14ac:dyDescent="0.3"/>
    <row r="2079" ht="12" customHeight="1" x14ac:dyDescent="0.3"/>
    <row r="2080" ht="12" customHeight="1" x14ac:dyDescent="0.3"/>
    <row r="2081" ht="12" customHeight="1" x14ac:dyDescent="0.3"/>
    <row r="2082" ht="12" customHeight="1" x14ac:dyDescent="0.3"/>
    <row r="2083" ht="12" customHeight="1" x14ac:dyDescent="0.3"/>
    <row r="2084" ht="12" customHeight="1" x14ac:dyDescent="0.3"/>
    <row r="2085" ht="12" customHeight="1" x14ac:dyDescent="0.3"/>
    <row r="2086" ht="12" customHeight="1" x14ac:dyDescent="0.3"/>
    <row r="2087" ht="12" customHeight="1" x14ac:dyDescent="0.3"/>
    <row r="2088" ht="12" customHeight="1" x14ac:dyDescent="0.3"/>
    <row r="2089" ht="12" customHeight="1" x14ac:dyDescent="0.3"/>
    <row r="2090" ht="12" customHeight="1" x14ac:dyDescent="0.3"/>
    <row r="2091" ht="12" customHeight="1" x14ac:dyDescent="0.3"/>
    <row r="2092" ht="12" customHeight="1" x14ac:dyDescent="0.3"/>
    <row r="2093" ht="12" customHeight="1" x14ac:dyDescent="0.3"/>
    <row r="2094" ht="12" customHeight="1" x14ac:dyDescent="0.3"/>
    <row r="2095" ht="12" customHeight="1" x14ac:dyDescent="0.3"/>
    <row r="2096" ht="12" customHeight="1" x14ac:dyDescent="0.3"/>
    <row r="2097" ht="12" customHeight="1" x14ac:dyDescent="0.3"/>
    <row r="2098" ht="12" customHeight="1" x14ac:dyDescent="0.3"/>
    <row r="2099" ht="12" customHeight="1" x14ac:dyDescent="0.3"/>
    <row r="2100" ht="12" customHeight="1" x14ac:dyDescent="0.3"/>
    <row r="2101" ht="12" customHeight="1" x14ac:dyDescent="0.3"/>
    <row r="2102" ht="12" customHeight="1" x14ac:dyDescent="0.3"/>
    <row r="2103" ht="12" customHeight="1" x14ac:dyDescent="0.3"/>
    <row r="2104" ht="12" customHeight="1" x14ac:dyDescent="0.3"/>
    <row r="2105" ht="12" customHeight="1" x14ac:dyDescent="0.3"/>
    <row r="2106" ht="12" customHeight="1" x14ac:dyDescent="0.3"/>
    <row r="2107" ht="12" customHeight="1" x14ac:dyDescent="0.3"/>
    <row r="2108" ht="12" customHeight="1" x14ac:dyDescent="0.3"/>
    <row r="2109" ht="12" customHeight="1" x14ac:dyDescent="0.3"/>
    <row r="2110" ht="12" customHeight="1" x14ac:dyDescent="0.3"/>
    <row r="2111" ht="12" customHeight="1" x14ac:dyDescent="0.3"/>
    <row r="2112" ht="12" customHeight="1" x14ac:dyDescent="0.3"/>
    <row r="2113" ht="12" customHeight="1" x14ac:dyDescent="0.3"/>
    <row r="2114" ht="12" customHeight="1" x14ac:dyDescent="0.3"/>
    <row r="2115" ht="12" customHeight="1" x14ac:dyDescent="0.3"/>
    <row r="2116" ht="12" customHeight="1" x14ac:dyDescent="0.3"/>
    <row r="2117" ht="12" customHeight="1" x14ac:dyDescent="0.3"/>
    <row r="2118" ht="12" customHeight="1" x14ac:dyDescent="0.3"/>
    <row r="2119" ht="12" customHeight="1" x14ac:dyDescent="0.3"/>
    <row r="2120" ht="12" customHeight="1" x14ac:dyDescent="0.3"/>
    <row r="2121" ht="12" customHeight="1" x14ac:dyDescent="0.3"/>
    <row r="2122" ht="12" customHeight="1" x14ac:dyDescent="0.3"/>
    <row r="2123" ht="12" customHeight="1" x14ac:dyDescent="0.3"/>
    <row r="2124" ht="12" customHeight="1" x14ac:dyDescent="0.3"/>
    <row r="2125" ht="12" customHeight="1" x14ac:dyDescent="0.3"/>
    <row r="2126" ht="12" customHeight="1" x14ac:dyDescent="0.3"/>
    <row r="2127" ht="12" customHeight="1" x14ac:dyDescent="0.3"/>
    <row r="2128" ht="12" customHeight="1" x14ac:dyDescent="0.3"/>
    <row r="2129" ht="12" customHeight="1" x14ac:dyDescent="0.3"/>
    <row r="2130" ht="12" customHeight="1" x14ac:dyDescent="0.3"/>
    <row r="2131" ht="12" customHeight="1" x14ac:dyDescent="0.3"/>
    <row r="2132" ht="12" customHeight="1" x14ac:dyDescent="0.3"/>
    <row r="2133" ht="12" customHeight="1" x14ac:dyDescent="0.3"/>
    <row r="2134" ht="12" customHeight="1" x14ac:dyDescent="0.3"/>
    <row r="2135" ht="12" customHeight="1" x14ac:dyDescent="0.3"/>
    <row r="2136" ht="12" customHeight="1" x14ac:dyDescent="0.3"/>
    <row r="2137" ht="12" customHeight="1" x14ac:dyDescent="0.3"/>
    <row r="2138" ht="12" customHeight="1" x14ac:dyDescent="0.3"/>
    <row r="2139" ht="12" customHeight="1" x14ac:dyDescent="0.3"/>
    <row r="2140" ht="12" customHeight="1" x14ac:dyDescent="0.3"/>
    <row r="2141" ht="12" customHeight="1" x14ac:dyDescent="0.3"/>
    <row r="2142" ht="12" customHeight="1" x14ac:dyDescent="0.3"/>
    <row r="2143" ht="12" customHeight="1" x14ac:dyDescent="0.3"/>
    <row r="2144" ht="12" customHeight="1" x14ac:dyDescent="0.3"/>
    <row r="2145" ht="12" customHeight="1" x14ac:dyDescent="0.3"/>
    <row r="2146" ht="12" customHeight="1" x14ac:dyDescent="0.3"/>
    <row r="2147" ht="12" customHeight="1" x14ac:dyDescent="0.3"/>
    <row r="2148" ht="12" customHeight="1" x14ac:dyDescent="0.3"/>
    <row r="2149" ht="12" customHeight="1" x14ac:dyDescent="0.3"/>
    <row r="2150" ht="12" customHeight="1" x14ac:dyDescent="0.3"/>
    <row r="2151" ht="12" customHeight="1" x14ac:dyDescent="0.3"/>
    <row r="2152" ht="12" customHeight="1" x14ac:dyDescent="0.3"/>
    <row r="2153" ht="12" customHeight="1" x14ac:dyDescent="0.3"/>
    <row r="2154" ht="12" customHeight="1" x14ac:dyDescent="0.3"/>
    <row r="2155" ht="12" customHeight="1" x14ac:dyDescent="0.3"/>
    <row r="2156" ht="12" customHeight="1" x14ac:dyDescent="0.3"/>
    <row r="2157" ht="12" customHeight="1" x14ac:dyDescent="0.3"/>
    <row r="2158" ht="12" customHeight="1" x14ac:dyDescent="0.3"/>
    <row r="2159" ht="12" customHeight="1" x14ac:dyDescent="0.3"/>
    <row r="2160" ht="12" customHeight="1" x14ac:dyDescent="0.3"/>
    <row r="2161" ht="12" customHeight="1" x14ac:dyDescent="0.3"/>
    <row r="2162" ht="12" customHeight="1" x14ac:dyDescent="0.3"/>
    <row r="2163" ht="12" customHeight="1" x14ac:dyDescent="0.3"/>
    <row r="2164" ht="12" customHeight="1" x14ac:dyDescent="0.3"/>
    <row r="2165" ht="12" customHeight="1" x14ac:dyDescent="0.3"/>
    <row r="2166" ht="12" customHeight="1" x14ac:dyDescent="0.3"/>
    <row r="2167" ht="12" customHeight="1" x14ac:dyDescent="0.3"/>
    <row r="2168" ht="12" customHeight="1" x14ac:dyDescent="0.3"/>
    <row r="2169" ht="12" customHeight="1" x14ac:dyDescent="0.3"/>
    <row r="2170" ht="12" customHeight="1" x14ac:dyDescent="0.3"/>
    <row r="2171" ht="12" customHeight="1" x14ac:dyDescent="0.3"/>
    <row r="2172" ht="12" customHeight="1" x14ac:dyDescent="0.3"/>
    <row r="2173" ht="12" customHeight="1" x14ac:dyDescent="0.3"/>
    <row r="2174" ht="12" customHeight="1" x14ac:dyDescent="0.3"/>
    <row r="2175" ht="12" customHeight="1" x14ac:dyDescent="0.3"/>
    <row r="2176" ht="12" customHeight="1" x14ac:dyDescent="0.3"/>
    <row r="2177" ht="12" customHeight="1" x14ac:dyDescent="0.3"/>
    <row r="2178" ht="12" customHeight="1" x14ac:dyDescent="0.3"/>
    <row r="2179" ht="12" customHeight="1" x14ac:dyDescent="0.3"/>
    <row r="2180" ht="12" customHeight="1" x14ac:dyDescent="0.3"/>
    <row r="2181" ht="12" customHeight="1" x14ac:dyDescent="0.3"/>
    <row r="2182" ht="12" customHeight="1" x14ac:dyDescent="0.3"/>
    <row r="2183" ht="12" customHeight="1" x14ac:dyDescent="0.3"/>
    <row r="2184" ht="12" customHeight="1" x14ac:dyDescent="0.3"/>
    <row r="2185" ht="12" customHeight="1" x14ac:dyDescent="0.3"/>
    <row r="2186" ht="12" customHeight="1" x14ac:dyDescent="0.3"/>
    <row r="2187" ht="12" customHeight="1" x14ac:dyDescent="0.3"/>
    <row r="2188" ht="12" customHeight="1" x14ac:dyDescent="0.3"/>
    <row r="2189" ht="12" customHeight="1" x14ac:dyDescent="0.3"/>
    <row r="2190" ht="12" customHeight="1" x14ac:dyDescent="0.3"/>
    <row r="2191" ht="12" customHeight="1" x14ac:dyDescent="0.3"/>
    <row r="2192" ht="12" customHeight="1" x14ac:dyDescent="0.3"/>
    <row r="2193" ht="12" customHeight="1" x14ac:dyDescent="0.3"/>
    <row r="2194" ht="12" customHeight="1" x14ac:dyDescent="0.3"/>
    <row r="2195" ht="12" customHeight="1" x14ac:dyDescent="0.3"/>
    <row r="2196" ht="12" customHeight="1" x14ac:dyDescent="0.3"/>
    <row r="2197" ht="12" customHeight="1" x14ac:dyDescent="0.3"/>
    <row r="2198" ht="12" customHeight="1" x14ac:dyDescent="0.3"/>
    <row r="2199" ht="12" customHeight="1" x14ac:dyDescent="0.3"/>
    <row r="2200" ht="12" customHeight="1" x14ac:dyDescent="0.3"/>
    <row r="2201" ht="12" customHeight="1" x14ac:dyDescent="0.3"/>
    <row r="2202" ht="12" customHeight="1" x14ac:dyDescent="0.3"/>
    <row r="2203" ht="12" customHeight="1" x14ac:dyDescent="0.3"/>
    <row r="2204" ht="12" customHeight="1" x14ac:dyDescent="0.3"/>
    <row r="2205" ht="12" customHeight="1" x14ac:dyDescent="0.3"/>
    <row r="2206" ht="12" customHeight="1" x14ac:dyDescent="0.3"/>
    <row r="2207" ht="12" customHeight="1" x14ac:dyDescent="0.3"/>
    <row r="2208" ht="12" customHeight="1" x14ac:dyDescent="0.3"/>
    <row r="2209" ht="12" customHeight="1" x14ac:dyDescent="0.3"/>
    <row r="2210" ht="12" customHeight="1" x14ac:dyDescent="0.3"/>
    <row r="2211" ht="12" customHeight="1" x14ac:dyDescent="0.3"/>
    <row r="2212" ht="12" customHeight="1" x14ac:dyDescent="0.3"/>
    <row r="2213" ht="12" customHeight="1" x14ac:dyDescent="0.3"/>
    <row r="2214" ht="12" customHeight="1" x14ac:dyDescent="0.3"/>
    <row r="2215" ht="12" customHeight="1" x14ac:dyDescent="0.3"/>
    <row r="2216" ht="12" customHeight="1" x14ac:dyDescent="0.3"/>
    <row r="2217" ht="12" customHeight="1" x14ac:dyDescent="0.3"/>
    <row r="2218" ht="12" customHeight="1" x14ac:dyDescent="0.3"/>
    <row r="2219" ht="12" customHeight="1" x14ac:dyDescent="0.3"/>
    <row r="2220" ht="12" customHeight="1" x14ac:dyDescent="0.3"/>
    <row r="2221" ht="12" customHeight="1" x14ac:dyDescent="0.3"/>
    <row r="2222" ht="12" customHeight="1" x14ac:dyDescent="0.3"/>
    <row r="2223" ht="12" customHeight="1" x14ac:dyDescent="0.3"/>
    <row r="2224" ht="12" customHeight="1" x14ac:dyDescent="0.3"/>
    <row r="2225" ht="12" customHeight="1" x14ac:dyDescent="0.3"/>
    <row r="2226" ht="12" customHeight="1" x14ac:dyDescent="0.3"/>
    <row r="2227" ht="12" customHeight="1" x14ac:dyDescent="0.3"/>
    <row r="2228" ht="12" customHeight="1" x14ac:dyDescent="0.3"/>
    <row r="2229" ht="12" customHeight="1" x14ac:dyDescent="0.3"/>
    <row r="2230" ht="12" customHeight="1" x14ac:dyDescent="0.3"/>
    <row r="2231" ht="12" customHeight="1" x14ac:dyDescent="0.3"/>
    <row r="2232" ht="12" customHeight="1" x14ac:dyDescent="0.3"/>
    <row r="2233" ht="12" customHeight="1" x14ac:dyDescent="0.3"/>
    <row r="2234" ht="12" customHeight="1" x14ac:dyDescent="0.3"/>
    <row r="2235" ht="12" customHeight="1" x14ac:dyDescent="0.3"/>
    <row r="2236" ht="12" customHeight="1" x14ac:dyDescent="0.3"/>
    <row r="2237" ht="12" customHeight="1" x14ac:dyDescent="0.3"/>
    <row r="2238" ht="12" customHeight="1" x14ac:dyDescent="0.3"/>
    <row r="2239" ht="12" customHeight="1" x14ac:dyDescent="0.3"/>
    <row r="2240" ht="12" customHeight="1" x14ac:dyDescent="0.3"/>
    <row r="2241" ht="12" customHeight="1" x14ac:dyDescent="0.3"/>
    <row r="2242" ht="12" customHeight="1" x14ac:dyDescent="0.3"/>
    <row r="2243" ht="12" customHeight="1" x14ac:dyDescent="0.3"/>
    <row r="2244" ht="12" customHeight="1" x14ac:dyDescent="0.3"/>
    <row r="2245" ht="12" customHeight="1" x14ac:dyDescent="0.3"/>
    <row r="2246" ht="12" customHeight="1" x14ac:dyDescent="0.3"/>
    <row r="2247" ht="12" customHeight="1" x14ac:dyDescent="0.3"/>
    <row r="2248" ht="12" customHeight="1" x14ac:dyDescent="0.3"/>
    <row r="2249" ht="12" customHeight="1" x14ac:dyDescent="0.3"/>
    <row r="2250" ht="12" customHeight="1" x14ac:dyDescent="0.3"/>
    <row r="2251" ht="12" customHeight="1" x14ac:dyDescent="0.3"/>
    <row r="2252" ht="12" customHeight="1" x14ac:dyDescent="0.3"/>
    <row r="2253" ht="12" customHeight="1" x14ac:dyDescent="0.3"/>
    <row r="2254" ht="12" customHeight="1" x14ac:dyDescent="0.3"/>
    <row r="2255" ht="12" customHeight="1" x14ac:dyDescent="0.3"/>
    <row r="2256" ht="12" customHeight="1" x14ac:dyDescent="0.3"/>
    <row r="2257" ht="12" customHeight="1" x14ac:dyDescent="0.3"/>
    <row r="2258" ht="12" customHeight="1" x14ac:dyDescent="0.3"/>
    <row r="2259" ht="12" customHeight="1" x14ac:dyDescent="0.3"/>
    <row r="2260" ht="12" customHeight="1" x14ac:dyDescent="0.3"/>
    <row r="2261" ht="12" customHeight="1" x14ac:dyDescent="0.3"/>
    <row r="2262" ht="12" customHeight="1" x14ac:dyDescent="0.3"/>
    <row r="2263" ht="12" customHeight="1" x14ac:dyDescent="0.3"/>
    <row r="2264" ht="12" customHeight="1" x14ac:dyDescent="0.3"/>
    <row r="2265" ht="12" customHeight="1" x14ac:dyDescent="0.3"/>
    <row r="2266" ht="12" customHeight="1" x14ac:dyDescent="0.3"/>
    <row r="2267" ht="12" customHeight="1" x14ac:dyDescent="0.3"/>
    <row r="2268" ht="12" customHeight="1" x14ac:dyDescent="0.3"/>
    <row r="2269" ht="12" customHeight="1" x14ac:dyDescent="0.3"/>
    <row r="2270" ht="12" customHeight="1" x14ac:dyDescent="0.3"/>
    <row r="2271" ht="12" customHeight="1" x14ac:dyDescent="0.3"/>
    <row r="2272" ht="12" customHeight="1" x14ac:dyDescent="0.3"/>
    <row r="2273" ht="12" customHeight="1" x14ac:dyDescent="0.3"/>
    <row r="2274" ht="12" customHeight="1" x14ac:dyDescent="0.3"/>
    <row r="2275" ht="12" customHeight="1" x14ac:dyDescent="0.3"/>
    <row r="2276" ht="12" customHeight="1" x14ac:dyDescent="0.3"/>
    <row r="2277" ht="12" customHeight="1" x14ac:dyDescent="0.3"/>
    <row r="2278" ht="12" customHeight="1" x14ac:dyDescent="0.3"/>
    <row r="2279" ht="12" customHeight="1" x14ac:dyDescent="0.3"/>
    <row r="2280" ht="12" customHeight="1" x14ac:dyDescent="0.3"/>
    <row r="2281" ht="12" customHeight="1" x14ac:dyDescent="0.3"/>
    <row r="2282" ht="12" customHeight="1" x14ac:dyDescent="0.3"/>
    <row r="2283" ht="12" customHeight="1" x14ac:dyDescent="0.3"/>
    <row r="2284" ht="12" customHeight="1" x14ac:dyDescent="0.3"/>
    <row r="2285" ht="12" customHeight="1" x14ac:dyDescent="0.3"/>
    <row r="2286" ht="12" customHeight="1" x14ac:dyDescent="0.3"/>
    <row r="2287" ht="12" customHeight="1" x14ac:dyDescent="0.3"/>
    <row r="2288" ht="12" customHeight="1" x14ac:dyDescent="0.3"/>
    <row r="2289" ht="12" customHeight="1" x14ac:dyDescent="0.3"/>
    <row r="2290" ht="12" customHeight="1" x14ac:dyDescent="0.3"/>
    <row r="2291" ht="12" customHeight="1" x14ac:dyDescent="0.3"/>
    <row r="2292" ht="12" customHeight="1" x14ac:dyDescent="0.3"/>
    <row r="2293" ht="12" customHeight="1" x14ac:dyDescent="0.3"/>
    <row r="2294" ht="12" customHeight="1" x14ac:dyDescent="0.3"/>
    <row r="2295" ht="12" customHeight="1" x14ac:dyDescent="0.3"/>
    <row r="2296" ht="12" customHeight="1" x14ac:dyDescent="0.3"/>
    <row r="2297" ht="12" customHeight="1" x14ac:dyDescent="0.3"/>
    <row r="2298" ht="12" customHeight="1" x14ac:dyDescent="0.3"/>
    <row r="2299" ht="12" customHeight="1" x14ac:dyDescent="0.3"/>
    <row r="2300" ht="12" customHeight="1" x14ac:dyDescent="0.3"/>
    <row r="2301" ht="12" customHeight="1" x14ac:dyDescent="0.3"/>
    <row r="2302" ht="12" customHeight="1" x14ac:dyDescent="0.3"/>
    <row r="2303" ht="12" customHeight="1" x14ac:dyDescent="0.3"/>
    <row r="2304" ht="12" customHeight="1" x14ac:dyDescent="0.3"/>
    <row r="2305" ht="12" customHeight="1" x14ac:dyDescent="0.3"/>
    <row r="2306" ht="12" customHeight="1" x14ac:dyDescent="0.3"/>
    <row r="2307" ht="12" customHeight="1" x14ac:dyDescent="0.3"/>
    <row r="2308" ht="12" customHeight="1" x14ac:dyDescent="0.3"/>
    <row r="2309" ht="12" customHeight="1" x14ac:dyDescent="0.3"/>
    <row r="2310" ht="12" customHeight="1" x14ac:dyDescent="0.3"/>
    <row r="2311" ht="12" customHeight="1" x14ac:dyDescent="0.3"/>
    <row r="2312" ht="12" customHeight="1" x14ac:dyDescent="0.3"/>
    <row r="2313" ht="12" customHeight="1" x14ac:dyDescent="0.3"/>
    <row r="2314" ht="12" customHeight="1" x14ac:dyDescent="0.3"/>
    <row r="2315" ht="12" customHeight="1" x14ac:dyDescent="0.3"/>
    <row r="2316" ht="12" customHeight="1" x14ac:dyDescent="0.3"/>
    <row r="2317" ht="12" customHeight="1" x14ac:dyDescent="0.3"/>
    <row r="2318" ht="12" customHeight="1" x14ac:dyDescent="0.3"/>
    <row r="2319" ht="12" customHeight="1" x14ac:dyDescent="0.3"/>
    <row r="2320" ht="12" customHeight="1" x14ac:dyDescent="0.3"/>
    <row r="2321" ht="12" customHeight="1" x14ac:dyDescent="0.3"/>
    <row r="2322" ht="12" customHeight="1" x14ac:dyDescent="0.3"/>
    <row r="2323" ht="12" customHeight="1" x14ac:dyDescent="0.3"/>
    <row r="2324" ht="12" customHeight="1" x14ac:dyDescent="0.3"/>
    <row r="2325" ht="12" customHeight="1" x14ac:dyDescent="0.3"/>
    <row r="2326" ht="12" customHeight="1" x14ac:dyDescent="0.3"/>
    <row r="2327" ht="12" customHeight="1" x14ac:dyDescent="0.3"/>
    <row r="2328" ht="12" customHeight="1" x14ac:dyDescent="0.3"/>
    <row r="2329" ht="12" customHeight="1" x14ac:dyDescent="0.3"/>
    <row r="2330" ht="12" customHeight="1" x14ac:dyDescent="0.3"/>
    <row r="2331" ht="12" customHeight="1" x14ac:dyDescent="0.3"/>
    <row r="2332" ht="12" customHeight="1" x14ac:dyDescent="0.3"/>
    <row r="2333" ht="12" customHeight="1" x14ac:dyDescent="0.3"/>
    <row r="2334" ht="12" customHeight="1" x14ac:dyDescent="0.3"/>
    <row r="2335" ht="12" customHeight="1" x14ac:dyDescent="0.3"/>
    <row r="2336" ht="12" customHeight="1" x14ac:dyDescent="0.3"/>
    <row r="2337" ht="12" customHeight="1" x14ac:dyDescent="0.3"/>
    <row r="2338" ht="12" customHeight="1" x14ac:dyDescent="0.3"/>
    <row r="2339" ht="12" customHeight="1" x14ac:dyDescent="0.3"/>
    <row r="2340" ht="12" customHeight="1" x14ac:dyDescent="0.3"/>
    <row r="2341" ht="12" customHeight="1" x14ac:dyDescent="0.3"/>
    <row r="2342" ht="12" customHeight="1" x14ac:dyDescent="0.3"/>
    <row r="2343" ht="12" customHeight="1" x14ac:dyDescent="0.3"/>
    <row r="2344" ht="12" customHeight="1" x14ac:dyDescent="0.3"/>
    <row r="2345" ht="12" customHeight="1" x14ac:dyDescent="0.3"/>
    <row r="2346" ht="12" customHeight="1" x14ac:dyDescent="0.3"/>
    <row r="2347" ht="12" customHeight="1" x14ac:dyDescent="0.3"/>
    <row r="2348" ht="12" customHeight="1" x14ac:dyDescent="0.3"/>
    <row r="2349" ht="12" customHeight="1" x14ac:dyDescent="0.3"/>
    <row r="2350" ht="12" customHeight="1" x14ac:dyDescent="0.3"/>
    <row r="2351" ht="12" customHeight="1" x14ac:dyDescent="0.3"/>
    <row r="2352" ht="12" customHeight="1" x14ac:dyDescent="0.3"/>
    <row r="2353" ht="12" customHeight="1" x14ac:dyDescent="0.3"/>
    <row r="2354" ht="12" customHeight="1" x14ac:dyDescent="0.3"/>
    <row r="2355" ht="12" customHeight="1" x14ac:dyDescent="0.3"/>
    <row r="2356" ht="12" customHeight="1" x14ac:dyDescent="0.3"/>
    <row r="2357" ht="12" customHeight="1" x14ac:dyDescent="0.3"/>
    <row r="2358" ht="12" customHeight="1" x14ac:dyDescent="0.3"/>
    <row r="2359" ht="12" customHeight="1" x14ac:dyDescent="0.3"/>
    <row r="2360" ht="12" customHeight="1" x14ac:dyDescent="0.3"/>
    <row r="2361" ht="12" customHeight="1" x14ac:dyDescent="0.3"/>
    <row r="2362" ht="12" customHeight="1" x14ac:dyDescent="0.3"/>
    <row r="2363" ht="12" customHeight="1" x14ac:dyDescent="0.3"/>
    <row r="2364" ht="12" customHeight="1" x14ac:dyDescent="0.3"/>
    <row r="2365" ht="12" customHeight="1" x14ac:dyDescent="0.3"/>
    <row r="2366" ht="12" customHeight="1" x14ac:dyDescent="0.3"/>
    <row r="2367" ht="12" customHeight="1" x14ac:dyDescent="0.3"/>
    <row r="2368" ht="12" customHeight="1" x14ac:dyDescent="0.3"/>
    <row r="2369" ht="12" customHeight="1" x14ac:dyDescent="0.3"/>
    <row r="2370" ht="12" customHeight="1" x14ac:dyDescent="0.3"/>
    <row r="2371" ht="12" customHeight="1" x14ac:dyDescent="0.3"/>
    <row r="2372" ht="12" customHeight="1" x14ac:dyDescent="0.3"/>
    <row r="2373" ht="12" customHeight="1" x14ac:dyDescent="0.3"/>
    <row r="2374" ht="12" customHeight="1" x14ac:dyDescent="0.3"/>
    <row r="2375" ht="12" customHeight="1" x14ac:dyDescent="0.3"/>
    <row r="2376" ht="12" customHeight="1" x14ac:dyDescent="0.3"/>
    <row r="2377" ht="12" customHeight="1" x14ac:dyDescent="0.3"/>
    <row r="2378" ht="12" customHeight="1" x14ac:dyDescent="0.3"/>
    <row r="2379" ht="12" customHeight="1" x14ac:dyDescent="0.3"/>
    <row r="2380" ht="12" customHeight="1" x14ac:dyDescent="0.3"/>
    <row r="2381" ht="12" customHeight="1" x14ac:dyDescent="0.3"/>
    <row r="2382" ht="12" customHeight="1" x14ac:dyDescent="0.3"/>
    <row r="2383" ht="12" customHeight="1" x14ac:dyDescent="0.3"/>
    <row r="2384" ht="12" customHeight="1" x14ac:dyDescent="0.3"/>
    <row r="2385" ht="12" customHeight="1" x14ac:dyDescent="0.3"/>
    <row r="2386" ht="12" customHeight="1" x14ac:dyDescent="0.3"/>
    <row r="2387" ht="12" customHeight="1" x14ac:dyDescent="0.3"/>
    <row r="2388" ht="12" customHeight="1" x14ac:dyDescent="0.3"/>
    <row r="2389" ht="12" customHeight="1" x14ac:dyDescent="0.3"/>
    <row r="2390" ht="12" customHeight="1" x14ac:dyDescent="0.3"/>
    <row r="2391" ht="12" customHeight="1" x14ac:dyDescent="0.3"/>
    <row r="2392" ht="12" customHeight="1" x14ac:dyDescent="0.3"/>
    <row r="2393" ht="12" customHeight="1" x14ac:dyDescent="0.3"/>
    <row r="2394" ht="12" customHeight="1" x14ac:dyDescent="0.3"/>
    <row r="2395" ht="12" customHeight="1" x14ac:dyDescent="0.3"/>
    <row r="2396" ht="12" customHeight="1" x14ac:dyDescent="0.3"/>
    <row r="2397" ht="12" customHeight="1" x14ac:dyDescent="0.3"/>
    <row r="2398" ht="12" customHeight="1" x14ac:dyDescent="0.3"/>
    <row r="2399" ht="12" customHeight="1" x14ac:dyDescent="0.3"/>
    <row r="2400" ht="12" customHeight="1" x14ac:dyDescent="0.3"/>
    <row r="2401" ht="12" customHeight="1" x14ac:dyDescent="0.3"/>
    <row r="2402" ht="12" customHeight="1" x14ac:dyDescent="0.3"/>
    <row r="2403" ht="12" customHeight="1" x14ac:dyDescent="0.3"/>
    <row r="2404" ht="12" customHeight="1" x14ac:dyDescent="0.3"/>
    <row r="2405" ht="12" customHeight="1" x14ac:dyDescent="0.3"/>
    <row r="2406" ht="12" customHeight="1" x14ac:dyDescent="0.3"/>
    <row r="2407" ht="12" customHeight="1" x14ac:dyDescent="0.3"/>
    <row r="2408" ht="12" customHeight="1" x14ac:dyDescent="0.3"/>
    <row r="2409" ht="12" customHeight="1" x14ac:dyDescent="0.3"/>
    <row r="2410" ht="12" customHeight="1" x14ac:dyDescent="0.3"/>
    <row r="2411" ht="12" customHeight="1" x14ac:dyDescent="0.3"/>
    <row r="2412" ht="12" customHeight="1" x14ac:dyDescent="0.3"/>
    <row r="2413" ht="12" customHeight="1" x14ac:dyDescent="0.3"/>
    <row r="2414" ht="12" customHeight="1" x14ac:dyDescent="0.3"/>
    <row r="2415" ht="12" customHeight="1" x14ac:dyDescent="0.3"/>
    <row r="2416" ht="12" customHeight="1" x14ac:dyDescent="0.3"/>
    <row r="2417" ht="12" customHeight="1" x14ac:dyDescent="0.3"/>
    <row r="2418" ht="12" customHeight="1" x14ac:dyDescent="0.3"/>
    <row r="2419" ht="12" customHeight="1" x14ac:dyDescent="0.3"/>
    <row r="2420" ht="12" customHeight="1" x14ac:dyDescent="0.3"/>
    <row r="2421" ht="12" customHeight="1" x14ac:dyDescent="0.3"/>
    <row r="2422" ht="12" customHeight="1" x14ac:dyDescent="0.3"/>
    <row r="2423" ht="12" customHeight="1" x14ac:dyDescent="0.3"/>
    <row r="2424" ht="12" customHeight="1" x14ac:dyDescent="0.3"/>
    <row r="2425" ht="12" customHeight="1" x14ac:dyDescent="0.3"/>
    <row r="2426" ht="12" customHeight="1" x14ac:dyDescent="0.3"/>
    <row r="2427" ht="12" customHeight="1" x14ac:dyDescent="0.3"/>
    <row r="2428" ht="12" customHeight="1" x14ac:dyDescent="0.3"/>
    <row r="2429" ht="12" customHeight="1" x14ac:dyDescent="0.3"/>
    <row r="2430" ht="12" customHeight="1" x14ac:dyDescent="0.3"/>
    <row r="2431" ht="12" customHeight="1" x14ac:dyDescent="0.3"/>
    <row r="2432" ht="12" customHeight="1" x14ac:dyDescent="0.3"/>
    <row r="2433" ht="12" customHeight="1" x14ac:dyDescent="0.3"/>
    <row r="2434" ht="12" customHeight="1" x14ac:dyDescent="0.3"/>
    <row r="2435" ht="12" customHeight="1" x14ac:dyDescent="0.3"/>
    <row r="2436" ht="12" customHeight="1" x14ac:dyDescent="0.3"/>
    <row r="2437" ht="12" customHeight="1" x14ac:dyDescent="0.3"/>
    <row r="2438" ht="12" customHeight="1" x14ac:dyDescent="0.3"/>
    <row r="2439" ht="12" customHeight="1" x14ac:dyDescent="0.3"/>
    <row r="2440" ht="12" customHeight="1" x14ac:dyDescent="0.3"/>
    <row r="2441" ht="12" customHeight="1" x14ac:dyDescent="0.3"/>
    <row r="2442" ht="12" customHeight="1" x14ac:dyDescent="0.3"/>
    <row r="2443" ht="12" customHeight="1" x14ac:dyDescent="0.3"/>
    <row r="2444" ht="12" customHeight="1" x14ac:dyDescent="0.3"/>
    <row r="2445" ht="12" customHeight="1" x14ac:dyDescent="0.3"/>
    <row r="2446" ht="12" customHeight="1" x14ac:dyDescent="0.3"/>
    <row r="2447" ht="12" customHeight="1" x14ac:dyDescent="0.3"/>
    <row r="2448" ht="12" customHeight="1" x14ac:dyDescent="0.3"/>
    <row r="2449" ht="12" customHeight="1" x14ac:dyDescent="0.3"/>
    <row r="2450" ht="12" customHeight="1" x14ac:dyDescent="0.3"/>
    <row r="2451" ht="12" customHeight="1" x14ac:dyDescent="0.3"/>
    <row r="2452" ht="12" customHeight="1" x14ac:dyDescent="0.3"/>
    <row r="2453" ht="12" customHeight="1" x14ac:dyDescent="0.3"/>
    <row r="2454" ht="12" customHeight="1" x14ac:dyDescent="0.3"/>
    <row r="2455" ht="12" customHeight="1" x14ac:dyDescent="0.3"/>
  </sheetData>
  <sheetProtection algorithmName="SHA-512" hashValue="70nWZ/tbnod35ahwHu99pAlXJbtWHya653R3ZvBH0baTr9Rf0ZADBFTYHAA7wdaYDvpdbe+FTcYNF5ZY+ISEyQ==" saltValue="JMNNVZmc74/zIoCZVWlZ5A==" spinCount="100000" sheet="1" formatColumns="0" formatRows="0"/>
  <mergeCells count="9">
    <mergeCell ref="E8:R8"/>
    <mergeCell ref="E5:E6"/>
    <mergeCell ref="T5:T6"/>
    <mergeCell ref="V5:V6"/>
    <mergeCell ref="D1:R1"/>
    <mergeCell ref="D3:G3"/>
    <mergeCell ref="A5:D5"/>
    <mergeCell ref="R5:R6"/>
    <mergeCell ref="A6:D7"/>
  </mergeCells>
  <conditionalFormatting sqref="A5">
    <cfRule type="expression" dxfId="15" priority="59" stopIfTrue="1">
      <formula>$A$5="Your check boxes are not clear (column V).  Please correct"</formula>
    </cfRule>
  </conditionalFormatting>
  <conditionalFormatting sqref="D3:G3">
    <cfRule type="containsText" dxfId="14" priority="46" operator="containsText" text="Select School Name Here">
      <formula>NOT(ISERROR(SEARCH("Select School Name Here",D3)))</formula>
    </cfRule>
    <cfRule type="expression" dxfId="13" priority="47">
      <formula>$D$3="Select School Name Here"</formula>
    </cfRule>
  </conditionalFormatting>
  <conditionalFormatting sqref="A105:E105">
    <cfRule type="expression" dxfId="12" priority="45">
      <formula>$C$105="Other Capital - THIS CANNOT BE A DEFICIT - PLEASE CORRECT"</formula>
    </cfRule>
  </conditionalFormatting>
  <conditionalFormatting sqref="A100:E100">
    <cfRule type="expression" dxfId="11" priority="44">
      <formula>$C$100="UncommitTed Revenue - THIS IS A DEFICIT BALANCE"</formula>
    </cfRule>
  </conditionalFormatting>
  <conditionalFormatting sqref="A108:E108">
    <cfRule type="expression" dxfId="10" priority="43">
      <formula>$E$108&lt;0</formula>
    </cfRule>
  </conditionalFormatting>
  <conditionalFormatting sqref="F105:Q105">
    <cfRule type="expression" dxfId="9" priority="41">
      <formula>$C$105="Other Capital - THIS CANNOT BE A DEFICIT - PLEASE CORRECT"</formula>
    </cfRule>
  </conditionalFormatting>
  <conditionalFormatting sqref="F100:Q100">
    <cfRule type="expression" dxfId="8" priority="40">
      <formula>$C$100="UncommitTed Revenue - THIS IS A DEFICIT BALANCE"</formula>
    </cfRule>
  </conditionalFormatting>
  <conditionalFormatting sqref="F108:Q108">
    <cfRule type="expression" dxfId="7" priority="39">
      <formula>$E$108&lt;0</formula>
    </cfRule>
  </conditionalFormatting>
  <conditionalFormatting sqref="A6">
    <cfRule type="expression" dxfId="6" priority="121" stopIfTrue="1">
      <formula>#REF!="Yes"</formula>
    </cfRule>
  </conditionalFormatting>
  <conditionalFormatting sqref="T9:T31">
    <cfRule type="expression" dxfId="5" priority="7" stopIfTrue="1">
      <formula>T9&gt;0</formula>
    </cfRule>
  </conditionalFormatting>
  <conditionalFormatting sqref="T34:T66">
    <cfRule type="expression" dxfId="4" priority="6" stopIfTrue="1">
      <formula>T34&gt;0</formula>
    </cfRule>
  </conditionalFormatting>
  <conditionalFormatting sqref="T68">
    <cfRule type="expression" dxfId="3" priority="4" stopIfTrue="1">
      <formula>T68&lt;0</formula>
    </cfRule>
  </conditionalFormatting>
  <conditionalFormatting sqref="T76">
    <cfRule type="expression" dxfId="2" priority="3" stopIfTrue="1">
      <formula>T76&gt;0</formula>
    </cfRule>
  </conditionalFormatting>
  <conditionalFormatting sqref="T72:T74">
    <cfRule type="expression" dxfId="1" priority="2" stopIfTrue="1">
      <formula>T72&gt;0</formula>
    </cfRule>
  </conditionalFormatting>
  <conditionalFormatting sqref="T79:T84">
    <cfRule type="expression" dxfId="0" priority="1" stopIfTrue="1">
      <formula>T79&gt;0</formula>
    </cfRule>
  </conditionalFormatting>
  <dataValidations count="4">
    <dataValidation type="decimal" allowBlank="1" showInputMessage="1" showErrorMessage="1" errorTitle="ERROR" error="Data must be entered as a negative value" sqref="E72:E73" xr:uid="{0699A3A0-6333-4113-8808-F6D51692D5D9}">
      <formula1>-1000000</formula1>
      <formula2>0</formula2>
    </dataValidation>
    <dataValidation type="decimal" allowBlank="1" showInputMessage="1" showErrorMessage="1" errorTitle="ERROR" error="Data must be entered as a negative value" sqref="F9:Q27 E9:E26 E28:Q29 F34:Q63 F65:Q66 F72:Q74 F79:Q82" xr:uid="{01227037-3D26-4B77-8776-AE65AD3E86A4}">
      <formula1>-10000000</formula1>
      <formula2>0</formula2>
    </dataValidation>
    <dataValidation type="decimal" allowBlank="1" showInputMessage="1" showErrorMessage="1" sqref="E31" xr:uid="{223CA0FB-9556-422D-84B6-287ECEA6EECE}">
      <formula1>-10000000</formula1>
      <formula2>0</formula2>
    </dataValidation>
    <dataValidation type="list" allowBlank="1" showInputMessage="1" showErrorMessage="1" sqref="H3" xr:uid="{2D931169-A61E-47A1-A8D2-F75044FBF587}">
      <formula1>#REF!</formula1>
    </dataValidation>
  </dataValidations>
  <pageMargins left="0.31" right="0.31" top="0.43" bottom="0.62" header="0.28999999999999998" footer="0.28999999999999998"/>
  <pageSetup paperSize="9" scale="44" fitToHeight="2" orientation="landscape" r:id="rId1"/>
  <headerFooter alignWithMargins="0"/>
  <rowBreaks count="1" manualBreakCount="1">
    <brk id="68" max="21" man="1"/>
  </rowBreaks>
  <ignoredErrors>
    <ignoredError sqref="E27:P27 E10:E26 S10:S26 E30:V33 E29 S29 S9 E28 S28 U9:V9 U10:V26 U29:V29 U28:V28 E64:V64 E34 U34:V34 E35:E63 S35:S63 S34 E67:V71 E65:E66 S65:S66 U35:V43 U65:V66 E75:V77 E73:E74 U72:V74 E83:V85 E80:E82 U79:V82 R27:V27 E79 E72 E109:V240 E86:S86 U86:V108 U48:V63 U45 U46 U47 U44 E90:S91 F87:S89 E94:S108 F92:S93 E78 G78:V78 E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77F7937A-B9CE-40C5-B7E8-EB8EF088C86B}">
          <x14:formula1>
            <xm:f>Data!$B$2:$B$72</xm:f>
          </x14:formula1>
          <xm:sqref>D3:G3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6857-C3E7-4EAD-9F75-9F1DFE9E0759}">
  <sheetPr codeName="Sheet1"/>
  <dimension ref="A1:N70"/>
  <sheetViews>
    <sheetView workbookViewId="0">
      <selection activeCell="C3" sqref="C3"/>
    </sheetView>
  </sheetViews>
  <sheetFormatPr defaultRowHeight="13" x14ac:dyDescent="0.3"/>
  <cols>
    <col min="1" max="1" width="39.26953125" style="30" bestFit="1" customWidth="1"/>
    <col min="2" max="2" width="10.54296875" style="30" customWidth="1"/>
    <col min="3" max="4" width="11.1796875" style="255" customWidth="1"/>
    <col min="5" max="5" width="7.54296875" style="30" bestFit="1" customWidth="1"/>
    <col min="6" max="6" width="39.26953125" style="30" bestFit="1" customWidth="1"/>
    <col min="7" max="7" width="38.81640625" style="30" bestFit="1" customWidth="1"/>
    <col min="8" max="245" width="9.1796875" style="30"/>
    <col min="246" max="246" width="39.26953125" style="30" bestFit="1" customWidth="1"/>
    <col min="247" max="247" width="10.54296875" style="30" bestFit="1" customWidth="1"/>
    <col min="248" max="248" width="10.1796875" style="30" bestFit="1" customWidth="1"/>
    <col min="249" max="250" width="11.1796875" style="30" customWidth="1"/>
    <col min="251" max="251" width="7.54296875" style="30" bestFit="1" customWidth="1"/>
    <col min="252" max="252" width="39.26953125" style="30" bestFit="1" customWidth="1"/>
    <col min="253" max="501" width="9.1796875" style="30"/>
    <col min="502" max="502" width="39.26953125" style="30" bestFit="1" customWidth="1"/>
    <col min="503" max="503" width="10.54296875" style="30" bestFit="1" customWidth="1"/>
    <col min="504" max="504" width="10.1796875" style="30" bestFit="1" customWidth="1"/>
    <col min="505" max="506" width="11.1796875" style="30" customWidth="1"/>
    <col min="507" max="507" width="7.54296875" style="30" bestFit="1" customWidth="1"/>
    <col min="508" max="508" width="39.26953125" style="30" bestFit="1" customWidth="1"/>
    <col min="509" max="757" width="9.1796875" style="30"/>
    <col min="758" max="758" width="39.26953125" style="30" bestFit="1" customWidth="1"/>
    <col min="759" max="759" width="10.54296875" style="30" bestFit="1" customWidth="1"/>
    <col min="760" max="760" width="10.1796875" style="30" bestFit="1" customWidth="1"/>
    <col min="761" max="762" width="11.1796875" style="30" customWidth="1"/>
    <col min="763" max="763" width="7.54296875" style="30" bestFit="1" customWidth="1"/>
    <col min="764" max="764" width="39.26953125" style="30" bestFit="1" customWidth="1"/>
    <col min="765" max="1013" width="9.1796875" style="30"/>
    <col min="1014" max="1014" width="39.26953125" style="30" bestFit="1" customWidth="1"/>
    <col min="1015" max="1015" width="10.54296875" style="30" bestFit="1" customWidth="1"/>
    <col min="1016" max="1016" width="10.1796875" style="30" bestFit="1" customWidth="1"/>
    <col min="1017" max="1018" width="11.1796875" style="30" customWidth="1"/>
    <col min="1019" max="1019" width="7.54296875" style="30" bestFit="1" customWidth="1"/>
    <col min="1020" max="1020" width="39.26953125" style="30" bestFit="1" customWidth="1"/>
    <col min="1021" max="1269" width="9.1796875" style="30"/>
    <col min="1270" max="1270" width="39.26953125" style="30" bestFit="1" customWidth="1"/>
    <col min="1271" max="1271" width="10.54296875" style="30" bestFit="1" customWidth="1"/>
    <col min="1272" max="1272" width="10.1796875" style="30" bestFit="1" customWidth="1"/>
    <col min="1273" max="1274" width="11.1796875" style="30" customWidth="1"/>
    <col min="1275" max="1275" width="7.54296875" style="30" bestFit="1" customWidth="1"/>
    <col min="1276" max="1276" width="39.26953125" style="30" bestFit="1" customWidth="1"/>
    <col min="1277" max="1525" width="9.1796875" style="30"/>
    <col min="1526" max="1526" width="39.26953125" style="30" bestFit="1" customWidth="1"/>
    <col min="1527" max="1527" width="10.54296875" style="30" bestFit="1" customWidth="1"/>
    <col min="1528" max="1528" width="10.1796875" style="30" bestFit="1" customWidth="1"/>
    <col min="1529" max="1530" width="11.1796875" style="30" customWidth="1"/>
    <col min="1531" max="1531" width="7.54296875" style="30" bestFit="1" customWidth="1"/>
    <col min="1532" max="1532" width="39.26953125" style="30" bestFit="1" customWidth="1"/>
    <col min="1533" max="1781" width="9.1796875" style="30"/>
    <col min="1782" max="1782" width="39.26953125" style="30" bestFit="1" customWidth="1"/>
    <col min="1783" max="1783" width="10.54296875" style="30" bestFit="1" customWidth="1"/>
    <col min="1784" max="1784" width="10.1796875" style="30" bestFit="1" customWidth="1"/>
    <col min="1785" max="1786" width="11.1796875" style="30" customWidth="1"/>
    <col min="1787" max="1787" width="7.54296875" style="30" bestFit="1" customWidth="1"/>
    <col min="1788" max="1788" width="39.26953125" style="30" bestFit="1" customWidth="1"/>
    <col min="1789" max="2037" width="9.1796875" style="30"/>
    <col min="2038" max="2038" width="39.26953125" style="30" bestFit="1" customWidth="1"/>
    <col min="2039" max="2039" width="10.54296875" style="30" bestFit="1" customWidth="1"/>
    <col min="2040" max="2040" width="10.1796875" style="30" bestFit="1" customWidth="1"/>
    <col min="2041" max="2042" width="11.1796875" style="30" customWidth="1"/>
    <col min="2043" max="2043" width="7.54296875" style="30" bestFit="1" customWidth="1"/>
    <col min="2044" max="2044" width="39.26953125" style="30" bestFit="1" customWidth="1"/>
    <col min="2045" max="2293" width="9.1796875" style="30"/>
    <col min="2294" max="2294" width="39.26953125" style="30" bestFit="1" customWidth="1"/>
    <col min="2295" max="2295" width="10.54296875" style="30" bestFit="1" customWidth="1"/>
    <col min="2296" max="2296" width="10.1796875" style="30" bestFit="1" customWidth="1"/>
    <col min="2297" max="2298" width="11.1796875" style="30" customWidth="1"/>
    <col min="2299" max="2299" width="7.54296875" style="30" bestFit="1" customWidth="1"/>
    <col min="2300" max="2300" width="39.26953125" style="30" bestFit="1" customWidth="1"/>
    <col min="2301" max="2549" width="9.1796875" style="30"/>
    <col min="2550" max="2550" width="39.26953125" style="30" bestFit="1" customWidth="1"/>
    <col min="2551" max="2551" width="10.54296875" style="30" bestFit="1" customWidth="1"/>
    <col min="2552" max="2552" width="10.1796875" style="30" bestFit="1" customWidth="1"/>
    <col min="2553" max="2554" width="11.1796875" style="30" customWidth="1"/>
    <col min="2555" max="2555" width="7.54296875" style="30" bestFit="1" customWidth="1"/>
    <col min="2556" max="2556" width="39.26953125" style="30" bestFit="1" customWidth="1"/>
    <col min="2557" max="2805" width="9.1796875" style="30"/>
    <col min="2806" max="2806" width="39.26953125" style="30" bestFit="1" customWidth="1"/>
    <col min="2807" max="2807" width="10.54296875" style="30" bestFit="1" customWidth="1"/>
    <col min="2808" max="2808" width="10.1796875" style="30" bestFit="1" customWidth="1"/>
    <col min="2809" max="2810" width="11.1796875" style="30" customWidth="1"/>
    <col min="2811" max="2811" width="7.54296875" style="30" bestFit="1" customWidth="1"/>
    <col min="2812" max="2812" width="39.26953125" style="30" bestFit="1" customWidth="1"/>
    <col min="2813" max="3061" width="9.1796875" style="30"/>
    <col min="3062" max="3062" width="39.26953125" style="30" bestFit="1" customWidth="1"/>
    <col min="3063" max="3063" width="10.54296875" style="30" bestFit="1" customWidth="1"/>
    <col min="3064" max="3064" width="10.1796875" style="30" bestFit="1" customWidth="1"/>
    <col min="3065" max="3066" width="11.1796875" style="30" customWidth="1"/>
    <col min="3067" max="3067" width="7.54296875" style="30" bestFit="1" customWidth="1"/>
    <col min="3068" max="3068" width="39.26953125" style="30" bestFit="1" customWidth="1"/>
    <col min="3069" max="3317" width="9.1796875" style="30"/>
    <col min="3318" max="3318" width="39.26953125" style="30" bestFit="1" customWidth="1"/>
    <col min="3319" max="3319" width="10.54296875" style="30" bestFit="1" customWidth="1"/>
    <col min="3320" max="3320" width="10.1796875" style="30" bestFit="1" customWidth="1"/>
    <col min="3321" max="3322" width="11.1796875" style="30" customWidth="1"/>
    <col min="3323" max="3323" width="7.54296875" style="30" bestFit="1" customWidth="1"/>
    <col min="3324" max="3324" width="39.26953125" style="30" bestFit="1" customWidth="1"/>
    <col min="3325" max="3573" width="9.1796875" style="30"/>
    <col min="3574" max="3574" width="39.26953125" style="30" bestFit="1" customWidth="1"/>
    <col min="3575" max="3575" width="10.54296875" style="30" bestFit="1" customWidth="1"/>
    <col min="3576" max="3576" width="10.1796875" style="30" bestFit="1" customWidth="1"/>
    <col min="3577" max="3578" width="11.1796875" style="30" customWidth="1"/>
    <col min="3579" max="3579" width="7.54296875" style="30" bestFit="1" customWidth="1"/>
    <col min="3580" max="3580" width="39.26953125" style="30" bestFit="1" customWidth="1"/>
    <col min="3581" max="3829" width="9.1796875" style="30"/>
    <col min="3830" max="3830" width="39.26953125" style="30" bestFit="1" customWidth="1"/>
    <col min="3831" max="3831" width="10.54296875" style="30" bestFit="1" customWidth="1"/>
    <col min="3832" max="3832" width="10.1796875" style="30" bestFit="1" customWidth="1"/>
    <col min="3833" max="3834" width="11.1796875" style="30" customWidth="1"/>
    <col min="3835" max="3835" width="7.54296875" style="30" bestFit="1" customWidth="1"/>
    <col min="3836" max="3836" width="39.26953125" style="30" bestFit="1" customWidth="1"/>
    <col min="3837" max="4085" width="9.1796875" style="30"/>
    <col min="4086" max="4086" width="39.26953125" style="30" bestFit="1" customWidth="1"/>
    <col min="4087" max="4087" width="10.54296875" style="30" bestFit="1" customWidth="1"/>
    <col min="4088" max="4088" width="10.1796875" style="30" bestFit="1" customWidth="1"/>
    <col min="4089" max="4090" width="11.1796875" style="30" customWidth="1"/>
    <col min="4091" max="4091" width="7.54296875" style="30" bestFit="1" customWidth="1"/>
    <col min="4092" max="4092" width="39.26953125" style="30" bestFit="1" customWidth="1"/>
    <col min="4093" max="4341" width="9.1796875" style="30"/>
    <col min="4342" max="4342" width="39.26953125" style="30" bestFit="1" customWidth="1"/>
    <col min="4343" max="4343" width="10.54296875" style="30" bestFit="1" customWidth="1"/>
    <col min="4344" max="4344" width="10.1796875" style="30" bestFit="1" customWidth="1"/>
    <col min="4345" max="4346" width="11.1796875" style="30" customWidth="1"/>
    <col min="4347" max="4347" width="7.54296875" style="30" bestFit="1" customWidth="1"/>
    <col min="4348" max="4348" width="39.26953125" style="30" bestFit="1" customWidth="1"/>
    <col min="4349" max="4597" width="9.1796875" style="30"/>
    <col min="4598" max="4598" width="39.26953125" style="30" bestFit="1" customWidth="1"/>
    <col min="4599" max="4599" width="10.54296875" style="30" bestFit="1" customWidth="1"/>
    <col min="4600" max="4600" width="10.1796875" style="30" bestFit="1" customWidth="1"/>
    <col min="4601" max="4602" width="11.1796875" style="30" customWidth="1"/>
    <col min="4603" max="4603" width="7.54296875" style="30" bestFit="1" customWidth="1"/>
    <col min="4604" max="4604" width="39.26953125" style="30" bestFit="1" customWidth="1"/>
    <col min="4605" max="4853" width="9.1796875" style="30"/>
    <col min="4854" max="4854" width="39.26953125" style="30" bestFit="1" customWidth="1"/>
    <col min="4855" max="4855" width="10.54296875" style="30" bestFit="1" customWidth="1"/>
    <col min="4856" max="4856" width="10.1796875" style="30" bestFit="1" customWidth="1"/>
    <col min="4857" max="4858" width="11.1796875" style="30" customWidth="1"/>
    <col min="4859" max="4859" width="7.54296875" style="30" bestFit="1" customWidth="1"/>
    <col min="4860" max="4860" width="39.26953125" style="30" bestFit="1" customWidth="1"/>
    <col min="4861" max="5109" width="9.1796875" style="30"/>
    <col min="5110" max="5110" width="39.26953125" style="30" bestFit="1" customWidth="1"/>
    <col min="5111" max="5111" width="10.54296875" style="30" bestFit="1" customWidth="1"/>
    <col min="5112" max="5112" width="10.1796875" style="30" bestFit="1" customWidth="1"/>
    <col min="5113" max="5114" width="11.1796875" style="30" customWidth="1"/>
    <col min="5115" max="5115" width="7.54296875" style="30" bestFit="1" customWidth="1"/>
    <col min="5116" max="5116" width="39.26953125" style="30" bestFit="1" customWidth="1"/>
    <col min="5117" max="5365" width="9.1796875" style="30"/>
    <col min="5366" max="5366" width="39.26953125" style="30" bestFit="1" customWidth="1"/>
    <col min="5367" max="5367" width="10.54296875" style="30" bestFit="1" customWidth="1"/>
    <col min="5368" max="5368" width="10.1796875" style="30" bestFit="1" customWidth="1"/>
    <col min="5369" max="5370" width="11.1796875" style="30" customWidth="1"/>
    <col min="5371" max="5371" width="7.54296875" style="30" bestFit="1" customWidth="1"/>
    <col min="5372" max="5372" width="39.26953125" style="30" bestFit="1" customWidth="1"/>
    <col min="5373" max="5621" width="9.1796875" style="30"/>
    <col min="5622" max="5622" width="39.26953125" style="30" bestFit="1" customWidth="1"/>
    <col min="5623" max="5623" width="10.54296875" style="30" bestFit="1" customWidth="1"/>
    <col min="5624" max="5624" width="10.1796875" style="30" bestFit="1" customWidth="1"/>
    <col min="5625" max="5626" width="11.1796875" style="30" customWidth="1"/>
    <col min="5627" max="5627" width="7.54296875" style="30" bestFit="1" customWidth="1"/>
    <col min="5628" max="5628" width="39.26953125" style="30" bestFit="1" customWidth="1"/>
    <col min="5629" max="5877" width="9.1796875" style="30"/>
    <col min="5878" max="5878" width="39.26953125" style="30" bestFit="1" customWidth="1"/>
    <col min="5879" max="5879" width="10.54296875" style="30" bestFit="1" customWidth="1"/>
    <col min="5880" max="5880" width="10.1796875" style="30" bestFit="1" customWidth="1"/>
    <col min="5881" max="5882" width="11.1796875" style="30" customWidth="1"/>
    <col min="5883" max="5883" width="7.54296875" style="30" bestFit="1" customWidth="1"/>
    <col min="5884" max="5884" width="39.26953125" style="30" bestFit="1" customWidth="1"/>
    <col min="5885" max="6133" width="9.1796875" style="30"/>
    <col min="6134" max="6134" width="39.26953125" style="30" bestFit="1" customWidth="1"/>
    <col min="6135" max="6135" width="10.54296875" style="30" bestFit="1" customWidth="1"/>
    <col min="6136" max="6136" width="10.1796875" style="30" bestFit="1" customWidth="1"/>
    <col min="6137" max="6138" width="11.1796875" style="30" customWidth="1"/>
    <col min="6139" max="6139" width="7.54296875" style="30" bestFit="1" customWidth="1"/>
    <col min="6140" max="6140" width="39.26953125" style="30" bestFit="1" customWidth="1"/>
    <col min="6141" max="6389" width="9.1796875" style="30"/>
    <col min="6390" max="6390" width="39.26953125" style="30" bestFit="1" customWidth="1"/>
    <col min="6391" max="6391" width="10.54296875" style="30" bestFit="1" customWidth="1"/>
    <col min="6392" max="6392" width="10.1796875" style="30" bestFit="1" customWidth="1"/>
    <col min="6393" max="6394" width="11.1796875" style="30" customWidth="1"/>
    <col min="6395" max="6395" width="7.54296875" style="30" bestFit="1" customWidth="1"/>
    <col min="6396" max="6396" width="39.26953125" style="30" bestFit="1" customWidth="1"/>
    <col min="6397" max="6645" width="9.1796875" style="30"/>
    <col min="6646" max="6646" width="39.26953125" style="30" bestFit="1" customWidth="1"/>
    <col min="6647" max="6647" width="10.54296875" style="30" bestFit="1" customWidth="1"/>
    <col min="6648" max="6648" width="10.1796875" style="30" bestFit="1" customWidth="1"/>
    <col min="6649" max="6650" width="11.1796875" style="30" customWidth="1"/>
    <col min="6651" max="6651" width="7.54296875" style="30" bestFit="1" customWidth="1"/>
    <col min="6652" max="6652" width="39.26953125" style="30" bestFit="1" customWidth="1"/>
    <col min="6653" max="6901" width="9.1796875" style="30"/>
    <col min="6902" max="6902" width="39.26953125" style="30" bestFit="1" customWidth="1"/>
    <col min="6903" max="6903" width="10.54296875" style="30" bestFit="1" customWidth="1"/>
    <col min="6904" max="6904" width="10.1796875" style="30" bestFit="1" customWidth="1"/>
    <col min="6905" max="6906" width="11.1796875" style="30" customWidth="1"/>
    <col min="6907" max="6907" width="7.54296875" style="30" bestFit="1" customWidth="1"/>
    <col min="6908" max="6908" width="39.26953125" style="30" bestFit="1" customWidth="1"/>
    <col min="6909" max="7157" width="9.1796875" style="30"/>
    <col min="7158" max="7158" width="39.26953125" style="30" bestFit="1" customWidth="1"/>
    <col min="7159" max="7159" width="10.54296875" style="30" bestFit="1" customWidth="1"/>
    <col min="7160" max="7160" width="10.1796875" style="30" bestFit="1" customWidth="1"/>
    <col min="7161" max="7162" width="11.1796875" style="30" customWidth="1"/>
    <col min="7163" max="7163" width="7.54296875" style="30" bestFit="1" customWidth="1"/>
    <col min="7164" max="7164" width="39.26953125" style="30" bestFit="1" customWidth="1"/>
    <col min="7165" max="7413" width="9.1796875" style="30"/>
    <col min="7414" max="7414" width="39.26953125" style="30" bestFit="1" customWidth="1"/>
    <col min="7415" max="7415" width="10.54296875" style="30" bestFit="1" customWidth="1"/>
    <col min="7416" max="7416" width="10.1796875" style="30" bestFit="1" customWidth="1"/>
    <col min="7417" max="7418" width="11.1796875" style="30" customWidth="1"/>
    <col min="7419" max="7419" width="7.54296875" style="30" bestFit="1" customWidth="1"/>
    <col min="7420" max="7420" width="39.26953125" style="30" bestFit="1" customWidth="1"/>
    <col min="7421" max="7669" width="9.1796875" style="30"/>
    <col min="7670" max="7670" width="39.26953125" style="30" bestFit="1" customWidth="1"/>
    <col min="7671" max="7671" width="10.54296875" style="30" bestFit="1" customWidth="1"/>
    <col min="7672" max="7672" width="10.1796875" style="30" bestFit="1" customWidth="1"/>
    <col min="7673" max="7674" width="11.1796875" style="30" customWidth="1"/>
    <col min="7675" max="7675" width="7.54296875" style="30" bestFit="1" customWidth="1"/>
    <col min="7676" max="7676" width="39.26953125" style="30" bestFit="1" customWidth="1"/>
    <col min="7677" max="7925" width="9.1796875" style="30"/>
    <col min="7926" max="7926" width="39.26953125" style="30" bestFit="1" customWidth="1"/>
    <col min="7927" max="7927" width="10.54296875" style="30" bestFit="1" customWidth="1"/>
    <col min="7928" max="7928" width="10.1796875" style="30" bestFit="1" customWidth="1"/>
    <col min="7929" max="7930" width="11.1796875" style="30" customWidth="1"/>
    <col min="7931" max="7931" width="7.54296875" style="30" bestFit="1" customWidth="1"/>
    <col min="7932" max="7932" width="39.26953125" style="30" bestFit="1" customWidth="1"/>
    <col min="7933" max="8181" width="9.1796875" style="30"/>
    <col min="8182" max="8182" width="39.26953125" style="30" bestFit="1" customWidth="1"/>
    <col min="8183" max="8183" width="10.54296875" style="30" bestFit="1" customWidth="1"/>
    <col min="8184" max="8184" width="10.1796875" style="30" bestFit="1" customWidth="1"/>
    <col min="8185" max="8186" width="11.1796875" style="30" customWidth="1"/>
    <col min="8187" max="8187" width="7.54296875" style="30" bestFit="1" customWidth="1"/>
    <col min="8188" max="8188" width="39.26953125" style="30" bestFit="1" customWidth="1"/>
    <col min="8189" max="8437" width="9.1796875" style="30"/>
    <col min="8438" max="8438" width="39.26953125" style="30" bestFit="1" customWidth="1"/>
    <col min="8439" max="8439" width="10.54296875" style="30" bestFit="1" customWidth="1"/>
    <col min="8440" max="8440" width="10.1796875" style="30" bestFit="1" customWidth="1"/>
    <col min="8441" max="8442" width="11.1796875" style="30" customWidth="1"/>
    <col min="8443" max="8443" width="7.54296875" style="30" bestFit="1" customWidth="1"/>
    <col min="8444" max="8444" width="39.26953125" style="30" bestFit="1" customWidth="1"/>
    <col min="8445" max="8693" width="9.1796875" style="30"/>
    <col min="8694" max="8694" width="39.26953125" style="30" bestFit="1" customWidth="1"/>
    <col min="8695" max="8695" width="10.54296875" style="30" bestFit="1" customWidth="1"/>
    <col min="8696" max="8696" width="10.1796875" style="30" bestFit="1" customWidth="1"/>
    <col min="8697" max="8698" width="11.1796875" style="30" customWidth="1"/>
    <col min="8699" max="8699" width="7.54296875" style="30" bestFit="1" customWidth="1"/>
    <col min="8700" max="8700" width="39.26953125" style="30" bestFit="1" customWidth="1"/>
    <col min="8701" max="8949" width="9.1796875" style="30"/>
    <col min="8950" max="8950" width="39.26953125" style="30" bestFit="1" customWidth="1"/>
    <col min="8951" max="8951" width="10.54296875" style="30" bestFit="1" customWidth="1"/>
    <col min="8952" max="8952" width="10.1796875" style="30" bestFit="1" customWidth="1"/>
    <col min="8953" max="8954" width="11.1796875" style="30" customWidth="1"/>
    <col min="8955" max="8955" width="7.54296875" style="30" bestFit="1" customWidth="1"/>
    <col min="8956" max="8956" width="39.26953125" style="30" bestFit="1" customWidth="1"/>
    <col min="8957" max="9205" width="9.1796875" style="30"/>
    <col min="9206" max="9206" width="39.26953125" style="30" bestFit="1" customWidth="1"/>
    <col min="9207" max="9207" width="10.54296875" style="30" bestFit="1" customWidth="1"/>
    <col min="9208" max="9208" width="10.1796875" style="30" bestFit="1" customWidth="1"/>
    <col min="9209" max="9210" width="11.1796875" style="30" customWidth="1"/>
    <col min="9211" max="9211" width="7.54296875" style="30" bestFit="1" customWidth="1"/>
    <col min="9212" max="9212" width="39.26953125" style="30" bestFit="1" customWidth="1"/>
    <col min="9213" max="9461" width="9.1796875" style="30"/>
    <col min="9462" max="9462" width="39.26953125" style="30" bestFit="1" customWidth="1"/>
    <col min="9463" max="9463" width="10.54296875" style="30" bestFit="1" customWidth="1"/>
    <col min="9464" max="9464" width="10.1796875" style="30" bestFit="1" customWidth="1"/>
    <col min="9465" max="9466" width="11.1796875" style="30" customWidth="1"/>
    <col min="9467" max="9467" width="7.54296875" style="30" bestFit="1" customWidth="1"/>
    <col min="9468" max="9468" width="39.26953125" style="30" bestFit="1" customWidth="1"/>
    <col min="9469" max="9717" width="9.1796875" style="30"/>
    <col min="9718" max="9718" width="39.26953125" style="30" bestFit="1" customWidth="1"/>
    <col min="9719" max="9719" width="10.54296875" style="30" bestFit="1" customWidth="1"/>
    <col min="9720" max="9720" width="10.1796875" style="30" bestFit="1" customWidth="1"/>
    <col min="9721" max="9722" width="11.1796875" style="30" customWidth="1"/>
    <col min="9723" max="9723" width="7.54296875" style="30" bestFit="1" customWidth="1"/>
    <col min="9724" max="9724" width="39.26953125" style="30" bestFit="1" customWidth="1"/>
    <col min="9725" max="9973" width="9.1796875" style="30"/>
    <col min="9974" max="9974" width="39.26953125" style="30" bestFit="1" customWidth="1"/>
    <col min="9975" max="9975" width="10.54296875" style="30" bestFit="1" customWidth="1"/>
    <col min="9976" max="9976" width="10.1796875" style="30" bestFit="1" customWidth="1"/>
    <col min="9977" max="9978" width="11.1796875" style="30" customWidth="1"/>
    <col min="9979" max="9979" width="7.54296875" style="30" bestFit="1" customWidth="1"/>
    <col min="9980" max="9980" width="39.26953125" style="30" bestFit="1" customWidth="1"/>
    <col min="9981" max="10229" width="9.1796875" style="30"/>
    <col min="10230" max="10230" width="39.26953125" style="30" bestFit="1" customWidth="1"/>
    <col min="10231" max="10231" width="10.54296875" style="30" bestFit="1" customWidth="1"/>
    <col min="10232" max="10232" width="10.1796875" style="30" bestFit="1" customWidth="1"/>
    <col min="10233" max="10234" width="11.1796875" style="30" customWidth="1"/>
    <col min="10235" max="10235" width="7.54296875" style="30" bestFit="1" customWidth="1"/>
    <col min="10236" max="10236" width="39.26953125" style="30" bestFit="1" customWidth="1"/>
    <col min="10237" max="10485" width="9.1796875" style="30"/>
    <col min="10486" max="10486" width="39.26953125" style="30" bestFit="1" customWidth="1"/>
    <col min="10487" max="10487" width="10.54296875" style="30" bestFit="1" customWidth="1"/>
    <col min="10488" max="10488" width="10.1796875" style="30" bestFit="1" customWidth="1"/>
    <col min="10489" max="10490" width="11.1796875" style="30" customWidth="1"/>
    <col min="10491" max="10491" width="7.54296875" style="30" bestFit="1" customWidth="1"/>
    <col min="10492" max="10492" width="39.26953125" style="30" bestFit="1" customWidth="1"/>
    <col min="10493" max="10741" width="9.1796875" style="30"/>
    <col min="10742" max="10742" width="39.26953125" style="30" bestFit="1" customWidth="1"/>
    <col min="10743" max="10743" width="10.54296875" style="30" bestFit="1" customWidth="1"/>
    <col min="10744" max="10744" width="10.1796875" style="30" bestFit="1" customWidth="1"/>
    <col min="10745" max="10746" width="11.1796875" style="30" customWidth="1"/>
    <col min="10747" max="10747" width="7.54296875" style="30" bestFit="1" customWidth="1"/>
    <col min="10748" max="10748" width="39.26953125" style="30" bestFit="1" customWidth="1"/>
    <col min="10749" max="10997" width="9.1796875" style="30"/>
    <col min="10998" max="10998" width="39.26953125" style="30" bestFit="1" customWidth="1"/>
    <col min="10999" max="10999" width="10.54296875" style="30" bestFit="1" customWidth="1"/>
    <col min="11000" max="11000" width="10.1796875" style="30" bestFit="1" customWidth="1"/>
    <col min="11001" max="11002" width="11.1796875" style="30" customWidth="1"/>
    <col min="11003" max="11003" width="7.54296875" style="30" bestFit="1" customWidth="1"/>
    <col min="11004" max="11004" width="39.26953125" style="30" bestFit="1" customWidth="1"/>
    <col min="11005" max="11253" width="9.1796875" style="30"/>
    <col min="11254" max="11254" width="39.26953125" style="30" bestFit="1" customWidth="1"/>
    <col min="11255" max="11255" width="10.54296875" style="30" bestFit="1" customWidth="1"/>
    <col min="11256" max="11256" width="10.1796875" style="30" bestFit="1" customWidth="1"/>
    <col min="11257" max="11258" width="11.1796875" style="30" customWidth="1"/>
    <col min="11259" max="11259" width="7.54296875" style="30" bestFit="1" customWidth="1"/>
    <col min="11260" max="11260" width="39.26953125" style="30" bestFit="1" customWidth="1"/>
    <col min="11261" max="11509" width="9.1796875" style="30"/>
    <col min="11510" max="11510" width="39.26953125" style="30" bestFit="1" customWidth="1"/>
    <col min="11511" max="11511" width="10.54296875" style="30" bestFit="1" customWidth="1"/>
    <col min="11512" max="11512" width="10.1796875" style="30" bestFit="1" customWidth="1"/>
    <col min="11513" max="11514" width="11.1796875" style="30" customWidth="1"/>
    <col min="11515" max="11515" width="7.54296875" style="30" bestFit="1" customWidth="1"/>
    <col min="11516" max="11516" width="39.26953125" style="30" bestFit="1" customWidth="1"/>
    <col min="11517" max="11765" width="9.1796875" style="30"/>
    <col min="11766" max="11766" width="39.26953125" style="30" bestFit="1" customWidth="1"/>
    <col min="11767" max="11767" width="10.54296875" style="30" bestFit="1" customWidth="1"/>
    <col min="11768" max="11768" width="10.1796875" style="30" bestFit="1" customWidth="1"/>
    <col min="11769" max="11770" width="11.1796875" style="30" customWidth="1"/>
    <col min="11771" max="11771" width="7.54296875" style="30" bestFit="1" customWidth="1"/>
    <col min="11772" max="11772" width="39.26953125" style="30" bestFit="1" customWidth="1"/>
    <col min="11773" max="12021" width="9.1796875" style="30"/>
    <col min="12022" max="12022" width="39.26953125" style="30" bestFit="1" customWidth="1"/>
    <col min="12023" max="12023" width="10.54296875" style="30" bestFit="1" customWidth="1"/>
    <col min="12024" max="12024" width="10.1796875" style="30" bestFit="1" customWidth="1"/>
    <col min="12025" max="12026" width="11.1796875" style="30" customWidth="1"/>
    <col min="12027" max="12027" width="7.54296875" style="30" bestFit="1" customWidth="1"/>
    <col min="12028" max="12028" width="39.26953125" style="30" bestFit="1" customWidth="1"/>
    <col min="12029" max="12277" width="9.1796875" style="30"/>
    <col min="12278" max="12278" width="39.26953125" style="30" bestFit="1" customWidth="1"/>
    <col min="12279" max="12279" width="10.54296875" style="30" bestFit="1" customWidth="1"/>
    <col min="12280" max="12280" width="10.1796875" style="30" bestFit="1" customWidth="1"/>
    <col min="12281" max="12282" width="11.1796875" style="30" customWidth="1"/>
    <col min="12283" max="12283" width="7.54296875" style="30" bestFit="1" customWidth="1"/>
    <col min="12284" max="12284" width="39.26953125" style="30" bestFit="1" customWidth="1"/>
    <col min="12285" max="12533" width="9.1796875" style="30"/>
    <col min="12534" max="12534" width="39.26953125" style="30" bestFit="1" customWidth="1"/>
    <col min="12535" max="12535" width="10.54296875" style="30" bestFit="1" customWidth="1"/>
    <col min="12536" max="12536" width="10.1796875" style="30" bestFit="1" customWidth="1"/>
    <col min="12537" max="12538" width="11.1796875" style="30" customWidth="1"/>
    <col min="12539" max="12539" width="7.54296875" style="30" bestFit="1" customWidth="1"/>
    <col min="12540" max="12540" width="39.26953125" style="30" bestFit="1" customWidth="1"/>
    <col min="12541" max="12789" width="9.1796875" style="30"/>
    <col min="12790" max="12790" width="39.26953125" style="30" bestFit="1" customWidth="1"/>
    <col min="12791" max="12791" width="10.54296875" style="30" bestFit="1" customWidth="1"/>
    <col min="12792" max="12792" width="10.1796875" style="30" bestFit="1" customWidth="1"/>
    <col min="12793" max="12794" width="11.1796875" style="30" customWidth="1"/>
    <col min="12795" max="12795" width="7.54296875" style="30" bestFit="1" customWidth="1"/>
    <col min="12796" max="12796" width="39.26953125" style="30" bestFit="1" customWidth="1"/>
    <col min="12797" max="13045" width="9.1796875" style="30"/>
    <col min="13046" max="13046" width="39.26953125" style="30" bestFit="1" customWidth="1"/>
    <col min="13047" max="13047" width="10.54296875" style="30" bestFit="1" customWidth="1"/>
    <col min="13048" max="13048" width="10.1796875" style="30" bestFit="1" customWidth="1"/>
    <col min="13049" max="13050" width="11.1796875" style="30" customWidth="1"/>
    <col min="13051" max="13051" width="7.54296875" style="30" bestFit="1" customWidth="1"/>
    <col min="13052" max="13052" width="39.26953125" style="30" bestFit="1" customWidth="1"/>
    <col min="13053" max="13301" width="9.1796875" style="30"/>
    <col min="13302" max="13302" width="39.26953125" style="30" bestFit="1" customWidth="1"/>
    <col min="13303" max="13303" width="10.54296875" style="30" bestFit="1" customWidth="1"/>
    <col min="13304" max="13304" width="10.1796875" style="30" bestFit="1" customWidth="1"/>
    <col min="13305" max="13306" width="11.1796875" style="30" customWidth="1"/>
    <col min="13307" max="13307" width="7.54296875" style="30" bestFit="1" customWidth="1"/>
    <col min="13308" max="13308" width="39.26953125" style="30" bestFit="1" customWidth="1"/>
    <col min="13309" max="13557" width="9.1796875" style="30"/>
    <col min="13558" max="13558" width="39.26953125" style="30" bestFit="1" customWidth="1"/>
    <col min="13559" max="13559" width="10.54296875" style="30" bestFit="1" customWidth="1"/>
    <col min="13560" max="13560" width="10.1796875" style="30" bestFit="1" customWidth="1"/>
    <col min="13561" max="13562" width="11.1796875" style="30" customWidth="1"/>
    <col min="13563" max="13563" width="7.54296875" style="30" bestFit="1" customWidth="1"/>
    <col min="13564" max="13564" width="39.26953125" style="30" bestFit="1" customWidth="1"/>
    <col min="13565" max="13813" width="9.1796875" style="30"/>
    <col min="13814" max="13814" width="39.26953125" style="30" bestFit="1" customWidth="1"/>
    <col min="13815" max="13815" width="10.54296875" style="30" bestFit="1" customWidth="1"/>
    <col min="13816" max="13816" width="10.1796875" style="30" bestFit="1" customWidth="1"/>
    <col min="13817" max="13818" width="11.1796875" style="30" customWidth="1"/>
    <col min="13819" max="13819" width="7.54296875" style="30" bestFit="1" customWidth="1"/>
    <col min="13820" max="13820" width="39.26953125" style="30" bestFit="1" customWidth="1"/>
    <col min="13821" max="14069" width="9.1796875" style="30"/>
    <col min="14070" max="14070" width="39.26953125" style="30" bestFit="1" customWidth="1"/>
    <col min="14071" max="14071" width="10.54296875" style="30" bestFit="1" customWidth="1"/>
    <col min="14072" max="14072" width="10.1796875" style="30" bestFit="1" customWidth="1"/>
    <col min="14073" max="14074" width="11.1796875" style="30" customWidth="1"/>
    <col min="14075" max="14075" width="7.54296875" style="30" bestFit="1" customWidth="1"/>
    <col min="14076" max="14076" width="39.26953125" style="30" bestFit="1" customWidth="1"/>
    <col min="14077" max="14325" width="9.1796875" style="30"/>
    <col min="14326" max="14326" width="39.26953125" style="30" bestFit="1" customWidth="1"/>
    <col min="14327" max="14327" width="10.54296875" style="30" bestFit="1" customWidth="1"/>
    <col min="14328" max="14328" width="10.1796875" style="30" bestFit="1" customWidth="1"/>
    <col min="14329" max="14330" width="11.1796875" style="30" customWidth="1"/>
    <col min="14331" max="14331" width="7.54296875" style="30" bestFit="1" customWidth="1"/>
    <col min="14332" max="14332" width="39.26953125" style="30" bestFit="1" customWidth="1"/>
    <col min="14333" max="14581" width="9.1796875" style="30"/>
    <col min="14582" max="14582" width="39.26953125" style="30" bestFit="1" customWidth="1"/>
    <col min="14583" max="14583" width="10.54296875" style="30" bestFit="1" customWidth="1"/>
    <col min="14584" max="14584" width="10.1796875" style="30" bestFit="1" customWidth="1"/>
    <col min="14585" max="14586" width="11.1796875" style="30" customWidth="1"/>
    <col min="14587" max="14587" width="7.54296875" style="30" bestFit="1" customWidth="1"/>
    <col min="14588" max="14588" width="39.26953125" style="30" bestFit="1" customWidth="1"/>
    <col min="14589" max="14837" width="9.1796875" style="30"/>
    <col min="14838" max="14838" width="39.26953125" style="30" bestFit="1" customWidth="1"/>
    <col min="14839" max="14839" width="10.54296875" style="30" bestFit="1" customWidth="1"/>
    <col min="14840" max="14840" width="10.1796875" style="30" bestFit="1" customWidth="1"/>
    <col min="14841" max="14842" width="11.1796875" style="30" customWidth="1"/>
    <col min="14843" max="14843" width="7.54296875" style="30" bestFit="1" customWidth="1"/>
    <col min="14844" max="14844" width="39.26953125" style="30" bestFit="1" customWidth="1"/>
    <col min="14845" max="15093" width="9.1796875" style="30"/>
    <col min="15094" max="15094" width="39.26953125" style="30" bestFit="1" customWidth="1"/>
    <col min="15095" max="15095" width="10.54296875" style="30" bestFit="1" customWidth="1"/>
    <col min="15096" max="15096" width="10.1796875" style="30" bestFit="1" customWidth="1"/>
    <col min="15097" max="15098" width="11.1796875" style="30" customWidth="1"/>
    <col min="15099" max="15099" width="7.54296875" style="30" bestFit="1" customWidth="1"/>
    <col min="15100" max="15100" width="39.26953125" style="30" bestFit="1" customWidth="1"/>
    <col min="15101" max="15349" width="9.1796875" style="30"/>
    <col min="15350" max="15350" width="39.26953125" style="30" bestFit="1" customWidth="1"/>
    <col min="15351" max="15351" width="10.54296875" style="30" bestFit="1" customWidth="1"/>
    <col min="15352" max="15352" width="10.1796875" style="30" bestFit="1" customWidth="1"/>
    <col min="15353" max="15354" width="11.1796875" style="30" customWidth="1"/>
    <col min="15355" max="15355" width="7.54296875" style="30" bestFit="1" customWidth="1"/>
    <col min="15356" max="15356" width="39.26953125" style="30" bestFit="1" customWidth="1"/>
    <col min="15357" max="15605" width="9.1796875" style="30"/>
    <col min="15606" max="15606" width="39.26953125" style="30" bestFit="1" customWidth="1"/>
    <col min="15607" max="15607" width="10.54296875" style="30" bestFit="1" customWidth="1"/>
    <col min="15608" max="15608" width="10.1796875" style="30" bestFit="1" customWidth="1"/>
    <col min="15609" max="15610" width="11.1796875" style="30" customWidth="1"/>
    <col min="15611" max="15611" width="7.54296875" style="30" bestFit="1" customWidth="1"/>
    <col min="15612" max="15612" width="39.26953125" style="30" bestFit="1" customWidth="1"/>
    <col min="15613" max="15861" width="9.1796875" style="30"/>
    <col min="15862" max="15862" width="39.26953125" style="30" bestFit="1" customWidth="1"/>
    <col min="15863" max="15863" width="10.54296875" style="30" bestFit="1" customWidth="1"/>
    <col min="15864" max="15864" width="10.1796875" style="30" bestFit="1" customWidth="1"/>
    <col min="15865" max="15866" width="11.1796875" style="30" customWidth="1"/>
    <col min="15867" max="15867" width="7.54296875" style="30" bestFit="1" customWidth="1"/>
    <col min="15868" max="15868" width="39.26953125" style="30" bestFit="1" customWidth="1"/>
    <col min="15869" max="16117" width="9.1796875" style="30"/>
    <col min="16118" max="16118" width="39.26953125" style="30" bestFit="1" customWidth="1"/>
    <col min="16119" max="16119" width="10.54296875" style="30" bestFit="1" customWidth="1"/>
    <col min="16120" max="16120" width="10.1796875" style="30" bestFit="1" customWidth="1"/>
    <col min="16121" max="16122" width="11.1796875" style="30" customWidth="1"/>
    <col min="16123" max="16123" width="7.54296875" style="30" bestFit="1" customWidth="1"/>
    <col min="16124" max="16124" width="39.26953125" style="30" bestFit="1" customWidth="1"/>
    <col min="16125" max="16384" width="9.1796875" style="30"/>
  </cols>
  <sheetData>
    <row r="1" spans="1:14" x14ac:dyDescent="0.3">
      <c r="A1" s="329" t="s">
        <v>0</v>
      </c>
      <c r="B1" s="329" t="s">
        <v>207</v>
      </c>
      <c r="C1" s="329" t="s">
        <v>208</v>
      </c>
      <c r="D1" s="329"/>
      <c r="E1" s="330"/>
      <c r="F1" s="330"/>
      <c r="G1" s="255" t="s">
        <v>209</v>
      </c>
      <c r="H1" s="255" t="s">
        <v>210</v>
      </c>
      <c r="I1" s="255"/>
      <c r="J1" s="255" t="s">
        <v>211</v>
      </c>
      <c r="K1" s="255" t="s">
        <v>212</v>
      </c>
      <c r="L1" s="255" t="s">
        <v>213</v>
      </c>
      <c r="M1" s="255" t="s">
        <v>214</v>
      </c>
      <c r="N1" s="255" t="s">
        <v>215</v>
      </c>
    </row>
    <row r="2" spans="1:14" x14ac:dyDescent="0.3">
      <c r="A2" s="255" t="s">
        <v>18</v>
      </c>
      <c r="B2" s="30" t="s">
        <v>216</v>
      </c>
      <c r="C2" s="255" t="s">
        <v>217</v>
      </c>
      <c r="D2" s="255" t="s">
        <v>18</v>
      </c>
      <c r="G2" s="30" t="s">
        <v>218</v>
      </c>
      <c r="H2" s="30" t="s">
        <v>216</v>
      </c>
      <c r="I2" s="30">
        <v>2348</v>
      </c>
    </row>
    <row r="3" spans="1:14" x14ac:dyDescent="0.3">
      <c r="A3" s="255" t="s">
        <v>129</v>
      </c>
      <c r="B3" s="30" t="s">
        <v>219</v>
      </c>
      <c r="C3" s="255" t="s">
        <v>220</v>
      </c>
      <c r="D3" s="255" t="s">
        <v>129</v>
      </c>
      <c r="G3" s="30" t="s">
        <v>129</v>
      </c>
      <c r="H3" s="30" t="s">
        <v>219</v>
      </c>
      <c r="I3" s="30">
        <v>2238</v>
      </c>
    </row>
    <row r="4" spans="1:14" x14ac:dyDescent="0.3">
      <c r="A4" s="255" t="s">
        <v>132</v>
      </c>
      <c r="B4" s="30" t="s">
        <v>221</v>
      </c>
      <c r="C4" s="255" t="s">
        <v>222</v>
      </c>
      <c r="D4" s="255" t="s">
        <v>132</v>
      </c>
      <c r="G4" s="30" t="s">
        <v>223</v>
      </c>
      <c r="H4" s="30" t="s">
        <v>221</v>
      </c>
      <c r="I4" s="30">
        <v>3377</v>
      </c>
    </row>
    <row r="5" spans="1:14" x14ac:dyDescent="0.3">
      <c r="A5" s="255" t="s">
        <v>133</v>
      </c>
      <c r="B5" s="30" t="s">
        <v>224</v>
      </c>
      <c r="C5" s="255" t="s">
        <v>225</v>
      </c>
      <c r="D5" s="255" t="s">
        <v>133</v>
      </c>
      <c r="G5" s="30" t="s">
        <v>226</v>
      </c>
      <c r="H5" s="30" t="s">
        <v>224</v>
      </c>
      <c r="I5" s="30">
        <v>3384</v>
      </c>
    </row>
    <row r="6" spans="1:14" x14ac:dyDescent="0.3">
      <c r="A6" s="255" t="s">
        <v>134</v>
      </c>
      <c r="B6" s="30" t="s">
        <v>227</v>
      </c>
      <c r="C6" s="255" t="s">
        <v>228</v>
      </c>
      <c r="D6" s="255" t="s">
        <v>134</v>
      </c>
      <c r="G6" s="30" t="s">
        <v>134</v>
      </c>
      <c r="H6" s="30" t="s">
        <v>227</v>
      </c>
      <c r="I6" s="30">
        <v>2309</v>
      </c>
    </row>
    <row r="7" spans="1:14" x14ac:dyDescent="0.3">
      <c r="A7" s="255" t="s">
        <v>137</v>
      </c>
      <c r="B7" s="30" t="s">
        <v>229</v>
      </c>
      <c r="C7" s="255" t="s">
        <v>230</v>
      </c>
      <c r="D7" s="255" t="s">
        <v>137</v>
      </c>
      <c r="G7" s="30" t="s">
        <v>231</v>
      </c>
      <c r="H7" s="30" t="s">
        <v>229</v>
      </c>
      <c r="I7" s="30">
        <v>3391</v>
      </c>
    </row>
    <row r="8" spans="1:14" x14ac:dyDescent="0.3">
      <c r="A8" s="255" t="s">
        <v>138</v>
      </c>
      <c r="B8" s="30" t="s">
        <v>232</v>
      </c>
      <c r="C8" s="255" t="s">
        <v>233</v>
      </c>
      <c r="D8" s="255" t="s">
        <v>138</v>
      </c>
      <c r="G8" s="30" t="s">
        <v>234</v>
      </c>
      <c r="H8" s="30" t="s">
        <v>232</v>
      </c>
      <c r="I8" s="30">
        <v>2005</v>
      </c>
    </row>
    <row r="9" spans="1:14" x14ac:dyDescent="0.3">
      <c r="A9" s="255" t="s">
        <v>139</v>
      </c>
      <c r="B9" s="30" t="s">
        <v>235</v>
      </c>
      <c r="C9" s="255" t="s">
        <v>236</v>
      </c>
      <c r="D9" s="255" t="s">
        <v>139</v>
      </c>
      <c r="G9" s="30" t="s">
        <v>237</v>
      </c>
      <c r="H9" s="30" t="s">
        <v>235</v>
      </c>
      <c r="I9" s="30">
        <v>2017</v>
      </c>
    </row>
    <row r="10" spans="1:14" x14ac:dyDescent="0.3">
      <c r="A10" s="255" t="s">
        <v>140</v>
      </c>
      <c r="B10" s="30" t="s">
        <v>238</v>
      </c>
      <c r="C10" s="255" t="s">
        <v>239</v>
      </c>
      <c r="D10" s="255" t="s">
        <v>140</v>
      </c>
      <c r="G10" s="30" t="s">
        <v>240</v>
      </c>
      <c r="H10" s="30" t="s">
        <v>238</v>
      </c>
      <c r="I10" s="30">
        <v>2121</v>
      </c>
    </row>
    <row r="11" spans="1:14" x14ac:dyDescent="0.3">
      <c r="A11" s="255" t="s">
        <v>141</v>
      </c>
      <c r="B11" s="30" t="s">
        <v>241</v>
      </c>
      <c r="C11" s="255" t="s">
        <v>242</v>
      </c>
      <c r="D11" s="255" t="s">
        <v>141</v>
      </c>
      <c r="G11" s="30" t="s">
        <v>243</v>
      </c>
      <c r="H11" s="30" t="s">
        <v>241</v>
      </c>
      <c r="I11" s="30">
        <v>2336</v>
      </c>
    </row>
    <row r="12" spans="1:14" x14ac:dyDescent="0.3">
      <c r="A12" s="255" t="s">
        <v>142</v>
      </c>
      <c r="B12" s="30" t="s">
        <v>244</v>
      </c>
      <c r="C12" s="255" t="s">
        <v>245</v>
      </c>
      <c r="D12" s="255" t="s">
        <v>142</v>
      </c>
      <c r="G12" s="30" t="s">
        <v>142</v>
      </c>
      <c r="H12" s="30" t="s">
        <v>244</v>
      </c>
      <c r="I12" s="30">
        <v>2015</v>
      </c>
    </row>
    <row r="13" spans="1:14" x14ac:dyDescent="0.3">
      <c r="A13" s="255" t="s">
        <v>197</v>
      </c>
      <c r="B13" s="30" t="s">
        <v>246</v>
      </c>
      <c r="C13" s="255" t="s">
        <v>247</v>
      </c>
      <c r="D13" s="255" t="s">
        <v>197</v>
      </c>
      <c r="G13" s="255" t="s">
        <v>248</v>
      </c>
      <c r="H13" s="255" t="s">
        <v>246</v>
      </c>
      <c r="I13" s="255">
        <v>2346</v>
      </c>
      <c r="J13" s="255"/>
      <c r="K13" s="255"/>
      <c r="L13" s="255"/>
      <c r="M13" s="255"/>
      <c r="N13" s="255"/>
    </row>
    <row r="14" spans="1:14" s="255" customFormat="1" x14ac:dyDescent="0.3">
      <c r="A14" s="255" t="s">
        <v>143</v>
      </c>
      <c r="B14" s="30" t="s">
        <v>249</v>
      </c>
      <c r="C14" s="255" t="s">
        <v>250</v>
      </c>
      <c r="D14" s="255" t="s">
        <v>143</v>
      </c>
      <c r="E14" s="30"/>
      <c r="F14" s="30"/>
      <c r="G14" s="255" t="s">
        <v>251</v>
      </c>
      <c r="H14" s="255" t="s">
        <v>249</v>
      </c>
      <c r="I14" s="255">
        <v>3000</v>
      </c>
    </row>
    <row r="15" spans="1:14" s="255" customFormat="1" x14ac:dyDescent="0.3">
      <c r="A15" s="255" t="s">
        <v>188</v>
      </c>
      <c r="B15" s="30" t="s">
        <v>252</v>
      </c>
      <c r="C15" s="255" t="s">
        <v>253</v>
      </c>
      <c r="D15" s="255" t="s">
        <v>188</v>
      </c>
      <c r="E15" s="30"/>
      <c r="F15" s="30"/>
      <c r="G15" s="255" t="s">
        <v>254</v>
      </c>
      <c r="H15" s="255" t="s">
        <v>252</v>
      </c>
      <c r="I15" s="255">
        <v>2313</v>
      </c>
    </row>
    <row r="16" spans="1:14" s="255" customFormat="1" x14ac:dyDescent="0.3">
      <c r="A16" s="255" t="s">
        <v>144</v>
      </c>
      <c r="B16" s="30" t="s">
        <v>255</v>
      </c>
      <c r="C16" s="255" t="s">
        <v>256</v>
      </c>
      <c r="D16" s="255" t="s">
        <v>144</v>
      </c>
      <c r="E16" s="30"/>
      <c r="F16" s="30"/>
      <c r="G16" s="255" t="s">
        <v>257</v>
      </c>
      <c r="H16" s="255" t="s">
        <v>255</v>
      </c>
      <c r="I16" s="255">
        <v>2351</v>
      </c>
    </row>
    <row r="17" spans="1:9" s="255" customFormat="1" x14ac:dyDescent="0.3">
      <c r="A17" s="255" t="s">
        <v>145</v>
      </c>
      <c r="B17" s="30" t="s">
        <v>258</v>
      </c>
      <c r="C17" s="255" t="s">
        <v>259</v>
      </c>
      <c r="D17" s="255" t="s">
        <v>145</v>
      </c>
      <c r="E17" s="30"/>
      <c r="F17" s="30"/>
      <c r="G17" s="255" t="s">
        <v>145</v>
      </c>
      <c r="H17" s="255" t="s">
        <v>258</v>
      </c>
      <c r="I17" s="255">
        <v>2353</v>
      </c>
    </row>
    <row r="18" spans="1:9" s="255" customFormat="1" x14ac:dyDescent="0.3">
      <c r="A18" s="255" t="s">
        <v>189</v>
      </c>
      <c r="B18" s="30" t="s">
        <v>260</v>
      </c>
      <c r="C18" s="255" t="s">
        <v>261</v>
      </c>
      <c r="D18" s="255" t="s">
        <v>189</v>
      </c>
      <c r="E18" s="30"/>
      <c r="F18" s="30"/>
      <c r="G18" s="255" t="s">
        <v>262</v>
      </c>
      <c r="H18" s="255" t="s">
        <v>260</v>
      </c>
      <c r="I18" s="255">
        <v>2285</v>
      </c>
    </row>
    <row r="19" spans="1:9" s="255" customFormat="1" x14ac:dyDescent="0.3">
      <c r="A19" s="255" t="s">
        <v>194</v>
      </c>
      <c r="B19" s="30" t="s">
        <v>263</v>
      </c>
      <c r="C19" s="255" t="s">
        <v>264</v>
      </c>
      <c r="D19" s="255" t="s">
        <v>194</v>
      </c>
      <c r="E19" s="30"/>
      <c r="F19" s="30"/>
      <c r="G19" s="255" t="s">
        <v>265</v>
      </c>
      <c r="H19" s="255" t="s">
        <v>263</v>
      </c>
      <c r="I19" s="255">
        <v>2316</v>
      </c>
    </row>
    <row r="20" spans="1:9" s="255" customFormat="1" x14ac:dyDescent="0.3">
      <c r="A20" s="255" t="s">
        <v>202</v>
      </c>
      <c r="B20" s="30" t="s">
        <v>266</v>
      </c>
      <c r="C20" s="255" t="s">
        <v>267</v>
      </c>
      <c r="D20" s="255" t="s">
        <v>202</v>
      </c>
      <c r="E20" s="30"/>
      <c r="F20" s="30"/>
      <c r="G20" s="255" t="s">
        <v>268</v>
      </c>
      <c r="H20" s="255" t="s">
        <v>266</v>
      </c>
      <c r="I20" s="255">
        <v>2323</v>
      </c>
    </row>
    <row r="21" spans="1:9" s="255" customFormat="1" x14ac:dyDescent="0.3">
      <c r="A21" s="255" t="s">
        <v>148</v>
      </c>
      <c r="B21" s="30" t="s">
        <v>269</v>
      </c>
      <c r="C21" s="255" t="s">
        <v>270</v>
      </c>
      <c r="D21" s="255" t="s">
        <v>148</v>
      </c>
      <c r="E21" s="30"/>
      <c r="F21" s="30"/>
      <c r="G21" s="255" t="s">
        <v>271</v>
      </c>
      <c r="H21" s="255" t="s">
        <v>269</v>
      </c>
      <c r="I21" s="255">
        <v>3376</v>
      </c>
    </row>
    <row r="22" spans="1:9" s="255" customFormat="1" x14ac:dyDescent="0.3">
      <c r="A22" s="255" t="s">
        <v>149</v>
      </c>
      <c r="B22" s="30" t="s">
        <v>272</v>
      </c>
      <c r="C22" s="255" t="s">
        <v>273</v>
      </c>
      <c r="D22" s="255" t="s">
        <v>149</v>
      </c>
      <c r="E22" s="30"/>
      <c r="F22" s="30"/>
      <c r="G22" s="255" t="s">
        <v>274</v>
      </c>
      <c r="H22" s="255" t="s">
        <v>272</v>
      </c>
      <c r="I22" s="255">
        <v>2347</v>
      </c>
    </row>
    <row r="23" spans="1:9" s="255" customFormat="1" x14ac:dyDescent="0.3">
      <c r="A23" s="255" t="s">
        <v>150</v>
      </c>
      <c r="B23" s="30" t="s">
        <v>275</v>
      </c>
      <c r="C23" s="255" t="s">
        <v>276</v>
      </c>
      <c r="D23" s="255" t="s">
        <v>150</v>
      </c>
      <c r="E23" s="30"/>
      <c r="F23" s="30"/>
      <c r="G23" s="255" t="s">
        <v>277</v>
      </c>
      <c r="H23" s="255" t="s">
        <v>275</v>
      </c>
      <c r="I23" s="255">
        <v>2303</v>
      </c>
    </row>
    <row r="24" spans="1:9" s="255" customFormat="1" x14ac:dyDescent="0.3">
      <c r="A24" s="255" t="s">
        <v>151</v>
      </c>
      <c r="B24" s="30" t="s">
        <v>278</v>
      </c>
      <c r="C24" s="255" t="s">
        <v>279</v>
      </c>
      <c r="D24" s="255" t="s">
        <v>151</v>
      </c>
      <c r="E24" s="30"/>
      <c r="F24" s="30"/>
      <c r="G24" s="255" t="s">
        <v>280</v>
      </c>
      <c r="H24" s="255" t="s">
        <v>278</v>
      </c>
      <c r="I24" s="255">
        <v>2337</v>
      </c>
    </row>
    <row r="25" spans="1:9" s="255" customFormat="1" x14ac:dyDescent="0.3">
      <c r="A25" s="255" t="s">
        <v>152</v>
      </c>
      <c r="B25" s="30" t="s">
        <v>281</v>
      </c>
      <c r="C25" s="255" t="s">
        <v>282</v>
      </c>
      <c r="D25" s="255" t="s">
        <v>152</v>
      </c>
      <c r="E25" s="30"/>
      <c r="F25" s="30"/>
      <c r="G25" s="255" t="s">
        <v>152</v>
      </c>
      <c r="H25" s="255" t="s">
        <v>281</v>
      </c>
      <c r="I25" s="255">
        <v>2272</v>
      </c>
    </row>
    <row r="26" spans="1:9" s="255" customFormat="1" x14ac:dyDescent="0.3">
      <c r="A26" s="255" t="s">
        <v>153</v>
      </c>
      <c r="B26" s="30" t="s">
        <v>283</v>
      </c>
      <c r="C26" s="255" t="s">
        <v>284</v>
      </c>
      <c r="D26" s="255" t="s">
        <v>153</v>
      </c>
      <c r="E26" s="30"/>
      <c r="F26" s="30"/>
      <c r="G26" s="255" t="s">
        <v>285</v>
      </c>
      <c r="H26" s="255" t="s">
        <v>283</v>
      </c>
      <c r="I26" s="255">
        <v>2305</v>
      </c>
    </row>
    <row r="27" spans="1:9" s="255" customFormat="1" x14ac:dyDescent="0.3">
      <c r="A27" s="255" t="s">
        <v>205</v>
      </c>
      <c r="B27" s="30" t="s">
        <v>286</v>
      </c>
      <c r="C27" s="255" t="s">
        <v>206</v>
      </c>
      <c r="D27" s="255" t="s">
        <v>205</v>
      </c>
      <c r="E27" s="30"/>
      <c r="F27" s="30"/>
      <c r="G27" s="255" t="s">
        <v>205</v>
      </c>
      <c r="H27" s="255" t="s">
        <v>286</v>
      </c>
      <c r="I27" s="255">
        <v>2042</v>
      </c>
    </row>
    <row r="28" spans="1:9" s="255" customFormat="1" x14ac:dyDescent="0.3">
      <c r="A28" s="255" t="s">
        <v>154</v>
      </c>
      <c r="B28" s="30" t="s">
        <v>287</v>
      </c>
      <c r="C28" s="255" t="s">
        <v>288</v>
      </c>
      <c r="D28" s="255" t="s">
        <v>154</v>
      </c>
      <c r="E28" s="30"/>
      <c r="F28" s="30"/>
      <c r="G28" s="255" t="s">
        <v>289</v>
      </c>
      <c r="H28" s="255" t="s">
        <v>287</v>
      </c>
      <c r="I28" s="255">
        <v>2043</v>
      </c>
    </row>
    <row r="29" spans="1:9" s="255" customFormat="1" x14ac:dyDescent="0.3">
      <c r="A29" s="255" t="s">
        <v>158</v>
      </c>
      <c r="B29" s="30" t="s">
        <v>290</v>
      </c>
      <c r="C29" s="255" t="s">
        <v>291</v>
      </c>
      <c r="D29" s="255" t="s">
        <v>158</v>
      </c>
      <c r="E29" s="30"/>
      <c r="F29" s="30"/>
      <c r="G29" s="255" t="s">
        <v>292</v>
      </c>
      <c r="H29" s="255" t="s">
        <v>290</v>
      </c>
      <c r="I29" s="255">
        <v>2324</v>
      </c>
    </row>
    <row r="30" spans="1:9" s="255" customFormat="1" x14ac:dyDescent="0.3">
      <c r="A30" s="255" t="s">
        <v>159</v>
      </c>
      <c r="B30" s="30" t="s">
        <v>293</v>
      </c>
      <c r="C30" s="255" t="s">
        <v>294</v>
      </c>
      <c r="D30" s="255" t="s">
        <v>159</v>
      </c>
      <c r="E30" s="30"/>
      <c r="F30" s="30"/>
      <c r="G30" s="255" t="s">
        <v>159</v>
      </c>
      <c r="H30" s="255" t="s">
        <v>293</v>
      </c>
      <c r="I30" s="255">
        <v>2006</v>
      </c>
    </row>
    <row r="31" spans="1:9" s="255" customFormat="1" x14ac:dyDescent="0.3">
      <c r="A31" s="255" t="s">
        <v>192</v>
      </c>
      <c r="B31" s="30" t="s">
        <v>295</v>
      </c>
      <c r="C31" s="255" t="s">
        <v>296</v>
      </c>
      <c r="D31" s="255" t="s">
        <v>192</v>
      </c>
      <c r="E31" s="30"/>
      <c r="F31" s="30"/>
      <c r="G31" s="255" t="s">
        <v>297</v>
      </c>
      <c r="H31" s="255" t="s">
        <v>295</v>
      </c>
      <c r="I31" s="255">
        <v>1003</v>
      </c>
    </row>
    <row r="32" spans="1:9" x14ac:dyDescent="0.3">
      <c r="A32" s="255" t="s">
        <v>160</v>
      </c>
      <c r="B32" s="30" t="s">
        <v>298</v>
      </c>
      <c r="C32" s="255" t="s">
        <v>299</v>
      </c>
      <c r="D32" s="255" t="s">
        <v>160</v>
      </c>
      <c r="G32" s="30" t="s">
        <v>300</v>
      </c>
      <c r="H32" s="30" t="s">
        <v>298</v>
      </c>
      <c r="I32" s="30">
        <v>2067</v>
      </c>
    </row>
    <row r="33" spans="1:14" x14ac:dyDescent="0.3">
      <c r="A33" s="255" t="s">
        <v>190</v>
      </c>
      <c r="B33" s="30" t="s">
        <v>301</v>
      </c>
      <c r="C33" s="255" t="s">
        <v>302</v>
      </c>
      <c r="D33" s="255" t="s">
        <v>190</v>
      </c>
      <c r="G33" s="30" t="s">
        <v>190</v>
      </c>
      <c r="H33" s="30" t="s">
        <v>301</v>
      </c>
      <c r="I33" s="30">
        <v>2007</v>
      </c>
    </row>
    <row r="34" spans="1:14" x14ac:dyDescent="0.3">
      <c r="A34" s="255" t="s">
        <v>161</v>
      </c>
      <c r="B34" s="30" t="s">
        <v>303</v>
      </c>
      <c r="C34" s="255" t="s">
        <v>304</v>
      </c>
      <c r="D34" s="255" t="s">
        <v>161</v>
      </c>
      <c r="G34" s="30" t="s">
        <v>161</v>
      </c>
      <c r="H34" s="30" t="s">
        <v>303</v>
      </c>
      <c r="I34" s="30">
        <v>2506</v>
      </c>
    </row>
    <row r="35" spans="1:14" x14ac:dyDescent="0.3">
      <c r="A35" s="255" t="s">
        <v>162</v>
      </c>
      <c r="B35" s="30" t="s">
        <v>305</v>
      </c>
      <c r="C35" s="255" t="s">
        <v>306</v>
      </c>
      <c r="D35" s="255" t="s">
        <v>162</v>
      </c>
      <c r="G35" s="30" t="s">
        <v>307</v>
      </c>
      <c r="H35" s="30" t="s">
        <v>305</v>
      </c>
      <c r="I35" s="30">
        <v>2001</v>
      </c>
    </row>
    <row r="36" spans="1:14" x14ac:dyDescent="0.3">
      <c r="A36" s="255" t="s">
        <v>193</v>
      </c>
      <c r="B36" s="30" t="s">
        <v>308</v>
      </c>
      <c r="C36" s="255" t="s">
        <v>309</v>
      </c>
      <c r="D36" s="255" t="s">
        <v>193</v>
      </c>
      <c r="G36" s="30" t="s">
        <v>310</v>
      </c>
      <c r="H36" s="30" t="s">
        <v>311</v>
      </c>
      <c r="I36" s="30">
        <v>1107</v>
      </c>
    </row>
    <row r="37" spans="1:14" x14ac:dyDescent="0.3">
      <c r="A37" s="255" t="s">
        <v>203</v>
      </c>
      <c r="B37" s="30" t="s">
        <v>312</v>
      </c>
      <c r="C37" s="255" t="s">
        <v>313</v>
      </c>
      <c r="D37" s="255" t="s">
        <v>203</v>
      </c>
      <c r="F37" s="255"/>
      <c r="G37" s="30" t="s">
        <v>314</v>
      </c>
      <c r="H37" s="30" t="s">
        <v>308</v>
      </c>
      <c r="I37" s="30">
        <v>1090</v>
      </c>
    </row>
    <row r="38" spans="1:14" x14ac:dyDescent="0.3">
      <c r="A38" s="255" t="s">
        <v>198</v>
      </c>
      <c r="B38" s="30" t="s">
        <v>315</v>
      </c>
      <c r="C38" s="255" t="s">
        <v>316</v>
      </c>
      <c r="D38" s="255" t="s">
        <v>198</v>
      </c>
      <c r="G38" s="255" t="s">
        <v>317</v>
      </c>
      <c r="H38" s="255" t="s">
        <v>312</v>
      </c>
      <c r="I38" s="255">
        <v>3003</v>
      </c>
      <c r="J38" s="255"/>
      <c r="K38" s="255"/>
      <c r="L38" s="255"/>
      <c r="M38" s="255"/>
      <c r="N38" s="255"/>
    </row>
    <row r="39" spans="1:14" s="255" customFormat="1" x14ac:dyDescent="0.3">
      <c r="A39" s="255" t="s">
        <v>163</v>
      </c>
      <c r="B39" s="30" t="s">
        <v>318</v>
      </c>
      <c r="C39" s="255" t="s">
        <v>319</v>
      </c>
      <c r="D39" s="255" t="s">
        <v>163</v>
      </c>
      <c r="E39" s="30"/>
      <c r="F39" s="30"/>
      <c r="G39" s="255" t="s">
        <v>320</v>
      </c>
      <c r="H39" s="255" t="s">
        <v>315</v>
      </c>
      <c r="I39" s="255">
        <v>3390</v>
      </c>
    </row>
    <row r="40" spans="1:14" s="255" customFormat="1" x14ac:dyDescent="0.3">
      <c r="A40" s="255" t="s">
        <v>164</v>
      </c>
      <c r="B40" s="30" t="s">
        <v>321</v>
      </c>
      <c r="C40" s="255" t="s">
        <v>322</v>
      </c>
      <c r="D40" s="255" t="s">
        <v>164</v>
      </c>
      <c r="E40" s="30"/>
      <c r="F40" s="30"/>
      <c r="G40" s="255" t="s">
        <v>323</v>
      </c>
      <c r="H40" s="255" t="s">
        <v>318</v>
      </c>
      <c r="I40" s="255">
        <v>3004</v>
      </c>
    </row>
    <row r="41" spans="1:14" s="255" customFormat="1" x14ac:dyDescent="0.3">
      <c r="A41" s="255" t="s">
        <v>165</v>
      </c>
      <c r="B41" s="30" t="s">
        <v>324</v>
      </c>
      <c r="C41" s="255" t="s">
        <v>325</v>
      </c>
      <c r="D41" s="255" t="s">
        <v>165</v>
      </c>
      <c r="E41" s="30"/>
      <c r="F41" s="30"/>
      <c r="G41" s="255" t="s">
        <v>164</v>
      </c>
      <c r="H41" s="255" t="s">
        <v>321</v>
      </c>
      <c r="I41" s="255">
        <v>2062</v>
      </c>
    </row>
    <row r="42" spans="1:14" s="255" customFormat="1" x14ac:dyDescent="0.3">
      <c r="A42" s="255" t="s">
        <v>196</v>
      </c>
      <c r="B42" s="30" t="s">
        <v>326</v>
      </c>
      <c r="C42" s="255" t="s">
        <v>327</v>
      </c>
      <c r="D42" s="255" t="s">
        <v>196</v>
      </c>
      <c r="E42" s="30"/>
      <c r="F42" s="30"/>
      <c r="G42" s="255" t="s">
        <v>328</v>
      </c>
      <c r="H42" s="255" t="s">
        <v>324</v>
      </c>
      <c r="I42" s="255">
        <v>2247</v>
      </c>
    </row>
    <row r="43" spans="1:14" s="255" customFormat="1" x14ac:dyDescent="0.3">
      <c r="A43" s="255" t="s">
        <v>183</v>
      </c>
      <c r="B43" s="30" t="s">
        <v>311</v>
      </c>
      <c r="C43" s="255" t="s">
        <v>329</v>
      </c>
      <c r="D43" s="255" t="s">
        <v>183</v>
      </c>
      <c r="F43" s="30"/>
      <c r="G43" s="255" t="s">
        <v>330</v>
      </c>
      <c r="H43" s="255" t="s">
        <v>326</v>
      </c>
      <c r="I43" s="255">
        <v>2002</v>
      </c>
    </row>
    <row r="44" spans="1:14" s="255" customFormat="1" x14ac:dyDescent="0.3">
      <c r="A44" s="255" t="s">
        <v>166</v>
      </c>
      <c r="B44" s="30" t="s">
        <v>331</v>
      </c>
      <c r="C44" s="255" t="s">
        <v>332</v>
      </c>
      <c r="D44" s="255" t="s">
        <v>166</v>
      </c>
      <c r="E44" s="30"/>
      <c r="F44" s="30"/>
      <c r="G44" s="255" t="s">
        <v>333</v>
      </c>
      <c r="H44" s="255" t="s">
        <v>331</v>
      </c>
      <c r="I44" s="255">
        <v>2322</v>
      </c>
    </row>
    <row r="45" spans="1:14" s="255" customFormat="1" x14ac:dyDescent="0.3">
      <c r="A45" s="255" t="s">
        <v>199</v>
      </c>
      <c r="B45" s="30" t="s">
        <v>334</v>
      </c>
      <c r="C45" s="255" t="s">
        <v>335</v>
      </c>
      <c r="D45" s="255" t="s">
        <v>199</v>
      </c>
      <c r="E45" s="30"/>
      <c r="F45" s="30"/>
      <c r="G45" s="255" t="s">
        <v>199</v>
      </c>
      <c r="H45" s="255" t="s">
        <v>334</v>
      </c>
      <c r="I45" s="255">
        <v>3392</v>
      </c>
    </row>
    <row r="46" spans="1:14" s="255" customFormat="1" x14ac:dyDescent="0.3">
      <c r="A46" s="255" t="s">
        <v>201</v>
      </c>
      <c r="B46" s="30" t="s">
        <v>336</v>
      </c>
      <c r="C46" s="255" t="s">
        <v>337</v>
      </c>
      <c r="D46" s="255" t="s">
        <v>201</v>
      </c>
      <c r="E46" s="30"/>
      <c r="F46" s="30"/>
      <c r="G46" s="255" t="s">
        <v>338</v>
      </c>
      <c r="H46" s="255" t="s">
        <v>336</v>
      </c>
      <c r="I46" s="255">
        <v>5406</v>
      </c>
    </row>
    <row r="47" spans="1:14" s="255" customFormat="1" x14ac:dyDescent="0.3">
      <c r="A47" s="255" t="s">
        <v>195</v>
      </c>
      <c r="B47" s="30" t="s">
        <v>339</v>
      </c>
      <c r="C47" s="255" t="s">
        <v>340</v>
      </c>
      <c r="D47" s="255" t="s">
        <v>195</v>
      </c>
      <c r="E47" s="30"/>
      <c r="F47" s="30"/>
      <c r="G47" s="30" t="s">
        <v>195</v>
      </c>
      <c r="H47" s="30" t="s">
        <v>339</v>
      </c>
      <c r="I47" s="30">
        <v>7034</v>
      </c>
      <c r="J47" s="30"/>
      <c r="K47" s="30"/>
      <c r="L47" s="30"/>
      <c r="M47" s="30"/>
      <c r="N47" s="30"/>
    </row>
    <row r="48" spans="1:14" x14ac:dyDescent="0.3">
      <c r="A48" s="255" t="s">
        <v>186</v>
      </c>
      <c r="B48" s="30" t="s">
        <v>341</v>
      </c>
      <c r="C48" s="255" t="s">
        <v>342</v>
      </c>
      <c r="D48" s="255" t="s">
        <v>186</v>
      </c>
      <c r="G48" s="30" t="s">
        <v>343</v>
      </c>
      <c r="H48" s="30" t="s">
        <v>341</v>
      </c>
      <c r="I48" s="30">
        <v>7015</v>
      </c>
    </row>
    <row r="49" spans="1:9" x14ac:dyDescent="0.3">
      <c r="A49" s="255" t="s">
        <v>167</v>
      </c>
      <c r="B49" s="30" t="s">
        <v>344</v>
      </c>
      <c r="C49" s="255" t="s">
        <v>345</v>
      </c>
      <c r="D49" s="255" t="s">
        <v>167</v>
      </c>
      <c r="G49" s="30" t="s">
        <v>346</v>
      </c>
      <c r="H49" s="30" t="s">
        <v>344</v>
      </c>
      <c r="I49" s="30">
        <v>2112</v>
      </c>
    </row>
    <row r="50" spans="1:9" x14ac:dyDescent="0.3">
      <c r="A50" s="255" t="s">
        <v>204</v>
      </c>
      <c r="B50" s="30" t="s">
        <v>347</v>
      </c>
      <c r="C50" s="255" t="s">
        <v>348</v>
      </c>
      <c r="D50" s="255" t="s">
        <v>204</v>
      </c>
      <c r="G50" s="30" t="s">
        <v>349</v>
      </c>
      <c r="H50" s="30" t="s">
        <v>347</v>
      </c>
      <c r="I50" s="30">
        <v>3005</v>
      </c>
    </row>
    <row r="51" spans="1:9" x14ac:dyDescent="0.3">
      <c r="A51" s="255" t="s">
        <v>184</v>
      </c>
      <c r="B51" s="30" t="s">
        <v>350</v>
      </c>
      <c r="C51" s="331" t="s">
        <v>351</v>
      </c>
      <c r="D51" s="255" t="s">
        <v>184</v>
      </c>
      <c r="G51" s="30" t="s">
        <v>184</v>
      </c>
      <c r="H51" s="30" t="s">
        <v>350</v>
      </c>
      <c r="I51" s="30">
        <v>7026</v>
      </c>
    </row>
    <row r="52" spans="1:9" x14ac:dyDescent="0.3">
      <c r="A52" s="255" t="s">
        <v>168</v>
      </c>
      <c r="B52" s="30" t="s">
        <v>352</v>
      </c>
      <c r="C52" s="255" t="s">
        <v>353</v>
      </c>
      <c r="D52" s="255" t="s">
        <v>168</v>
      </c>
      <c r="G52" s="30" t="s">
        <v>354</v>
      </c>
      <c r="H52" s="30" t="s">
        <v>352</v>
      </c>
      <c r="I52" s="30">
        <v>2299</v>
      </c>
    </row>
    <row r="53" spans="1:9" x14ac:dyDescent="0.3">
      <c r="A53" s="331" t="s">
        <v>169</v>
      </c>
      <c r="B53" s="30" t="s">
        <v>355</v>
      </c>
      <c r="C53" s="331" t="s">
        <v>356</v>
      </c>
      <c r="D53" s="331" t="s">
        <v>169</v>
      </c>
      <c r="G53" s="30" t="s">
        <v>357</v>
      </c>
      <c r="H53" s="30" t="s">
        <v>355</v>
      </c>
      <c r="I53" s="30">
        <v>3066</v>
      </c>
    </row>
    <row r="54" spans="1:9" x14ac:dyDescent="0.3">
      <c r="A54" s="255" t="s">
        <v>170</v>
      </c>
      <c r="B54" s="30" t="s">
        <v>358</v>
      </c>
      <c r="C54" s="255" t="s">
        <v>359</v>
      </c>
      <c r="D54" s="255" t="s">
        <v>170</v>
      </c>
      <c r="G54" s="30" t="s">
        <v>170</v>
      </c>
      <c r="H54" s="30" t="s">
        <v>358</v>
      </c>
      <c r="I54" s="30">
        <v>3383</v>
      </c>
    </row>
    <row r="55" spans="1:9" x14ac:dyDescent="0.3">
      <c r="A55" s="255" t="s">
        <v>171</v>
      </c>
      <c r="B55" s="30" t="s">
        <v>360</v>
      </c>
      <c r="C55" s="255" t="s">
        <v>361</v>
      </c>
      <c r="D55" s="255" t="s">
        <v>171</v>
      </c>
      <c r="G55" s="30" t="s">
        <v>362</v>
      </c>
      <c r="H55" s="30" t="s">
        <v>360</v>
      </c>
      <c r="I55" s="30">
        <v>3379</v>
      </c>
    </row>
    <row r="56" spans="1:9" x14ac:dyDescent="0.3">
      <c r="A56" s="255" t="s">
        <v>172</v>
      </c>
      <c r="B56" s="30" t="s">
        <v>363</v>
      </c>
      <c r="C56" s="255" t="s">
        <v>364</v>
      </c>
      <c r="D56" s="255" t="s">
        <v>172</v>
      </c>
      <c r="G56" s="30" t="s">
        <v>365</v>
      </c>
      <c r="H56" s="30" t="s">
        <v>363</v>
      </c>
      <c r="I56" s="30">
        <v>3058</v>
      </c>
    </row>
    <row r="57" spans="1:9" x14ac:dyDescent="0.3">
      <c r="A57" s="255" t="s">
        <v>173</v>
      </c>
      <c r="B57" s="30" t="s">
        <v>366</v>
      </c>
      <c r="C57" s="255" t="s">
        <v>367</v>
      </c>
      <c r="D57" s="255" t="s">
        <v>173</v>
      </c>
      <c r="G57" s="30" t="s">
        <v>368</v>
      </c>
      <c r="H57" s="30" t="s">
        <v>366</v>
      </c>
      <c r="I57" s="30">
        <v>3378</v>
      </c>
    </row>
    <row r="58" spans="1:9" x14ac:dyDescent="0.3">
      <c r="A58" s="255" t="s">
        <v>182</v>
      </c>
      <c r="B58" s="30" t="s">
        <v>369</v>
      </c>
      <c r="C58" s="255" t="s">
        <v>370</v>
      </c>
      <c r="D58" s="255" t="s">
        <v>182</v>
      </c>
      <c r="G58" s="30" t="s">
        <v>182</v>
      </c>
      <c r="H58" s="30" t="s">
        <v>369</v>
      </c>
      <c r="I58" s="30">
        <v>4702</v>
      </c>
    </row>
    <row r="59" spans="1:9" x14ac:dyDescent="0.3">
      <c r="A59" s="255" t="s">
        <v>174</v>
      </c>
      <c r="B59" s="30" t="s">
        <v>371</v>
      </c>
      <c r="C59" s="255" t="s">
        <v>372</v>
      </c>
      <c r="D59" s="255" t="s">
        <v>174</v>
      </c>
      <c r="G59" s="30" t="s">
        <v>174</v>
      </c>
      <c r="H59" s="30" t="s">
        <v>371</v>
      </c>
      <c r="I59" s="30">
        <v>3369</v>
      </c>
    </row>
    <row r="60" spans="1:9" x14ac:dyDescent="0.3">
      <c r="A60" s="255" t="s">
        <v>175</v>
      </c>
      <c r="B60" s="30" t="s">
        <v>373</v>
      </c>
      <c r="C60" s="255" t="s">
        <v>374</v>
      </c>
      <c r="D60" s="255" t="s">
        <v>175</v>
      </c>
      <c r="G60" s="30" t="s">
        <v>375</v>
      </c>
      <c r="H60" s="30" t="s">
        <v>373</v>
      </c>
      <c r="I60" s="30">
        <v>2301</v>
      </c>
    </row>
    <row r="61" spans="1:9" x14ac:dyDescent="0.3">
      <c r="A61" s="255" t="s">
        <v>176</v>
      </c>
      <c r="B61" s="30" t="s">
        <v>376</v>
      </c>
      <c r="C61" s="255" t="s">
        <v>377</v>
      </c>
      <c r="D61" s="255" t="s">
        <v>176</v>
      </c>
      <c r="G61" s="30" t="s">
        <v>378</v>
      </c>
      <c r="H61" s="30" t="s">
        <v>376</v>
      </c>
      <c r="I61" s="30">
        <v>3006</v>
      </c>
    </row>
    <row r="62" spans="1:9" x14ac:dyDescent="0.3">
      <c r="A62" s="255" t="s">
        <v>177</v>
      </c>
      <c r="B62" s="30" t="s">
        <v>379</v>
      </c>
      <c r="C62" s="255" t="s">
        <v>380</v>
      </c>
      <c r="D62" s="255" t="s">
        <v>177</v>
      </c>
      <c r="G62" s="30" t="s">
        <v>177</v>
      </c>
      <c r="H62" s="30" t="s">
        <v>379</v>
      </c>
      <c r="I62" s="30">
        <v>2327</v>
      </c>
    </row>
    <row r="63" spans="1:9" x14ac:dyDescent="0.3">
      <c r="A63" s="255" t="s">
        <v>191</v>
      </c>
      <c r="B63" s="30" t="s">
        <v>381</v>
      </c>
      <c r="C63" s="255" t="s">
        <v>382</v>
      </c>
      <c r="D63" s="255" t="s">
        <v>191</v>
      </c>
      <c r="G63" s="30" t="s">
        <v>191</v>
      </c>
      <c r="H63" s="30" t="s">
        <v>381</v>
      </c>
      <c r="I63" s="30">
        <v>3389</v>
      </c>
    </row>
    <row r="64" spans="1:9" x14ac:dyDescent="0.3">
      <c r="A64" s="255" t="s">
        <v>200</v>
      </c>
      <c r="B64" s="30" t="s">
        <v>383</v>
      </c>
      <c r="C64" s="331" t="s">
        <v>384</v>
      </c>
      <c r="D64" s="255" t="s">
        <v>200</v>
      </c>
      <c r="G64" s="30" t="s">
        <v>385</v>
      </c>
      <c r="H64" s="30" t="s">
        <v>383</v>
      </c>
      <c r="I64" s="30">
        <v>7021</v>
      </c>
    </row>
    <row r="65" spans="1:14" x14ac:dyDescent="0.3">
      <c r="A65" s="331" t="s">
        <v>178</v>
      </c>
      <c r="B65" s="30" t="s">
        <v>386</v>
      </c>
      <c r="C65" s="255" t="s">
        <v>387</v>
      </c>
      <c r="D65" s="331" t="s">
        <v>178</v>
      </c>
      <c r="G65" s="30" t="s">
        <v>178</v>
      </c>
      <c r="H65" s="30" t="s">
        <v>386</v>
      </c>
      <c r="I65" s="30">
        <v>2000</v>
      </c>
    </row>
    <row r="66" spans="1:14" x14ac:dyDescent="0.3">
      <c r="A66" s="255" t="s">
        <v>187</v>
      </c>
      <c r="B66" s="30" t="s">
        <v>388</v>
      </c>
      <c r="C66" s="255" t="s">
        <v>389</v>
      </c>
      <c r="D66" s="255" t="s">
        <v>187</v>
      </c>
      <c r="G66" s="30" t="s">
        <v>390</v>
      </c>
      <c r="H66" s="30" t="s">
        <v>388</v>
      </c>
      <c r="I66" s="30">
        <v>7009</v>
      </c>
    </row>
    <row r="67" spans="1:14" x14ac:dyDescent="0.3">
      <c r="A67" s="255" t="s">
        <v>179</v>
      </c>
      <c r="B67" s="30" t="s">
        <v>391</v>
      </c>
      <c r="C67" s="255" t="s">
        <v>392</v>
      </c>
      <c r="D67" s="255" t="s">
        <v>179</v>
      </c>
      <c r="G67" s="30" t="s">
        <v>179</v>
      </c>
      <c r="H67" s="30" t="s">
        <v>391</v>
      </c>
      <c r="I67" s="30">
        <v>2330</v>
      </c>
    </row>
    <row r="68" spans="1:14" x14ac:dyDescent="0.3">
      <c r="A68" s="255" t="s">
        <v>180</v>
      </c>
      <c r="B68" s="30" t="s">
        <v>393</v>
      </c>
      <c r="C68" s="255" t="s">
        <v>394</v>
      </c>
      <c r="D68" s="255" t="s">
        <v>180</v>
      </c>
      <c r="G68" s="30" t="s">
        <v>395</v>
      </c>
      <c r="H68" s="30" t="s">
        <v>393</v>
      </c>
      <c r="I68" s="30">
        <v>2320</v>
      </c>
    </row>
    <row r="69" spans="1:14" x14ac:dyDescent="0.3">
      <c r="A69" s="255" t="s">
        <v>155</v>
      </c>
      <c r="B69" s="30" t="s">
        <v>396</v>
      </c>
      <c r="C69" s="255" t="s">
        <v>397</v>
      </c>
      <c r="D69" s="255" t="s">
        <v>155</v>
      </c>
      <c r="G69" s="255" t="s">
        <v>398</v>
      </c>
      <c r="H69" s="255" t="s">
        <v>396</v>
      </c>
      <c r="I69" s="255">
        <v>2306</v>
      </c>
      <c r="J69" s="255"/>
      <c r="K69" s="255"/>
      <c r="L69" s="255"/>
      <c r="M69" s="255"/>
      <c r="N69" s="255"/>
    </row>
    <row r="70" spans="1:14" s="255" customFormat="1" x14ac:dyDescent="0.3">
      <c r="A70" s="255" t="s">
        <v>181</v>
      </c>
      <c r="B70" s="30" t="s">
        <v>399</v>
      </c>
      <c r="C70" s="255" t="s">
        <v>400</v>
      </c>
      <c r="D70" s="255" t="s">
        <v>181</v>
      </c>
      <c r="E70" s="30"/>
      <c r="F70" s="30"/>
      <c r="G70" s="30" t="s">
        <v>181</v>
      </c>
      <c r="H70" s="30" t="s">
        <v>399</v>
      </c>
      <c r="I70" s="30">
        <v>2122</v>
      </c>
      <c r="J70" s="30"/>
      <c r="K70" s="30"/>
      <c r="L70" s="30"/>
      <c r="M70" s="30"/>
      <c r="N70" s="30"/>
    </row>
  </sheetData>
  <sheetProtection algorithmName="SHA-512" hashValue="nTIXA+Sw1BX/p1K4Wb1NTigP6JGDXWPD0ZTTkFJiaCeT4Lj109JbIUDrGkSXJLfDIt/W6fzwNzg0m2cSliDHnA==" saltValue="u/7AHEJLYWCZTIZIKXT89w==" spinCount="100000" sheet="1" objects="1" scenarios="1" formatColumns="0" formatRows="0"/>
  <printOptions gridLines="1"/>
  <pageMargins left="0.74803149606299213" right="0.7480314960629921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80"/>
  <sheetViews>
    <sheetView workbookViewId="0"/>
  </sheetViews>
  <sheetFormatPr defaultRowHeight="12.5" x14ac:dyDescent="0.25"/>
  <cols>
    <col min="1" max="1" width="9.1796875" style="13" customWidth="1"/>
    <col min="2" max="2" width="42.1796875" bestFit="1" customWidth="1"/>
    <col min="3" max="3" width="13.453125" customWidth="1"/>
    <col min="4" max="4" width="12.81640625" style="21" customWidth="1"/>
    <col min="5" max="5" width="11.7265625" style="356" bestFit="1" customWidth="1"/>
    <col min="6" max="6" width="12.7265625" style="356" bestFit="1" customWidth="1"/>
    <col min="7" max="9" width="10.1796875" style="356" bestFit="1" customWidth="1"/>
    <col min="10" max="10" width="9.1796875" customWidth="1"/>
    <col min="12" max="12" width="10.54296875" customWidth="1"/>
  </cols>
  <sheetData>
    <row r="1" spans="1:12" x14ac:dyDescent="0.25">
      <c r="A1" s="366">
        <v>1</v>
      </c>
      <c r="B1" s="367">
        <f>A1+1</f>
        <v>2</v>
      </c>
      <c r="C1" s="367">
        <f t="shared" ref="C1:L1" si="0">B1+1</f>
        <v>3</v>
      </c>
      <c r="D1" s="367">
        <f t="shared" si="0"/>
        <v>4</v>
      </c>
      <c r="E1" s="368">
        <f t="shared" si="0"/>
        <v>5</v>
      </c>
      <c r="F1" s="368">
        <f t="shared" si="0"/>
        <v>6</v>
      </c>
      <c r="G1" s="368">
        <f t="shared" si="0"/>
        <v>7</v>
      </c>
      <c r="H1" s="368">
        <f t="shared" si="0"/>
        <v>8</v>
      </c>
      <c r="I1" s="368">
        <f t="shared" si="0"/>
        <v>9</v>
      </c>
      <c r="J1" s="367">
        <f t="shared" si="0"/>
        <v>10</v>
      </c>
      <c r="K1" s="367">
        <f t="shared" si="0"/>
        <v>11</v>
      </c>
      <c r="L1" s="367">
        <f t="shared" si="0"/>
        <v>12</v>
      </c>
    </row>
    <row r="2" spans="1:12" s="15" customFormat="1" ht="26" x14ac:dyDescent="0.25">
      <c r="A2" s="23"/>
      <c r="B2" s="15" t="s">
        <v>401</v>
      </c>
      <c r="C2" s="15" t="s">
        <v>402</v>
      </c>
      <c r="D2" s="20" t="s">
        <v>403</v>
      </c>
      <c r="E2" s="357" t="s">
        <v>211</v>
      </c>
      <c r="F2" s="357" t="s">
        <v>212</v>
      </c>
      <c r="G2" s="357" t="s">
        <v>213</v>
      </c>
      <c r="H2" s="357" t="s">
        <v>214</v>
      </c>
      <c r="I2" s="357" t="s">
        <v>215</v>
      </c>
      <c r="J2" s="15" t="s">
        <v>404</v>
      </c>
      <c r="K2" s="27" t="s">
        <v>405</v>
      </c>
      <c r="L2" s="27" t="s">
        <v>406</v>
      </c>
    </row>
    <row r="3" spans="1:12" x14ac:dyDescent="0.25">
      <c r="A3" s="13" t="s">
        <v>217</v>
      </c>
      <c r="B3" t="s">
        <v>18</v>
      </c>
      <c r="C3" t="s">
        <v>216</v>
      </c>
      <c r="E3" s="356">
        <v>69085</v>
      </c>
      <c r="F3" s="356">
        <v>30843.59</v>
      </c>
      <c r="G3" s="356">
        <v>18762.990000000002</v>
      </c>
      <c r="H3" s="356">
        <v>5769.89</v>
      </c>
      <c r="I3" s="356">
        <v>0</v>
      </c>
    </row>
    <row r="4" spans="1:12" x14ac:dyDescent="0.25">
      <c r="A4" s="13" t="s">
        <v>220</v>
      </c>
      <c r="B4" s="13" t="s">
        <v>129</v>
      </c>
      <c r="C4" t="s">
        <v>219</v>
      </c>
      <c r="E4" s="356">
        <v>0</v>
      </c>
      <c r="F4" s="356">
        <v>19017.939999999999</v>
      </c>
      <c r="G4" s="356">
        <v>14790.82</v>
      </c>
      <c r="H4" s="356">
        <v>5702.13</v>
      </c>
      <c r="I4" s="356">
        <v>0</v>
      </c>
    </row>
    <row r="5" spans="1:12" x14ac:dyDescent="0.25">
      <c r="A5" s="13" t="s">
        <v>222</v>
      </c>
      <c r="B5" t="s">
        <v>132</v>
      </c>
      <c r="C5" t="s">
        <v>221</v>
      </c>
      <c r="E5" s="356">
        <v>0</v>
      </c>
      <c r="F5" s="356">
        <v>221457.87</v>
      </c>
      <c r="G5" s="356">
        <v>0</v>
      </c>
      <c r="H5" s="356">
        <v>0</v>
      </c>
      <c r="I5" s="356">
        <v>0</v>
      </c>
    </row>
    <row r="6" spans="1:12" x14ac:dyDescent="0.25">
      <c r="A6" s="13" t="s">
        <v>225</v>
      </c>
      <c r="B6" t="s">
        <v>133</v>
      </c>
      <c r="C6" t="s">
        <v>224</v>
      </c>
      <c r="E6" s="356">
        <v>0</v>
      </c>
      <c r="F6" s="356">
        <v>139352.46</v>
      </c>
      <c r="G6" s="356">
        <v>0</v>
      </c>
      <c r="H6" s="356">
        <v>0</v>
      </c>
      <c r="I6" s="356">
        <v>0</v>
      </c>
    </row>
    <row r="7" spans="1:12" x14ac:dyDescent="0.25">
      <c r="A7" s="13" t="s">
        <v>228</v>
      </c>
      <c r="B7" t="s">
        <v>134</v>
      </c>
      <c r="C7" t="s">
        <v>227</v>
      </c>
      <c r="E7" s="356">
        <v>0</v>
      </c>
      <c r="F7" s="356">
        <v>334146.81</v>
      </c>
      <c r="G7" s="356">
        <v>15507.74</v>
      </c>
      <c r="H7" s="356">
        <v>0</v>
      </c>
      <c r="I7" s="356">
        <v>0</v>
      </c>
    </row>
    <row r="8" spans="1:12" x14ac:dyDescent="0.25">
      <c r="A8" s="13" t="s">
        <v>230</v>
      </c>
      <c r="B8" t="s">
        <v>137</v>
      </c>
      <c r="C8" t="s">
        <v>229</v>
      </c>
      <c r="E8" s="356">
        <v>0</v>
      </c>
      <c r="F8" s="356">
        <v>30531.8</v>
      </c>
      <c r="G8" s="356">
        <v>45869.68</v>
      </c>
      <c r="H8" s="356">
        <v>20041.439999999999</v>
      </c>
      <c r="I8" s="356">
        <v>0</v>
      </c>
    </row>
    <row r="9" spans="1:12" x14ac:dyDescent="0.25">
      <c r="A9" s="13" t="s">
        <v>233</v>
      </c>
      <c r="B9" t="s">
        <v>138</v>
      </c>
      <c r="C9" t="s">
        <v>232</v>
      </c>
      <c r="E9" s="356">
        <v>20612.05</v>
      </c>
      <c r="F9" s="356">
        <v>68679.38</v>
      </c>
      <c r="G9" s="356">
        <v>21293.47</v>
      </c>
      <c r="H9" s="356">
        <v>5275.25</v>
      </c>
      <c r="I9" s="356">
        <v>0</v>
      </c>
    </row>
    <row r="10" spans="1:12" x14ac:dyDescent="0.25">
      <c r="A10" s="13" t="s">
        <v>236</v>
      </c>
      <c r="B10" t="s">
        <v>407</v>
      </c>
      <c r="C10" t="s">
        <v>235</v>
      </c>
      <c r="E10" s="356">
        <v>18203.62</v>
      </c>
      <c r="F10" s="356">
        <v>102193.77</v>
      </c>
      <c r="G10" s="356">
        <v>11501.78</v>
      </c>
      <c r="H10" s="356">
        <v>6883.3</v>
      </c>
      <c r="I10" s="356">
        <v>0</v>
      </c>
    </row>
    <row r="11" spans="1:12" x14ac:dyDescent="0.25">
      <c r="A11" s="13" t="s">
        <v>239</v>
      </c>
      <c r="B11" t="s">
        <v>140</v>
      </c>
      <c r="C11" t="s">
        <v>238</v>
      </c>
      <c r="E11" s="356">
        <v>2344</v>
      </c>
      <c r="F11" s="356">
        <v>271020.09999999998</v>
      </c>
      <c r="G11" s="356">
        <v>13638.45</v>
      </c>
      <c r="H11" s="356">
        <v>0</v>
      </c>
      <c r="I11" s="356">
        <v>0</v>
      </c>
    </row>
    <row r="12" spans="1:12" x14ac:dyDescent="0.25">
      <c r="A12" s="13" t="s">
        <v>242</v>
      </c>
      <c r="B12" t="s">
        <v>141</v>
      </c>
      <c r="C12" t="s">
        <v>241</v>
      </c>
      <c r="E12" s="356">
        <v>61976.92</v>
      </c>
      <c r="F12" s="356">
        <v>667421.18999999994</v>
      </c>
      <c r="G12" s="356">
        <v>0</v>
      </c>
      <c r="H12" s="356">
        <v>7792.51</v>
      </c>
      <c r="I12" s="356">
        <v>46609.06</v>
      </c>
    </row>
    <row r="13" spans="1:12" x14ac:dyDescent="0.25">
      <c r="A13" s="13" t="s">
        <v>245</v>
      </c>
      <c r="B13" t="s">
        <v>142</v>
      </c>
      <c r="C13" t="s">
        <v>244</v>
      </c>
      <c r="E13" s="356">
        <v>0</v>
      </c>
      <c r="F13" s="356">
        <v>30161.01</v>
      </c>
      <c r="G13" s="356">
        <v>15409.33</v>
      </c>
      <c r="H13" s="356">
        <v>0</v>
      </c>
      <c r="I13" s="356">
        <v>0</v>
      </c>
    </row>
    <row r="14" spans="1:12" x14ac:dyDescent="0.25">
      <c r="A14" s="13" t="s">
        <v>247</v>
      </c>
      <c r="B14" t="s">
        <v>197</v>
      </c>
      <c r="C14" t="s">
        <v>246</v>
      </c>
      <c r="E14" s="356">
        <v>0</v>
      </c>
      <c r="F14" s="356">
        <v>33850.65</v>
      </c>
      <c r="G14" s="356">
        <v>17704.23</v>
      </c>
      <c r="H14" s="356">
        <v>3528.21</v>
      </c>
      <c r="I14" s="356">
        <v>0</v>
      </c>
    </row>
    <row r="15" spans="1:12" x14ac:dyDescent="0.25">
      <c r="A15" s="13" t="s">
        <v>250</v>
      </c>
      <c r="B15" t="s">
        <v>143</v>
      </c>
      <c r="C15" t="s">
        <v>249</v>
      </c>
      <c r="E15" s="356">
        <v>0</v>
      </c>
      <c r="F15" s="356">
        <v>161015.35999999999</v>
      </c>
      <c r="G15" s="356">
        <v>14443.17</v>
      </c>
      <c r="H15" s="356">
        <v>0.78</v>
      </c>
      <c r="I15" s="356">
        <v>0</v>
      </c>
    </row>
    <row r="16" spans="1:12" x14ac:dyDescent="0.25">
      <c r="A16" s="13" t="s">
        <v>253</v>
      </c>
      <c r="B16" t="s">
        <v>188</v>
      </c>
      <c r="C16" t="s">
        <v>252</v>
      </c>
      <c r="E16" s="356">
        <v>0</v>
      </c>
      <c r="F16" s="356">
        <v>19462.71</v>
      </c>
      <c r="G16" s="356">
        <v>8320.83</v>
      </c>
      <c r="H16" s="356">
        <v>0</v>
      </c>
      <c r="I16" s="356">
        <v>0</v>
      </c>
    </row>
    <row r="17" spans="1:9" x14ac:dyDescent="0.25">
      <c r="A17" s="13" t="s">
        <v>256</v>
      </c>
      <c r="B17" t="s">
        <v>144</v>
      </c>
      <c r="C17" t="s">
        <v>255</v>
      </c>
      <c r="E17" s="356">
        <v>36076.47</v>
      </c>
      <c r="F17" s="356">
        <v>366045.69</v>
      </c>
      <c r="G17" s="356">
        <v>17240.3</v>
      </c>
      <c r="H17" s="356">
        <v>0</v>
      </c>
      <c r="I17" s="356">
        <v>0</v>
      </c>
    </row>
    <row r="18" spans="1:9" x14ac:dyDescent="0.25">
      <c r="A18" s="13" t="s">
        <v>259</v>
      </c>
      <c r="B18" t="s">
        <v>145</v>
      </c>
      <c r="C18" t="s">
        <v>258</v>
      </c>
      <c r="E18" s="356">
        <v>0</v>
      </c>
      <c r="F18" s="356">
        <v>223912.97</v>
      </c>
      <c r="G18" s="356">
        <v>36951.769999999997</v>
      </c>
      <c r="H18" s="356">
        <v>0</v>
      </c>
      <c r="I18" s="356">
        <v>0</v>
      </c>
    </row>
    <row r="19" spans="1:9" x14ac:dyDescent="0.25">
      <c r="A19" s="13" t="s">
        <v>261</v>
      </c>
      <c r="B19" t="s">
        <v>189</v>
      </c>
      <c r="C19" t="s">
        <v>260</v>
      </c>
      <c r="E19" s="356">
        <v>0</v>
      </c>
      <c r="F19" s="356">
        <v>292513.34999999998</v>
      </c>
      <c r="G19" s="356">
        <v>8221.31</v>
      </c>
      <c r="H19" s="356">
        <v>18589.05</v>
      </c>
      <c r="I19" s="356">
        <v>0</v>
      </c>
    </row>
    <row r="20" spans="1:9" x14ac:dyDescent="0.25">
      <c r="A20" s="13" t="s">
        <v>264</v>
      </c>
      <c r="B20" t="s">
        <v>194</v>
      </c>
      <c r="C20" t="s">
        <v>263</v>
      </c>
      <c r="E20" s="356">
        <v>26000</v>
      </c>
      <c r="F20" s="356">
        <v>83030.28</v>
      </c>
      <c r="G20" s="356">
        <v>19473.560000000001</v>
      </c>
      <c r="H20" s="356">
        <v>0</v>
      </c>
      <c r="I20" s="356">
        <v>442.1</v>
      </c>
    </row>
    <row r="21" spans="1:9" x14ac:dyDescent="0.25">
      <c r="A21" s="13" t="s">
        <v>267</v>
      </c>
      <c r="B21" t="s">
        <v>202</v>
      </c>
      <c r="C21" t="s">
        <v>266</v>
      </c>
      <c r="E21" s="356">
        <v>0</v>
      </c>
      <c r="F21" s="356">
        <v>518904.26</v>
      </c>
      <c r="G21" s="356">
        <v>0</v>
      </c>
      <c r="H21" s="356">
        <v>-10800.43</v>
      </c>
      <c r="I21" s="356">
        <v>111.78</v>
      </c>
    </row>
    <row r="22" spans="1:9" x14ac:dyDescent="0.25">
      <c r="A22" s="13" t="s">
        <v>270</v>
      </c>
      <c r="B22" t="s">
        <v>148</v>
      </c>
      <c r="C22" t="s">
        <v>269</v>
      </c>
      <c r="E22" s="356">
        <v>6811.97</v>
      </c>
      <c r="F22" s="356">
        <v>86887.88</v>
      </c>
      <c r="G22" s="356">
        <v>34496.89</v>
      </c>
      <c r="H22" s="356">
        <v>0</v>
      </c>
      <c r="I22" s="356">
        <v>0</v>
      </c>
    </row>
    <row r="23" spans="1:9" x14ac:dyDescent="0.25">
      <c r="A23" s="13" t="s">
        <v>273</v>
      </c>
      <c r="B23" t="s">
        <v>149</v>
      </c>
      <c r="C23" t="s">
        <v>272</v>
      </c>
      <c r="E23" s="356">
        <v>-39651.910000000003</v>
      </c>
      <c r="F23" s="356">
        <v>0</v>
      </c>
      <c r="G23" s="356">
        <v>14085.48</v>
      </c>
      <c r="H23" s="356">
        <v>0</v>
      </c>
      <c r="I23" s="356">
        <v>0</v>
      </c>
    </row>
    <row r="24" spans="1:9" x14ac:dyDescent="0.25">
      <c r="A24" s="13" t="s">
        <v>276</v>
      </c>
      <c r="B24" t="s">
        <v>150</v>
      </c>
      <c r="C24" t="s">
        <v>275</v>
      </c>
      <c r="E24" s="356">
        <v>0</v>
      </c>
      <c r="F24" s="356">
        <v>96186.23</v>
      </c>
      <c r="G24" s="356">
        <v>0</v>
      </c>
      <c r="H24" s="356">
        <v>-0.25</v>
      </c>
      <c r="I24" s="356">
        <v>0</v>
      </c>
    </row>
    <row r="25" spans="1:9" x14ac:dyDescent="0.25">
      <c r="A25" s="13" t="s">
        <v>279</v>
      </c>
      <c r="B25" t="s">
        <v>151</v>
      </c>
      <c r="C25" t="s">
        <v>278</v>
      </c>
      <c r="E25" s="356">
        <v>36715.019999999997</v>
      </c>
      <c r="F25" s="356">
        <v>102782.67</v>
      </c>
      <c r="G25" s="356">
        <v>13983.1</v>
      </c>
      <c r="H25" s="356">
        <v>0</v>
      </c>
      <c r="I25" s="356">
        <v>0</v>
      </c>
    </row>
    <row r="26" spans="1:9" x14ac:dyDescent="0.25">
      <c r="A26" s="13" t="s">
        <v>282</v>
      </c>
      <c r="B26" t="s">
        <v>152</v>
      </c>
      <c r="C26" t="s">
        <v>281</v>
      </c>
      <c r="E26" s="356">
        <v>9865.2099999999991</v>
      </c>
      <c r="F26" s="356">
        <v>20891.580000000002</v>
      </c>
      <c r="G26" s="356">
        <v>12929.26</v>
      </c>
      <c r="H26" s="356">
        <v>0</v>
      </c>
      <c r="I26" s="356">
        <v>0</v>
      </c>
    </row>
    <row r="27" spans="1:9" x14ac:dyDescent="0.25">
      <c r="A27" s="13" t="s">
        <v>284</v>
      </c>
      <c r="B27" t="s">
        <v>153</v>
      </c>
      <c r="C27" t="s">
        <v>283</v>
      </c>
      <c r="E27" s="356">
        <v>0</v>
      </c>
      <c r="F27" s="356">
        <v>64214.12</v>
      </c>
      <c r="G27" s="356">
        <v>12516.25</v>
      </c>
      <c r="H27" s="356">
        <v>0</v>
      </c>
      <c r="I27" s="356">
        <v>0</v>
      </c>
    </row>
    <row r="28" spans="1:9" x14ac:dyDescent="0.25">
      <c r="A28" s="13" t="s">
        <v>206</v>
      </c>
      <c r="B28" t="s">
        <v>205</v>
      </c>
      <c r="C28" t="s">
        <v>286</v>
      </c>
      <c r="E28" s="356">
        <v>-2467.29</v>
      </c>
      <c r="F28" s="356">
        <v>-64573.24</v>
      </c>
      <c r="G28" s="356">
        <v>1630.44</v>
      </c>
      <c r="H28" s="356">
        <v>62762.8</v>
      </c>
      <c r="I28" s="356">
        <v>0</v>
      </c>
    </row>
    <row r="29" spans="1:9" x14ac:dyDescent="0.25">
      <c r="A29" s="13" t="s">
        <v>288</v>
      </c>
      <c r="B29" t="s">
        <v>154</v>
      </c>
      <c r="C29" t="s">
        <v>287</v>
      </c>
      <c r="E29" s="356">
        <v>0</v>
      </c>
      <c r="F29" s="356">
        <v>58710.7</v>
      </c>
      <c r="G29" s="356">
        <v>12757.52</v>
      </c>
      <c r="H29" s="356">
        <v>0</v>
      </c>
      <c r="I29" s="356">
        <v>0</v>
      </c>
    </row>
    <row r="30" spans="1:9" x14ac:dyDescent="0.25">
      <c r="A30" s="13" t="s">
        <v>291</v>
      </c>
      <c r="B30" t="s">
        <v>158</v>
      </c>
      <c r="C30" t="s">
        <v>290</v>
      </c>
      <c r="E30" s="356">
        <v>0</v>
      </c>
      <c r="F30" s="356">
        <v>162018.76999999999</v>
      </c>
      <c r="G30" s="356">
        <v>8525.51</v>
      </c>
      <c r="H30" s="356">
        <v>0</v>
      </c>
      <c r="I30" s="356">
        <v>0</v>
      </c>
    </row>
    <row r="31" spans="1:9" x14ac:dyDescent="0.25">
      <c r="A31" s="13" t="s">
        <v>294</v>
      </c>
      <c r="B31" t="s">
        <v>159</v>
      </c>
      <c r="C31" t="s">
        <v>293</v>
      </c>
      <c r="E31" s="356">
        <v>0</v>
      </c>
      <c r="F31" s="356">
        <v>151455.91</v>
      </c>
      <c r="G31" s="356">
        <v>16105.09</v>
      </c>
      <c r="H31" s="356">
        <v>0</v>
      </c>
      <c r="I31" s="356">
        <v>0</v>
      </c>
    </row>
    <row r="32" spans="1:9" x14ac:dyDescent="0.25">
      <c r="A32" s="13" t="s">
        <v>296</v>
      </c>
      <c r="B32" t="s">
        <v>192</v>
      </c>
      <c r="C32" s="13" t="s">
        <v>295</v>
      </c>
      <c r="E32" s="356">
        <v>0</v>
      </c>
      <c r="F32" s="356">
        <v>59681.41</v>
      </c>
      <c r="G32" s="356">
        <v>7788.76</v>
      </c>
      <c r="H32" s="356">
        <v>0</v>
      </c>
      <c r="I32" s="356">
        <v>168.94</v>
      </c>
    </row>
    <row r="33" spans="1:9" x14ac:dyDescent="0.25">
      <c r="B33" t="s">
        <v>408</v>
      </c>
      <c r="C33" s="13" t="s">
        <v>409</v>
      </c>
      <c r="E33" s="356">
        <v>0</v>
      </c>
      <c r="F33" s="356">
        <v>0</v>
      </c>
      <c r="G33" s="356">
        <v>0</v>
      </c>
      <c r="H33" s="356">
        <v>0</v>
      </c>
      <c r="I33" s="356">
        <v>0</v>
      </c>
    </row>
    <row r="34" spans="1:9" x14ac:dyDescent="0.25">
      <c r="A34" s="13" t="s">
        <v>299</v>
      </c>
      <c r="B34" t="s">
        <v>160</v>
      </c>
      <c r="C34" t="s">
        <v>298</v>
      </c>
      <c r="E34" s="356">
        <v>0</v>
      </c>
      <c r="F34" s="356">
        <v>160590.66</v>
      </c>
      <c r="G34" s="356">
        <v>42211.839999999997</v>
      </c>
      <c r="H34" s="356">
        <v>0</v>
      </c>
      <c r="I34" s="356">
        <v>0</v>
      </c>
    </row>
    <row r="35" spans="1:9" x14ac:dyDescent="0.25">
      <c r="A35" s="13" t="s">
        <v>302</v>
      </c>
      <c r="B35" t="s">
        <v>190</v>
      </c>
      <c r="C35" t="s">
        <v>301</v>
      </c>
      <c r="E35" s="356">
        <v>37709.839999999997</v>
      </c>
      <c r="F35" s="356">
        <v>32513.200000000001</v>
      </c>
      <c r="G35" s="356">
        <v>24818.89</v>
      </c>
      <c r="H35" s="356">
        <v>0</v>
      </c>
      <c r="I35" s="356">
        <v>0</v>
      </c>
    </row>
    <row r="36" spans="1:9" x14ac:dyDescent="0.25">
      <c r="A36" s="13" t="s">
        <v>304</v>
      </c>
      <c r="B36" t="s">
        <v>161</v>
      </c>
      <c r="C36" t="s">
        <v>303</v>
      </c>
      <c r="E36" s="356">
        <v>0</v>
      </c>
      <c r="F36" s="356">
        <v>54471.16</v>
      </c>
      <c r="G36" s="356">
        <v>11069.48</v>
      </c>
      <c r="H36" s="356">
        <v>0</v>
      </c>
      <c r="I36" s="356">
        <v>0</v>
      </c>
    </row>
    <row r="37" spans="1:9" x14ac:dyDescent="0.25">
      <c r="A37" s="13" t="s">
        <v>306</v>
      </c>
      <c r="B37" t="s">
        <v>162</v>
      </c>
      <c r="C37" t="s">
        <v>305</v>
      </c>
      <c r="E37" s="356">
        <v>-87055.92</v>
      </c>
      <c r="F37" s="356">
        <v>0</v>
      </c>
      <c r="G37" s="356">
        <v>26373.66</v>
      </c>
      <c r="H37" s="356">
        <v>0</v>
      </c>
      <c r="I37" s="356">
        <v>0</v>
      </c>
    </row>
    <row r="38" spans="1:9" x14ac:dyDescent="0.25">
      <c r="A38" s="13" t="s">
        <v>329</v>
      </c>
      <c r="B38" t="s">
        <v>183</v>
      </c>
      <c r="C38" t="s">
        <v>311</v>
      </c>
      <c r="E38" s="356">
        <v>0</v>
      </c>
      <c r="F38" s="356">
        <v>0</v>
      </c>
      <c r="G38" s="356">
        <v>0</v>
      </c>
      <c r="H38" s="356">
        <v>0</v>
      </c>
      <c r="I38" s="356">
        <v>0</v>
      </c>
    </row>
    <row r="39" spans="1:9" x14ac:dyDescent="0.25">
      <c r="A39" s="13" t="s">
        <v>309</v>
      </c>
      <c r="B39" t="s">
        <v>410</v>
      </c>
      <c r="C39" t="s">
        <v>308</v>
      </c>
      <c r="E39" s="356">
        <v>-9822.1</v>
      </c>
      <c r="F39" s="356">
        <v>0</v>
      </c>
      <c r="G39" s="356">
        <v>12194.12</v>
      </c>
      <c r="H39" s="356">
        <v>0</v>
      </c>
      <c r="I39" s="356">
        <v>0</v>
      </c>
    </row>
    <row r="40" spans="1:9" x14ac:dyDescent="0.25">
      <c r="A40" s="13" t="s">
        <v>313</v>
      </c>
      <c r="B40" t="s">
        <v>203</v>
      </c>
      <c r="C40" t="s">
        <v>312</v>
      </c>
      <c r="E40" s="356">
        <v>0</v>
      </c>
      <c r="F40" s="356">
        <v>13168.75</v>
      </c>
      <c r="G40" s="356">
        <v>23174.79</v>
      </c>
      <c r="H40" s="356">
        <v>0</v>
      </c>
      <c r="I40" s="356">
        <v>20193.830000000002</v>
      </c>
    </row>
    <row r="41" spans="1:9" x14ac:dyDescent="0.25">
      <c r="A41" s="13" t="s">
        <v>316</v>
      </c>
      <c r="B41" t="s">
        <v>198</v>
      </c>
      <c r="C41" t="s">
        <v>315</v>
      </c>
      <c r="E41" s="356">
        <v>0</v>
      </c>
      <c r="F41" s="356">
        <v>298903.19</v>
      </c>
      <c r="G41" s="356">
        <v>12093.56</v>
      </c>
      <c r="H41" s="356">
        <v>188761.09</v>
      </c>
      <c r="I41" s="356">
        <v>0</v>
      </c>
    </row>
    <row r="42" spans="1:9" x14ac:dyDescent="0.25">
      <c r="A42" s="13" t="s">
        <v>319</v>
      </c>
      <c r="B42" t="s">
        <v>163</v>
      </c>
      <c r="C42" t="s">
        <v>318</v>
      </c>
      <c r="E42" s="356">
        <v>-20141.46</v>
      </c>
      <c r="F42" s="356">
        <v>0</v>
      </c>
      <c r="G42" s="356">
        <v>11900.65</v>
      </c>
      <c r="H42" s="356">
        <v>2016.56</v>
      </c>
      <c r="I42" s="356">
        <v>0</v>
      </c>
    </row>
    <row r="43" spans="1:9" x14ac:dyDescent="0.25">
      <c r="A43" s="13" t="s">
        <v>322</v>
      </c>
      <c r="B43" t="s">
        <v>164</v>
      </c>
      <c r="C43" t="s">
        <v>321</v>
      </c>
      <c r="E43" s="356">
        <v>36727.300000000003</v>
      </c>
      <c r="F43" s="356">
        <v>157958.79999999999</v>
      </c>
      <c r="G43" s="356">
        <v>10462.66</v>
      </c>
      <c r="H43" s="356">
        <v>0</v>
      </c>
      <c r="I43" s="356">
        <v>0</v>
      </c>
    </row>
    <row r="44" spans="1:9" x14ac:dyDescent="0.25">
      <c r="A44" s="13" t="s">
        <v>325</v>
      </c>
      <c r="B44" t="s">
        <v>165</v>
      </c>
      <c r="C44" t="s">
        <v>324</v>
      </c>
      <c r="E44" s="356">
        <v>0</v>
      </c>
      <c r="F44" s="356">
        <v>72900.990000000005</v>
      </c>
      <c r="G44" s="356">
        <v>0</v>
      </c>
      <c r="H44" s="356">
        <v>13205.59</v>
      </c>
      <c r="I44" s="356">
        <v>0</v>
      </c>
    </row>
    <row r="45" spans="1:9" x14ac:dyDescent="0.25">
      <c r="A45" s="13" t="s">
        <v>327</v>
      </c>
      <c r="B45" t="s">
        <v>196</v>
      </c>
      <c r="C45" t="s">
        <v>326</v>
      </c>
      <c r="E45" s="356">
        <v>47636.54</v>
      </c>
      <c r="F45" s="356">
        <v>545699.62</v>
      </c>
      <c r="G45" s="356">
        <v>23941.7</v>
      </c>
      <c r="H45" s="356">
        <v>0</v>
      </c>
      <c r="I45" s="356">
        <v>0</v>
      </c>
    </row>
    <row r="46" spans="1:9" x14ac:dyDescent="0.25">
      <c r="A46" s="13" t="s">
        <v>332</v>
      </c>
      <c r="B46" t="s">
        <v>166</v>
      </c>
      <c r="C46" t="s">
        <v>331</v>
      </c>
      <c r="E46" s="356">
        <v>0</v>
      </c>
      <c r="F46" s="356">
        <v>179263.64</v>
      </c>
      <c r="G46" s="356">
        <v>12771.01</v>
      </c>
      <c r="H46" s="356">
        <v>0</v>
      </c>
      <c r="I46" s="356">
        <v>0</v>
      </c>
    </row>
    <row r="47" spans="1:9" x14ac:dyDescent="0.25">
      <c r="A47" s="13" t="s">
        <v>335</v>
      </c>
      <c r="B47" t="s">
        <v>199</v>
      </c>
      <c r="C47" t="s">
        <v>334</v>
      </c>
      <c r="E47" s="356">
        <v>0</v>
      </c>
      <c r="F47" s="356">
        <v>0</v>
      </c>
      <c r="G47" s="356">
        <v>0</v>
      </c>
      <c r="H47" s="356">
        <v>0</v>
      </c>
      <c r="I47" s="356">
        <v>0</v>
      </c>
    </row>
    <row r="48" spans="1:9" x14ac:dyDescent="0.25">
      <c r="A48" s="13" t="s">
        <v>337</v>
      </c>
      <c r="B48" t="s">
        <v>201</v>
      </c>
      <c r="C48" t="s">
        <v>336</v>
      </c>
      <c r="E48" s="356">
        <v>80847</v>
      </c>
      <c r="F48" s="356">
        <v>337400.35</v>
      </c>
      <c r="G48" s="356">
        <v>49657.06</v>
      </c>
      <c r="H48" s="356">
        <v>0</v>
      </c>
      <c r="I48" s="356">
        <v>0</v>
      </c>
    </row>
    <row r="49" spans="1:9" x14ac:dyDescent="0.25">
      <c r="A49" s="13" t="s">
        <v>340</v>
      </c>
      <c r="B49" t="s">
        <v>195</v>
      </c>
      <c r="C49" t="s">
        <v>339</v>
      </c>
      <c r="E49" s="356">
        <v>0</v>
      </c>
      <c r="F49" s="356">
        <v>11451.98</v>
      </c>
      <c r="G49" s="356">
        <v>25949.84</v>
      </c>
      <c r="H49" s="356">
        <v>0</v>
      </c>
      <c r="I49" s="356">
        <v>0</v>
      </c>
    </row>
    <row r="50" spans="1:9" x14ac:dyDescent="0.25">
      <c r="A50" s="13" t="s">
        <v>342</v>
      </c>
      <c r="B50" t="s">
        <v>186</v>
      </c>
      <c r="C50" t="s">
        <v>341</v>
      </c>
      <c r="E50" s="356">
        <v>0</v>
      </c>
      <c r="F50" s="356">
        <v>958698.36</v>
      </c>
      <c r="G50" s="356">
        <v>0</v>
      </c>
      <c r="H50" s="356">
        <v>5570.63</v>
      </c>
      <c r="I50" s="356">
        <v>0</v>
      </c>
    </row>
    <row r="51" spans="1:9" x14ac:dyDescent="0.25">
      <c r="A51" s="13" t="s">
        <v>345</v>
      </c>
      <c r="B51" t="s">
        <v>167</v>
      </c>
      <c r="C51" t="s">
        <v>344</v>
      </c>
      <c r="E51" s="356">
        <v>-19200.68</v>
      </c>
      <c r="F51" s="356">
        <v>0</v>
      </c>
      <c r="G51" s="356">
        <v>12553.73</v>
      </c>
      <c r="H51" s="356">
        <v>0</v>
      </c>
      <c r="I51" s="356">
        <v>0</v>
      </c>
    </row>
    <row r="52" spans="1:9" x14ac:dyDescent="0.25">
      <c r="A52" s="13" t="s">
        <v>348</v>
      </c>
      <c r="B52" t="s">
        <v>204</v>
      </c>
      <c r="C52" t="s">
        <v>347</v>
      </c>
      <c r="E52" s="356">
        <v>0</v>
      </c>
      <c r="F52" s="356">
        <v>5075</v>
      </c>
      <c r="G52" s="356">
        <v>16590.990000000002</v>
      </c>
      <c r="H52" s="356">
        <v>0</v>
      </c>
      <c r="I52" s="356">
        <v>0</v>
      </c>
    </row>
    <row r="53" spans="1:9" x14ac:dyDescent="0.25">
      <c r="A53" s="24" t="s">
        <v>351</v>
      </c>
      <c r="B53" t="s">
        <v>184</v>
      </c>
      <c r="C53" t="s">
        <v>350</v>
      </c>
      <c r="E53" s="356">
        <v>0</v>
      </c>
      <c r="F53" s="356">
        <v>581089</v>
      </c>
      <c r="G53" s="356">
        <v>0</v>
      </c>
      <c r="H53" s="356">
        <v>3.33</v>
      </c>
      <c r="I53" s="356">
        <v>0</v>
      </c>
    </row>
    <row r="54" spans="1:9" x14ac:dyDescent="0.25">
      <c r="A54" s="13" t="s">
        <v>353</v>
      </c>
      <c r="B54" t="s">
        <v>168</v>
      </c>
      <c r="C54" t="s">
        <v>352</v>
      </c>
      <c r="E54" s="356">
        <v>0</v>
      </c>
      <c r="F54" s="356">
        <v>178415.43</v>
      </c>
      <c r="G54" s="356">
        <v>21796.79</v>
      </c>
      <c r="H54" s="356">
        <v>0</v>
      </c>
      <c r="I54" s="356">
        <v>1004.5</v>
      </c>
    </row>
    <row r="55" spans="1:9" x14ac:dyDescent="0.25">
      <c r="A55" s="24" t="s">
        <v>356</v>
      </c>
      <c r="B55" t="s">
        <v>169</v>
      </c>
      <c r="C55" t="s">
        <v>355</v>
      </c>
      <c r="E55" s="356">
        <v>-53984.54</v>
      </c>
      <c r="F55" s="356">
        <v>0</v>
      </c>
      <c r="G55" s="356">
        <v>18247.34</v>
      </c>
      <c r="H55" s="356">
        <v>0</v>
      </c>
      <c r="I55" s="356">
        <v>0</v>
      </c>
    </row>
    <row r="56" spans="1:9" x14ac:dyDescent="0.25">
      <c r="A56" s="13" t="s">
        <v>359</v>
      </c>
      <c r="B56" t="s">
        <v>170</v>
      </c>
      <c r="C56" t="s">
        <v>358</v>
      </c>
      <c r="E56" s="356">
        <v>0</v>
      </c>
      <c r="F56" s="356">
        <v>197480.95</v>
      </c>
      <c r="G56" s="356">
        <v>0</v>
      </c>
      <c r="H56" s="356">
        <v>0</v>
      </c>
      <c r="I56" s="356">
        <v>63.75</v>
      </c>
    </row>
    <row r="57" spans="1:9" x14ac:dyDescent="0.25">
      <c r="A57" s="13" t="s">
        <v>361</v>
      </c>
      <c r="B57" t="s">
        <v>362</v>
      </c>
      <c r="C57" t="s">
        <v>360</v>
      </c>
      <c r="E57" s="356">
        <v>0</v>
      </c>
      <c r="F57" s="356">
        <v>167397.37</v>
      </c>
      <c r="G57" s="356">
        <v>0</v>
      </c>
      <c r="H57" s="356">
        <v>0</v>
      </c>
      <c r="I57" s="356">
        <v>0</v>
      </c>
    </row>
    <row r="58" spans="1:9" x14ac:dyDescent="0.25">
      <c r="A58" s="13" t="s">
        <v>364</v>
      </c>
      <c r="B58" t="s">
        <v>411</v>
      </c>
      <c r="C58" t="s">
        <v>363</v>
      </c>
      <c r="E58" s="356">
        <v>0</v>
      </c>
      <c r="F58" s="356">
        <v>226646.51</v>
      </c>
      <c r="G58" s="356">
        <v>1289.5999999999999</v>
      </c>
      <c r="H58" s="356">
        <v>0</v>
      </c>
      <c r="I58" s="356">
        <v>0</v>
      </c>
    </row>
    <row r="59" spans="1:9" x14ac:dyDescent="0.25">
      <c r="A59" s="13" t="s">
        <v>367</v>
      </c>
      <c r="B59" t="s">
        <v>173</v>
      </c>
      <c r="C59" t="s">
        <v>366</v>
      </c>
      <c r="E59" s="356">
        <v>21790.13</v>
      </c>
      <c r="F59" s="356">
        <v>221113.46</v>
      </c>
      <c r="G59" s="356">
        <v>0</v>
      </c>
      <c r="H59" s="356">
        <v>14406.14</v>
      </c>
      <c r="I59" s="356">
        <v>300</v>
      </c>
    </row>
    <row r="60" spans="1:9" x14ac:dyDescent="0.25">
      <c r="A60" s="13" t="s">
        <v>370</v>
      </c>
      <c r="B60" t="s">
        <v>182</v>
      </c>
      <c r="C60" t="s">
        <v>369</v>
      </c>
      <c r="E60" s="356">
        <v>951560</v>
      </c>
      <c r="F60" s="356">
        <v>467999.9</v>
      </c>
      <c r="G60" s="356">
        <v>39392.14</v>
      </c>
      <c r="H60" s="356">
        <v>0</v>
      </c>
      <c r="I60" s="356">
        <v>0</v>
      </c>
    </row>
    <row r="61" spans="1:9" x14ac:dyDescent="0.25">
      <c r="A61" s="13" t="s">
        <v>372</v>
      </c>
      <c r="B61" t="s">
        <v>174</v>
      </c>
      <c r="C61" t="s">
        <v>371</v>
      </c>
      <c r="E61" s="356">
        <v>0</v>
      </c>
      <c r="F61" s="356">
        <v>356746.04</v>
      </c>
      <c r="G61" s="356">
        <v>0</v>
      </c>
      <c r="H61" s="356">
        <v>0</v>
      </c>
      <c r="I61" s="356">
        <v>0</v>
      </c>
    </row>
    <row r="62" spans="1:9" x14ac:dyDescent="0.25">
      <c r="A62" s="13" t="s">
        <v>374</v>
      </c>
      <c r="B62" t="s">
        <v>175</v>
      </c>
      <c r="C62" t="s">
        <v>373</v>
      </c>
      <c r="E62" s="356">
        <v>0</v>
      </c>
      <c r="F62" s="356">
        <v>266193.09999999998</v>
      </c>
      <c r="G62" s="356">
        <v>0</v>
      </c>
      <c r="H62" s="356">
        <v>16018</v>
      </c>
      <c r="I62" s="356">
        <v>0</v>
      </c>
    </row>
    <row r="63" spans="1:9" x14ac:dyDescent="0.25">
      <c r="A63" s="13" t="s">
        <v>377</v>
      </c>
      <c r="B63" t="s">
        <v>176</v>
      </c>
      <c r="C63" t="s">
        <v>376</v>
      </c>
      <c r="E63" s="356">
        <v>0</v>
      </c>
      <c r="F63" s="356">
        <v>30508.06</v>
      </c>
      <c r="G63" s="356">
        <v>33026.83</v>
      </c>
      <c r="H63" s="356">
        <v>2604.56</v>
      </c>
      <c r="I63" s="356">
        <v>2100.27</v>
      </c>
    </row>
    <row r="64" spans="1:9" x14ac:dyDescent="0.25">
      <c r="A64" s="13" t="s">
        <v>380</v>
      </c>
      <c r="B64" t="s">
        <v>177</v>
      </c>
      <c r="C64" t="s">
        <v>379</v>
      </c>
      <c r="E64" s="356">
        <v>0</v>
      </c>
      <c r="F64" s="356">
        <v>40746.47</v>
      </c>
      <c r="G64" s="356">
        <v>26483.57</v>
      </c>
      <c r="H64" s="356">
        <v>905.65</v>
      </c>
      <c r="I64" s="356">
        <v>0</v>
      </c>
    </row>
    <row r="65" spans="1:9" x14ac:dyDescent="0.25">
      <c r="A65" s="24" t="s">
        <v>384</v>
      </c>
      <c r="B65" t="s">
        <v>200</v>
      </c>
      <c r="C65" t="s">
        <v>383</v>
      </c>
      <c r="E65" s="356">
        <v>0</v>
      </c>
      <c r="F65" s="356">
        <v>361305.28</v>
      </c>
      <c r="G65" s="356">
        <v>0</v>
      </c>
      <c r="H65" s="356">
        <v>1.21</v>
      </c>
      <c r="I65" s="356">
        <v>0</v>
      </c>
    </row>
    <row r="66" spans="1:9" x14ac:dyDescent="0.25">
      <c r="A66" s="13" t="s">
        <v>394</v>
      </c>
      <c r="B66" t="s">
        <v>180</v>
      </c>
      <c r="C66" t="s">
        <v>393</v>
      </c>
      <c r="E66" s="356">
        <v>0</v>
      </c>
      <c r="F66" s="356">
        <v>136905.29</v>
      </c>
      <c r="G66" s="356">
        <v>11868.78</v>
      </c>
      <c r="H66" s="356">
        <v>0</v>
      </c>
      <c r="I66" s="356">
        <v>2950.01</v>
      </c>
    </row>
    <row r="67" spans="1:9" x14ac:dyDescent="0.25">
      <c r="A67" s="13" t="s">
        <v>382</v>
      </c>
      <c r="B67" t="s">
        <v>191</v>
      </c>
      <c r="C67" t="s">
        <v>381</v>
      </c>
      <c r="E67" s="356">
        <v>3802.46</v>
      </c>
      <c r="F67" s="356">
        <v>-7604.92</v>
      </c>
      <c r="G67" s="356">
        <v>21575.87</v>
      </c>
      <c r="H67" s="356">
        <v>0</v>
      </c>
      <c r="I67" s="356">
        <v>0</v>
      </c>
    </row>
    <row r="68" spans="1:9" x14ac:dyDescent="0.25">
      <c r="A68" s="13" t="s">
        <v>387</v>
      </c>
      <c r="B68" t="s">
        <v>178</v>
      </c>
      <c r="C68" t="s">
        <v>386</v>
      </c>
      <c r="E68" s="356">
        <v>0</v>
      </c>
      <c r="F68" s="356">
        <v>85648.14</v>
      </c>
      <c r="G68" s="356">
        <v>0</v>
      </c>
      <c r="H68" s="356">
        <v>-0.5</v>
      </c>
      <c r="I68" s="356">
        <v>0</v>
      </c>
    </row>
    <row r="69" spans="1:9" x14ac:dyDescent="0.25">
      <c r="A69" s="13" t="s">
        <v>389</v>
      </c>
      <c r="B69" t="s">
        <v>187</v>
      </c>
      <c r="C69" t="s">
        <v>388</v>
      </c>
      <c r="E69" s="356">
        <v>40823</v>
      </c>
      <c r="F69" s="356">
        <v>433320.58</v>
      </c>
      <c r="G69" s="356">
        <v>23269.69</v>
      </c>
      <c r="H69" s="356">
        <v>0</v>
      </c>
      <c r="I69" s="356">
        <v>0</v>
      </c>
    </row>
    <row r="70" spans="1:9" x14ac:dyDescent="0.25">
      <c r="A70" s="13" t="s">
        <v>392</v>
      </c>
      <c r="B70" t="s">
        <v>179</v>
      </c>
      <c r="C70" t="s">
        <v>391</v>
      </c>
      <c r="E70" s="356">
        <v>5008.3</v>
      </c>
      <c r="F70" s="356">
        <v>295737.43</v>
      </c>
      <c r="G70" s="356">
        <v>27601.32</v>
      </c>
      <c r="H70" s="356">
        <v>24190.15</v>
      </c>
      <c r="I70" s="356">
        <v>0</v>
      </c>
    </row>
    <row r="71" spans="1:9" x14ac:dyDescent="0.25">
      <c r="A71" s="13" t="s">
        <v>397</v>
      </c>
      <c r="B71" t="s">
        <v>398</v>
      </c>
      <c r="C71" t="s">
        <v>396</v>
      </c>
      <c r="E71" s="356">
        <v>-45852.01</v>
      </c>
      <c r="F71" s="356">
        <v>0</v>
      </c>
      <c r="G71" s="356">
        <v>0</v>
      </c>
      <c r="H71" s="356">
        <v>16222.58</v>
      </c>
      <c r="I71" s="356">
        <v>1824.58</v>
      </c>
    </row>
    <row r="72" spans="1:9" x14ac:dyDescent="0.25">
      <c r="A72" s="13" t="s">
        <v>400</v>
      </c>
      <c r="B72" t="s">
        <v>181</v>
      </c>
      <c r="C72" t="s">
        <v>399</v>
      </c>
      <c r="E72" s="356">
        <v>0</v>
      </c>
      <c r="F72" s="356">
        <v>95833.98</v>
      </c>
      <c r="G72" s="356">
        <v>16029.68</v>
      </c>
      <c r="H72" s="356">
        <v>0</v>
      </c>
      <c r="I72" s="356">
        <v>0</v>
      </c>
    </row>
    <row r="73" spans="1:9" x14ac:dyDescent="0.25">
      <c r="C73" s="13"/>
    </row>
    <row r="75" spans="1:9" x14ac:dyDescent="0.25">
      <c r="B75">
        <f>COUNTA(B3:B72)</f>
        <v>70</v>
      </c>
      <c r="E75" s="356">
        <f>SUM(E3:E74)</f>
        <v>1235418.92</v>
      </c>
      <c r="F75" s="356">
        <f t="shared" ref="F75:I75" si="1">SUM(F3:F74)</f>
        <v>11315394.990000002</v>
      </c>
      <c r="G75" s="356">
        <f t="shared" si="1"/>
        <v>970293.32</v>
      </c>
      <c r="H75" s="356">
        <f t="shared" si="1"/>
        <v>409449.67000000016</v>
      </c>
      <c r="I75" s="356">
        <f t="shared" si="1"/>
        <v>75768.819999999992</v>
      </c>
    </row>
    <row r="79" spans="1:9" x14ac:dyDescent="0.25">
      <c r="B79" s="13"/>
      <c r="C79" s="13"/>
    </row>
    <row r="80" spans="1:9" x14ac:dyDescent="0.25">
      <c r="B80" s="13"/>
      <c r="C80" s="13"/>
    </row>
  </sheetData>
  <sheetProtection algorithmName="SHA-512" hashValue="ou502Xs4HKOwT1br47K0C7k5vqwE4wTx7DJtjQqvooH2LDgIQs4iTAQSyyoYqB40sm0gMI0n+0Vivyu9gVQP9Q==" saltValue="ji2rgNtq1+6TuSAyi4bMIA==" spinCount="100000" sheet="1"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9D48-D27C-42F5-8126-BE13F4B71C7A}">
  <sheetPr codeName="Sheet9"/>
  <dimension ref="A1:P88"/>
  <sheetViews>
    <sheetView workbookViewId="0">
      <pane xSplit="4" ySplit="5" topLeftCell="E6" activePane="bottomRight" state="frozen"/>
      <selection pane="topRight" activeCell="E1" sqref="E1"/>
      <selection pane="bottomLeft" activeCell="A6" sqref="A6"/>
      <selection pane="bottomRight" activeCell="J24" sqref="J24"/>
    </sheetView>
  </sheetViews>
  <sheetFormatPr defaultColWidth="9.1796875" defaultRowHeight="12.5" x14ac:dyDescent="0.25"/>
  <cols>
    <col min="1" max="1" width="26.453125" style="30" customWidth="1"/>
    <col min="2" max="2" width="9.1796875" style="30" customWidth="1"/>
    <col min="3" max="4" width="34.54296875" style="30" customWidth="1"/>
    <col min="5" max="5" width="9.26953125" style="30" customWidth="1"/>
    <col min="6" max="6" width="10" style="30" customWidth="1"/>
    <col min="7" max="7" width="9.1796875" style="243" customWidth="1"/>
    <col min="8" max="8" width="10.1796875" style="243" customWidth="1"/>
    <col min="9" max="10" width="10.1796875" style="30" customWidth="1"/>
    <col min="11" max="13" width="9.1796875" style="30" customWidth="1"/>
    <col min="14" max="14" width="9.7265625" style="30" customWidth="1"/>
    <col min="15" max="15" width="1.54296875" style="30" customWidth="1"/>
    <col min="17" max="20" width="9.1796875" style="30" customWidth="1"/>
    <col min="21" max="16384" width="9.1796875" style="30"/>
  </cols>
  <sheetData>
    <row r="1" spans="1:14" x14ac:dyDescent="0.25">
      <c r="A1" s="242">
        <v>1</v>
      </c>
      <c r="B1" s="242">
        <v>2</v>
      </c>
      <c r="C1" s="242"/>
      <c r="D1" s="242"/>
      <c r="E1" s="242">
        <v>3</v>
      </c>
      <c r="F1" s="242">
        <v>4</v>
      </c>
    </row>
    <row r="2" spans="1:14" ht="15.5" x14ac:dyDescent="0.35">
      <c r="A2" s="245" t="s">
        <v>579</v>
      </c>
    </row>
    <row r="3" spans="1:14" x14ac:dyDescent="0.25">
      <c r="A3" s="246"/>
      <c r="B3" s="246"/>
      <c r="C3" s="246"/>
      <c r="D3" s="246"/>
      <c r="E3" s="246"/>
      <c r="F3" s="246"/>
    </row>
    <row r="4" spans="1:14" ht="13" x14ac:dyDescent="0.3">
      <c r="A4" s="246"/>
      <c r="B4" s="247"/>
      <c r="C4" s="247"/>
      <c r="D4" s="247"/>
      <c r="E4" s="247"/>
      <c r="F4" s="247"/>
    </row>
    <row r="5" spans="1:14" ht="26" x14ac:dyDescent="0.3">
      <c r="A5" s="247" t="s">
        <v>210</v>
      </c>
      <c r="B5" s="247" t="s">
        <v>412</v>
      </c>
      <c r="C5" s="247"/>
      <c r="D5" s="247"/>
      <c r="E5" s="247" t="s">
        <v>413</v>
      </c>
      <c r="F5" s="247" t="s">
        <v>414</v>
      </c>
      <c r="G5" s="248" t="s">
        <v>415</v>
      </c>
      <c r="H5" s="249" t="s">
        <v>416</v>
      </c>
      <c r="I5" s="249" t="s">
        <v>417</v>
      </c>
      <c r="J5" s="247" t="s">
        <v>418</v>
      </c>
    </row>
    <row r="6" spans="1:14" ht="14.5" x14ac:dyDescent="0.35">
      <c r="A6" s="246"/>
      <c r="B6" s="246" t="s">
        <v>419</v>
      </c>
      <c r="C6" s="250">
        <v>8261001</v>
      </c>
      <c r="D6" s="251" t="s">
        <v>4</v>
      </c>
      <c r="E6" s="246"/>
      <c r="F6" s="246"/>
      <c r="G6" s="243">
        <v>0</v>
      </c>
      <c r="H6" s="243">
        <f>SUM(H7:H69)</f>
        <v>24999.999999999989</v>
      </c>
      <c r="I6" s="243">
        <f>SUM(I7:I69)</f>
        <v>231934.5</v>
      </c>
      <c r="J6" s="243">
        <f>SUM(G6:I6)</f>
        <v>256934.5</v>
      </c>
    </row>
    <row r="7" spans="1:14" ht="14.5" x14ac:dyDescent="0.35">
      <c r="A7" s="255" t="s">
        <v>18</v>
      </c>
      <c r="B7" s="30">
        <v>2348</v>
      </c>
      <c r="C7" s="250">
        <v>8262348</v>
      </c>
      <c r="D7" s="251" t="s">
        <v>18</v>
      </c>
      <c r="E7" s="30" t="s">
        <v>420</v>
      </c>
      <c r="F7" s="30" t="s">
        <v>421</v>
      </c>
      <c r="G7" s="243">
        <v>0</v>
      </c>
      <c r="H7" s="243">
        <v>434.26099592774705</v>
      </c>
      <c r="I7" s="243">
        <v>4626</v>
      </c>
      <c r="J7" s="243">
        <f t="shared" ref="J7:J46" si="0">SUM(G7:I7)</f>
        <v>5060.260995927747</v>
      </c>
      <c r="N7" s="244"/>
    </row>
    <row r="8" spans="1:14" ht="14.5" x14ac:dyDescent="0.35">
      <c r="A8" s="255" t="s">
        <v>129</v>
      </c>
      <c r="B8" s="30">
        <v>2238</v>
      </c>
      <c r="C8" s="250">
        <v>8262238</v>
      </c>
      <c r="D8" s="251" t="s">
        <v>422</v>
      </c>
      <c r="E8" s="30" t="s">
        <v>420</v>
      </c>
      <c r="F8" s="30" t="s">
        <v>421</v>
      </c>
      <c r="G8" s="243">
        <v>0</v>
      </c>
      <c r="H8" s="243">
        <v>344.70522633953465</v>
      </c>
      <c r="I8" s="243">
        <v>3672</v>
      </c>
      <c r="J8" s="243">
        <f t="shared" si="0"/>
        <v>4016.7052263395344</v>
      </c>
      <c r="N8" s="244"/>
    </row>
    <row r="9" spans="1:14" ht="14.5" x14ac:dyDescent="0.35">
      <c r="A9" s="255" t="s">
        <v>132</v>
      </c>
      <c r="B9" s="30">
        <v>3377</v>
      </c>
      <c r="C9" s="250">
        <v>8263377</v>
      </c>
      <c r="D9" s="251" t="s">
        <v>223</v>
      </c>
      <c r="E9" s="30" t="s">
        <v>420</v>
      </c>
      <c r="F9" s="30" t="s">
        <v>421</v>
      </c>
      <c r="G9" s="243">
        <v>0</v>
      </c>
      <c r="H9" s="243">
        <v>292.3235497879387</v>
      </c>
      <c r="I9" s="243">
        <v>0</v>
      </c>
      <c r="J9" s="243">
        <f t="shared" si="0"/>
        <v>292.3235497879387</v>
      </c>
      <c r="L9" s="30" t="s">
        <v>423</v>
      </c>
      <c r="N9" s="244"/>
    </row>
    <row r="10" spans="1:14" ht="14.5" x14ac:dyDescent="0.35">
      <c r="A10" s="255" t="s">
        <v>133</v>
      </c>
      <c r="B10" s="30">
        <v>3384</v>
      </c>
      <c r="C10" s="250">
        <v>8263384</v>
      </c>
      <c r="D10" s="251" t="s">
        <v>424</v>
      </c>
      <c r="E10" s="30" t="s">
        <v>420</v>
      </c>
      <c r="F10" s="30" t="s">
        <v>421</v>
      </c>
      <c r="G10" s="243">
        <v>0</v>
      </c>
      <c r="H10" s="243">
        <v>130.10932562815768</v>
      </c>
      <c r="I10" s="243">
        <v>0</v>
      </c>
      <c r="J10" s="243">
        <f t="shared" si="0"/>
        <v>130.10932562815768</v>
      </c>
      <c r="L10" s="30" t="s">
        <v>423</v>
      </c>
      <c r="N10" s="244"/>
    </row>
    <row r="11" spans="1:14" ht="14.5" x14ac:dyDescent="0.35">
      <c r="A11" s="255" t="s">
        <v>134</v>
      </c>
      <c r="B11" s="30">
        <v>2309</v>
      </c>
      <c r="C11" s="250">
        <v>8262309</v>
      </c>
      <c r="D11" s="251" t="s">
        <v>134</v>
      </c>
      <c r="E11" s="30" t="s">
        <v>425</v>
      </c>
      <c r="F11" s="30" t="s">
        <v>421</v>
      </c>
      <c r="G11" s="243">
        <v>0</v>
      </c>
      <c r="H11" s="243">
        <v>410.60475490444566</v>
      </c>
      <c r="I11" s="243">
        <v>4374</v>
      </c>
      <c r="J11" s="243">
        <f t="shared" si="0"/>
        <v>4784.6047549044461</v>
      </c>
      <c r="N11" s="244"/>
    </row>
    <row r="12" spans="1:14" ht="14.5" x14ac:dyDescent="0.35">
      <c r="A12" s="255" t="s">
        <v>137</v>
      </c>
      <c r="B12" s="30">
        <v>3391</v>
      </c>
      <c r="C12" s="250">
        <v>8263391</v>
      </c>
      <c r="D12" s="251" t="s">
        <v>137</v>
      </c>
      <c r="E12" s="30" t="s">
        <v>420</v>
      </c>
      <c r="F12" s="30" t="s">
        <v>421</v>
      </c>
      <c r="G12" s="243">
        <v>0</v>
      </c>
      <c r="H12" s="243">
        <v>2029.3675334989268</v>
      </c>
      <c r="I12" s="243">
        <v>21618</v>
      </c>
      <c r="J12" s="243">
        <f t="shared" si="0"/>
        <v>23647.367533498928</v>
      </c>
      <c r="N12" s="244"/>
    </row>
    <row r="13" spans="1:14" ht="14.5" x14ac:dyDescent="0.35">
      <c r="A13" s="255" t="s">
        <v>138</v>
      </c>
      <c r="B13" s="30">
        <v>2005</v>
      </c>
      <c r="C13" s="250">
        <v>8262005</v>
      </c>
      <c r="D13" s="251" t="s">
        <v>138</v>
      </c>
      <c r="E13" s="30" t="s">
        <v>420</v>
      </c>
      <c r="F13" s="30" t="s">
        <v>421</v>
      </c>
      <c r="G13" s="243">
        <v>0</v>
      </c>
      <c r="H13" s="243">
        <v>528.88596002095267</v>
      </c>
      <c r="I13" s="243">
        <v>5634</v>
      </c>
      <c r="J13" s="243">
        <f t="shared" si="0"/>
        <v>6162.8859600209526</v>
      </c>
      <c r="N13" s="244"/>
    </row>
    <row r="14" spans="1:14" ht="14.5" x14ac:dyDescent="0.35">
      <c r="A14" s="255" t="s">
        <v>139</v>
      </c>
      <c r="B14" s="30">
        <v>2017</v>
      </c>
      <c r="C14" s="250">
        <v>8262017</v>
      </c>
      <c r="D14" s="251" t="s">
        <v>426</v>
      </c>
      <c r="E14" s="30" t="s">
        <v>420</v>
      </c>
      <c r="F14" s="30" t="s">
        <v>421</v>
      </c>
      <c r="G14" s="243">
        <v>0</v>
      </c>
      <c r="H14" s="243">
        <v>701.23857319071999</v>
      </c>
      <c r="I14" s="243">
        <v>7470</v>
      </c>
      <c r="J14" s="243">
        <f t="shared" si="0"/>
        <v>8171.2385731907198</v>
      </c>
      <c r="N14" s="244"/>
    </row>
    <row r="15" spans="1:14" ht="14.5" x14ac:dyDescent="0.35">
      <c r="A15" s="255" t="s">
        <v>140</v>
      </c>
      <c r="B15" s="30">
        <v>2121</v>
      </c>
      <c r="C15" s="250">
        <v>8262121</v>
      </c>
      <c r="D15" s="251" t="s">
        <v>140</v>
      </c>
      <c r="E15" s="30" t="s">
        <v>425</v>
      </c>
      <c r="F15" s="30" t="s">
        <v>421</v>
      </c>
      <c r="G15" s="243">
        <v>0</v>
      </c>
      <c r="H15" s="243">
        <v>699.54884168905562</v>
      </c>
      <c r="I15" s="243">
        <v>7452</v>
      </c>
      <c r="J15" s="243">
        <f t="shared" si="0"/>
        <v>8151.5488416890557</v>
      </c>
      <c r="N15" s="244"/>
    </row>
    <row r="16" spans="1:14" ht="14.5" x14ac:dyDescent="0.35">
      <c r="A16" s="255" t="s">
        <v>141</v>
      </c>
      <c r="B16" s="30">
        <v>2336</v>
      </c>
      <c r="C16" s="250">
        <v>8262336</v>
      </c>
      <c r="D16" s="251" t="s">
        <v>141</v>
      </c>
      <c r="E16" s="30" t="s">
        <v>420</v>
      </c>
      <c r="F16" s="30" t="s">
        <v>421</v>
      </c>
      <c r="G16" s="243">
        <v>0</v>
      </c>
      <c r="H16" s="243">
        <v>706.3077676957131</v>
      </c>
      <c r="I16" s="243">
        <v>7524</v>
      </c>
      <c r="J16" s="243">
        <f t="shared" si="0"/>
        <v>8230.3077676957128</v>
      </c>
      <c r="N16" s="244"/>
    </row>
    <row r="17" spans="1:14" ht="14.5" x14ac:dyDescent="0.35">
      <c r="A17" s="255" t="s">
        <v>142</v>
      </c>
      <c r="B17" s="30">
        <v>2015</v>
      </c>
      <c r="C17" s="250">
        <v>8262015</v>
      </c>
      <c r="D17" s="251" t="s">
        <v>142</v>
      </c>
      <c r="E17" s="30" t="s">
        <v>427</v>
      </c>
      <c r="F17" s="30" t="s">
        <v>421</v>
      </c>
      <c r="G17" s="243">
        <v>0</v>
      </c>
      <c r="H17" s="243">
        <v>60.830334059917874</v>
      </c>
      <c r="I17" s="243">
        <v>648</v>
      </c>
      <c r="J17" s="243">
        <f t="shared" si="0"/>
        <v>708.83033405991785</v>
      </c>
      <c r="N17" s="244"/>
    </row>
    <row r="18" spans="1:14" ht="14.5" x14ac:dyDescent="0.35">
      <c r="A18" s="255" t="s">
        <v>197</v>
      </c>
      <c r="B18" s="30">
        <v>2346</v>
      </c>
      <c r="C18" s="250">
        <v>8262346</v>
      </c>
      <c r="D18" s="251" t="s">
        <v>197</v>
      </c>
      <c r="E18" s="30" t="s">
        <v>420</v>
      </c>
      <c r="F18" s="30" t="s">
        <v>421</v>
      </c>
      <c r="G18" s="243">
        <v>0</v>
      </c>
      <c r="H18" s="243">
        <v>434.26099592774705</v>
      </c>
      <c r="I18" s="243">
        <v>4626</v>
      </c>
      <c r="J18" s="243">
        <f t="shared" si="0"/>
        <v>5060.260995927747</v>
      </c>
      <c r="N18" s="244"/>
    </row>
    <row r="19" spans="1:14" ht="14.5" x14ac:dyDescent="0.35">
      <c r="A19" s="255" t="s">
        <v>143</v>
      </c>
      <c r="B19" s="30">
        <v>3000</v>
      </c>
      <c r="C19" s="250">
        <v>8263000</v>
      </c>
      <c r="D19" s="251" t="s">
        <v>143</v>
      </c>
      <c r="E19" s="30" t="s">
        <v>420</v>
      </c>
      <c r="F19" s="30" t="s">
        <v>421</v>
      </c>
      <c r="G19" s="243">
        <v>0</v>
      </c>
      <c r="H19" s="243">
        <v>339.63603183454148</v>
      </c>
      <c r="I19" s="243">
        <v>3618</v>
      </c>
      <c r="J19" s="243">
        <f t="shared" si="0"/>
        <v>3957.6360318345414</v>
      </c>
      <c r="N19" s="244"/>
    </row>
    <row r="20" spans="1:14" ht="14.5" x14ac:dyDescent="0.35">
      <c r="A20" s="255" t="s">
        <v>188</v>
      </c>
      <c r="B20" s="30">
        <v>2313</v>
      </c>
      <c r="C20" s="250">
        <v>8262313</v>
      </c>
      <c r="D20" s="251" t="s">
        <v>188</v>
      </c>
      <c r="E20" s="30" t="s">
        <v>427</v>
      </c>
      <c r="F20" s="30" t="s">
        <v>421</v>
      </c>
      <c r="G20" s="243">
        <v>0</v>
      </c>
      <c r="H20" s="243">
        <v>101.38389009986312</v>
      </c>
      <c r="I20" s="243">
        <v>1080</v>
      </c>
      <c r="J20" s="243">
        <f t="shared" si="0"/>
        <v>1181.383890099863</v>
      </c>
      <c r="N20" s="244"/>
    </row>
    <row r="21" spans="1:14" ht="14.5" x14ac:dyDescent="0.35">
      <c r="A21" s="255" t="s">
        <v>144</v>
      </c>
      <c r="B21" s="30">
        <v>2351</v>
      </c>
      <c r="C21" s="250">
        <v>8262351</v>
      </c>
      <c r="D21" s="251" t="s">
        <v>144</v>
      </c>
      <c r="E21" s="30" t="s">
        <v>420</v>
      </c>
      <c r="F21" s="30" t="s">
        <v>421</v>
      </c>
      <c r="G21" s="243">
        <v>0</v>
      </c>
      <c r="H21" s="243">
        <v>511.98864500430881</v>
      </c>
      <c r="I21" s="243">
        <v>5454</v>
      </c>
      <c r="J21" s="243">
        <f t="shared" si="0"/>
        <v>5965.9886450043086</v>
      </c>
      <c r="N21" s="244"/>
    </row>
    <row r="22" spans="1:14" ht="14.5" x14ac:dyDescent="0.35">
      <c r="A22" s="255" t="s">
        <v>145</v>
      </c>
      <c r="B22" s="30">
        <v>2353</v>
      </c>
      <c r="C22" s="250">
        <v>8262353</v>
      </c>
      <c r="D22" s="251" t="s">
        <v>145</v>
      </c>
      <c r="E22" s="30" t="s">
        <v>425</v>
      </c>
      <c r="F22" s="30" t="s">
        <v>421</v>
      </c>
      <c r="G22" s="243">
        <v>0</v>
      </c>
      <c r="H22" s="243">
        <v>763.7586387523022</v>
      </c>
      <c r="I22" s="243">
        <v>8136</v>
      </c>
      <c r="J22" s="243">
        <f t="shared" si="0"/>
        <v>8899.7586387523024</v>
      </c>
      <c r="N22" s="244"/>
    </row>
    <row r="23" spans="1:14" ht="14.5" x14ac:dyDescent="0.35">
      <c r="A23" s="255" t="s">
        <v>189</v>
      </c>
      <c r="B23" s="30">
        <v>2285</v>
      </c>
      <c r="C23" s="250">
        <v>8262285</v>
      </c>
      <c r="D23" s="251" t="s">
        <v>189</v>
      </c>
      <c r="E23" s="30" t="s">
        <v>420</v>
      </c>
      <c r="F23" s="30" t="s">
        <v>421</v>
      </c>
      <c r="G23" s="243">
        <v>0</v>
      </c>
      <c r="H23" s="243">
        <v>503.53998749598685</v>
      </c>
      <c r="I23" s="243">
        <v>5364</v>
      </c>
      <c r="J23" s="243">
        <f t="shared" si="0"/>
        <v>5867.5399874959867</v>
      </c>
      <c r="N23" s="244"/>
    </row>
    <row r="24" spans="1:14" ht="14.5" x14ac:dyDescent="0.35">
      <c r="A24" s="255" t="s">
        <v>194</v>
      </c>
      <c r="B24" s="30">
        <v>2316</v>
      </c>
      <c r="C24" s="250">
        <v>8262316</v>
      </c>
      <c r="D24" s="251" t="s">
        <v>194</v>
      </c>
      <c r="E24" s="30" t="s">
        <v>427</v>
      </c>
      <c r="F24" s="30" t="s">
        <v>421</v>
      </c>
      <c r="G24" s="243">
        <v>0</v>
      </c>
      <c r="H24" s="243">
        <v>131.79905712982207</v>
      </c>
      <c r="I24" s="243">
        <v>1404</v>
      </c>
      <c r="J24" s="243">
        <f t="shared" si="0"/>
        <v>1535.7990571298221</v>
      </c>
      <c r="N24" s="244"/>
    </row>
    <row r="25" spans="1:14" ht="14.5" x14ac:dyDescent="0.35">
      <c r="A25" s="255" t="s">
        <v>202</v>
      </c>
      <c r="B25" s="30">
        <v>2323</v>
      </c>
      <c r="C25" s="250">
        <v>8262323</v>
      </c>
      <c r="D25" s="251" t="s">
        <v>202</v>
      </c>
      <c r="E25" s="30" t="s">
        <v>420</v>
      </c>
      <c r="F25" s="30" t="s">
        <v>421</v>
      </c>
      <c r="G25" s="243">
        <v>0</v>
      </c>
      <c r="H25" s="243">
        <v>503.53998749598685</v>
      </c>
      <c r="I25" s="243">
        <v>5364</v>
      </c>
      <c r="J25" s="243">
        <f t="shared" si="0"/>
        <v>5867.5399874959867</v>
      </c>
      <c r="N25" s="244"/>
    </row>
    <row r="26" spans="1:14" ht="14.5" x14ac:dyDescent="0.35">
      <c r="A26" s="255" t="s">
        <v>148</v>
      </c>
      <c r="B26" s="30">
        <v>3376</v>
      </c>
      <c r="C26" s="250">
        <v>8263376</v>
      </c>
      <c r="D26" s="251" t="s">
        <v>148</v>
      </c>
      <c r="E26" s="30" t="s">
        <v>420</v>
      </c>
      <c r="F26" s="30" t="s">
        <v>421</v>
      </c>
      <c r="G26" s="243">
        <v>0</v>
      </c>
      <c r="H26" s="243">
        <v>689.41045267906929</v>
      </c>
      <c r="I26" s="243">
        <v>7344</v>
      </c>
      <c r="J26" s="243">
        <f t="shared" si="0"/>
        <v>8033.4104526790688</v>
      </c>
      <c r="N26" s="244"/>
    </row>
    <row r="27" spans="1:14" ht="14.5" x14ac:dyDescent="0.35">
      <c r="A27" s="255" t="s">
        <v>149</v>
      </c>
      <c r="B27" s="30">
        <v>2347</v>
      </c>
      <c r="C27" s="250">
        <v>8262347</v>
      </c>
      <c r="D27" s="251" t="s">
        <v>149</v>
      </c>
      <c r="E27" s="30" t="s">
        <v>427</v>
      </c>
      <c r="F27" s="30" t="s">
        <v>421</v>
      </c>
      <c r="G27" s="243">
        <v>0</v>
      </c>
      <c r="H27" s="243">
        <v>299.08247579459623</v>
      </c>
      <c r="I27" s="243">
        <v>3186</v>
      </c>
      <c r="J27" s="243">
        <f t="shared" si="0"/>
        <v>3485.0824757945961</v>
      </c>
      <c r="N27" s="244"/>
    </row>
    <row r="28" spans="1:14" ht="14.5" x14ac:dyDescent="0.35">
      <c r="A28" s="255" t="s">
        <v>150</v>
      </c>
      <c r="B28" s="30">
        <v>2303</v>
      </c>
      <c r="C28" s="250">
        <v>8262303</v>
      </c>
      <c r="D28" s="251" t="s">
        <v>150</v>
      </c>
      <c r="E28" s="30" t="s">
        <v>420</v>
      </c>
      <c r="F28" s="30" t="s">
        <v>421</v>
      </c>
      <c r="G28" s="243">
        <v>0</v>
      </c>
      <c r="H28" s="243">
        <v>574.50871056589108</v>
      </c>
      <c r="I28" s="243">
        <v>6120</v>
      </c>
      <c r="J28" s="243">
        <f t="shared" si="0"/>
        <v>6694.5087105658913</v>
      </c>
      <c r="N28" s="244"/>
    </row>
    <row r="29" spans="1:14" ht="14.5" x14ac:dyDescent="0.35">
      <c r="A29" s="255" t="s">
        <v>151</v>
      </c>
      <c r="B29" s="30">
        <v>2337</v>
      </c>
      <c r="C29" s="250">
        <v>8262337</v>
      </c>
      <c r="D29" s="251" t="s">
        <v>280</v>
      </c>
      <c r="E29" s="30" t="s">
        <v>420</v>
      </c>
      <c r="F29" s="30" t="s">
        <v>421</v>
      </c>
      <c r="G29" s="243">
        <v>0</v>
      </c>
      <c r="H29" s="243">
        <v>506.91945049931564</v>
      </c>
      <c r="I29" s="243">
        <v>5400</v>
      </c>
      <c r="J29" s="243">
        <f t="shared" si="0"/>
        <v>5906.9194504993156</v>
      </c>
      <c r="N29" s="244"/>
    </row>
    <row r="30" spans="1:14" ht="14.5" x14ac:dyDescent="0.35">
      <c r="A30" s="255" t="s">
        <v>152</v>
      </c>
      <c r="B30" s="30">
        <v>2272</v>
      </c>
      <c r="C30" s="250">
        <v>8262272</v>
      </c>
      <c r="D30" s="251" t="s">
        <v>152</v>
      </c>
      <c r="E30" s="30" t="s">
        <v>427</v>
      </c>
      <c r="F30" s="30" t="s">
        <v>421</v>
      </c>
      <c r="G30" s="243">
        <v>0</v>
      </c>
      <c r="H30" s="243">
        <v>214.59590071137694</v>
      </c>
      <c r="I30" s="243">
        <v>2286</v>
      </c>
      <c r="J30" s="243">
        <f t="shared" si="0"/>
        <v>2500.595900711377</v>
      </c>
      <c r="N30" s="244"/>
    </row>
    <row r="31" spans="1:14" ht="14.5" x14ac:dyDescent="0.35">
      <c r="A31" s="255" t="s">
        <v>153</v>
      </c>
      <c r="B31" s="30">
        <v>2305</v>
      </c>
      <c r="C31" s="250">
        <v>8262305</v>
      </c>
      <c r="D31" s="251" t="s">
        <v>153</v>
      </c>
      <c r="E31" s="30" t="s">
        <v>425</v>
      </c>
      <c r="F31" s="30" t="s">
        <v>421</v>
      </c>
      <c r="G31" s="243">
        <v>0</v>
      </c>
      <c r="H31" s="243">
        <v>371.74093036616478</v>
      </c>
      <c r="I31" s="243">
        <v>3960</v>
      </c>
      <c r="J31" s="243">
        <f t="shared" si="0"/>
        <v>4331.7409303661643</v>
      </c>
      <c r="N31" s="244"/>
    </row>
    <row r="32" spans="1:14" ht="14.5" x14ac:dyDescent="0.35">
      <c r="A32" s="255" t="s">
        <v>205</v>
      </c>
      <c r="B32" s="30">
        <v>2042</v>
      </c>
      <c r="C32" s="250">
        <v>8262042</v>
      </c>
      <c r="D32" s="251" t="s">
        <v>205</v>
      </c>
      <c r="E32" s="30" t="s">
        <v>420</v>
      </c>
      <c r="F32" s="30" t="s">
        <v>421</v>
      </c>
      <c r="G32" s="243">
        <v>0</v>
      </c>
      <c r="H32" s="243">
        <v>527.1962285192883</v>
      </c>
      <c r="I32" s="243">
        <v>5616</v>
      </c>
      <c r="J32" s="243">
        <f t="shared" si="0"/>
        <v>6143.1962285192885</v>
      </c>
      <c r="N32" s="244"/>
    </row>
    <row r="33" spans="1:14" ht="14.5" x14ac:dyDescent="0.35">
      <c r="A33" s="255" t="s">
        <v>154</v>
      </c>
      <c r="B33" s="30">
        <v>2043</v>
      </c>
      <c r="C33" s="250">
        <v>8262043</v>
      </c>
      <c r="D33" s="251" t="s">
        <v>154</v>
      </c>
      <c r="E33" s="30" t="s">
        <v>427</v>
      </c>
      <c r="F33" s="30" t="s">
        <v>421</v>
      </c>
      <c r="G33" s="243">
        <v>0</v>
      </c>
      <c r="H33" s="243">
        <v>278.80569777462358</v>
      </c>
      <c r="I33" s="243">
        <v>2970</v>
      </c>
      <c r="J33" s="243">
        <f t="shared" si="0"/>
        <v>3248.8056977746237</v>
      </c>
      <c r="N33" s="244"/>
    </row>
    <row r="34" spans="1:14" ht="14.5" x14ac:dyDescent="0.35">
      <c r="A34" s="255" t="s">
        <v>158</v>
      </c>
      <c r="B34" s="30">
        <v>2324</v>
      </c>
      <c r="C34" s="250">
        <v>8262324</v>
      </c>
      <c r="D34" s="251" t="s">
        <v>158</v>
      </c>
      <c r="E34" s="30" t="s">
        <v>427</v>
      </c>
      <c r="F34" s="30" t="s">
        <v>421</v>
      </c>
      <c r="G34" s="243">
        <v>0</v>
      </c>
      <c r="H34" s="243">
        <v>136.86825163481521</v>
      </c>
      <c r="I34" s="243">
        <v>1458</v>
      </c>
      <c r="J34" s="243">
        <f t="shared" si="0"/>
        <v>1594.8682516348151</v>
      </c>
      <c r="N34" s="244"/>
    </row>
    <row r="35" spans="1:14" ht="14.5" x14ac:dyDescent="0.35">
      <c r="A35" s="255" t="s">
        <v>159</v>
      </c>
      <c r="B35" s="30">
        <v>2006</v>
      </c>
      <c r="C35" s="250">
        <v>8262006</v>
      </c>
      <c r="D35" s="251" t="s">
        <v>159</v>
      </c>
      <c r="E35" s="30" t="s">
        <v>427</v>
      </c>
      <c r="F35" s="30" t="s">
        <v>421</v>
      </c>
      <c r="G35" s="243">
        <v>0</v>
      </c>
      <c r="H35" s="243">
        <v>297.39274429293187</v>
      </c>
      <c r="I35" s="243">
        <v>3168</v>
      </c>
      <c r="J35" s="243">
        <f t="shared" si="0"/>
        <v>3465.3927442929316</v>
      </c>
      <c r="N35" s="244"/>
    </row>
    <row r="36" spans="1:14" ht="14.5" x14ac:dyDescent="0.35">
      <c r="A36" s="255" t="s">
        <v>160</v>
      </c>
      <c r="B36" s="30">
        <v>2067</v>
      </c>
      <c r="C36" s="250">
        <v>8262067</v>
      </c>
      <c r="D36" s="251" t="s">
        <v>160</v>
      </c>
      <c r="E36" s="30" t="s">
        <v>420</v>
      </c>
      <c r="F36" s="30" t="s">
        <v>421</v>
      </c>
      <c r="G36" s="243">
        <v>0</v>
      </c>
      <c r="H36" s="243">
        <v>268.66730876463731</v>
      </c>
      <c r="I36" s="243">
        <v>2862</v>
      </c>
      <c r="J36" s="243">
        <f t="shared" si="0"/>
        <v>3130.6673087646373</v>
      </c>
      <c r="N36" s="244"/>
    </row>
    <row r="37" spans="1:14" ht="14.5" x14ac:dyDescent="0.35">
      <c r="A37" s="255" t="s">
        <v>190</v>
      </c>
      <c r="B37" s="30">
        <v>2007</v>
      </c>
      <c r="C37" s="250">
        <v>8262007</v>
      </c>
      <c r="D37" s="251" t="s">
        <v>190</v>
      </c>
      <c r="E37" s="30" t="s">
        <v>420</v>
      </c>
      <c r="F37" s="30" t="s">
        <v>421</v>
      </c>
      <c r="G37" s="243">
        <v>0</v>
      </c>
      <c r="H37" s="243">
        <v>687.72072117740493</v>
      </c>
      <c r="I37" s="243">
        <v>7326</v>
      </c>
      <c r="J37" s="243">
        <f t="shared" si="0"/>
        <v>8013.7207211774048</v>
      </c>
      <c r="N37" s="244"/>
    </row>
    <row r="38" spans="1:14" ht="14.5" x14ac:dyDescent="0.35">
      <c r="A38" s="255" t="s">
        <v>161</v>
      </c>
      <c r="B38" s="30">
        <v>2506</v>
      </c>
      <c r="C38" s="250">
        <v>8262506</v>
      </c>
      <c r="D38" s="251" t="s">
        <v>161</v>
      </c>
      <c r="E38" s="30" t="s">
        <v>427</v>
      </c>
      <c r="F38" s="30" t="s">
        <v>421</v>
      </c>
      <c r="G38" s="243">
        <v>0</v>
      </c>
      <c r="H38" s="243">
        <v>302.46193879792497</v>
      </c>
      <c r="I38" s="243">
        <v>3222</v>
      </c>
      <c r="J38" s="243">
        <f t="shared" si="0"/>
        <v>3524.4619387979251</v>
      </c>
      <c r="N38" s="244"/>
    </row>
    <row r="39" spans="1:14" ht="14.5" x14ac:dyDescent="0.35">
      <c r="A39" s="255" t="s">
        <v>162</v>
      </c>
      <c r="B39" s="30">
        <v>2001</v>
      </c>
      <c r="C39" s="250">
        <v>8262001</v>
      </c>
      <c r="D39" s="251" t="s">
        <v>428</v>
      </c>
      <c r="E39" s="30" t="s">
        <v>427</v>
      </c>
      <c r="F39" s="30" t="s">
        <v>421</v>
      </c>
      <c r="G39" s="243">
        <v>0</v>
      </c>
      <c r="H39" s="243">
        <v>221.3548267180345</v>
      </c>
      <c r="I39" s="243">
        <v>2358</v>
      </c>
      <c r="J39" s="243">
        <f t="shared" si="0"/>
        <v>2579.3548267180345</v>
      </c>
      <c r="N39" s="244"/>
    </row>
    <row r="40" spans="1:14" ht="14.5" x14ac:dyDescent="0.35">
      <c r="A40" s="255" t="s">
        <v>203</v>
      </c>
      <c r="B40" s="30">
        <v>3003</v>
      </c>
      <c r="C40" s="250">
        <v>8263003</v>
      </c>
      <c r="D40" s="251" t="s">
        <v>429</v>
      </c>
      <c r="E40" s="30" t="s">
        <v>427</v>
      </c>
      <c r="F40" s="30" t="s">
        <v>421</v>
      </c>
      <c r="G40" s="243">
        <v>0</v>
      </c>
      <c r="H40" s="243">
        <v>32.104898531623327</v>
      </c>
      <c r="I40" s="243">
        <v>342</v>
      </c>
      <c r="J40" s="243">
        <f t="shared" si="0"/>
        <v>374.10489853162335</v>
      </c>
      <c r="N40" s="244"/>
    </row>
    <row r="41" spans="1:14" ht="14.5" x14ac:dyDescent="0.35">
      <c r="A41" s="255" t="s">
        <v>198</v>
      </c>
      <c r="B41" s="30">
        <v>3390</v>
      </c>
      <c r="C41" s="250">
        <v>8263390</v>
      </c>
      <c r="D41" s="251" t="s">
        <v>320</v>
      </c>
      <c r="E41" s="30" t="s">
        <v>420</v>
      </c>
      <c r="F41" s="30" t="s">
        <v>421</v>
      </c>
      <c r="G41" s="243">
        <v>0</v>
      </c>
      <c r="H41" s="243">
        <v>952.1637011878812</v>
      </c>
      <c r="I41" s="243">
        <v>10143</v>
      </c>
      <c r="J41" s="243">
        <f t="shared" si="0"/>
        <v>11095.163701187881</v>
      </c>
      <c r="N41" s="244"/>
    </row>
    <row r="42" spans="1:14" ht="14.5" x14ac:dyDescent="0.35">
      <c r="A42" s="255" t="s">
        <v>163</v>
      </c>
      <c r="B42" s="30">
        <v>3004</v>
      </c>
      <c r="C42" s="250">
        <v>8263004</v>
      </c>
      <c r="D42" s="251" t="s">
        <v>430</v>
      </c>
      <c r="E42" s="30" t="s">
        <v>427</v>
      </c>
      <c r="F42" s="30" t="s">
        <v>421</v>
      </c>
      <c r="G42" s="243">
        <v>0</v>
      </c>
      <c r="H42" s="243">
        <v>55.761139554924718</v>
      </c>
      <c r="I42" s="243">
        <v>594</v>
      </c>
      <c r="J42" s="243">
        <f t="shared" si="0"/>
        <v>649.76113955492474</v>
      </c>
      <c r="N42" s="244"/>
    </row>
    <row r="43" spans="1:14" ht="14.5" x14ac:dyDescent="0.35">
      <c r="A43" s="255" t="s">
        <v>164</v>
      </c>
      <c r="B43" s="30">
        <v>2062</v>
      </c>
      <c r="C43" s="250">
        <v>8262062</v>
      </c>
      <c r="D43" s="251" t="s">
        <v>164</v>
      </c>
      <c r="E43" s="30" t="s">
        <v>427</v>
      </c>
      <c r="F43" s="30" t="s">
        <v>421</v>
      </c>
      <c r="G43" s="243">
        <v>0</v>
      </c>
      <c r="H43" s="243">
        <v>226.42402122302767</v>
      </c>
      <c r="I43" s="243">
        <v>2412</v>
      </c>
      <c r="J43" s="243">
        <f t="shared" si="0"/>
        <v>2638.4240212230275</v>
      </c>
      <c r="N43" s="244"/>
    </row>
    <row r="44" spans="1:14" ht="14.5" x14ac:dyDescent="0.35">
      <c r="A44" s="255" t="s">
        <v>165</v>
      </c>
      <c r="B44" s="30">
        <v>2247</v>
      </c>
      <c r="C44" s="362">
        <v>8262247</v>
      </c>
      <c r="D44" s="363" t="s">
        <v>165</v>
      </c>
      <c r="E44" s="30" t="s">
        <v>427</v>
      </c>
      <c r="F44" s="30" t="s">
        <v>421</v>
      </c>
      <c r="G44" s="243">
        <v>0</v>
      </c>
      <c r="H44" s="243">
        <v>201.07804869806188</v>
      </c>
      <c r="I44" s="243">
        <v>2142</v>
      </c>
      <c r="J44" s="243">
        <f t="shared" si="0"/>
        <v>2343.078048698062</v>
      </c>
      <c r="N44" s="244"/>
    </row>
    <row r="45" spans="1:14" ht="14.5" x14ac:dyDescent="0.35">
      <c r="A45" s="255" t="s">
        <v>196</v>
      </c>
      <c r="B45" s="30">
        <v>2002</v>
      </c>
      <c r="C45" s="362">
        <v>8262002</v>
      </c>
      <c r="D45" s="363" t="s">
        <v>196</v>
      </c>
      <c r="E45" s="30" t="s">
        <v>420</v>
      </c>
      <c r="F45" s="30" t="s">
        <v>421</v>
      </c>
      <c r="G45" s="243">
        <v>0</v>
      </c>
      <c r="H45" s="243">
        <v>1064.5308460485628</v>
      </c>
      <c r="I45" s="243">
        <v>11340</v>
      </c>
      <c r="J45" s="243">
        <f t="shared" si="0"/>
        <v>12404.530846048563</v>
      </c>
      <c r="N45" s="244"/>
    </row>
    <row r="46" spans="1:14" ht="14.5" x14ac:dyDescent="0.35">
      <c r="A46" s="255" t="s">
        <v>166</v>
      </c>
      <c r="B46" s="30">
        <v>2322</v>
      </c>
      <c r="C46" s="362">
        <v>8262322</v>
      </c>
      <c r="D46" s="363" t="s">
        <v>166</v>
      </c>
      <c r="E46" s="30" t="s">
        <v>427</v>
      </c>
      <c r="F46" s="30" t="s">
        <v>421</v>
      </c>
      <c r="G46" s="243">
        <v>0</v>
      </c>
      <c r="H46" s="243">
        <v>131.79905712982207</v>
      </c>
      <c r="I46" s="243">
        <v>1404</v>
      </c>
      <c r="J46" s="243">
        <f t="shared" si="0"/>
        <v>1535.7990571298221</v>
      </c>
      <c r="N46" s="244"/>
    </row>
    <row r="47" spans="1:14" ht="14.5" x14ac:dyDescent="0.35">
      <c r="A47" s="255" t="s">
        <v>167</v>
      </c>
      <c r="B47" s="30">
        <v>2112</v>
      </c>
      <c r="C47" s="362">
        <v>8262112</v>
      </c>
      <c r="D47" s="363" t="s">
        <v>167</v>
      </c>
      <c r="E47" s="30" t="s">
        <v>427</v>
      </c>
      <c r="F47" s="30" t="s">
        <v>421</v>
      </c>
      <c r="G47" s="243">
        <v>0</v>
      </c>
      <c r="H47" s="243">
        <v>295.70301279126744</v>
      </c>
      <c r="I47" s="243">
        <v>3150</v>
      </c>
      <c r="J47" s="243">
        <f t="shared" ref="J47:J64" si="1">SUM(G47:I47)</f>
        <v>3445.7030127912676</v>
      </c>
      <c r="N47" s="244"/>
    </row>
    <row r="48" spans="1:14" ht="14.5" x14ac:dyDescent="0.35">
      <c r="A48" s="255" t="s">
        <v>204</v>
      </c>
      <c r="B48" s="30">
        <v>3005</v>
      </c>
      <c r="C48" s="362">
        <v>8263005</v>
      </c>
      <c r="D48" s="363" t="s">
        <v>431</v>
      </c>
      <c r="E48" s="30" t="s">
        <v>427</v>
      </c>
      <c r="F48" s="30" t="s">
        <v>421</v>
      </c>
      <c r="G48" s="243">
        <v>0</v>
      </c>
      <c r="H48" s="243">
        <v>28.725435528294554</v>
      </c>
      <c r="I48" s="243">
        <v>306</v>
      </c>
      <c r="J48" s="243">
        <f t="shared" si="1"/>
        <v>334.72543552829455</v>
      </c>
      <c r="N48" s="244"/>
    </row>
    <row r="49" spans="1:14" ht="14.5" x14ac:dyDescent="0.35">
      <c r="A49" s="255" t="s">
        <v>168</v>
      </c>
      <c r="B49" s="30">
        <v>2299</v>
      </c>
      <c r="C49" s="362">
        <v>8262299</v>
      </c>
      <c r="D49" s="363" t="s">
        <v>432</v>
      </c>
      <c r="E49" s="30" t="s">
        <v>425</v>
      </c>
      <c r="F49" s="30" t="s">
        <v>421</v>
      </c>
      <c r="G49" s="243">
        <v>0</v>
      </c>
      <c r="H49" s="243">
        <v>305.84140180125377</v>
      </c>
      <c r="I49" s="243">
        <v>3258</v>
      </c>
      <c r="J49" s="243">
        <f t="shared" si="1"/>
        <v>3563.8414018012536</v>
      </c>
      <c r="N49" s="244"/>
    </row>
    <row r="50" spans="1:14" ht="14.5" x14ac:dyDescent="0.35">
      <c r="A50" s="331" t="s">
        <v>169</v>
      </c>
      <c r="B50" s="30">
        <v>3066</v>
      </c>
      <c r="C50" s="362">
        <v>8263066</v>
      </c>
      <c r="D50" s="363" t="s">
        <v>433</v>
      </c>
      <c r="E50" s="30" t="s">
        <v>427</v>
      </c>
      <c r="F50" s="30" t="s">
        <v>421</v>
      </c>
      <c r="G50" s="243">
        <v>0</v>
      </c>
      <c r="H50" s="243">
        <v>21.966509521637011</v>
      </c>
      <c r="I50" s="243">
        <v>234</v>
      </c>
      <c r="J50" s="243">
        <f t="shared" si="1"/>
        <v>255.96650952163702</v>
      </c>
      <c r="N50" s="244"/>
    </row>
    <row r="51" spans="1:14" ht="14.5" x14ac:dyDescent="0.35">
      <c r="A51" s="255" t="s">
        <v>170</v>
      </c>
      <c r="B51" s="30">
        <v>3383</v>
      </c>
      <c r="C51" s="362">
        <v>8263383</v>
      </c>
      <c r="D51" s="363" t="s">
        <v>170</v>
      </c>
      <c r="E51" s="30" t="s">
        <v>420</v>
      </c>
      <c r="F51" s="30" t="s">
        <v>421</v>
      </c>
      <c r="G51" s="243">
        <v>0</v>
      </c>
      <c r="H51" s="243">
        <v>674.20286916408975</v>
      </c>
      <c r="I51" s="243">
        <v>0</v>
      </c>
      <c r="J51" s="243">
        <f t="shared" si="1"/>
        <v>674.20286916408975</v>
      </c>
      <c r="L51" s="30" t="s">
        <v>423</v>
      </c>
      <c r="N51" s="244"/>
    </row>
    <row r="52" spans="1:14" ht="14.5" x14ac:dyDescent="0.35">
      <c r="A52" s="255" t="s">
        <v>171</v>
      </c>
      <c r="B52" s="30">
        <v>3379</v>
      </c>
      <c r="C52" s="362">
        <v>8263379</v>
      </c>
      <c r="D52" s="363" t="s">
        <v>362</v>
      </c>
      <c r="E52" s="30" t="s">
        <v>420</v>
      </c>
      <c r="F52" s="30" t="s">
        <v>421</v>
      </c>
      <c r="G52" s="243">
        <v>0</v>
      </c>
      <c r="H52" s="243">
        <v>586.33683107754177</v>
      </c>
      <c r="I52" s="243">
        <v>0</v>
      </c>
      <c r="J52" s="243">
        <f t="shared" si="1"/>
        <v>586.33683107754177</v>
      </c>
      <c r="L52" s="30" t="s">
        <v>423</v>
      </c>
      <c r="N52" s="244"/>
    </row>
    <row r="53" spans="1:14" ht="14.5" x14ac:dyDescent="0.35">
      <c r="A53" s="255" t="s">
        <v>172</v>
      </c>
      <c r="B53" s="30">
        <v>3058</v>
      </c>
      <c r="C53" s="362">
        <v>8263058</v>
      </c>
      <c r="D53" s="363" t="s">
        <v>434</v>
      </c>
      <c r="E53" s="30" t="s">
        <v>420</v>
      </c>
      <c r="F53" s="30" t="s">
        <v>421</v>
      </c>
      <c r="G53" s="243">
        <v>0</v>
      </c>
      <c r="H53" s="243">
        <v>520.01486963721459</v>
      </c>
      <c r="I53" s="243">
        <v>5539.5</v>
      </c>
      <c r="J53" s="243">
        <f t="shared" si="1"/>
        <v>6059.5148696372144</v>
      </c>
      <c r="N53" s="244"/>
    </row>
    <row r="54" spans="1:14" ht="14.5" x14ac:dyDescent="0.35">
      <c r="A54" s="255" t="s">
        <v>173</v>
      </c>
      <c r="B54" s="30">
        <v>3378</v>
      </c>
      <c r="C54" s="362">
        <v>8263378</v>
      </c>
      <c r="D54" s="363" t="s">
        <v>173</v>
      </c>
      <c r="E54" s="30" t="s">
        <v>420</v>
      </c>
      <c r="F54" s="30" t="s">
        <v>421</v>
      </c>
      <c r="G54" s="243">
        <v>0</v>
      </c>
      <c r="H54" s="243">
        <v>598.16495158919247</v>
      </c>
      <c r="I54" s="243">
        <v>0</v>
      </c>
      <c r="J54" s="243">
        <f t="shared" si="1"/>
        <v>598.16495158919247</v>
      </c>
      <c r="L54" s="30" t="s">
        <v>423</v>
      </c>
      <c r="N54" s="244"/>
    </row>
    <row r="55" spans="1:14" ht="14.5" x14ac:dyDescent="0.35">
      <c r="A55" s="255" t="s">
        <v>174</v>
      </c>
      <c r="B55" s="30">
        <v>3369</v>
      </c>
      <c r="C55" s="362">
        <v>8263369</v>
      </c>
      <c r="D55" s="363" t="s">
        <v>174</v>
      </c>
      <c r="E55" s="30" t="s">
        <v>420</v>
      </c>
      <c r="F55" s="30" t="s">
        <v>421</v>
      </c>
      <c r="G55" s="243">
        <v>0</v>
      </c>
      <c r="H55" s="243">
        <v>446.08911643939774</v>
      </c>
      <c r="I55" s="243">
        <v>0</v>
      </c>
      <c r="J55" s="243">
        <f t="shared" si="1"/>
        <v>446.08911643939774</v>
      </c>
      <c r="L55" s="30" t="s">
        <v>423</v>
      </c>
      <c r="N55" s="244"/>
    </row>
    <row r="56" spans="1:14" ht="14.5" x14ac:dyDescent="0.35">
      <c r="A56" s="255" t="s">
        <v>175</v>
      </c>
      <c r="B56" s="30">
        <v>2301</v>
      </c>
      <c r="C56" s="362">
        <v>8262301</v>
      </c>
      <c r="D56" s="363" t="s">
        <v>435</v>
      </c>
      <c r="E56" s="30" t="s">
        <v>425</v>
      </c>
      <c r="F56" s="30" t="s">
        <v>421</v>
      </c>
      <c r="G56" s="243">
        <v>0</v>
      </c>
      <c r="H56" s="243">
        <v>500.16052449265811</v>
      </c>
      <c r="I56" s="243">
        <v>0</v>
      </c>
      <c r="J56" s="243">
        <f t="shared" si="1"/>
        <v>500.16052449265811</v>
      </c>
      <c r="L56" s="30" t="s">
        <v>423</v>
      </c>
      <c r="N56" s="244"/>
    </row>
    <row r="57" spans="1:14" ht="14.5" x14ac:dyDescent="0.35">
      <c r="A57" s="255" t="s">
        <v>176</v>
      </c>
      <c r="B57" s="30">
        <v>3006</v>
      </c>
      <c r="C57" s="362">
        <v>8263006</v>
      </c>
      <c r="D57" s="363" t="s">
        <v>436</v>
      </c>
      <c r="E57" s="30" t="s">
        <v>427</v>
      </c>
      <c r="F57" s="30" t="s">
        <v>421</v>
      </c>
      <c r="G57" s="243">
        <v>0</v>
      </c>
      <c r="H57" s="243">
        <v>43.933019043274022</v>
      </c>
      <c r="I57" s="243">
        <v>468</v>
      </c>
      <c r="J57" s="243">
        <f t="shared" si="1"/>
        <v>511.93301904327404</v>
      </c>
      <c r="N57" s="244"/>
    </row>
    <row r="58" spans="1:14" ht="14.5" x14ac:dyDescent="0.35">
      <c r="A58" s="255" t="s">
        <v>177</v>
      </c>
      <c r="B58" s="30">
        <v>2327</v>
      </c>
      <c r="C58" s="362">
        <v>8262327</v>
      </c>
      <c r="D58" s="363" t="s">
        <v>177</v>
      </c>
      <c r="E58" s="30" t="s">
        <v>420</v>
      </c>
      <c r="F58" s="30" t="s">
        <v>421</v>
      </c>
      <c r="G58" s="243">
        <v>0</v>
      </c>
      <c r="H58" s="243">
        <v>566.06005305756912</v>
      </c>
      <c r="I58" s="243">
        <v>6030</v>
      </c>
      <c r="J58" s="243">
        <f t="shared" si="1"/>
        <v>6596.0600530575693</v>
      </c>
      <c r="N58" s="244"/>
    </row>
    <row r="59" spans="1:14" ht="14.5" x14ac:dyDescent="0.35">
      <c r="A59" s="255" t="s">
        <v>191</v>
      </c>
      <c r="B59" s="30">
        <v>3389</v>
      </c>
      <c r="C59" s="362">
        <v>8263389</v>
      </c>
      <c r="D59" s="363" t="s">
        <v>191</v>
      </c>
      <c r="E59" s="30" t="s">
        <v>420</v>
      </c>
      <c r="F59" s="30" t="s">
        <v>421</v>
      </c>
      <c r="G59" s="243">
        <v>0</v>
      </c>
      <c r="H59" s="243">
        <v>650.54662814078836</v>
      </c>
      <c r="I59" s="243">
        <v>6930</v>
      </c>
      <c r="J59" s="243">
        <f t="shared" si="1"/>
        <v>7580.546628140788</v>
      </c>
      <c r="N59" s="244"/>
    </row>
    <row r="60" spans="1:14" ht="14.5" x14ac:dyDescent="0.35">
      <c r="A60" s="331" t="s">
        <v>178</v>
      </c>
      <c r="B60" s="30">
        <v>2000</v>
      </c>
      <c r="C60" s="362">
        <v>8262000</v>
      </c>
      <c r="D60" s="363" t="s">
        <v>178</v>
      </c>
      <c r="E60" s="30" t="s">
        <v>420</v>
      </c>
      <c r="F60" s="30" t="s">
        <v>421</v>
      </c>
      <c r="G60" s="243">
        <v>0</v>
      </c>
      <c r="H60" s="243">
        <v>704.61803619404873</v>
      </c>
      <c r="I60" s="243">
        <v>7506</v>
      </c>
      <c r="J60" s="243">
        <f t="shared" si="1"/>
        <v>8210.6180361940496</v>
      </c>
      <c r="N60" s="244"/>
    </row>
    <row r="61" spans="1:14" ht="14.5" x14ac:dyDescent="0.35">
      <c r="A61" s="255" t="s">
        <v>179</v>
      </c>
      <c r="B61" s="30">
        <v>2330</v>
      </c>
      <c r="C61" s="362">
        <v>8262330</v>
      </c>
      <c r="D61" s="363" t="s">
        <v>179</v>
      </c>
      <c r="E61" s="30" t="s">
        <v>420</v>
      </c>
      <c r="F61" s="30" t="s">
        <v>421</v>
      </c>
      <c r="G61" s="243">
        <v>0</v>
      </c>
      <c r="H61" s="243">
        <v>615.06226660583627</v>
      </c>
      <c r="I61" s="243">
        <v>6552</v>
      </c>
      <c r="J61" s="243">
        <f t="shared" si="1"/>
        <v>7167.0622666058362</v>
      </c>
      <c r="N61" s="244"/>
    </row>
    <row r="62" spans="1:14" ht="14.5" x14ac:dyDescent="0.35">
      <c r="A62" s="255" t="s">
        <v>180</v>
      </c>
      <c r="B62" s="30">
        <v>2320</v>
      </c>
      <c r="C62" s="362">
        <v>8262320</v>
      </c>
      <c r="D62" s="363" t="s">
        <v>180</v>
      </c>
      <c r="E62" s="30" t="s">
        <v>427</v>
      </c>
      <c r="F62" s="30" t="s">
        <v>421</v>
      </c>
      <c r="G62" s="243">
        <v>0</v>
      </c>
      <c r="H62" s="243">
        <v>206.14724320305501</v>
      </c>
      <c r="I62" s="243">
        <v>2196</v>
      </c>
      <c r="J62" s="243">
        <f t="shared" si="1"/>
        <v>2402.147243203055</v>
      </c>
      <c r="N62" s="244"/>
    </row>
    <row r="63" spans="1:14" ht="14.5" x14ac:dyDescent="0.35">
      <c r="A63" s="255" t="s">
        <v>155</v>
      </c>
      <c r="B63" s="30">
        <v>2306</v>
      </c>
      <c r="C63" s="362">
        <v>8262306</v>
      </c>
      <c r="D63" s="363" t="s">
        <v>437</v>
      </c>
      <c r="E63" s="30" t="s">
        <v>427</v>
      </c>
      <c r="F63" s="30" t="s">
        <v>421</v>
      </c>
      <c r="G63" s="243">
        <v>0</v>
      </c>
      <c r="H63" s="243">
        <v>113.21201061151383</v>
      </c>
      <c r="I63" s="243">
        <v>1206</v>
      </c>
      <c r="J63" s="243">
        <f t="shared" si="1"/>
        <v>1319.2120106115137</v>
      </c>
      <c r="N63" s="244"/>
    </row>
    <row r="64" spans="1:14" ht="14.5" x14ac:dyDescent="0.35">
      <c r="A64" s="255" t="s">
        <v>181</v>
      </c>
      <c r="B64" s="30">
        <v>2122</v>
      </c>
      <c r="C64" s="362">
        <v>8262122</v>
      </c>
      <c r="D64" s="363" t="s">
        <v>181</v>
      </c>
      <c r="E64" s="30" t="s">
        <v>427</v>
      </c>
      <c r="F64" s="30" t="s">
        <v>421</v>
      </c>
      <c r="G64" s="243">
        <v>0</v>
      </c>
      <c r="H64" s="243">
        <v>454.5377739477197</v>
      </c>
      <c r="I64" s="243">
        <v>4842</v>
      </c>
      <c r="J64" s="243">
        <f t="shared" si="1"/>
        <v>5296.5377739477199</v>
      </c>
      <c r="N64" s="244"/>
    </row>
    <row r="65" spans="1:14" ht="14.5" x14ac:dyDescent="0.35">
      <c r="C65" s="362"/>
      <c r="D65" s="363"/>
      <c r="I65" s="243"/>
      <c r="J65" s="243"/>
      <c r="N65" s="244"/>
    </row>
    <row r="66" spans="1:14" ht="14.5" x14ac:dyDescent="0.35">
      <c r="C66" s="362"/>
      <c r="D66" s="363"/>
      <c r="I66" s="243"/>
      <c r="J66" s="243"/>
      <c r="N66" s="244"/>
    </row>
    <row r="67" spans="1:14" ht="14.5" x14ac:dyDescent="0.35">
      <c r="C67" s="362"/>
      <c r="D67" s="363"/>
      <c r="I67" s="243"/>
      <c r="J67" s="243"/>
      <c r="N67" s="244"/>
    </row>
    <row r="68" spans="1:14" ht="14.5" x14ac:dyDescent="0.35">
      <c r="C68" s="362"/>
      <c r="D68" s="363"/>
      <c r="I68" s="243"/>
      <c r="J68" s="243"/>
      <c r="N68" s="244"/>
    </row>
    <row r="69" spans="1:14" ht="14.5" x14ac:dyDescent="0.35">
      <c r="C69" s="362"/>
      <c r="D69" s="363"/>
      <c r="I69" s="243"/>
      <c r="J69" s="243"/>
      <c r="N69" s="244"/>
    </row>
    <row r="70" spans="1:14" ht="14.5" x14ac:dyDescent="0.35">
      <c r="C70" s="362"/>
      <c r="D70" s="363"/>
      <c r="I70" s="243"/>
      <c r="J70" s="243"/>
      <c r="N70" s="244"/>
    </row>
    <row r="71" spans="1:14" ht="14.5" x14ac:dyDescent="0.35">
      <c r="C71" s="362"/>
      <c r="D71" s="363"/>
      <c r="I71" s="243"/>
      <c r="J71" s="243"/>
      <c r="N71" s="244"/>
    </row>
    <row r="72" spans="1:14" ht="14.5" x14ac:dyDescent="0.35">
      <c r="C72" s="362"/>
      <c r="D72" s="363"/>
      <c r="I72" s="243"/>
      <c r="J72" s="243"/>
      <c r="N72" s="244"/>
    </row>
    <row r="73" spans="1:14" x14ac:dyDescent="0.25">
      <c r="B73" s="246"/>
    </row>
    <row r="74" spans="1:14" ht="13" thickBot="1" x14ac:dyDescent="0.3">
      <c r="A74" s="246"/>
      <c r="C74" s="246"/>
      <c r="D74" s="246"/>
      <c r="E74" s="246"/>
      <c r="F74" s="246"/>
      <c r="G74" s="252">
        <f>SUM(G7:G73)</f>
        <v>0</v>
      </c>
      <c r="H74" s="252">
        <f>SUM(H7:H73)</f>
        <v>24999.999999999989</v>
      </c>
      <c r="I74" s="252">
        <f>SUM(I7:I73)</f>
        <v>231934.5</v>
      </c>
      <c r="J74" s="252">
        <f>SUM(J7:J73)</f>
        <v>256934.50000000003</v>
      </c>
      <c r="N74" s="252">
        <f>SUM(N7:N73)</f>
        <v>0</v>
      </c>
    </row>
    <row r="75" spans="1:14" ht="13" x14ac:dyDescent="0.3">
      <c r="B75" s="253"/>
    </row>
    <row r="76" spans="1:14" ht="13" x14ac:dyDescent="0.3">
      <c r="B76" s="253"/>
      <c r="C76" s="253"/>
      <c r="D76" s="253"/>
    </row>
    <row r="77" spans="1:14" ht="13" x14ac:dyDescent="0.3">
      <c r="B77" s="253"/>
      <c r="C77" s="253"/>
      <c r="D77" s="364" t="s">
        <v>573</v>
      </c>
      <c r="E77"/>
      <c r="F77"/>
      <c r="G77"/>
      <c r="H77"/>
      <c r="I77"/>
    </row>
    <row r="78" spans="1:14" ht="13" x14ac:dyDescent="0.3">
      <c r="C78" s="253"/>
      <c r="D78" s="364" t="s">
        <v>574</v>
      </c>
      <c r="E78"/>
      <c r="F78"/>
      <c r="H78"/>
      <c r="I78" s="356">
        <v>-3114</v>
      </c>
      <c r="J78" s="243"/>
    </row>
    <row r="79" spans="1:14" x14ac:dyDescent="0.25">
      <c r="D79" t="s">
        <v>575</v>
      </c>
      <c r="E79"/>
      <c r="F79"/>
      <c r="H79"/>
      <c r="I79" s="356">
        <v>-1386</v>
      </c>
      <c r="J79" s="243"/>
    </row>
    <row r="80" spans="1:14" x14ac:dyDescent="0.25">
      <c r="D80" t="s">
        <v>576</v>
      </c>
      <c r="E80"/>
      <c r="F80"/>
      <c r="H80"/>
      <c r="I80" s="356">
        <v>-7182</v>
      </c>
      <c r="J80" s="243"/>
    </row>
    <row r="81" spans="4:10" x14ac:dyDescent="0.25">
      <c r="D81" t="s">
        <v>171</v>
      </c>
      <c r="E81"/>
      <c r="F81"/>
      <c r="H81"/>
      <c r="I81" s="356">
        <v>-6246</v>
      </c>
      <c r="J81" s="243"/>
    </row>
    <row r="82" spans="4:10" x14ac:dyDescent="0.25">
      <c r="D82" t="s">
        <v>577</v>
      </c>
      <c r="E82"/>
      <c r="F82"/>
      <c r="H82"/>
      <c r="I82" s="356">
        <v>-6372</v>
      </c>
      <c r="J82" s="243"/>
    </row>
    <row r="83" spans="4:10" x14ac:dyDescent="0.25">
      <c r="D83" t="s">
        <v>578</v>
      </c>
      <c r="E83"/>
      <c r="F83"/>
      <c r="H83"/>
      <c r="I83" s="356">
        <v>-4752</v>
      </c>
      <c r="J83" s="243"/>
    </row>
    <row r="84" spans="4:10" x14ac:dyDescent="0.25">
      <c r="D84" t="s">
        <v>375</v>
      </c>
      <c r="E84"/>
      <c r="F84"/>
      <c r="H84"/>
      <c r="I84" s="356">
        <v>-5328</v>
      </c>
      <c r="J84" s="243"/>
    </row>
    <row r="85" spans="4:10" x14ac:dyDescent="0.25">
      <c r="D85"/>
      <c r="E85"/>
      <c r="F85"/>
      <c r="H85"/>
      <c r="I85"/>
      <c r="J85"/>
    </row>
    <row r="86" spans="4:10" ht="13" thickBot="1" x14ac:dyDescent="0.3">
      <c r="D86"/>
      <c r="E86"/>
      <c r="F86"/>
      <c r="H86" s="365">
        <f>SUM(H74:H85)</f>
        <v>24999.999999999989</v>
      </c>
      <c r="I86" s="365">
        <f t="shared" ref="I86:J86" si="2">SUM(I74:I85)</f>
        <v>197554.5</v>
      </c>
      <c r="J86" s="365">
        <f t="shared" si="2"/>
        <v>256934.50000000003</v>
      </c>
    </row>
    <row r="88" spans="4:10" x14ac:dyDescent="0.25">
      <c r="I88" s="30" t="s">
        <v>581</v>
      </c>
    </row>
  </sheetData>
  <sheetProtection algorithmName="SHA-512" hashValue="1O3LpzcOzdgWxdVa418cH6O1xRnWQ1Rzb7IFFDdMWL6glfr94GHu7qyjFMjtb8Wb4IF9aL6JxAmH5D86qyN3fQ==" saltValue="ZNWSuHG40cmt1x/g7iNu3w==" spinCount="100000" sheet="1" formatColumns="0" formatRows="0"/>
  <conditionalFormatting sqref="F7:F73">
    <cfRule type="cellIs" dxfId="125" priority="1" stopIfTrue="1" operator="equal">
      <formula>"Academy"</formula>
    </cfRule>
  </conditionalFormatting>
  <dataValidations count="2">
    <dataValidation type="list" allowBlank="1" showInputMessage="1" showErrorMessage="1" sqref="E7:E73" xr:uid="{83B83F02-46D9-4B37-AAB0-1F91662A31BA}">
      <formula1>Type</formula1>
    </dataValidation>
    <dataValidation type="list" allowBlank="1" showInputMessage="1" showErrorMessage="1" sqref="F7:F73" xr:uid="{18B1F45D-9E66-478B-9554-D7690DE1D577}">
      <formula1>Status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39997558519241921"/>
  </sheetPr>
  <dimension ref="A1:J43"/>
  <sheetViews>
    <sheetView tabSelected="1" workbookViewId="0">
      <selection activeCell="D43" sqref="D43"/>
    </sheetView>
  </sheetViews>
  <sheetFormatPr defaultColWidth="9.1796875" defaultRowHeight="12.5" x14ac:dyDescent="0.25"/>
  <cols>
    <col min="1" max="1" width="3.7265625" style="36" customWidth="1"/>
    <col min="2" max="2" width="129.26953125" style="36" customWidth="1"/>
    <col min="3" max="3" width="9.1796875" style="36"/>
    <col min="4" max="7" width="9.1796875" style="36" hidden="1" customWidth="1"/>
    <col min="8" max="14" width="0" style="36" hidden="1" customWidth="1"/>
    <col min="15" max="16384" width="9.1796875" style="36"/>
  </cols>
  <sheetData>
    <row r="1" spans="1:10" s="34" customFormat="1" ht="18" x14ac:dyDescent="0.25">
      <c r="A1" s="422" t="s">
        <v>438</v>
      </c>
      <c r="B1" s="422"/>
    </row>
    <row r="2" spans="1:10" x14ac:dyDescent="0.25">
      <c r="A2" s="424"/>
      <c r="B2" s="424"/>
    </row>
    <row r="3" spans="1:10" s="33" customFormat="1" ht="15" customHeight="1" x14ac:dyDescent="0.25">
      <c r="A3" s="421" t="s">
        <v>617</v>
      </c>
      <c r="B3" s="421"/>
      <c r="C3" s="35"/>
      <c r="D3" s="35"/>
      <c r="E3" s="35"/>
      <c r="F3" s="35"/>
      <c r="G3" s="35"/>
      <c r="H3" s="35"/>
      <c r="I3" s="35"/>
      <c r="J3" s="35"/>
    </row>
    <row r="4" spans="1:10" s="33" customFormat="1" ht="15.5" x14ac:dyDescent="0.25">
      <c r="A4" s="361"/>
      <c r="B4" s="361"/>
      <c r="C4" s="35"/>
      <c r="D4" s="35"/>
      <c r="E4" s="35"/>
      <c r="F4" s="35"/>
      <c r="G4" s="35"/>
      <c r="H4" s="35"/>
      <c r="I4" s="35"/>
      <c r="J4" s="35"/>
    </row>
    <row r="5" spans="1:10" s="33" customFormat="1" ht="15.75" customHeight="1" x14ac:dyDescent="0.25">
      <c r="A5" s="423" t="s">
        <v>439</v>
      </c>
      <c r="B5" s="423"/>
      <c r="C5" s="35"/>
      <c r="D5" s="35"/>
      <c r="E5" s="35"/>
      <c r="F5" s="35"/>
      <c r="G5" s="35"/>
      <c r="H5" s="35"/>
      <c r="I5" s="35"/>
      <c r="J5" s="35"/>
    </row>
    <row r="6" spans="1:10" s="33" customFormat="1" ht="15.5" x14ac:dyDescent="0.25">
      <c r="A6" s="425"/>
      <c r="B6" s="425"/>
    </row>
    <row r="7" spans="1:10" s="33" customFormat="1" ht="15.5" x14ac:dyDescent="0.25">
      <c r="A7" s="426" t="s">
        <v>582</v>
      </c>
      <c r="B7" s="426"/>
      <c r="E7" s="33" t="s">
        <v>440</v>
      </c>
    </row>
    <row r="8" spans="1:10" s="33" customFormat="1" ht="3" customHeight="1" x14ac:dyDescent="0.25">
      <c r="A8" s="426"/>
      <c r="B8" s="426"/>
    </row>
    <row r="9" spans="1:10" s="33" customFormat="1" ht="29.25" customHeight="1" x14ac:dyDescent="0.25">
      <c r="A9" s="25" t="s">
        <v>441</v>
      </c>
      <c r="B9" s="26" t="s">
        <v>603</v>
      </c>
      <c r="E9" s="23" t="s">
        <v>442</v>
      </c>
    </row>
    <row r="10" spans="1:10" s="33" customFormat="1" ht="15.5" x14ac:dyDescent="0.25">
      <c r="A10" s="25" t="s">
        <v>441</v>
      </c>
      <c r="B10" s="26" t="s">
        <v>443</v>
      </c>
      <c r="E10" s="23"/>
    </row>
    <row r="11" spans="1:10" s="33" customFormat="1" ht="15.5" x14ac:dyDescent="0.25">
      <c r="A11" s="25"/>
      <c r="B11" s="26"/>
    </row>
    <row r="12" spans="1:10" s="33" customFormat="1" ht="15.5" x14ac:dyDescent="0.25">
      <c r="A12" s="426" t="s">
        <v>583</v>
      </c>
      <c r="B12" s="426"/>
    </row>
    <row r="13" spans="1:10" s="33" customFormat="1" ht="3" customHeight="1" x14ac:dyDescent="0.25">
      <c r="A13" s="425"/>
      <c r="B13" s="425"/>
    </row>
    <row r="14" spans="1:10" s="33" customFormat="1" ht="15.5" x14ac:dyDescent="0.25">
      <c r="A14" s="25" t="s">
        <v>441</v>
      </c>
      <c r="B14" s="23" t="s">
        <v>447</v>
      </c>
      <c r="E14" s="23" t="s">
        <v>444</v>
      </c>
    </row>
    <row r="15" spans="1:10" s="33" customFormat="1" ht="28" x14ac:dyDescent="0.25">
      <c r="A15" s="25" t="s">
        <v>441</v>
      </c>
      <c r="B15" s="26" t="s">
        <v>604</v>
      </c>
      <c r="E15" s="23" t="s">
        <v>444</v>
      </c>
    </row>
    <row r="16" spans="1:10" s="33" customFormat="1" ht="15.5" x14ac:dyDescent="0.25">
      <c r="A16" s="425"/>
      <c r="B16" s="425"/>
      <c r="E16" s="23" t="s">
        <v>444</v>
      </c>
    </row>
    <row r="17" spans="1:5" s="33" customFormat="1" ht="15.5" x14ac:dyDescent="0.25">
      <c r="A17" s="426" t="s">
        <v>584</v>
      </c>
      <c r="B17" s="426"/>
    </row>
    <row r="18" spans="1:5" s="33" customFormat="1" ht="15.5" x14ac:dyDescent="0.25">
      <c r="A18" s="425"/>
      <c r="B18" s="425"/>
    </row>
    <row r="19" spans="1:5" s="33" customFormat="1" ht="28" x14ac:dyDescent="0.25">
      <c r="A19" s="25" t="s">
        <v>441</v>
      </c>
      <c r="B19" s="26" t="s">
        <v>605</v>
      </c>
    </row>
    <row r="20" spans="1:5" s="33" customFormat="1" ht="15.5" x14ac:dyDescent="0.25">
      <c r="A20" s="25" t="s">
        <v>441</v>
      </c>
      <c r="B20" s="26" t="s">
        <v>445</v>
      </c>
    </row>
    <row r="21" spans="1:5" s="33" customFormat="1" ht="15.5" x14ac:dyDescent="0.25">
      <c r="A21" s="25" t="s">
        <v>441</v>
      </c>
      <c r="B21" s="26" t="s">
        <v>443</v>
      </c>
    </row>
    <row r="22" spans="1:5" s="33" customFormat="1" ht="12.75" customHeight="1" x14ac:dyDescent="0.25">
      <c r="A22" s="25"/>
      <c r="B22" s="26"/>
    </row>
    <row r="23" spans="1:5" s="33" customFormat="1" ht="15.5" x14ac:dyDescent="0.25">
      <c r="A23" s="426" t="s">
        <v>446</v>
      </c>
      <c r="B23" s="426"/>
    </row>
    <row r="24" spans="1:5" s="33" customFormat="1" ht="3" customHeight="1" x14ac:dyDescent="0.25">
      <c r="A24" s="425"/>
      <c r="B24" s="425"/>
    </row>
    <row r="25" spans="1:5" x14ac:dyDescent="0.25">
      <c r="A25" s="25" t="s">
        <v>441</v>
      </c>
      <c r="B25" s="23" t="s">
        <v>447</v>
      </c>
    </row>
    <row r="26" spans="1:5" s="33" customFormat="1" ht="28" x14ac:dyDescent="0.25">
      <c r="A26" s="25" t="s">
        <v>441</v>
      </c>
      <c r="B26" s="26" t="s">
        <v>606</v>
      </c>
      <c r="E26" s="23" t="s">
        <v>444</v>
      </c>
    </row>
    <row r="27" spans="1:5" x14ac:dyDescent="0.25">
      <c r="A27" s="425"/>
      <c r="B27" s="425"/>
    </row>
    <row r="28" spans="1:5" s="37" customFormat="1" ht="17.5" x14ac:dyDescent="0.25">
      <c r="A28" s="426" t="s">
        <v>448</v>
      </c>
      <c r="B28" s="426"/>
    </row>
    <row r="29" spans="1:5" s="37" customFormat="1" ht="3" customHeight="1" x14ac:dyDescent="0.25">
      <c r="A29" s="426"/>
      <c r="B29" s="426"/>
    </row>
    <row r="30" spans="1:5" ht="28.5" customHeight="1" x14ac:dyDescent="0.25">
      <c r="A30" s="25" t="s">
        <v>441</v>
      </c>
      <c r="B30" s="26" t="s">
        <v>449</v>
      </c>
    </row>
    <row r="31" spans="1:5" x14ac:dyDescent="0.25">
      <c r="A31" s="425"/>
      <c r="B31" s="425"/>
    </row>
    <row r="32" spans="1:5" ht="13" x14ac:dyDescent="0.25">
      <c r="A32" s="426" t="s">
        <v>450</v>
      </c>
      <c r="B32" s="426"/>
    </row>
    <row r="33" spans="1:2" s="33" customFormat="1" ht="15.5" x14ac:dyDescent="0.25">
      <c r="A33" s="426"/>
      <c r="B33" s="426"/>
    </row>
    <row r="34" spans="1:2" s="33" customFormat="1" ht="25" x14ac:dyDescent="0.25">
      <c r="A34" s="25" t="s">
        <v>441</v>
      </c>
      <c r="B34" s="26" t="s">
        <v>451</v>
      </c>
    </row>
    <row r="35" spans="1:2" s="33" customFormat="1" ht="15.5" x14ac:dyDescent="0.25">
      <c r="A35" s="25" t="s">
        <v>441</v>
      </c>
      <c r="B35" s="26" t="s">
        <v>452</v>
      </c>
    </row>
    <row r="36" spans="1:2" s="33" customFormat="1" ht="15.5" x14ac:dyDescent="0.25">
      <c r="A36" s="25" t="s">
        <v>441</v>
      </c>
      <c r="B36" s="26" t="s">
        <v>585</v>
      </c>
    </row>
    <row r="37" spans="1:2" s="33" customFormat="1" ht="15.5" x14ac:dyDescent="0.25">
      <c r="A37" s="427"/>
      <c r="B37" s="427"/>
    </row>
    <row r="38" spans="1:2" s="33" customFormat="1" ht="15.5" x14ac:dyDescent="0.25">
      <c r="A38" s="428" t="s">
        <v>453</v>
      </c>
      <c r="B38" s="428"/>
    </row>
    <row r="39" spans="1:2" ht="15.5" x14ac:dyDescent="0.25">
      <c r="A39" s="427"/>
      <c r="B39" s="427"/>
    </row>
    <row r="40" spans="1:2" ht="25" x14ac:dyDescent="0.25">
      <c r="A40" s="25" t="s">
        <v>441</v>
      </c>
      <c r="B40" s="26" t="s">
        <v>454</v>
      </c>
    </row>
    <row r="41" spans="1:2" x14ac:dyDescent="0.25">
      <c r="A41" s="25" t="s">
        <v>441</v>
      </c>
      <c r="B41" s="26" t="s">
        <v>455</v>
      </c>
    </row>
    <row r="42" spans="1:2" ht="15.5" x14ac:dyDescent="0.25">
      <c r="A42" s="427"/>
      <c r="B42" s="427"/>
    </row>
    <row r="43" spans="1:2" x14ac:dyDescent="0.25">
      <c r="A43" s="424"/>
      <c r="B43" s="424"/>
    </row>
  </sheetData>
  <sheetProtection algorithmName="SHA-512" hashValue="U9/1/5fk6N4bDTlnH/6oZrm59NPph0kr6NFDYcarl9cE0oHosQjiHapYz1IiAF32m3aFewZseJezB97WVm1wmQ==" saltValue="FEW906SN7byacjXgLo+fnQ==" spinCount="100000" sheet="1" objects="1" scenarios="1" formatColumns="0" formatRows="0"/>
  <mergeCells count="25">
    <mergeCell ref="A37:B37"/>
    <mergeCell ref="A38:B38"/>
    <mergeCell ref="A39:B39"/>
    <mergeCell ref="A42:B42"/>
    <mergeCell ref="A43:B43"/>
    <mergeCell ref="A28:B28"/>
    <mergeCell ref="A29:B29"/>
    <mergeCell ref="A31:B31"/>
    <mergeCell ref="A32:B32"/>
    <mergeCell ref="A33:B33"/>
    <mergeCell ref="A17:B17"/>
    <mergeCell ref="A18:B18"/>
    <mergeCell ref="A23:B23"/>
    <mergeCell ref="A24:B24"/>
    <mergeCell ref="A27:B27"/>
    <mergeCell ref="A7:B7"/>
    <mergeCell ref="A8:B8"/>
    <mergeCell ref="A12:B12"/>
    <mergeCell ref="A13:B13"/>
    <mergeCell ref="A16:B16"/>
    <mergeCell ref="A3:B3"/>
    <mergeCell ref="A1:B1"/>
    <mergeCell ref="A5:B5"/>
    <mergeCell ref="A2:B2"/>
    <mergeCell ref="A6:B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39997558519241921"/>
  </sheetPr>
  <dimension ref="A1:I49"/>
  <sheetViews>
    <sheetView showGridLines="0" workbookViewId="0">
      <selection activeCell="D43" sqref="D43"/>
    </sheetView>
  </sheetViews>
  <sheetFormatPr defaultRowHeight="12.5" x14ac:dyDescent="0.25"/>
  <cols>
    <col min="1" max="1" width="1.7265625" style="7" customWidth="1"/>
    <col min="2" max="2" width="2.81640625" customWidth="1"/>
    <col min="3" max="3" width="89.81640625" customWidth="1"/>
    <col min="7" max="7" width="17.1796875" customWidth="1"/>
    <col min="9" max="9" width="18.26953125" customWidth="1"/>
  </cols>
  <sheetData>
    <row r="1" spans="1:9" ht="18" customHeight="1" x14ac:dyDescent="0.4">
      <c r="A1" s="433" t="s">
        <v>456</v>
      </c>
      <c r="B1" s="433"/>
      <c r="C1" s="433"/>
      <c r="D1" s="2"/>
      <c r="E1" s="2"/>
      <c r="F1" s="2"/>
      <c r="G1" s="2"/>
      <c r="H1" s="2"/>
      <c r="I1" s="2"/>
    </row>
    <row r="2" spans="1:9" ht="12.75" customHeight="1" x14ac:dyDescent="0.4">
      <c r="A2" s="2"/>
      <c r="B2" s="2"/>
      <c r="C2" s="2"/>
      <c r="D2" s="2"/>
      <c r="E2" s="2"/>
      <c r="F2" s="2"/>
      <c r="G2" s="2"/>
      <c r="H2" s="2"/>
      <c r="I2" s="2"/>
    </row>
    <row r="3" spans="1:9" s="1" customFormat="1" ht="13" x14ac:dyDescent="0.3">
      <c r="A3" s="432" t="s">
        <v>457</v>
      </c>
      <c r="B3" s="432"/>
      <c r="C3" s="432"/>
    </row>
    <row r="4" spans="1:9" s="1" customFormat="1" ht="13" x14ac:dyDescent="0.3"/>
    <row r="5" spans="1:9" ht="15.5" x14ac:dyDescent="0.35">
      <c r="A5" s="12" t="s">
        <v>458</v>
      </c>
      <c r="B5" s="12"/>
    </row>
    <row r="6" spans="1:9" x14ac:dyDescent="0.25">
      <c r="A6" s="25" t="s">
        <v>441</v>
      </c>
      <c r="B6" s="429" t="s">
        <v>459</v>
      </c>
      <c r="C6" s="429"/>
    </row>
    <row r="7" spans="1:9" ht="36.75" customHeight="1" x14ac:dyDescent="0.25">
      <c r="A7" s="25" t="s">
        <v>441</v>
      </c>
      <c r="B7" s="430" t="s">
        <v>607</v>
      </c>
      <c r="C7" s="430"/>
      <c r="D7" s="7"/>
      <c r="E7" s="7"/>
      <c r="F7" s="7"/>
      <c r="G7" s="7"/>
      <c r="H7" s="7"/>
      <c r="I7" s="7"/>
    </row>
    <row r="8" spans="1:9" ht="26.25" customHeight="1" x14ac:dyDescent="0.25">
      <c r="A8" s="25" t="s">
        <v>441</v>
      </c>
      <c r="B8" s="430" t="s">
        <v>608</v>
      </c>
      <c r="C8" s="430"/>
      <c r="D8" s="7"/>
      <c r="E8" s="7"/>
      <c r="F8" s="7"/>
      <c r="G8" s="7"/>
      <c r="H8" s="7"/>
      <c r="I8" s="7"/>
    </row>
    <row r="9" spans="1:9" x14ac:dyDescent="0.25">
      <c r="A9"/>
      <c r="B9" s="359" t="s">
        <v>460</v>
      </c>
      <c r="C9" s="355"/>
      <c r="D9" s="7"/>
      <c r="E9" s="7"/>
      <c r="F9" s="7"/>
      <c r="G9" s="7"/>
      <c r="H9" s="7"/>
      <c r="I9" s="7"/>
    </row>
    <row r="10" spans="1:9" ht="42" customHeight="1" x14ac:dyDescent="0.25">
      <c r="A10" s="25" t="s">
        <v>441</v>
      </c>
      <c r="B10" s="430" t="s">
        <v>609</v>
      </c>
      <c r="C10" s="430"/>
      <c r="D10" s="7"/>
      <c r="E10" s="7"/>
      <c r="F10" s="7"/>
      <c r="G10" s="7"/>
      <c r="H10" s="7"/>
      <c r="I10" s="7"/>
    </row>
    <row r="11" spans="1:9" x14ac:dyDescent="0.25">
      <c r="A11"/>
    </row>
    <row r="12" spans="1:9" ht="15.5" x14ac:dyDescent="0.35">
      <c r="A12" s="12" t="s">
        <v>461</v>
      </c>
      <c r="B12" s="12"/>
    </row>
    <row r="13" spans="1:9" x14ac:dyDescent="0.25">
      <c r="A13" s="25" t="s">
        <v>441</v>
      </c>
      <c r="B13" s="429" t="s">
        <v>462</v>
      </c>
      <c r="C13" s="429"/>
    </row>
    <row r="14" spans="1:9" ht="27" customHeight="1" x14ac:dyDescent="0.25">
      <c r="A14" s="25" t="s">
        <v>441</v>
      </c>
      <c r="B14" s="434" t="s">
        <v>610</v>
      </c>
      <c r="C14" s="434"/>
      <c r="D14" s="7"/>
      <c r="E14" s="7"/>
      <c r="F14" s="7"/>
      <c r="G14" s="7"/>
      <c r="H14" s="7"/>
      <c r="I14" s="7"/>
    </row>
    <row r="15" spans="1:9" x14ac:dyDescent="0.25">
      <c r="A15" s="25" t="s">
        <v>441</v>
      </c>
      <c r="B15" s="360" t="s">
        <v>611</v>
      </c>
      <c r="C15" s="241"/>
      <c r="D15" s="7"/>
      <c r="E15" s="7"/>
      <c r="F15" s="7"/>
      <c r="G15" s="7"/>
      <c r="H15" s="7"/>
      <c r="I15" s="7"/>
    </row>
    <row r="16" spans="1:9" x14ac:dyDescent="0.25">
      <c r="A16"/>
    </row>
    <row r="17" spans="1:9" ht="15.5" x14ac:dyDescent="0.35">
      <c r="A17" s="12" t="s">
        <v>463</v>
      </c>
      <c r="B17" s="12"/>
    </row>
    <row r="18" spans="1:9" ht="28.5" customHeight="1" x14ac:dyDescent="0.25">
      <c r="A18" s="25" t="s">
        <v>441</v>
      </c>
      <c r="B18" s="430" t="s">
        <v>612</v>
      </c>
      <c r="C18" s="430"/>
    </row>
    <row r="19" spans="1:9" ht="26.25" customHeight="1" x14ac:dyDescent="0.25">
      <c r="A19" s="25" t="s">
        <v>441</v>
      </c>
      <c r="B19" s="430" t="s">
        <v>613</v>
      </c>
      <c r="C19" s="431"/>
    </row>
    <row r="20" spans="1:9" x14ac:dyDescent="0.25">
      <c r="A20"/>
    </row>
    <row r="21" spans="1:9" ht="15.5" x14ac:dyDescent="0.35">
      <c r="A21" s="12" t="s">
        <v>122</v>
      </c>
      <c r="B21" s="12"/>
    </row>
    <row r="22" spans="1:9" x14ac:dyDescent="0.25">
      <c r="A22" s="25" t="s">
        <v>441</v>
      </c>
      <c r="B22" s="429" t="s">
        <v>459</v>
      </c>
      <c r="C22" s="429"/>
    </row>
    <row r="23" spans="1:9" ht="25.5" hidden="1" customHeight="1" x14ac:dyDescent="0.25">
      <c r="A23" s="25" t="s">
        <v>441</v>
      </c>
      <c r="B23" s="430" t="s">
        <v>464</v>
      </c>
      <c r="C23" s="430"/>
      <c r="D23" s="7"/>
      <c r="E23" s="7"/>
      <c r="F23" s="7"/>
      <c r="G23" s="7"/>
      <c r="H23" s="7"/>
      <c r="I23" s="7"/>
    </row>
    <row r="24" spans="1:9" x14ac:dyDescent="0.25">
      <c r="A24" s="25" t="s">
        <v>441</v>
      </c>
      <c r="B24" s="429" t="s">
        <v>465</v>
      </c>
      <c r="C24" s="429"/>
    </row>
    <row r="25" spans="1:9" x14ac:dyDescent="0.25">
      <c r="A25" s="25" t="s">
        <v>441</v>
      </c>
      <c r="B25" s="429" t="s">
        <v>466</v>
      </c>
      <c r="C25" s="429"/>
    </row>
    <row r="26" spans="1:9" x14ac:dyDescent="0.25">
      <c r="A26"/>
    </row>
    <row r="27" spans="1:9" ht="15.5" x14ac:dyDescent="0.35">
      <c r="A27" s="12" t="s">
        <v>467</v>
      </c>
      <c r="B27" s="12"/>
    </row>
    <row r="28" spans="1:9" x14ac:dyDescent="0.25">
      <c r="A28" s="25" t="s">
        <v>441</v>
      </c>
      <c r="B28" s="429" t="s">
        <v>462</v>
      </c>
      <c r="C28" s="429"/>
    </row>
    <row r="29" spans="1:9" x14ac:dyDescent="0.25">
      <c r="A29"/>
    </row>
    <row r="30" spans="1:9" ht="15.5" x14ac:dyDescent="0.35">
      <c r="A30" s="12" t="s">
        <v>468</v>
      </c>
      <c r="B30" s="12"/>
    </row>
    <row r="31" spans="1:9" ht="27" customHeight="1" x14ac:dyDescent="0.25">
      <c r="A31" s="25" t="s">
        <v>441</v>
      </c>
      <c r="B31" s="434" t="s">
        <v>614</v>
      </c>
      <c r="C31" s="434"/>
      <c r="D31" s="7"/>
      <c r="E31" s="7"/>
      <c r="F31" s="7"/>
      <c r="G31" s="7"/>
      <c r="H31" s="7"/>
      <c r="I31" s="7"/>
    </row>
    <row r="32" spans="1:9" x14ac:dyDescent="0.25">
      <c r="A32" s="25" t="s">
        <v>441</v>
      </c>
      <c r="B32" s="429" t="s">
        <v>469</v>
      </c>
      <c r="C32" s="429"/>
    </row>
    <row r="33" spans="1:9" ht="38" x14ac:dyDescent="0.25">
      <c r="A33"/>
      <c r="B33" s="25" t="s">
        <v>441</v>
      </c>
      <c r="C33" s="241" t="s">
        <v>470</v>
      </c>
    </row>
    <row r="34" spans="1:9" ht="27.75" customHeight="1" x14ac:dyDescent="0.25">
      <c r="A34"/>
      <c r="B34" s="25" t="s">
        <v>441</v>
      </c>
      <c r="C34" s="14" t="s">
        <v>471</v>
      </c>
    </row>
    <row r="35" spans="1:9" ht="13" x14ac:dyDescent="0.3">
      <c r="A35"/>
      <c r="B35" s="25" t="s">
        <v>441</v>
      </c>
      <c r="C35" s="13" t="s">
        <v>472</v>
      </c>
    </row>
    <row r="36" spans="1:9" ht="15" customHeight="1" x14ac:dyDescent="0.3">
      <c r="A36"/>
      <c r="B36" s="25" t="s">
        <v>441</v>
      </c>
      <c r="C36" s="13" t="s">
        <v>618</v>
      </c>
    </row>
    <row r="37" spans="1:9" ht="15" customHeight="1" x14ac:dyDescent="0.3">
      <c r="A37"/>
      <c r="B37" s="25" t="s">
        <v>441</v>
      </c>
      <c r="C37" s="13" t="s">
        <v>473</v>
      </c>
    </row>
    <row r="38" spans="1:9" x14ac:dyDescent="0.25">
      <c r="A38"/>
      <c r="C38" s="7"/>
      <c r="D38" s="7"/>
      <c r="E38" s="7"/>
      <c r="F38" s="7"/>
      <c r="G38" s="7"/>
      <c r="H38" s="7"/>
      <c r="I38" s="7"/>
    </row>
    <row r="39" spans="1:9" ht="12.75" customHeight="1" x14ac:dyDescent="0.25">
      <c r="A39" s="25" t="s">
        <v>441</v>
      </c>
      <c r="B39" s="13" t="s">
        <v>474</v>
      </c>
      <c r="C39" s="7"/>
      <c r="D39" s="7"/>
      <c r="E39" s="7"/>
      <c r="F39" s="7"/>
      <c r="G39" s="7"/>
      <c r="H39" s="7"/>
      <c r="I39" s="7"/>
    </row>
    <row r="40" spans="1:9" x14ac:dyDescent="0.25">
      <c r="A40"/>
    </row>
    <row r="41" spans="1:9" ht="15.5" x14ac:dyDescent="0.35">
      <c r="A41" s="12" t="s">
        <v>475</v>
      </c>
      <c r="B41" s="12"/>
    </row>
    <row r="42" spans="1:9" x14ac:dyDescent="0.25">
      <c r="A42" s="25" t="s">
        <v>441</v>
      </c>
      <c r="B42" s="434" t="s">
        <v>476</v>
      </c>
      <c r="C42" s="435"/>
      <c r="D42" s="10"/>
      <c r="E42" s="10"/>
      <c r="F42" s="10"/>
      <c r="G42" s="10"/>
      <c r="H42" s="10"/>
      <c r="I42" s="10"/>
    </row>
    <row r="43" spans="1:9" s="3" customFormat="1" x14ac:dyDescent="0.25">
      <c r="A43" s="11"/>
      <c r="B43" s="25" t="s">
        <v>441</v>
      </c>
      <c r="C43" s="13" t="s">
        <v>477</v>
      </c>
      <c r="D43" s="11"/>
      <c r="E43" s="11"/>
      <c r="F43" s="11"/>
      <c r="G43" s="11"/>
      <c r="H43" s="11"/>
      <c r="I43" s="11"/>
    </row>
    <row r="44" spans="1:9" s="3" customFormat="1" x14ac:dyDescent="0.25">
      <c r="A44" s="11"/>
      <c r="B44" s="25" t="s">
        <v>441</v>
      </c>
      <c r="C44" s="13" t="s">
        <v>478</v>
      </c>
      <c r="D44" s="11"/>
      <c r="E44" s="11"/>
      <c r="F44" s="11"/>
      <c r="G44" s="11"/>
      <c r="H44" s="11"/>
      <c r="I44" s="11"/>
    </row>
    <row r="45" spans="1:9" s="3" customFormat="1" x14ac:dyDescent="0.25">
      <c r="A45" s="11"/>
      <c r="B45" s="25" t="s">
        <v>441</v>
      </c>
      <c r="C45" s="13" t="s">
        <v>479</v>
      </c>
      <c r="D45" s="11"/>
      <c r="E45" s="11"/>
      <c r="F45" s="11"/>
      <c r="G45" s="11"/>
      <c r="H45" s="11"/>
      <c r="I45" s="11"/>
    </row>
    <row r="46" spans="1:9" x14ac:dyDescent="0.25">
      <c r="A46"/>
    </row>
    <row r="47" spans="1:9" ht="13" x14ac:dyDescent="0.3">
      <c r="A47" s="1"/>
      <c r="B47" s="1"/>
    </row>
    <row r="49" ht="33" customHeight="1" x14ac:dyDescent="0.25"/>
  </sheetData>
  <sheetProtection algorithmName="SHA-512" hashValue="8sZKHHKVTecph83RHO6QC5NfIF1JyBptIRh5+NM3gGkXA71znW/c1i3Xmt7GTdjKQHuclVsqLyUT9pSCH+C/ig==" saltValue="8SoaM2NXiyokg3R4vEEfAQ==" spinCount="100000" sheet="1" objects="1" scenarios="1" formatColumns="0" formatRows="0"/>
  <customSheetViews>
    <customSheetView guid="{3B8BEA06-F9A1-45B5-B1F5-F8EBF54A7F60}" showRuler="0">
      <selection activeCell="A5" sqref="A5"/>
      <pageMargins left="0" right="0" top="0" bottom="0" header="0" footer="0"/>
      <headerFooter alignWithMargins="0"/>
    </customSheetView>
  </customSheetViews>
  <mergeCells count="18">
    <mergeCell ref="B42:C42"/>
    <mergeCell ref="B14:C14"/>
    <mergeCell ref="B22:C22"/>
    <mergeCell ref="B23:C23"/>
    <mergeCell ref="B24:C24"/>
    <mergeCell ref="B25:C25"/>
    <mergeCell ref="B28:C28"/>
    <mergeCell ref="B31:C31"/>
    <mergeCell ref="A1:C1"/>
    <mergeCell ref="B6:C6"/>
    <mergeCell ref="B7:C7"/>
    <mergeCell ref="B10:C10"/>
    <mergeCell ref="B32:C32"/>
    <mergeCell ref="B13:C13"/>
    <mergeCell ref="B18:C18"/>
    <mergeCell ref="B19:C19"/>
    <mergeCell ref="B8:C8"/>
    <mergeCell ref="A3:C3"/>
  </mergeCells>
  <phoneticPr fontId="10" type="noConversion"/>
  <hyperlinks>
    <hyperlink ref="B9" r:id="rId1" xr:uid="{33AC674A-8FAC-4F0A-83EB-819055E8FD55}"/>
  </hyperlinks>
  <pageMargins left="0.15748031496062992" right="0.15748031496062992" top="0.19685039370078741" bottom="0.19685039370078741"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pageSetUpPr fitToPage="1"/>
  </sheetPr>
  <dimension ref="A1:Z2470"/>
  <sheetViews>
    <sheetView zoomScale="90" zoomScaleNormal="90" workbookViewId="0">
      <pane xSplit="4" ySplit="8" topLeftCell="E9" activePane="bottomRight" state="frozen"/>
      <selection activeCell="D43" sqref="D43"/>
      <selection pane="topRight" activeCell="D43" sqref="D43"/>
      <selection pane="bottomLeft" activeCell="D43" sqref="D43"/>
      <selection pane="bottomRight" activeCell="D43" sqref="D43"/>
    </sheetView>
  </sheetViews>
  <sheetFormatPr defaultColWidth="9.1796875" defaultRowHeight="15.5" x14ac:dyDescent="0.35"/>
  <cols>
    <col min="1" max="1" width="2" customWidth="1"/>
    <col min="2" max="2" width="5.1796875" customWidth="1"/>
    <col min="3" max="3" width="64.54296875" bestFit="1" customWidth="1"/>
    <col min="4" max="5" width="15.7265625" customWidth="1"/>
    <col min="6" max="17" width="12.7265625" customWidth="1"/>
    <col min="18" max="18" width="12.7265625" style="1" customWidth="1"/>
    <col min="19" max="19" width="3" customWidth="1"/>
    <col min="20" max="20" width="38.81640625" hidden="1" customWidth="1"/>
    <col min="21" max="21" width="12.7265625" hidden="1" customWidth="1"/>
    <col min="22" max="22" width="9.1796875" hidden="1" customWidth="1"/>
    <col min="23" max="23" width="29.81640625" style="13" customWidth="1"/>
    <col min="24" max="24" width="51.7265625" customWidth="1"/>
    <col min="25" max="25" width="9.1796875" customWidth="1"/>
    <col min="26" max="26" width="9.1796875" style="18" customWidth="1"/>
  </cols>
  <sheetData>
    <row r="1" spans="1:26" s="13" customFormat="1" ht="23" x14ac:dyDescent="0.5">
      <c r="A1" s="66" t="s">
        <v>601</v>
      </c>
      <c r="B1" s="67"/>
      <c r="C1" s="67"/>
      <c r="D1" s="436" t="s">
        <v>480</v>
      </c>
      <c r="E1" s="436"/>
      <c r="F1" s="436"/>
      <c r="G1" s="436"/>
      <c r="H1" s="436"/>
      <c r="I1" s="436"/>
      <c r="J1" s="436"/>
      <c r="K1" s="436"/>
      <c r="L1" s="436"/>
      <c r="M1" s="436"/>
      <c r="N1" s="436"/>
      <c r="O1" s="436"/>
      <c r="P1" s="436"/>
      <c r="Q1" s="436"/>
      <c r="R1" s="436"/>
      <c r="S1" s="39"/>
      <c r="T1" s="9" t="s">
        <v>481</v>
      </c>
      <c r="W1" s="9" t="s">
        <v>481</v>
      </c>
      <c r="Z1" s="18"/>
    </row>
    <row r="2" spans="1:26" s="13" customFormat="1" ht="49.5" customHeight="1" x14ac:dyDescent="0.4">
      <c r="A2" s="68"/>
      <c r="B2" s="68"/>
      <c r="C2" s="72" t="s">
        <v>482</v>
      </c>
      <c r="D2" s="372"/>
      <c r="E2" s="69"/>
      <c r="F2" s="69"/>
      <c r="G2" s="69"/>
      <c r="H2" s="70"/>
      <c r="I2" s="70"/>
      <c r="J2" s="70"/>
      <c r="K2" s="70"/>
      <c r="L2" s="70"/>
      <c r="M2" s="70"/>
      <c r="N2" s="70"/>
      <c r="O2" s="70"/>
      <c r="P2" s="70"/>
      <c r="Q2" s="70"/>
      <c r="R2" s="71"/>
      <c r="W2" s="34"/>
      <c r="X2" s="350" t="s">
        <v>483</v>
      </c>
      <c r="Z2" s="18"/>
    </row>
    <row r="3" spans="1:26" s="13" customFormat="1" ht="18" customHeight="1" x14ac:dyDescent="0.4">
      <c r="A3" s="68"/>
      <c r="B3" s="68"/>
      <c r="C3" s="72" t="s">
        <v>484</v>
      </c>
      <c r="D3" s="441" t="str">
        <f>IFERROR(VLOOKUP(D2,'Web Based Remittances'!C2:D70,2,0),"")</f>
        <v/>
      </c>
      <c r="E3" s="441"/>
      <c r="F3" s="441"/>
      <c r="G3" s="441"/>
      <c r="H3" s="72"/>
      <c r="I3" s="70"/>
      <c r="J3" s="73"/>
      <c r="K3" s="73" t="s">
        <v>485</v>
      </c>
      <c r="L3" s="74" t="s">
        <v>598</v>
      </c>
      <c r="M3" s="75"/>
      <c r="N3" s="75"/>
      <c r="O3" s="70"/>
      <c r="P3" s="70"/>
      <c r="Q3" s="70"/>
      <c r="R3" s="71"/>
      <c r="T3" s="8" t="s">
        <v>486</v>
      </c>
      <c r="U3" s="8" t="str">
        <f>IF(LEN(D4)=6,"Yes","No")</f>
        <v>No</v>
      </c>
      <c r="W3" s="8" t="s">
        <v>486</v>
      </c>
      <c r="X3" s="8" t="str">
        <f>IF(LEN(D4)=6,"Yes","No")</f>
        <v>No</v>
      </c>
      <c r="Z3" s="18"/>
    </row>
    <row r="4" spans="1:26" s="13" customFormat="1" ht="18" customHeight="1" thickBot="1" x14ac:dyDescent="0.45">
      <c r="A4" s="68"/>
      <c r="B4" s="68"/>
      <c r="C4" s="72" t="s">
        <v>487</v>
      </c>
      <c r="D4" s="76" t="str">
        <f>'Revised Budget'!D4</f>
        <v/>
      </c>
      <c r="E4" s="77"/>
      <c r="F4" s="70"/>
      <c r="G4" s="70"/>
      <c r="H4" s="70"/>
      <c r="I4" s="70"/>
      <c r="J4" s="70"/>
      <c r="K4" s="70"/>
      <c r="L4" s="70"/>
      <c r="M4" s="78"/>
      <c r="N4" s="78"/>
      <c r="O4" s="70"/>
      <c r="P4" s="70"/>
      <c r="Q4" s="70"/>
      <c r="R4" s="71"/>
      <c r="T4" s="8" t="s">
        <v>488</v>
      </c>
      <c r="U4" s="8" t="str">
        <f>IF(D3="Select School Name Here","No","Yes")</f>
        <v>Yes</v>
      </c>
      <c r="W4" s="8" t="s">
        <v>488</v>
      </c>
      <c r="X4" s="8" t="str">
        <f>IF(D3="","No","Yes")</f>
        <v>No</v>
      </c>
      <c r="Z4" s="18"/>
    </row>
    <row r="5" spans="1:26" s="8" customFormat="1" ht="18" customHeight="1" x14ac:dyDescent="0.35">
      <c r="A5" s="442" t="str">
        <f>IFERROR(IF(X4="yes",IF(X5="yes",IF(X6="yes",IF(X7="OK",IF(X2="yes",IF(X3="yes",IF(X8="Surplus","","Your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f>
        <v>Your check boxes are not clear (Column X).  Please correct</v>
      </c>
      <c r="B5" s="443"/>
      <c r="C5" s="443"/>
      <c r="D5" s="443"/>
      <c r="E5" s="79" t="s">
        <v>489</v>
      </c>
      <c r="F5" s="80" t="s">
        <v>490</v>
      </c>
      <c r="G5" s="80" t="s">
        <v>491</v>
      </c>
      <c r="H5" s="80" t="s">
        <v>492</v>
      </c>
      <c r="I5" s="80" t="s">
        <v>493</v>
      </c>
      <c r="J5" s="80" t="s">
        <v>494</v>
      </c>
      <c r="K5" s="80" t="s">
        <v>495</v>
      </c>
      <c r="L5" s="80" t="s">
        <v>496</v>
      </c>
      <c r="M5" s="80" t="s">
        <v>497</v>
      </c>
      <c r="N5" s="80" t="s">
        <v>498</v>
      </c>
      <c r="O5" s="80" t="s">
        <v>499</v>
      </c>
      <c r="P5" s="80" t="s">
        <v>500</v>
      </c>
      <c r="Q5" s="80" t="s">
        <v>501</v>
      </c>
      <c r="R5" s="444" t="s">
        <v>502</v>
      </c>
      <c r="T5" s="8" t="s">
        <v>503</v>
      </c>
      <c r="U5" s="8" t="str">
        <f>IF(AND(R31=0,R68=0,R76=0,R84=0)=TRUE,"Yes","No")</f>
        <v>Yes</v>
      </c>
      <c r="W5" s="8" t="s">
        <v>503</v>
      </c>
      <c r="X5" s="8" t="str">
        <f>IF(AND(R31=0,R68=0,R76=0,R84=0)=TRUE,"Yes","No")</f>
        <v>Yes</v>
      </c>
      <c r="Z5" s="18"/>
    </row>
    <row r="6" spans="1:26" s="13" customFormat="1" ht="18" customHeight="1" x14ac:dyDescent="0.35">
      <c r="A6" s="446"/>
      <c r="B6" s="447"/>
      <c r="C6" s="447"/>
      <c r="D6" s="447"/>
      <c r="E6" s="81" t="s">
        <v>504</v>
      </c>
      <c r="F6" s="70"/>
      <c r="G6" s="70"/>
      <c r="H6" s="70"/>
      <c r="I6" s="70"/>
      <c r="J6" s="70"/>
      <c r="K6" s="70"/>
      <c r="L6" s="70"/>
      <c r="M6" s="70"/>
      <c r="N6" s="70"/>
      <c r="O6" s="70"/>
      <c r="P6" s="70"/>
      <c r="Q6" s="70"/>
      <c r="R6" s="445"/>
      <c r="T6" s="8" t="s">
        <v>505</v>
      </c>
      <c r="U6" s="8" t="str">
        <f>IF(E105&lt;0,"No","Yes")</f>
        <v>Yes</v>
      </c>
      <c r="W6" s="8" t="s">
        <v>505</v>
      </c>
      <c r="X6" s="8" t="str">
        <f>IFERROR(IF(E105&lt;0,"No","Yes"),"")</f>
        <v>Yes</v>
      </c>
      <c r="Z6" s="18"/>
    </row>
    <row r="7" spans="1:26" s="13" customFormat="1" ht="21" customHeight="1" thickBot="1" x14ac:dyDescent="0.45">
      <c r="A7" s="448"/>
      <c r="B7" s="449"/>
      <c r="C7" s="449"/>
      <c r="D7" s="449"/>
      <c r="E7" s="82" t="s">
        <v>506</v>
      </c>
      <c r="F7" s="83" t="s">
        <v>506</v>
      </c>
      <c r="G7" s="83" t="s">
        <v>506</v>
      </c>
      <c r="H7" s="83" t="s">
        <v>506</v>
      </c>
      <c r="I7" s="83" t="s">
        <v>506</v>
      </c>
      <c r="J7" s="83" t="s">
        <v>506</v>
      </c>
      <c r="K7" s="83" t="s">
        <v>506</v>
      </c>
      <c r="L7" s="83" t="s">
        <v>506</v>
      </c>
      <c r="M7" s="83" t="s">
        <v>506</v>
      </c>
      <c r="N7" s="83" t="s">
        <v>506</v>
      </c>
      <c r="O7" s="83" t="s">
        <v>506</v>
      </c>
      <c r="P7" s="83" t="s">
        <v>506</v>
      </c>
      <c r="Q7" s="83" t="s">
        <v>506</v>
      </c>
      <c r="R7" s="84" t="s">
        <v>506</v>
      </c>
      <c r="T7" s="22" t="s">
        <v>597</v>
      </c>
      <c r="U7" s="109" t="str">
        <f>IFERROR(IF('Original Budget Workings'!B19&lt;&gt;0,"Check I01 Analysis on Workings Tab","OK"),"")</f>
        <v>OK</v>
      </c>
      <c r="W7" s="22" t="s">
        <v>597</v>
      </c>
      <c r="X7" s="109" t="str">
        <f>IFERROR(IF('Original Budget Workings'!B19&lt;&gt;0,"Check I01 Analysis on Workings Tab","OK"),"")</f>
        <v>OK</v>
      </c>
      <c r="Z7" s="18"/>
    </row>
    <row r="8" spans="1:26" s="13" customFormat="1" ht="20" x14ac:dyDescent="0.4">
      <c r="A8" s="56"/>
      <c r="B8" s="57"/>
      <c r="C8" s="58" t="s">
        <v>508</v>
      </c>
      <c r="D8" s="59" t="s">
        <v>509</v>
      </c>
      <c r="E8" s="439"/>
      <c r="F8" s="439"/>
      <c r="G8" s="439"/>
      <c r="H8" s="439"/>
      <c r="I8" s="439"/>
      <c r="J8" s="439"/>
      <c r="K8" s="439"/>
      <c r="L8" s="439"/>
      <c r="M8" s="439"/>
      <c r="N8" s="439"/>
      <c r="O8" s="439"/>
      <c r="P8" s="439"/>
      <c r="Q8" s="439"/>
      <c r="R8" s="440"/>
      <c r="T8" s="22" t="s">
        <v>507</v>
      </c>
      <c r="U8" s="109" t="str">
        <f>IF(E108&lt;0,"Deficit","Surplus")</f>
        <v>Surplus</v>
      </c>
      <c r="W8" s="22" t="s">
        <v>507</v>
      </c>
      <c r="X8" s="109" t="str">
        <f>IFERROR(IF(E108&lt;0,"Deficit","Surplus"),"")</f>
        <v>Surplus</v>
      </c>
      <c r="Z8" s="18"/>
    </row>
    <row r="9" spans="1:26" s="13" customFormat="1" x14ac:dyDescent="0.35">
      <c r="A9" s="60"/>
      <c r="B9" s="13" t="s">
        <v>19</v>
      </c>
      <c r="C9" s="6" t="s">
        <v>20</v>
      </c>
      <c r="D9" s="40">
        <v>4190105</v>
      </c>
      <c r="E9" s="273">
        <f>IFERROR(SUMIFS('Budget Data by month'!F:F,'Budget Data by month'!$B:$B,$D$2,'Budget Data by month'!$C:$C,$B9),0)</f>
        <v>0</v>
      </c>
      <c r="F9" s="273">
        <f>IFERROR(SUMIFS('Budget Data by month'!G:G,'Budget Data by month'!$B:$B,$D$2,'Budget Data by month'!$C:$C,$B9),0)</f>
        <v>0</v>
      </c>
      <c r="G9" s="273">
        <f>IFERROR(SUMIFS('Budget Data by month'!H:H,'Budget Data by month'!$B:$B,$D$2,'Budget Data by month'!$C:$C,$B9),0)</f>
        <v>0</v>
      </c>
      <c r="H9" s="273">
        <f>IFERROR(SUMIFS('Budget Data by month'!I:I,'Budget Data by month'!$B:$B,$D$2,'Budget Data by month'!$C:$C,$B9),0)</f>
        <v>0</v>
      </c>
      <c r="I9" s="273">
        <f>IFERROR(SUMIFS('Budget Data by month'!J:J,'Budget Data by month'!$B:$B,$D$2,'Budget Data by month'!$C:$C,$B9),0)</f>
        <v>0</v>
      </c>
      <c r="J9" s="273">
        <f>IFERROR(SUMIFS('Budget Data by month'!K:K,'Budget Data by month'!$B:$B,$D$2,'Budget Data by month'!$C:$C,$B9),0)</f>
        <v>0</v>
      </c>
      <c r="K9" s="273">
        <f>IFERROR(SUMIFS('Budget Data by month'!L:L,'Budget Data by month'!$B:$B,$D$2,'Budget Data by month'!$C:$C,$B9),0)</f>
        <v>0</v>
      </c>
      <c r="L9" s="273">
        <f>IFERROR(SUMIFS('Budget Data by month'!M:M,'Budget Data by month'!$B:$B,$D$2,'Budget Data by month'!$C:$C,$B9),0)</f>
        <v>0</v>
      </c>
      <c r="M9" s="273">
        <f>IFERROR(SUMIFS('Budget Data by month'!N:N,'Budget Data by month'!$B:$B,$D$2,'Budget Data by month'!$C:$C,$B9),0)</f>
        <v>0</v>
      </c>
      <c r="N9" s="273">
        <f>IFERROR(SUMIFS('Budget Data by month'!O:O,'Budget Data by month'!$B:$B,$D$2,'Budget Data by month'!$C:$C,$B9),0)</f>
        <v>0</v>
      </c>
      <c r="O9" s="273">
        <f>IFERROR(SUMIFS('Budget Data by month'!P:P,'Budget Data by month'!$B:$B,$D$2,'Budget Data by month'!$C:$C,$B9),0)</f>
        <v>0</v>
      </c>
      <c r="P9" s="273">
        <f>IFERROR(SUMIFS('Budget Data by month'!Q:Q,'Budget Data by month'!$B:$B,$D$2,'Budget Data by month'!$C:$C,$B9),0)</f>
        <v>0</v>
      </c>
      <c r="Q9" s="273">
        <f>IFERROR(SUMIFS('Budget Data by month'!R:R,'Budget Data by month'!$B:$B,$D$2,'Budget Data by month'!$C:$C,$B9),0)</f>
        <v>0</v>
      </c>
      <c r="R9" s="61">
        <f t="shared" ref="R9:R22" si="0">SUM(F9:Q9)-E9</f>
        <v>0</v>
      </c>
      <c r="Z9" s="18"/>
    </row>
    <row r="10" spans="1:26" s="13" customFormat="1" x14ac:dyDescent="0.35">
      <c r="A10" s="60"/>
      <c r="B10" s="13" t="s">
        <v>21</v>
      </c>
      <c r="C10" s="6" t="s">
        <v>22</v>
      </c>
      <c r="D10" s="40">
        <v>4190110</v>
      </c>
      <c r="E10" s="273">
        <f>IFERROR(SUMIFS('Budget Data by month'!F:F,'Budget Data by month'!$B:$B,$D$2,'Budget Data by month'!$C:$C,$B10),0)</f>
        <v>0</v>
      </c>
      <c r="F10" s="273">
        <f>IFERROR(SUMIFS('Budget Data by month'!G:G,'Budget Data by month'!$B:$B,$D$2,'Budget Data by month'!$C:$C,$B10),0)</f>
        <v>0</v>
      </c>
      <c r="G10" s="273">
        <f>IFERROR(SUMIFS('Budget Data by month'!H:H,'Budget Data by month'!$B:$B,$D$2,'Budget Data by month'!$C:$C,$B10),0)</f>
        <v>0</v>
      </c>
      <c r="H10" s="273">
        <f>IFERROR(SUMIFS('Budget Data by month'!I:I,'Budget Data by month'!$B:$B,$D$2,'Budget Data by month'!$C:$C,$B10),0)</f>
        <v>0</v>
      </c>
      <c r="I10" s="273">
        <f>IFERROR(SUMIFS('Budget Data by month'!J:J,'Budget Data by month'!$B:$B,$D$2,'Budget Data by month'!$C:$C,$B10),0)</f>
        <v>0</v>
      </c>
      <c r="J10" s="273">
        <f>IFERROR(SUMIFS('Budget Data by month'!K:K,'Budget Data by month'!$B:$B,$D$2,'Budget Data by month'!$C:$C,$B10),0)</f>
        <v>0</v>
      </c>
      <c r="K10" s="273">
        <f>IFERROR(SUMIFS('Budget Data by month'!L:L,'Budget Data by month'!$B:$B,$D$2,'Budget Data by month'!$C:$C,$B10),0)</f>
        <v>0</v>
      </c>
      <c r="L10" s="273">
        <f>IFERROR(SUMIFS('Budget Data by month'!M:M,'Budget Data by month'!$B:$B,$D$2,'Budget Data by month'!$C:$C,$B10),0)</f>
        <v>0</v>
      </c>
      <c r="M10" s="273">
        <f>IFERROR(SUMIFS('Budget Data by month'!N:N,'Budget Data by month'!$B:$B,$D$2,'Budget Data by month'!$C:$C,$B10),0)</f>
        <v>0</v>
      </c>
      <c r="N10" s="273">
        <f>IFERROR(SUMIFS('Budget Data by month'!O:O,'Budget Data by month'!$B:$B,$D$2,'Budget Data by month'!$C:$C,$B10),0)</f>
        <v>0</v>
      </c>
      <c r="O10" s="273">
        <f>IFERROR(SUMIFS('Budget Data by month'!P:P,'Budget Data by month'!$B:$B,$D$2,'Budget Data by month'!$C:$C,$B10),0)</f>
        <v>0</v>
      </c>
      <c r="P10" s="273">
        <f>IFERROR(SUMIFS('Budget Data by month'!Q:Q,'Budget Data by month'!$B:$B,$D$2,'Budget Data by month'!$C:$C,$B10),0)</f>
        <v>0</v>
      </c>
      <c r="Q10" s="273">
        <f>IFERROR(SUMIFS('Budget Data by month'!R:R,'Budget Data by month'!$B:$B,$D$2,'Budget Data by month'!$C:$C,$B10),0)</f>
        <v>0</v>
      </c>
      <c r="R10" s="61">
        <f t="shared" si="0"/>
        <v>0</v>
      </c>
      <c r="Z10" s="18"/>
    </row>
    <row r="11" spans="1:26" s="13" customFormat="1" x14ac:dyDescent="0.35">
      <c r="A11" s="60"/>
      <c r="B11" s="13" t="s">
        <v>23</v>
      </c>
      <c r="C11" s="6" t="s">
        <v>24</v>
      </c>
      <c r="D11" s="40">
        <v>4190120</v>
      </c>
      <c r="E11" s="273">
        <f>IFERROR(SUMIFS('Budget Data by month'!F:F,'Budget Data by month'!$B:$B,$D$2,'Budget Data by month'!$C:$C,$B11),0)</f>
        <v>0</v>
      </c>
      <c r="F11" s="273">
        <f>IFERROR(SUMIFS('Budget Data by month'!G:G,'Budget Data by month'!$B:$B,$D$2,'Budget Data by month'!$C:$C,$B11),0)</f>
        <v>0</v>
      </c>
      <c r="G11" s="273">
        <f>IFERROR(SUMIFS('Budget Data by month'!H:H,'Budget Data by month'!$B:$B,$D$2,'Budget Data by month'!$C:$C,$B11),0)</f>
        <v>0</v>
      </c>
      <c r="H11" s="273">
        <f>IFERROR(SUMIFS('Budget Data by month'!I:I,'Budget Data by month'!$B:$B,$D$2,'Budget Data by month'!$C:$C,$B11),0)</f>
        <v>0</v>
      </c>
      <c r="I11" s="273">
        <f>IFERROR(SUMIFS('Budget Data by month'!J:J,'Budget Data by month'!$B:$B,$D$2,'Budget Data by month'!$C:$C,$B11),0)</f>
        <v>0</v>
      </c>
      <c r="J11" s="273">
        <f>IFERROR(SUMIFS('Budget Data by month'!K:K,'Budget Data by month'!$B:$B,$D$2,'Budget Data by month'!$C:$C,$B11),0)</f>
        <v>0</v>
      </c>
      <c r="K11" s="273">
        <f>IFERROR(SUMIFS('Budget Data by month'!L:L,'Budget Data by month'!$B:$B,$D$2,'Budget Data by month'!$C:$C,$B11),0)</f>
        <v>0</v>
      </c>
      <c r="L11" s="273">
        <f>IFERROR(SUMIFS('Budget Data by month'!M:M,'Budget Data by month'!$B:$B,$D$2,'Budget Data by month'!$C:$C,$B11),0)</f>
        <v>0</v>
      </c>
      <c r="M11" s="273">
        <f>IFERROR(SUMIFS('Budget Data by month'!N:N,'Budget Data by month'!$B:$B,$D$2,'Budget Data by month'!$C:$C,$B11),0)</f>
        <v>0</v>
      </c>
      <c r="N11" s="273">
        <f>IFERROR(SUMIFS('Budget Data by month'!O:O,'Budget Data by month'!$B:$B,$D$2,'Budget Data by month'!$C:$C,$B11),0)</f>
        <v>0</v>
      </c>
      <c r="O11" s="273">
        <f>IFERROR(SUMIFS('Budget Data by month'!P:P,'Budget Data by month'!$B:$B,$D$2,'Budget Data by month'!$C:$C,$B11),0)</f>
        <v>0</v>
      </c>
      <c r="P11" s="273">
        <f>IFERROR(SUMIFS('Budget Data by month'!Q:Q,'Budget Data by month'!$B:$B,$D$2,'Budget Data by month'!$C:$C,$B11),0)</f>
        <v>0</v>
      </c>
      <c r="Q11" s="273">
        <f>IFERROR(SUMIFS('Budget Data by month'!R:R,'Budget Data by month'!$B:$B,$D$2,'Budget Data by month'!$C:$C,$B11),0)</f>
        <v>0</v>
      </c>
      <c r="R11" s="61">
        <f t="shared" si="0"/>
        <v>0</v>
      </c>
      <c r="Z11" s="18"/>
    </row>
    <row r="12" spans="1:26" s="13" customFormat="1" x14ac:dyDescent="0.35">
      <c r="A12" s="60"/>
      <c r="B12" s="13" t="s">
        <v>25</v>
      </c>
      <c r="C12" s="6" t="s">
        <v>26</v>
      </c>
      <c r="D12" s="40">
        <v>4190140</v>
      </c>
      <c r="E12" s="273">
        <f>IFERROR(SUMIFS('Budget Data by month'!F:F,'Budget Data by month'!$B:$B,$D$2,'Budget Data by month'!$C:$C,$B12),0)</f>
        <v>0</v>
      </c>
      <c r="F12" s="273">
        <f>IFERROR(SUMIFS('Budget Data by month'!G:G,'Budget Data by month'!$B:$B,$D$2,'Budget Data by month'!$C:$C,$B12),0)</f>
        <v>0</v>
      </c>
      <c r="G12" s="273">
        <f>IFERROR(SUMIFS('Budget Data by month'!H:H,'Budget Data by month'!$B:$B,$D$2,'Budget Data by month'!$C:$C,$B12),0)</f>
        <v>0</v>
      </c>
      <c r="H12" s="273">
        <f>IFERROR(SUMIFS('Budget Data by month'!I:I,'Budget Data by month'!$B:$B,$D$2,'Budget Data by month'!$C:$C,$B12),0)</f>
        <v>0</v>
      </c>
      <c r="I12" s="273">
        <f>IFERROR(SUMIFS('Budget Data by month'!J:J,'Budget Data by month'!$B:$B,$D$2,'Budget Data by month'!$C:$C,$B12),0)</f>
        <v>0</v>
      </c>
      <c r="J12" s="273">
        <f>IFERROR(SUMIFS('Budget Data by month'!K:K,'Budget Data by month'!$B:$B,$D$2,'Budget Data by month'!$C:$C,$B12),0)</f>
        <v>0</v>
      </c>
      <c r="K12" s="273">
        <f>IFERROR(SUMIFS('Budget Data by month'!L:L,'Budget Data by month'!$B:$B,$D$2,'Budget Data by month'!$C:$C,$B12),0)</f>
        <v>0</v>
      </c>
      <c r="L12" s="273">
        <f>IFERROR(SUMIFS('Budget Data by month'!M:M,'Budget Data by month'!$B:$B,$D$2,'Budget Data by month'!$C:$C,$B12),0)</f>
        <v>0</v>
      </c>
      <c r="M12" s="273">
        <f>IFERROR(SUMIFS('Budget Data by month'!N:N,'Budget Data by month'!$B:$B,$D$2,'Budget Data by month'!$C:$C,$B12),0)</f>
        <v>0</v>
      </c>
      <c r="N12" s="273">
        <f>IFERROR(SUMIFS('Budget Data by month'!O:O,'Budget Data by month'!$B:$B,$D$2,'Budget Data by month'!$C:$C,$B12),0)</f>
        <v>0</v>
      </c>
      <c r="O12" s="273">
        <f>IFERROR(SUMIFS('Budget Data by month'!P:P,'Budget Data by month'!$B:$B,$D$2,'Budget Data by month'!$C:$C,$B12),0)</f>
        <v>0</v>
      </c>
      <c r="P12" s="273">
        <f>IFERROR(SUMIFS('Budget Data by month'!Q:Q,'Budget Data by month'!$B:$B,$D$2,'Budget Data by month'!$C:$C,$B12),0)</f>
        <v>0</v>
      </c>
      <c r="Q12" s="273">
        <f>IFERROR(SUMIFS('Budget Data by month'!R:R,'Budget Data by month'!$B:$B,$D$2,'Budget Data by month'!$C:$C,$B12),0)</f>
        <v>0</v>
      </c>
      <c r="R12" s="61">
        <f t="shared" si="0"/>
        <v>0</v>
      </c>
      <c r="Z12" s="18"/>
    </row>
    <row r="13" spans="1:26" s="13" customFormat="1" x14ac:dyDescent="0.35">
      <c r="A13" s="60"/>
      <c r="B13" s="13" t="s">
        <v>27</v>
      </c>
      <c r="C13" s="6" t="s">
        <v>28</v>
      </c>
      <c r="D13" s="40">
        <v>4190160</v>
      </c>
      <c r="E13" s="273">
        <f>IFERROR(SUMIFS('Budget Data by month'!F:F,'Budget Data by month'!$B:$B,$D$2,'Budget Data by month'!$C:$C,$B13),0)</f>
        <v>0</v>
      </c>
      <c r="F13" s="273">
        <f>IFERROR(SUMIFS('Budget Data by month'!G:G,'Budget Data by month'!$B:$B,$D$2,'Budget Data by month'!$C:$C,$B13),0)</f>
        <v>0</v>
      </c>
      <c r="G13" s="273">
        <f>IFERROR(SUMIFS('Budget Data by month'!H:H,'Budget Data by month'!$B:$B,$D$2,'Budget Data by month'!$C:$C,$B13),0)</f>
        <v>0</v>
      </c>
      <c r="H13" s="273">
        <f>IFERROR(SUMIFS('Budget Data by month'!I:I,'Budget Data by month'!$B:$B,$D$2,'Budget Data by month'!$C:$C,$B13),0)</f>
        <v>0</v>
      </c>
      <c r="I13" s="273">
        <f>IFERROR(SUMIFS('Budget Data by month'!J:J,'Budget Data by month'!$B:$B,$D$2,'Budget Data by month'!$C:$C,$B13),0)</f>
        <v>0</v>
      </c>
      <c r="J13" s="273">
        <f>IFERROR(SUMIFS('Budget Data by month'!K:K,'Budget Data by month'!$B:$B,$D$2,'Budget Data by month'!$C:$C,$B13),0)</f>
        <v>0</v>
      </c>
      <c r="K13" s="273">
        <f>IFERROR(SUMIFS('Budget Data by month'!L:L,'Budget Data by month'!$B:$B,$D$2,'Budget Data by month'!$C:$C,$B13),0)</f>
        <v>0</v>
      </c>
      <c r="L13" s="273">
        <f>IFERROR(SUMIFS('Budget Data by month'!M:M,'Budget Data by month'!$B:$B,$D$2,'Budget Data by month'!$C:$C,$B13),0)</f>
        <v>0</v>
      </c>
      <c r="M13" s="273">
        <f>IFERROR(SUMIFS('Budget Data by month'!N:N,'Budget Data by month'!$B:$B,$D$2,'Budget Data by month'!$C:$C,$B13),0)</f>
        <v>0</v>
      </c>
      <c r="N13" s="273">
        <f>IFERROR(SUMIFS('Budget Data by month'!O:O,'Budget Data by month'!$B:$B,$D$2,'Budget Data by month'!$C:$C,$B13),0)</f>
        <v>0</v>
      </c>
      <c r="O13" s="273">
        <f>IFERROR(SUMIFS('Budget Data by month'!P:P,'Budget Data by month'!$B:$B,$D$2,'Budget Data by month'!$C:$C,$B13),0)</f>
        <v>0</v>
      </c>
      <c r="P13" s="273">
        <f>IFERROR(SUMIFS('Budget Data by month'!Q:Q,'Budget Data by month'!$B:$B,$D$2,'Budget Data by month'!$C:$C,$B13),0)</f>
        <v>0</v>
      </c>
      <c r="Q13" s="273">
        <f>IFERROR(SUMIFS('Budget Data by month'!R:R,'Budget Data by month'!$B:$B,$D$2,'Budget Data by month'!$C:$C,$B13),0)</f>
        <v>0</v>
      </c>
      <c r="R13" s="61">
        <f t="shared" si="0"/>
        <v>0</v>
      </c>
      <c r="Z13" s="18"/>
    </row>
    <row r="14" spans="1:26" s="13" customFormat="1" x14ac:dyDescent="0.35">
      <c r="A14" s="60"/>
      <c r="B14" s="13" t="s">
        <v>29</v>
      </c>
      <c r="C14" s="6" t="s">
        <v>30</v>
      </c>
      <c r="D14" s="40">
        <v>4190390</v>
      </c>
      <c r="E14" s="273">
        <f>IFERROR(SUMIFS('Budget Data by month'!F:F,'Budget Data by month'!$B:$B,$D$2,'Budget Data by month'!$C:$C,$B14),0)</f>
        <v>0</v>
      </c>
      <c r="F14" s="273">
        <f>IFERROR(SUMIFS('Budget Data by month'!G:G,'Budget Data by month'!$B:$B,$D$2,'Budget Data by month'!$C:$C,$B14),0)</f>
        <v>0</v>
      </c>
      <c r="G14" s="273">
        <f>IFERROR(SUMIFS('Budget Data by month'!H:H,'Budget Data by month'!$B:$B,$D$2,'Budget Data by month'!$C:$C,$B14),0)</f>
        <v>0</v>
      </c>
      <c r="H14" s="273">
        <f>IFERROR(SUMIFS('Budget Data by month'!I:I,'Budget Data by month'!$B:$B,$D$2,'Budget Data by month'!$C:$C,$B14),0)</f>
        <v>0</v>
      </c>
      <c r="I14" s="273">
        <f>IFERROR(SUMIFS('Budget Data by month'!J:J,'Budget Data by month'!$B:$B,$D$2,'Budget Data by month'!$C:$C,$B14),0)</f>
        <v>0</v>
      </c>
      <c r="J14" s="273">
        <f>IFERROR(SUMIFS('Budget Data by month'!K:K,'Budget Data by month'!$B:$B,$D$2,'Budget Data by month'!$C:$C,$B14),0)</f>
        <v>0</v>
      </c>
      <c r="K14" s="273">
        <f>IFERROR(SUMIFS('Budget Data by month'!L:L,'Budget Data by month'!$B:$B,$D$2,'Budget Data by month'!$C:$C,$B14),0)</f>
        <v>0</v>
      </c>
      <c r="L14" s="273">
        <f>IFERROR(SUMIFS('Budget Data by month'!M:M,'Budget Data by month'!$B:$B,$D$2,'Budget Data by month'!$C:$C,$B14),0)</f>
        <v>0</v>
      </c>
      <c r="M14" s="273">
        <f>IFERROR(SUMIFS('Budget Data by month'!N:N,'Budget Data by month'!$B:$B,$D$2,'Budget Data by month'!$C:$C,$B14),0)</f>
        <v>0</v>
      </c>
      <c r="N14" s="273">
        <f>IFERROR(SUMIFS('Budget Data by month'!O:O,'Budget Data by month'!$B:$B,$D$2,'Budget Data by month'!$C:$C,$B14),0)</f>
        <v>0</v>
      </c>
      <c r="O14" s="273">
        <f>IFERROR(SUMIFS('Budget Data by month'!P:P,'Budget Data by month'!$B:$B,$D$2,'Budget Data by month'!$C:$C,$B14),0)</f>
        <v>0</v>
      </c>
      <c r="P14" s="273">
        <f>IFERROR(SUMIFS('Budget Data by month'!Q:Q,'Budget Data by month'!$B:$B,$D$2,'Budget Data by month'!$C:$C,$B14),0)</f>
        <v>0</v>
      </c>
      <c r="Q14" s="273">
        <f>IFERROR(SUMIFS('Budget Data by month'!R:R,'Budget Data by month'!$B:$B,$D$2,'Budget Data by month'!$C:$C,$B14),0)</f>
        <v>0</v>
      </c>
      <c r="R14" s="61">
        <f t="shared" si="0"/>
        <v>0</v>
      </c>
      <c r="Z14" s="18"/>
    </row>
    <row r="15" spans="1:26" s="13" customFormat="1" x14ac:dyDescent="0.35">
      <c r="A15" s="60"/>
      <c r="B15" s="13" t="s">
        <v>31</v>
      </c>
      <c r="C15" s="6" t="s">
        <v>32</v>
      </c>
      <c r="D15" s="62">
        <v>4191900</v>
      </c>
      <c r="E15" s="273">
        <f>IFERROR(SUMIFS('Budget Data by month'!F:F,'Budget Data by month'!$B:$B,$D$2,'Budget Data by month'!$C:$C,$B15),0)</f>
        <v>0</v>
      </c>
      <c r="F15" s="273">
        <f>IFERROR(SUMIFS('Budget Data by month'!G:G,'Budget Data by month'!$B:$B,$D$2,'Budget Data by month'!$C:$C,$B15),0)</f>
        <v>0</v>
      </c>
      <c r="G15" s="273">
        <f>IFERROR(SUMIFS('Budget Data by month'!H:H,'Budget Data by month'!$B:$B,$D$2,'Budget Data by month'!$C:$C,$B15),0)</f>
        <v>0</v>
      </c>
      <c r="H15" s="273">
        <f>IFERROR(SUMIFS('Budget Data by month'!I:I,'Budget Data by month'!$B:$B,$D$2,'Budget Data by month'!$C:$C,$B15),0)</f>
        <v>0</v>
      </c>
      <c r="I15" s="273">
        <f>IFERROR(SUMIFS('Budget Data by month'!J:J,'Budget Data by month'!$B:$B,$D$2,'Budget Data by month'!$C:$C,$B15),0)</f>
        <v>0</v>
      </c>
      <c r="J15" s="273">
        <f>IFERROR(SUMIFS('Budget Data by month'!K:K,'Budget Data by month'!$B:$B,$D$2,'Budget Data by month'!$C:$C,$B15),0)</f>
        <v>0</v>
      </c>
      <c r="K15" s="273">
        <f>IFERROR(SUMIFS('Budget Data by month'!L:L,'Budget Data by month'!$B:$B,$D$2,'Budget Data by month'!$C:$C,$B15),0)</f>
        <v>0</v>
      </c>
      <c r="L15" s="273">
        <f>IFERROR(SUMIFS('Budget Data by month'!M:M,'Budget Data by month'!$B:$B,$D$2,'Budget Data by month'!$C:$C,$B15),0)</f>
        <v>0</v>
      </c>
      <c r="M15" s="273">
        <f>IFERROR(SUMIFS('Budget Data by month'!N:N,'Budget Data by month'!$B:$B,$D$2,'Budget Data by month'!$C:$C,$B15),0)</f>
        <v>0</v>
      </c>
      <c r="N15" s="273">
        <f>IFERROR(SUMIFS('Budget Data by month'!O:O,'Budget Data by month'!$B:$B,$D$2,'Budget Data by month'!$C:$C,$B15),0)</f>
        <v>0</v>
      </c>
      <c r="O15" s="273">
        <f>IFERROR(SUMIFS('Budget Data by month'!P:P,'Budget Data by month'!$B:$B,$D$2,'Budget Data by month'!$C:$C,$B15),0)</f>
        <v>0</v>
      </c>
      <c r="P15" s="273">
        <f>IFERROR(SUMIFS('Budget Data by month'!Q:Q,'Budget Data by month'!$B:$B,$D$2,'Budget Data by month'!$C:$C,$B15),0)</f>
        <v>0</v>
      </c>
      <c r="Q15" s="273">
        <f>IFERROR(SUMIFS('Budget Data by month'!R:R,'Budget Data by month'!$B:$B,$D$2,'Budget Data by month'!$C:$C,$B15),0)</f>
        <v>0</v>
      </c>
      <c r="R15" s="61">
        <f t="shared" si="0"/>
        <v>0</v>
      </c>
      <c r="Z15" s="18"/>
    </row>
    <row r="16" spans="1:26" s="13" customFormat="1" x14ac:dyDescent="0.35">
      <c r="A16" s="60"/>
      <c r="B16" s="13" t="s">
        <v>33</v>
      </c>
      <c r="C16" s="6" t="s">
        <v>34</v>
      </c>
      <c r="D16" s="62">
        <v>4191100</v>
      </c>
      <c r="E16" s="273">
        <f>IFERROR(SUMIFS('Budget Data by month'!F:F,'Budget Data by month'!$B:$B,$D$2,'Budget Data by month'!$C:$C,$B16),0)</f>
        <v>0</v>
      </c>
      <c r="F16" s="273">
        <f>IFERROR(SUMIFS('Budget Data by month'!G:G,'Budget Data by month'!$B:$B,$D$2,'Budget Data by month'!$C:$C,$B16),0)</f>
        <v>0</v>
      </c>
      <c r="G16" s="273">
        <f>IFERROR(SUMIFS('Budget Data by month'!H:H,'Budget Data by month'!$B:$B,$D$2,'Budget Data by month'!$C:$C,$B16),0)</f>
        <v>0</v>
      </c>
      <c r="H16" s="273">
        <f>IFERROR(SUMIFS('Budget Data by month'!I:I,'Budget Data by month'!$B:$B,$D$2,'Budget Data by month'!$C:$C,$B16),0)</f>
        <v>0</v>
      </c>
      <c r="I16" s="273">
        <f>IFERROR(SUMIFS('Budget Data by month'!J:J,'Budget Data by month'!$B:$B,$D$2,'Budget Data by month'!$C:$C,$B16),0)</f>
        <v>0</v>
      </c>
      <c r="J16" s="273">
        <f>IFERROR(SUMIFS('Budget Data by month'!K:K,'Budget Data by month'!$B:$B,$D$2,'Budget Data by month'!$C:$C,$B16),0)</f>
        <v>0</v>
      </c>
      <c r="K16" s="273">
        <f>IFERROR(SUMIFS('Budget Data by month'!L:L,'Budget Data by month'!$B:$B,$D$2,'Budget Data by month'!$C:$C,$B16),0)</f>
        <v>0</v>
      </c>
      <c r="L16" s="273">
        <f>IFERROR(SUMIFS('Budget Data by month'!M:M,'Budget Data by month'!$B:$B,$D$2,'Budget Data by month'!$C:$C,$B16),0)</f>
        <v>0</v>
      </c>
      <c r="M16" s="273">
        <f>IFERROR(SUMIFS('Budget Data by month'!N:N,'Budget Data by month'!$B:$B,$D$2,'Budget Data by month'!$C:$C,$B16),0)</f>
        <v>0</v>
      </c>
      <c r="N16" s="273">
        <f>IFERROR(SUMIFS('Budget Data by month'!O:O,'Budget Data by month'!$B:$B,$D$2,'Budget Data by month'!$C:$C,$B16),0)</f>
        <v>0</v>
      </c>
      <c r="O16" s="273">
        <f>IFERROR(SUMIFS('Budget Data by month'!P:P,'Budget Data by month'!$B:$B,$D$2,'Budget Data by month'!$C:$C,$B16),0)</f>
        <v>0</v>
      </c>
      <c r="P16" s="273">
        <f>IFERROR(SUMIFS('Budget Data by month'!Q:Q,'Budget Data by month'!$B:$B,$D$2,'Budget Data by month'!$C:$C,$B16),0)</f>
        <v>0</v>
      </c>
      <c r="Q16" s="273">
        <f>IFERROR(SUMIFS('Budget Data by month'!R:R,'Budget Data by month'!$B:$B,$D$2,'Budget Data by month'!$C:$C,$B16),0)</f>
        <v>0</v>
      </c>
      <c r="R16" s="61">
        <f t="shared" si="0"/>
        <v>0</v>
      </c>
      <c r="Z16" s="18"/>
    </row>
    <row r="17" spans="1:26" s="13" customFormat="1" x14ac:dyDescent="0.35">
      <c r="A17" s="60"/>
      <c r="B17" s="13" t="s">
        <v>35</v>
      </c>
      <c r="C17" s="6" t="s">
        <v>36</v>
      </c>
      <c r="D17" s="40">
        <v>4191110</v>
      </c>
      <c r="E17" s="273">
        <f>IFERROR(SUMIFS('Budget Data by month'!F:F,'Budget Data by month'!$B:$B,$D$2,'Budget Data by month'!$C:$C,$B17),0)</f>
        <v>0</v>
      </c>
      <c r="F17" s="273">
        <f>IFERROR(SUMIFS('Budget Data by month'!G:G,'Budget Data by month'!$B:$B,$D$2,'Budget Data by month'!$C:$C,$B17),0)</f>
        <v>0</v>
      </c>
      <c r="G17" s="273">
        <f>IFERROR(SUMIFS('Budget Data by month'!H:H,'Budget Data by month'!$B:$B,$D$2,'Budget Data by month'!$C:$C,$B17),0)</f>
        <v>0</v>
      </c>
      <c r="H17" s="273">
        <f>IFERROR(SUMIFS('Budget Data by month'!I:I,'Budget Data by month'!$B:$B,$D$2,'Budget Data by month'!$C:$C,$B17),0)</f>
        <v>0</v>
      </c>
      <c r="I17" s="273">
        <f>IFERROR(SUMIFS('Budget Data by month'!J:J,'Budget Data by month'!$B:$B,$D$2,'Budget Data by month'!$C:$C,$B17),0)</f>
        <v>0</v>
      </c>
      <c r="J17" s="273">
        <f>IFERROR(SUMIFS('Budget Data by month'!K:K,'Budget Data by month'!$B:$B,$D$2,'Budget Data by month'!$C:$C,$B17),0)</f>
        <v>0</v>
      </c>
      <c r="K17" s="273">
        <f>IFERROR(SUMIFS('Budget Data by month'!L:L,'Budget Data by month'!$B:$B,$D$2,'Budget Data by month'!$C:$C,$B17),0)</f>
        <v>0</v>
      </c>
      <c r="L17" s="273">
        <f>IFERROR(SUMIFS('Budget Data by month'!M:M,'Budget Data by month'!$B:$B,$D$2,'Budget Data by month'!$C:$C,$B17),0)</f>
        <v>0</v>
      </c>
      <c r="M17" s="273">
        <f>IFERROR(SUMIFS('Budget Data by month'!N:N,'Budget Data by month'!$B:$B,$D$2,'Budget Data by month'!$C:$C,$B17),0)</f>
        <v>0</v>
      </c>
      <c r="N17" s="273">
        <f>IFERROR(SUMIFS('Budget Data by month'!O:O,'Budget Data by month'!$B:$B,$D$2,'Budget Data by month'!$C:$C,$B17),0)</f>
        <v>0</v>
      </c>
      <c r="O17" s="273">
        <f>IFERROR(SUMIFS('Budget Data by month'!P:P,'Budget Data by month'!$B:$B,$D$2,'Budget Data by month'!$C:$C,$B17),0)</f>
        <v>0</v>
      </c>
      <c r="P17" s="273">
        <f>IFERROR(SUMIFS('Budget Data by month'!Q:Q,'Budget Data by month'!$B:$B,$D$2,'Budget Data by month'!$C:$C,$B17),0)</f>
        <v>0</v>
      </c>
      <c r="Q17" s="273">
        <f>IFERROR(SUMIFS('Budget Data by month'!R:R,'Budget Data by month'!$B:$B,$D$2,'Budget Data by month'!$C:$C,$B17),0)</f>
        <v>0</v>
      </c>
      <c r="R17" s="61">
        <f t="shared" si="0"/>
        <v>0</v>
      </c>
      <c r="Z17" s="18"/>
    </row>
    <row r="18" spans="1:26" s="13" customFormat="1" x14ac:dyDescent="0.35">
      <c r="A18" s="60"/>
      <c r="B18" s="13" t="s">
        <v>37</v>
      </c>
      <c r="C18" s="6" t="s">
        <v>38</v>
      </c>
      <c r="D18" s="40">
        <v>4191600</v>
      </c>
      <c r="E18" s="273">
        <f>IFERROR(SUMIFS('Budget Data by month'!F:F,'Budget Data by month'!$B:$B,$D$2,'Budget Data by month'!$C:$C,$B18),0)</f>
        <v>0</v>
      </c>
      <c r="F18" s="273">
        <f>IFERROR(SUMIFS('Budget Data by month'!G:G,'Budget Data by month'!$B:$B,$D$2,'Budget Data by month'!$C:$C,$B18),0)</f>
        <v>0</v>
      </c>
      <c r="G18" s="273">
        <f>IFERROR(SUMIFS('Budget Data by month'!H:H,'Budget Data by month'!$B:$B,$D$2,'Budget Data by month'!$C:$C,$B18),0)</f>
        <v>0</v>
      </c>
      <c r="H18" s="273">
        <f>IFERROR(SUMIFS('Budget Data by month'!I:I,'Budget Data by month'!$B:$B,$D$2,'Budget Data by month'!$C:$C,$B18),0)</f>
        <v>0</v>
      </c>
      <c r="I18" s="273">
        <f>IFERROR(SUMIFS('Budget Data by month'!J:J,'Budget Data by month'!$B:$B,$D$2,'Budget Data by month'!$C:$C,$B18),0)</f>
        <v>0</v>
      </c>
      <c r="J18" s="273">
        <f>IFERROR(SUMIFS('Budget Data by month'!K:K,'Budget Data by month'!$B:$B,$D$2,'Budget Data by month'!$C:$C,$B18),0)</f>
        <v>0</v>
      </c>
      <c r="K18" s="273">
        <f>IFERROR(SUMIFS('Budget Data by month'!L:L,'Budget Data by month'!$B:$B,$D$2,'Budget Data by month'!$C:$C,$B18),0)</f>
        <v>0</v>
      </c>
      <c r="L18" s="273">
        <f>IFERROR(SUMIFS('Budget Data by month'!M:M,'Budget Data by month'!$B:$B,$D$2,'Budget Data by month'!$C:$C,$B18),0)</f>
        <v>0</v>
      </c>
      <c r="M18" s="273">
        <f>IFERROR(SUMIFS('Budget Data by month'!N:N,'Budget Data by month'!$B:$B,$D$2,'Budget Data by month'!$C:$C,$B18),0)</f>
        <v>0</v>
      </c>
      <c r="N18" s="273">
        <f>IFERROR(SUMIFS('Budget Data by month'!O:O,'Budget Data by month'!$B:$B,$D$2,'Budget Data by month'!$C:$C,$B18),0)</f>
        <v>0</v>
      </c>
      <c r="O18" s="273">
        <f>IFERROR(SUMIFS('Budget Data by month'!P:P,'Budget Data by month'!$B:$B,$D$2,'Budget Data by month'!$C:$C,$B18),0)</f>
        <v>0</v>
      </c>
      <c r="P18" s="273">
        <f>IFERROR(SUMIFS('Budget Data by month'!Q:Q,'Budget Data by month'!$B:$B,$D$2,'Budget Data by month'!$C:$C,$B18),0)</f>
        <v>0</v>
      </c>
      <c r="Q18" s="273">
        <f>IFERROR(SUMIFS('Budget Data by month'!R:R,'Budget Data by month'!$B:$B,$D$2,'Budget Data by month'!$C:$C,$B18),0)</f>
        <v>0</v>
      </c>
      <c r="R18" s="61">
        <f t="shared" si="0"/>
        <v>0</v>
      </c>
      <c r="Z18" s="18"/>
    </row>
    <row r="19" spans="1:26" s="13" customFormat="1" x14ac:dyDescent="0.35">
      <c r="A19" s="60"/>
      <c r="B19" s="13" t="s">
        <v>39</v>
      </c>
      <c r="C19" s="6" t="s">
        <v>40</v>
      </c>
      <c r="D19" s="40">
        <v>4191610</v>
      </c>
      <c r="E19" s="273">
        <f>IFERROR(SUMIFS('Budget Data by month'!F:F,'Budget Data by month'!$B:$B,$D$2,'Budget Data by month'!$C:$C,$B19),0)</f>
        <v>0</v>
      </c>
      <c r="F19" s="273">
        <f>IFERROR(SUMIFS('Budget Data by month'!G:G,'Budget Data by month'!$B:$B,$D$2,'Budget Data by month'!$C:$C,$B19),0)</f>
        <v>0</v>
      </c>
      <c r="G19" s="273">
        <f>IFERROR(SUMIFS('Budget Data by month'!H:H,'Budget Data by month'!$B:$B,$D$2,'Budget Data by month'!$C:$C,$B19),0)</f>
        <v>0</v>
      </c>
      <c r="H19" s="273">
        <f>IFERROR(SUMIFS('Budget Data by month'!I:I,'Budget Data by month'!$B:$B,$D$2,'Budget Data by month'!$C:$C,$B19),0)</f>
        <v>0</v>
      </c>
      <c r="I19" s="273">
        <f>IFERROR(SUMIFS('Budget Data by month'!J:J,'Budget Data by month'!$B:$B,$D$2,'Budget Data by month'!$C:$C,$B19),0)</f>
        <v>0</v>
      </c>
      <c r="J19" s="273">
        <f>IFERROR(SUMIFS('Budget Data by month'!K:K,'Budget Data by month'!$B:$B,$D$2,'Budget Data by month'!$C:$C,$B19),0)</f>
        <v>0</v>
      </c>
      <c r="K19" s="273">
        <f>IFERROR(SUMIFS('Budget Data by month'!L:L,'Budget Data by month'!$B:$B,$D$2,'Budget Data by month'!$C:$C,$B19),0)</f>
        <v>0</v>
      </c>
      <c r="L19" s="273">
        <f>IFERROR(SUMIFS('Budget Data by month'!M:M,'Budget Data by month'!$B:$B,$D$2,'Budget Data by month'!$C:$C,$B19),0)</f>
        <v>0</v>
      </c>
      <c r="M19" s="273">
        <f>IFERROR(SUMIFS('Budget Data by month'!N:N,'Budget Data by month'!$B:$B,$D$2,'Budget Data by month'!$C:$C,$B19),0)</f>
        <v>0</v>
      </c>
      <c r="N19" s="273">
        <f>IFERROR(SUMIFS('Budget Data by month'!O:O,'Budget Data by month'!$B:$B,$D$2,'Budget Data by month'!$C:$C,$B19),0)</f>
        <v>0</v>
      </c>
      <c r="O19" s="273">
        <f>IFERROR(SUMIFS('Budget Data by month'!P:P,'Budget Data by month'!$B:$B,$D$2,'Budget Data by month'!$C:$C,$B19),0)</f>
        <v>0</v>
      </c>
      <c r="P19" s="273">
        <f>IFERROR(SUMIFS('Budget Data by month'!Q:Q,'Budget Data by month'!$B:$B,$D$2,'Budget Data by month'!$C:$C,$B19),0)</f>
        <v>0</v>
      </c>
      <c r="Q19" s="273">
        <f>IFERROR(SUMIFS('Budget Data by month'!R:R,'Budget Data by month'!$B:$B,$D$2,'Budget Data by month'!$C:$C,$B19),0)</f>
        <v>0</v>
      </c>
      <c r="R19" s="61">
        <f t="shared" si="0"/>
        <v>0</v>
      </c>
      <c r="Z19" s="18"/>
    </row>
    <row r="20" spans="1:26" s="13" customFormat="1" x14ac:dyDescent="0.35">
      <c r="A20" s="60"/>
      <c r="B20" s="13" t="s">
        <v>41</v>
      </c>
      <c r="C20" s="6" t="s">
        <v>42</v>
      </c>
      <c r="D20" s="40">
        <v>4190410</v>
      </c>
      <c r="E20" s="273">
        <f>IFERROR(SUMIFS('Budget Data by month'!F:F,'Budget Data by month'!$B:$B,$D$2,'Budget Data by month'!$C:$C,$B20),0)</f>
        <v>0</v>
      </c>
      <c r="F20" s="273">
        <f>IFERROR(SUMIFS('Budget Data by month'!G:G,'Budget Data by month'!$B:$B,$D$2,'Budget Data by month'!$C:$C,$B20),0)</f>
        <v>0</v>
      </c>
      <c r="G20" s="273">
        <f>IFERROR(SUMIFS('Budget Data by month'!H:H,'Budget Data by month'!$B:$B,$D$2,'Budget Data by month'!$C:$C,$B20),0)</f>
        <v>0</v>
      </c>
      <c r="H20" s="273">
        <f>IFERROR(SUMIFS('Budget Data by month'!I:I,'Budget Data by month'!$B:$B,$D$2,'Budget Data by month'!$C:$C,$B20),0)</f>
        <v>0</v>
      </c>
      <c r="I20" s="273">
        <f>IFERROR(SUMIFS('Budget Data by month'!J:J,'Budget Data by month'!$B:$B,$D$2,'Budget Data by month'!$C:$C,$B20),0)</f>
        <v>0</v>
      </c>
      <c r="J20" s="273">
        <f>IFERROR(SUMIFS('Budget Data by month'!K:K,'Budget Data by month'!$B:$B,$D$2,'Budget Data by month'!$C:$C,$B20),0)</f>
        <v>0</v>
      </c>
      <c r="K20" s="273">
        <f>IFERROR(SUMIFS('Budget Data by month'!L:L,'Budget Data by month'!$B:$B,$D$2,'Budget Data by month'!$C:$C,$B20),0)</f>
        <v>0</v>
      </c>
      <c r="L20" s="273">
        <f>IFERROR(SUMIFS('Budget Data by month'!M:M,'Budget Data by month'!$B:$B,$D$2,'Budget Data by month'!$C:$C,$B20),0)</f>
        <v>0</v>
      </c>
      <c r="M20" s="273">
        <f>IFERROR(SUMIFS('Budget Data by month'!N:N,'Budget Data by month'!$B:$B,$D$2,'Budget Data by month'!$C:$C,$B20),0)</f>
        <v>0</v>
      </c>
      <c r="N20" s="273">
        <f>IFERROR(SUMIFS('Budget Data by month'!O:O,'Budget Data by month'!$B:$B,$D$2,'Budget Data by month'!$C:$C,$B20),0)</f>
        <v>0</v>
      </c>
      <c r="O20" s="273">
        <f>IFERROR(SUMIFS('Budget Data by month'!P:P,'Budget Data by month'!$B:$B,$D$2,'Budget Data by month'!$C:$C,$B20),0)</f>
        <v>0</v>
      </c>
      <c r="P20" s="273">
        <f>IFERROR(SUMIFS('Budget Data by month'!Q:Q,'Budget Data by month'!$B:$B,$D$2,'Budget Data by month'!$C:$C,$B20),0)</f>
        <v>0</v>
      </c>
      <c r="Q20" s="273">
        <f>IFERROR(SUMIFS('Budget Data by month'!R:R,'Budget Data by month'!$B:$B,$D$2,'Budget Data by month'!$C:$C,$B20),0)</f>
        <v>0</v>
      </c>
      <c r="R20" s="61">
        <f t="shared" si="0"/>
        <v>0</v>
      </c>
      <c r="Z20" s="18"/>
    </row>
    <row r="21" spans="1:26" s="13" customFormat="1" x14ac:dyDescent="0.35">
      <c r="A21" s="60"/>
      <c r="B21" s="13" t="s">
        <v>43</v>
      </c>
      <c r="C21" s="6" t="s">
        <v>44</v>
      </c>
      <c r="D21" s="40">
        <v>4190420</v>
      </c>
      <c r="E21" s="273">
        <f>IFERROR(SUMIFS('Budget Data by month'!F:F,'Budget Data by month'!$B:$B,$D$2,'Budget Data by month'!$C:$C,$B21),0)</f>
        <v>0</v>
      </c>
      <c r="F21" s="273">
        <f>IFERROR(SUMIFS('Budget Data by month'!G:G,'Budget Data by month'!$B:$B,$D$2,'Budget Data by month'!$C:$C,$B21),0)</f>
        <v>0</v>
      </c>
      <c r="G21" s="273">
        <f>IFERROR(SUMIFS('Budget Data by month'!H:H,'Budget Data by month'!$B:$B,$D$2,'Budget Data by month'!$C:$C,$B21),0)</f>
        <v>0</v>
      </c>
      <c r="H21" s="273">
        <f>IFERROR(SUMIFS('Budget Data by month'!I:I,'Budget Data by month'!$B:$B,$D$2,'Budget Data by month'!$C:$C,$B21),0)</f>
        <v>0</v>
      </c>
      <c r="I21" s="273">
        <f>IFERROR(SUMIFS('Budget Data by month'!J:J,'Budget Data by month'!$B:$B,$D$2,'Budget Data by month'!$C:$C,$B21),0)</f>
        <v>0</v>
      </c>
      <c r="J21" s="273">
        <f>IFERROR(SUMIFS('Budget Data by month'!K:K,'Budget Data by month'!$B:$B,$D$2,'Budget Data by month'!$C:$C,$B21),0)</f>
        <v>0</v>
      </c>
      <c r="K21" s="273">
        <f>IFERROR(SUMIFS('Budget Data by month'!L:L,'Budget Data by month'!$B:$B,$D$2,'Budget Data by month'!$C:$C,$B21),0)</f>
        <v>0</v>
      </c>
      <c r="L21" s="273">
        <f>IFERROR(SUMIFS('Budget Data by month'!M:M,'Budget Data by month'!$B:$B,$D$2,'Budget Data by month'!$C:$C,$B21),0)</f>
        <v>0</v>
      </c>
      <c r="M21" s="273">
        <f>IFERROR(SUMIFS('Budget Data by month'!N:N,'Budget Data by month'!$B:$B,$D$2,'Budget Data by month'!$C:$C,$B21),0)</f>
        <v>0</v>
      </c>
      <c r="N21" s="273">
        <f>IFERROR(SUMIFS('Budget Data by month'!O:O,'Budget Data by month'!$B:$B,$D$2,'Budget Data by month'!$C:$C,$B21),0)</f>
        <v>0</v>
      </c>
      <c r="O21" s="273">
        <f>IFERROR(SUMIFS('Budget Data by month'!P:P,'Budget Data by month'!$B:$B,$D$2,'Budget Data by month'!$C:$C,$B21),0)</f>
        <v>0</v>
      </c>
      <c r="P21" s="273">
        <f>IFERROR(SUMIFS('Budget Data by month'!Q:Q,'Budget Data by month'!$B:$B,$D$2,'Budget Data by month'!$C:$C,$B21),0)</f>
        <v>0</v>
      </c>
      <c r="Q21" s="273">
        <f>IFERROR(SUMIFS('Budget Data by month'!R:R,'Budget Data by month'!$B:$B,$D$2,'Budget Data by month'!$C:$C,$B21),0)</f>
        <v>0</v>
      </c>
      <c r="R21" s="61">
        <f t="shared" si="0"/>
        <v>0</v>
      </c>
      <c r="Z21" s="18"/>
    </row>
    <row r="22" spans="1:26" s="13" customFormat="1" x14ac:dyDescent="0.35">
      <c r="A22" s="60"/>
      <c r="B22" s="13" t="s">
        <v>45</v>
      </c>
      <c r="C22" s="6" t="s">
        <v>46</v>
      </c>
      <c r="D22" s="40">
        <v>4190200</v>
      </c>
      <c r="E22" s="273">
        <f>IFERROR(SUMIFS('Budget Data by month'!F:F,'Budget Data by month'!$B:$B,$D$2,'Budget Data by month'!$C:$C,$B22),0)</f>
        <v>0</v>
      </c>
      <c r="F22" s="273">
        <f>IFERROR(SUMIFS('Budget Data by month'!G:G,'Budget Data by month'!$B:$B,$D$2,'Budget Data by month'!$C:$C,$B22),0)</f>
        <v>0</v>
      </c>
      <c r="G22" s="273">
        <f>IFERROR(SUMIFS('Budget Data by month'!H:H,'Budget Data by month'!$B:$B,$D$2,'Budget Data by month'!$C:$C,$B22),0)</f>
        <v>0</v>
      </c>
      <c r="H22" s="273">
        <f>IFERROR(SUMIFS('Budget Data by month'!I:I,'Budget Data by month'!$B:$B,$D$2,'Budget Data by month'!$C:$C,$B22),0)</f>
        <v>0</v>
      </c>
      <c r="I22" s="273">
        <f>IFERROR(SUMIFS('Budget Data by month'!J:J,'Budget Data by month'!$B:$B,$D$2,'Budget Data by month'!$C:$C,$B22),0)</f>
        <v>0</v>
      </c>
      <c r="J22" s="273">
        <f>IFERROR(SUMIFS('Budget Data by month'!K:K,'Budget Data by month'!$B:$B,$D$2,'Budget Data by month'!$C:$C,$B22),0)</f>
        <v>0</v>
      </c>
      <c r="K22" s="273">
        <f>IFERROR(SUMIFS('Budget Data by month'!L:L,'Budget Data by month'!$B:$B,$D$2,'Budget Data by month'!$C:$C,$B22),0)</f>
        <v>0</v>
      </c>
      <c r="L22" s="273">
        <f>IFERROR(SUMIFS('Budget Data by month'!M:M,'Budget Data by month'!$B:$B,$D$2,'Budget Data by month'!$C:$C,$B22),0)</f>
        <v>0</v>
      </c>
      <c r="M22" s="273">
        <f>IFERROR(SUMIFS('Budget Data by month'!N:N,'Budget Data by month'!$B:$B,$D$2,'Budget Data by month'!$C:$C,$B22),0)</f>
        <v>0</v>
      </c>
      <c r="N22" s="273">
        <f>IFERROR(SUMIFS('Budget Data by month'!O:O,'Budget Data by month'!$B:$B,$D$2,'Budget Data by month'!$C:$C,$B22),0)</f>
        <v>0</v>
      </c>
      <c r="O22" s="273">
        <f>IFERROR(SUMIFS('Budget Data by month'!P:P,'Budget Data by month'!$B:$B,$D$2,'Budget Data by month'!$C:$C,$B22),0)</f>
        <v>0</v>
      </c>
      <c r="P22" s="273">
        <f>IFERROR(SUMIFS('Budget Data by month'!Q:Q,'Budget Data by month'!$B:$B,$D$2,'Budget Data by month'!$C:$C,$B22),0)</f>
        <v>0</v>
      </c>
      <c r="Q22" s="273">
        <f>IFERROR(SUMIFS('Budget Data by month'!R:R,'Budget Data by month'!$B:$B,$D$2,'Budget Data by month'!$C:$C,$B22),0)</f>
        <v>0</v>
      </c>
      <c r="R22" s="61">
        <f t="shared" si="0"/>
        <v>0</v>
      </c>
      <c r="Z22" s="18"/>
    </row>
    <row r="23" spans="1:26" s="13" customFormat="1" x14ac:dyDescent="0.35">
      <c r="A23" s="60"/>
      <c r="B23" s="13" t="s">
        <v>47</v>
      </c>
      <c r="C23" s="6" t="s">
        <v>48</v>
      </c>
      <c r="D23" s="40">
        <v>4190386</v>
      </c>
      <c r="E23" s="273">
        <f>IFERROR(SUMIFS('Budget Data by month'!F:F,'Budget Data by month'!$B:$B,$D$2,'Budget Data by month'!$C:$C,$B23),0)</f>
        <v>0</v>
      </c>
      <c r="F23" s="273">
        <f>IFERROR(SUMIFS('Budget Data by month'!G:G,'Budget Data by month'!$B:$B,$D$2,'Budget Data by month'!$C:$C,$B23),0)</f>
        <v>0</v>
      </c>
      <c r="G23" s="273">
        <f>IFERROR(SUMIFS('Budget Data by month'!H:H,'Budget Data by month'!$B:$B,$D$2,'Budget Data by month'!$C:$C,$B23),0)</f>
        <v>0</v>
      </c>
      <c r="H23" s="273">
        <f>IFERROR(SUMIFS('Budget Data by month'!I:I,'Budget Data by month'!$B:$B,$D$2,'Budget Data by month'!$C:$C,$B23),0)</f>
        <v>0</v>
      </c>
      <c r="I23" s="273">
        <f>IFERROR(SUMIFS('Budget Data by month'!J:J,'Budget Data by month'!$B:$B,$D$2,'Budget Data by month'!$C:$C,$B23),0)</f>
        <v>0</v>
      </c>
      <c r="J23" s="273">
        <f>IFERROR(SUMIFS('Budget Data by month'!K:K,'Budget Data by month'!$B:$B,$D$2,'Budget Data by month'!$C:$C,$B23),0)</f>
        <v>0</v>
      </c>
      <c r="K23" s="273">
        <f>IFERROR(SUMIFS('Budget Data by month'!L:L,'Budget Data by month'!$B:$B,$D$2,'Budget Data by month'!$C:$C,$B23),0)</f>
        <v>0</v>
      </c>
      <c r="L23" s="273">
        <f>IFERROR(SUMIFS('Budget Data by month'!M:M,'Budget Data by month'!$B:$B,$D$2,'Budget Data by month'!$C:$C,$B23),0)</f>
        <v>0</v>
      </c>
      <c r="M23" s="273">
        <f>IFERROR(SUMIFS('Budget Data by month'!N:N,'Budget Data by month'!$B:$B,$D$2,'Budget Data by month'!$C:$C,$B23),0)</f>
        <v>0</v>
      </c>
      <c r="N23" s="273">
        <f>IFERROR(SUMIFS('Budget Data by month'!O:O,'Budget Data by month'!$B:$B,$D$2,'Budget Data by month'!$C:$C,$B23),0)</f>
        <v>0</v>
      </c>
      <c r="O23" s="273">
        <f>IFERROR(SUMIFS('Budget Data by month'!P:P,'Budget Data by month'!$B:$B,$D$2,'Budget Data by month'!$C:$C,$B23),0)</f>
        <v>0</v>
      </c>
      <c r="P23" s="273">
        <f>IFERROR(SUMIFS('Budget Data by month'!Q:Q,'Budget Data by month'!$B:$B,$D$2,'Budget Data by month'!$C:$C,$B23),0)</f>
        <v>0</v>
      </c>
      <c r="Q23" s="273">
        <f>IFERROR(SUMIFS('Budget Data by month'!R:R,'Budget Data by month'!$B:$B,$D$2,'Budget Data by month'!$C:$C,$B23),0)</f>
        <v>0</v>
      </c>
      <c r="R23" s="61">
        <f t="shared" ref="R23:R25" si="1">SUM(F23:Q23)-E23</f>
        <v>0</v>
      </c>
      <c r="Z23" s="18"/>
    </row>
    <row r="24" spans="1:26" s="13" customFormat="1" x14ac:dyDescent="0.35">
      <c r="A24" s="60"/>
      <c r="B24" s="13" t="s">
        <v>49</v>
      </c>
      <c r="C24" s="6" t="s">
        <v>50</v>
      </c>
      <c r="D24" s="40">
        <v>4190387</v>
      </c>
      <c r="E24" s="273">
        <f>IFERROR(SUMIFS('Budget Data by month'!F:F,'Budget Data by month'!$B:$B,$D$2,'Budget Data by month'!$C:$C,$B24),0)</f>
        <v>0</v>
      </c>
      <c r="F24" s="273">
        <f>IFERROR(SUMIFS('Budget Data by month'!G:G,'Budget Data by month'!$B:$B,$D$2,'Budget Data by month'!$C:$C,$B24),0)</f>
        <v>0</v>
      </c>
      <c r="G24" s="273">
        <f>IFERROR(SUMIFS('Budget Data by month'!H:H,'Budget Data by month'!$B:$B,$D$2,'Budget Data by month'!$C:$C,$B24),0)</f>
        <v>0</v>
      </c>
      <c r="H24" s="273">
        <f>IFERROR(SUMIFS('Budget Data by month'!I:I,'Budget Data by month'!$B:$B,$D$2,'Budget Data by month'!$C:$C,$B24),0)</f>
        <v>0</v>
      </c>
      <c r="I24" s="273">
        <f>IFERROR(SUMIFS('Budget Data by month'!J:J,'Budget Data by month'!$B:$B,$D$2,'Budget Data by month'!$C:$C,$B24),0)</f>
        <v>0</v>
      </c>
      <c r="J24" s="273">
        <f>IFERROR(SUMIFS('Budget Data by month'!K:K,'Budget Data by month'!$B:$B,$D$2,'Budget Data by month'!$C:$C,$B24),0)</f>
        <v>0</v>
      </c>
      <c r="K24" s="273">
        <f>IFERROR(SUMIFS('Budget Data by month'!L:L,'Budget Data by month'!$B:$B,$D$2,'Budget Data by month'!$C:$C,$B24),0)</f>
        <v>0</v>
      </c>
      <c r="L24" s="273">
        <f>IFERROR(SUMIFS('Budget Data by month'!M:M,'Budget Data by month'!$B:$B,$D$2,'Budget Data by month'!$C:$C,$B24),0)</f>
        <v>0</v>
      </c>
      <c r="M24" s="273">
        <f>IFERROR(SUMIFS('Budget Data by month'!N:N,'Budget Data by month'!$B:$B,$D$2,'Budget Data by month'!$C:$C,$B24),0)</f>
        <v>0</v>
      </c>
      <c r="N24" s="273">
        <f>IFERROR(SUMIFS('Budget Data by month'!O:O,'Budget Data by month'!$B:$B,$D$2,'Budget Data by month'!$C:$C,$B24),0)</f>
        <v>0</v>
      </c>
      <c r="O24" s="273">
        <f>IFERROR(SUMIFS('Budget Data by month'!P:P,'Budget Data by month'!$B:$B,$D$2,'Budget Data by month'!$C:$C,$B24),0)</f>
        <v>0</v>
      </c>
      <c r="P24" s="273">
        <f>IFERROR(SUMIFS('Budget Data by month'!Q:Q,'Budget Data by month'!$B:$B,$D$2,'Budget Data by month'!$C:$C,$B24),0)</f>
        <v>0</v>
      </c>
      <c r="Q24" s="273">
        <f>IFERROR(SUMIFS('Budget Data by month'!R:R,'Budget Data by month'!$B:$B,$D$2,'Budget Data by month'!$C:$C,$B24),0)</f>
        <v>0</v>
      </c>
      <c r="R24" s="61">
        <f t="shared" si="1"/>
        <v>0</v>
      </c>
      <c r="Z24" s="18"/>
    </row>
    <row r="25" spans="1:26" s="13" customFormat="1" x14ac:dyDescent="0.35">
      <c r="A25" s="60"/>
      <c r="B25" s="13" t="s">
        <v>51</v>
      </c>
      <c r="C25" s="6" t="s">
        <v>52</v>
      </c>
      <c r="D25" s="40">
        <v>4190388</v>
      </c>
      <c r="E25" s="273">
        <f>IFERROR(SUMIFS('Budget Data by month'!F:F,'Budget Data by month'!$B:$B,$D$2,'Budget Data by month'!$C:$C,$B25),0)</f>
        <v>0</v>
      </c>
      <c r="F25" s="273">
        <f>IFERROR(SUMIFS('Budget Data by month'!G:G,'Budget Data by month'!$B:$B,$D$2,'Budget Data by month'!$C:$C,$B25),0)</f>
        <v>0</v>
      </c>
      <c r="G25" s="273">
        <f>IFERROR(SUMIFS('Budget Data by month'!H:H,'Budget Data by month'!$B:$B,$D$2,'Budget Data by month'!$C:$C,$B25),0)</f>
        <v>0</v>
      </c>
      <c r="H25" s="273">
        <f>IFERROR(SUMIFS('Budget Data by month'!I:I,'Budget Data by month'!$B:$B,$D$2,'Budget Data by month'!$C:$C,$B25),0)</f>
        <v>0</v>
      </c>
      <c r="I25" s="273">
        <f>IFERROR(SUMIFS('Budget Data by month'!J:J,'Budget Data by month'!$B:$B,$D$2,'Budget Data by month'!$C:$C,$B25),0)</f>
        <v>0</v>
      </c>
      <c r="J25" s="273">
        <f>IFERROR(SUMIFS('Budget Data by month'!K:K,'Budget Data by month'!$B:$B,$D$2,'Budget Data by month'!$C:$C,$B25),0)</f>
        <v>0</v>
      </c>
      <c r="K25" s="273">
        <f>IFERROR(SUMIFS('Budget Data by month'!L:L,'Budget Data by month'!$B:$B,$D$2,'Budget Data by month'!$C:$C,$B25),0)</f>
        <v>0</v>
      </c>
      <c r="L25" s="273">
        <f>IFERROR(SUMIFS('Budget Data by month'!M:M,'Budget Data by month'!$B:$B,$D$2,'Budget Data by month'!$C:$C,$B25),0)</f>
        <v>0</v>
      </c>
      <c r="M25" s="273">
        <f>IFERROR(SUMIFS('Budget Data by month'!N:N,'Budget Data by month'!$B:$B,$D$2,'Budget Data by month'!$C:$C,$B25),0)</f>
        <v>0</v>
      </c>
      <c r="N25" s="273">
        <f>IFERROR(SUMIFS('Budget Data by month'!O:O,'Budget Data by month'!$B:$B,$D$2,'Budget Data by month'!$C:$C,$B25),0)</f>
        <v>0</v>
      </c>
      <c r="O25" s="273">
        <f>IFERROR(SUMIFS('Budget Data by month'!P:P,'Budget Data by month'!$B:$B,$D$2,'Budget Data by month'!$C:$C,$B25),0)</f>
        <v>0</v>
      </c>
      <c r="P25" s="273">
        <f>IFERROR(SUMIFS('Budget Data by month'!Q:Q,'Budget Data by month'!$B:$B,$D$2,'Budget Data by month'!$C:$C,$B25),0)</f>
        <v>0</v>
      </c>
      <c r="Q25" s="273">
        <f>IFERROR(SUMIFS('Budget Data by month'!R:R,'Budget Data by month'!$B:$B,$D$2,'Budget Data by month'!$C:$C,$B25),0)</f>
        <v>0</v>
      </c>
      <c r="R25" s="61">
        <f t="shared" si="1"/>
        <v>0</v>
      </c>
      <c r="Z25" s="18"/>
    </row>
    <row r="26" spans="1:26" s="13" customFormat="1" x14ac:dyDescent="0.35">
      <c r="A26" s="60"/>
      <c r="B26" s="13" t="s">
        <v>53</v>
      </c>
      <c r="C26" s="6" t="s">
        <v>54</v>
      </c>
      <c r="D26" s="40">
        <v>4190380</v>
      </c>
      <c r="E26" s="273">
        <f>IFERROR(SUMIFS('Budget Data by month'!F:F,'Budget Data by month'!$B:$B,$D$2,'Budget Data by month'!$C:$C,$B26),0)</f>
        <v>0</v>
      </c>
      <c r="F26" s="273">
        <f>IFERROR(SUMIFS('Budget Data by month'!G:G,'Budget Data by month'!$B:$B,$D$2,'Budget Data by month'!$C:$C,$B26),0)</f>
        <v>0</v>
      </c>
      <c r="G26" s="273">
        <f>IFERROR(SUMIFS('Budget Data by month'!H:H,'Budget Data by month'!$B:$B,$D$2,'Budget Data by month'!$C:$C,$B26),0)</f>
        <v>0</v>
      </c>
      <c r="H26" s="273">
        <f>IFERROR(SUMIFS('Budget Data by month'!I:I,'Budget Data by month'!$B:$B,$D$2,'Budget Data by month'!$C:$C,$B26),0)</f>
        <v>0</v>
      </c>
      <c r="I26" s="273">
        <f>IFERROR(SUMIFS('Budget Data by month'!J:J,'Budget Data by month'!$B:$B,$D$2,'Budget Data by month'!$C:$C,$B26),0)</f>
        <v>0</v>
      </c>
      <c r="J26" s="273">
        <f>IFERROR(SUMIFS('Budget Data by month'!K:K,'Budget Data by month'!$B:$B,$D$2,'Budget Data by month'!$C:$C,$B26),0)</f>
        <v>0</v>
      </c>
      <c r="K26" s="273">
        <f>IFERROR(SUMIFS('Budget Data by month'!L:L,'Budget Data by month'!$B:$B,$D$2,'Budget Data by month'!$C:$C,$B26),0)</f>
        <v>0</v>
      </c>
      <c r="L26" s="273">
        <f>IFERROR(SUMIFS('Budget Data by month'!M:M,'Budget Data by month'!$B:$B,$D$2,'Budget Data by month'!$C:$C,$B26),0)</f>
        <v>0</v>
      </c>
      <c r="M26" s="273">
        <f>IFERROR(SUMIFS('Budget Data by month'!N:N,'Budget Data by month'!$B:$B,$D$2,'Budget Data by month'!$C:$C,$B26),0)</f>
        <v>0</v>
      </c>
      <c r="N26" s="273">
        <f>IFERROR(SUMIFS('Budget Data by month'!O:O,'Budget Data by month'!$B:$B,$D$2,'Budget Data by month'!$C:$C,$B26),0)</f>
        <v>0</v>
      </c>
      <c r="O26" s="273">
        <f>IFERROR(SUMIFS('Budget Data by month'!P:P,'Budget Data by month'!$B:$B,$D$2,'Budget Data by month'!$C:$C,$B26),0)</f>
        <v>0</v>
      </c>
      <c r="P26" s="273">
        <f>IFERROR(SUMIFS('Budget Data by month'!Q:Q,'Budget Data by month'!$B:$B,$D$2,'Budget Data by month'!$C:$C,$B26),0)</f>
        <v>0</v>
      </c>
      <c r="Q26" s="273">
        <f>IFERROR(SUMIFS('Budget Data by month'!R:R,'Budget Data by month'!$B:$B,$D$2,'Budget Data by month'!$C:$C,$B26),0)</f>
        <v>0</v>
      </c>
      <c r="R26" s="61">
        <f>SUM(F26:Q26)-E26</f>
        <v>0</v>
      </c>
      <c r="Z26" s="18"/>
    </row>
    <row r="27" spans="1:26" s="13" customFormat="1" ht="3" customHeight="1" x14ac:dyDescent="0.35">
      <c r="A27" s="60"/>
      <c r="C27" s="6"/>
      <c r="D27" s="40"/>
      <c r="E27" s="42"/>
      <c r="F27" s="42"/>
      <c r="G27" s="42"/>
      <c r="H27" s="42"/>
      <c r="I27" s="42"/>
      <c r="J27" s="42"/>
      <c r="K27" s="42"/>
      <c r="L27" s="42"/>
      <c r="M27" s="42"/>
      <c r="N27" s="42"/>
      <c r="O27" s="42"/>
      <c r="P27" s="42"/>
      <c r="Q27" s="42"/>
      <c r="R27" s="63"/>
      <c r="Z27" s="18"/>
    </row>
    <row r="28" spans="1:26" s="13" customFormat="1" x14ac:dyDescent="0.35">
      <c r="A28" s="60"/>
      <c r="B28" s="13" t="s">
        <v>156</v>
      </c>
      <c r="C28" s="6" t="s">
        <v>157</v>
      </c>
      <c r="D28" s="40">
        <v>4190205</v>
      </c>
      <c r="E28" s="273">
        <f>IFERROR(SUMIFS('Budget Data by month'!F:F,'Budget Data by month'!$B:$B,$D$2,'Budget Data by month'!$C:$C,$B28),0)</f>
        <v>0</v>
      </c>
      <c r="F28" s="273">
        <f>IFERROR(SUMIFS('Budget Data by month'!G:G,'Budget Data by month'!$B:$B,$D$2,'Budget Data by month'!$C:$C,$B28),0)</f>
        <v>0</v>
      </c>
      <c r="G28" s="273">
        <f>IFERROR(SUMIFS('Budget Data by month'!H:H,'Budget Data by month'!$B:$B,$D$2,'Budget Data by month'!$C:$C,$B28),0)</f>
        <v>0</v>
      </c>
      <c r="H28" s="273">
        <f>IFERROR(SUMIFS('Budget Data by month'!I:I,'Budget Data by month'!$B:$B,$D$2,'Budget Data by month'!$C:$C,$B28),0)</f>
        <v>0</v>
      </c>
      <c r="I28" s="273">
        <f>IFERROR(SUMIFS('Budget Data by month'!J:J,'Budget Data by month'!$B:$B,$D$2,'Budget Data by month'!$C:$C,$B28),0)</f>
        <v>0</v>
      </c>
      <c r="J28" s="273">
        <f>IFERROR(SUMIFS('Budget Data by month'!K:K,'Budget Data by month'!$B:$B,$D$2,'Budget Data by month'!$C:$C,$B28),0)</f>
        <v>0</v>
      </c>
      <c r="K28" s="273">
        <f>IFERROR(SUMIFS('Budget Data by month'!L:L,'Budget Data by month'!$B:$B,$D$2,'Budget Data by month'!$C:$C,$B28),0)</f>
        <v>0</v>
      </c>
      <c r="L28" s="273">
        <f>IFERROR(SUMIFS('Budget Data by month'!M:M,'Budget Data by month'!$B:$B,$D$2,'Budget Data by month'!$C:$C,$B28),0)</f>
        <v>0</v>
      </c>
      <c r="M28" s="273">
        <f>IFERROR(SUMIFS('Budget Data by month'!N:N,'Budget Data by month'!$B:$B,$D$2,'Budget Data by month'!$C:$C,$B28),0)</f>
        <v>0</v>
      </c>
      <c r="N28" s="273">
        <f>IFERROR(SUMIFS('Budget Data by month'!O:O,'Budget Data by month'!$B:$B,$D$2,'Budget Data by month'!$C:$C,$B28),0)</f>
        <v>0</v>
      </c>
      <c r="O28" s="273">
        <f>IFERROR(SUMIFS('Budget Data by month'!P:P,'Budget Data by month'!$B:$B,$D$2,'Budget Data by month'!$C:$C,$B28),0)</f>
        <v>0</v>
      </c>
      <c r="P28" s="273">
        <f>IFERROR(SUMIFS('Budget Data by month'!Q:Q,'Budget Data by month'!$B:$B,$D$2,'Budget Data by month'!$C:$C,$B28),0)</f>
        <v>0</v>
      </c>
      <c r="Q28" s="273">
        <f>IFERROR(SUMIFS('Budget Data by month'!R:R,'Budget Data by month'!$B:$B,$D$2,'Budget Data by month'!$C:$C,$B28),0)</f>
        <v>0</v>
      </c>
      <c r="R28" s="61">
        <f>SUM(F28:Q28)-E28</f>
        <v>0</v>
      </c>
      <c r="Z28" s="18"/>
    </row>
    <row r="29" spans="1:26" s="13" customFormat="1" ht="16" thickBot="1" x14ac:dyDescent="0.4">
      <c r="A29" s="60"/>
      <c r="B29" s="13" t="s">
        <v>55</v>
      </c>
      <c r="C29" s="6" t="s">
        <v>56</v>
      </c>
      <c r="D29" s="40">
        <v>4190210</v>
      </c>
      <c r="E29" s="273">
        <f>IFERROR(SUMIFS('Budget Data by month'!F:F,'Budget Data by month'!$B:$B,$D$2,'Budget Data by month'!$C:$C,$B29),0)</f>
        <v>0</v>
      </c>
      <c r="F29" s="273">
        <f>IFERROR(SUMIFS('Budget Data by month'!G:G,'Budget Data by month'!$B:$B,$D$2,'Budget Data by month'!$C:$C,$B29),0)</f>
        <v>0</v>
      </c>
      <c r="G29" s="273">
        <f>IFERROR(SUMIFS('Budget Data by month'!H:H,'Budget Data by month'!$B:$B,$D$2,'Budget Data by month'!$C:$C,$B29),0)</f>
        <v>0</v>
      </c>
      <c r="H29" s="273">
        <f>IFERROR(SUMIFS('Budget Data by month'!I:I,'Budget Data by month'!$B:$B,$D$2,'Budget Data by month'!$C:$C,$B29),0)</f>
        <v>0</v>
      </c>
      <c r="I29" s="273">
        <f>IFERROR(SUMIFS('Budget Data by month'!J:J,'Budget Data by month'!$B:$B,$D$2,'Budget Data by month'!$C:$C,$B29),0)</f>
        <v>0</v>
      </c>
      <c r="J29" s="273">
        <f>IFERROR(SUMIFS('Budget Data by month'!K:K,'Budget Data by month'!$B:$B,$D$2,'Budget Data by month'!$C:$C,$B29),0)</f>
        <v>0</v>
      </c>
      <c r="K29" s="273">
        <f>IFERROR(SUMIFS('Budget Data by month'!L:L,'Budget Data by month'!$B:$B,$D$2,'Budget Data by month'!$C:$C,$B29),0)</f>
        <v>0</v>
      </c>
      <c r="L29" s="273">
        <f>IFERROR(SUMIFS('Budget Data by month'!M:M,'Budget Data by month'!$B:$B,$D$2,'Budget Data by month'!$C:$C,$B29),0)</f>
        <v>0</v>
      </c>
      <c r="M29" s="273">
        <f>IFERROR(SUMIFS('Budget Data by month'!N:N,'Budget Data by month'!$B:$B,$D$2,'Budget Data by month'!$C:$C,$B29),0)</f>
        <v>0</v>
      </c>
      <c r="N29" s="273">
        <f>IFERROR(SUMIFS('Budget Data by month'!O:O,'Budget Data by month'!$B:$B,$D$2,'Budget Data by month'!$C:$C,$B29),0)</f>
        <v>0</v>
      </c>
      <c r="O29" s="273">
        <f>IFERROR(SUMIFS('Budget Data by month'!P:P,'Budget Data by month'!$B:$B,$D$2,'Budget Data by month'!$C:$C,$B29),0)</f>
        <v>0</v>
      </c>
      <c r="P29" s="273">
        <f>IFERROR(SUMIFS('Budget Data by month'!Q:Q,'Budget Data by month'!$B:$B,$D$2,'Budget Data by month'!$C:$C,$B29),0)</f>
        <v>0</v>
      </c>
      <c r="Q29" s="273">
        <f>IFERROR(SUMIFS('Budget Data by month'!R:R,'Budget Data by month'!$B:$B,$D$2,'Budget Data by month'!$C:$C,$B29),0)</f>
        <v>0</v>
      </c>
      <c r="R29" s="85">
        <f>SUM(F29:Q29)-E29</f>
        <v>0</v>
      </c>
      <c r="Z29" s="18"/>
    </row>
    <row r="30" spans="1:26" s="13" customFormat="1" ht="3" customHeight="1" x14ac:dyDescent="0.35">
      <c r="A30" s="99"/>
      <c r="B30" s="116"/>
      <c r="C30" s="117"/>
      <c r="D30" s="101"/>
      <c r="E30" s="102"/>
      <c r="F30" s="333"/>
      <c r="G30" s="333"/>
      <c r="H30" s="333"/>
      <c r="I30" s="333"/>
      <c r="J30" s="333"/>
      <c r="K30" s="333"/>
      <c r="L30" s="333"/>
      <c r="M30" s="333"/>
      <c r="N30" s="333"/>
      <c r="O30" s="333"/>
      <c r="P30" s="333"/>
      <c r="Q30" s="333"/>
      <c r="R30" s="118"/>
      <c r="Z30" s="18"/>
    </row>
    <row r="31" spans="1:26" s="13" customFormat="1" ht="16" thickBot="1" x14ac:dyDescent="0.4">
      <c r="A31" s="119"/>
      <c r="B31" s="120" t="s">
        <v>510</v>
      </c>
      <c r="C31" s="120"/>
      <c r="D31" s="121"/>
      <c r="E31" s="334">
        <f>ROUND(SUM(E9:E29),2)</f>
        <v>0</v>
      </c>
      <c r="F31" s="335">
        <f>SUM(F9:F29)</f>
        <v>0</v>
      </c>
      <c r="G31" s="335">
        <f t="shared" ref="G31:Q31" si="2">SUM(G9:G29)</f>
        <v>0</v>
      </c>
      <c r="H31" s="335">
        <f t="shared" si="2"/>
        <v>0</v>
      </c>
      <c r="I31" s="335">
        <f t="shared" si="2"/>
        <v>0</v>
      </c>
      <c r="J31" s="335">
        <f t="shared" si="2"/>
        <v>0</v>
      </c>
      <c r="K31" s="335">
        <f t="shared" si="2"/>
        <v>0</v>
      </c>
      <c r="L31" s="335">
        <f t="shared" si="2"/>
        <v>0</v>
      </c>
      <c r="M31" s="335">
        <f t="shared" si="2"/>
        <v>0</v>
      </c>
      <c r="N31" s="335">
        <f t="shared" si="2"/>
        <v>0</v>
      </c>
      <c r="O31" s="335">
        <f t="shared" si="2"/>
        <v>0</v>
      </c>
      <c r="P31" s="335">
        <f t="shared" si="2"/>
        <v>0</v>
      </c>
      <c r="Q31" s="335">
        <f t="shared" si="2"/>
        <v>0</v>
      </c>
      <c r="R31" s="122">
        <f>SUM(R9:R30)</f>
        <v>0</v>
      </c>
      <c r="Z31" s="18"/>
    </row>
    <row r="32" spans="1:26" s="13" customFormat="1" ht="12" customHeight="1" x14ac:dyDescent="0.35">
      <c r="A32" s="56"/>
      <c r="B32" s="57"/>
      <c r="C32" s="86"/>
      <c r="D32" s="87"/>
      <c r="E32" s="95"/>
      <c r="F32" s="336"/>
      <c r="G32" s="336"/>
      <c r="H32" s="336"/>
      <c r="I32" s="336"/>
      <c r="J32" s="336"/>
      <c r="K32" s="336"/>
      <c r="L32" s="336"/>
      <c r="M32" s="336"/>
      <c r="N32" s="336"/>
      <c r="O32" s="336"/>
      <c r="P32" s="336"/>
      <c r="Q32" s="336"/>
      <c r="R32" s="89"/>
      <c r="Z32" s="18"/>
    </row>
    <row r="33" spans="1:26" s="13" customFormat="1" x14ac:dyDescent="0.35">
      <c r="A33" s="60"/>
      <c r="B33" s="42" t="s">
        <v>511</v>
      </c>
      <c r="C33" s="42"/>
      <c r="D33" s="40"/>
      <c r="E33" s="45"/>
      <c r="F33" s="32"/>
      <c r="G33" s="32"/>
      <c r="H33" s="32"/>
      <c r="I33" s="32"/>
      <c r="J33" s="32"/>
      <c r="K33" s="32"/>
      <c r="L33" s="32"/>
      <c r="M33" s="32"/>
      <c r="N33" s="32"/>
      <c r="O33" s="32"/>
      <c r="P33" s="32"/>
      <c r="Q33" s="32"/>
      <c r="R33" s="90"/>
      <c r="Z33" s="18"/>
    </row>
    <row r="34" spans="1:26" s="13" customFormat="1" x14ac:dyDescent="0.35">
      <c r="A34" s="60"/>
      <c r="B34" s="13" t="s">
        <v>57</v>
      </c>
      <c r="C34" s="6" t="s">
        <v>58</v>
      </c>
      <c r="D34" s="40">
        <v>6110000</v>
      </c>
      <c r="E34" s="273">
        <f>IFERROR(SUMIFS('Budget Data by month'!F:F,'Budget Data by month'!$B:$B,$D$2,'Budget Data by month'!$C:$C,$B34),0)</f>
        <v>0</v>
      </c>
      <c r="F34" s="273">
        <f>IFERROR(SUMIFS('Budget Data by month'!G:G,'Budget Data by month'!$B:$B,$D$2,'Budget Data by month'!$C:$C,$B34),0)</f>
        <v>0</v>
      </c>
      <c r="G34" s="273">
        <f>IFERROR(SUMIFS('Budget Data by month'!H:H,'Budget Data by month'!$B:$B,$D$2,'Budget Data by month'!$C:$C,$B34),0)</f>
        <v>0</v>
      </c>
      <c r="H34" s="273">
        <f>IFERROR(SUMIFS('Budget Data by month'!I:I,'Budget Data by month'!$B:$B,$D$2,'Budget Data by month'!$C:$C,$B34),0)</f>
        <v>0</v>
      </c>
      <c r="I34" s="273">
        <f>IFERROR(SUMIFS('Budget Data by month'!J:J,'Budget Data by month'!$B:$B,$D$2,'Budget Data by month'!$C:$C,$B34),0)</f>
        <v>0</v>
      </c>
      <c r="J34" s="273">
        <f>IFERROR(SUMIFS('Budget Data by month'!K:K,'Budget Data by month'!$B:$B,$D$2,'Budget Data by month'!$C:$C,$B34),0)</f>
        <v>0</v>
      </c>
      <c r="K34" s="273">
        <f>IFERROR(SUMIFS('Budget Data by month'!L:L,'Budget Data by month'!$B:$B,$D$2,'Budget Data by month'!$C:$C,$B34),0)</f>
        <v>0</v>
      </c>
      <c r="L34" s="273">
        <f>IFERROR(SUMIFS('Budget Data by month'!M:M,'Budget Data by month'!$B:$B,$D$2,'Budget Data by month'!$C:$C,$B34),0)</f>
        <v>0</v>
      </c>
      <c r="M34" s="273">
        <f>IFERROR(SUMIFS('Budget Data by month'!N:N,'Budget Data by month'!$B:$B,$D$2,'Budget Data by month'!$C:$C,$B34),0)</f>
        <v>0</v>
      </c>
      <c r="N34" s="273">
        <f>IFERROR(SUMIFS('Budget Data by month'!O:O,'Budget Data by month'!$B:$B,$D$2,'Budget Data by month'!$C:$C,$B34),0)</f>
        <v>0</v>
      </c>
      <c r="O34" s="273">
        <f>IFERROR(SUMIFS('Budget Data by month'!P:P,'Budget Data by month'!$B:$B,$D$2,'Budget Data by month'!$C:$C,$B34),0)</f>
        <v>0</v>
      </c>
      <c r="P34" s="273">
        <f>IFERROR(SUMIFS('Budget Data by month'!Q:Q,'Budget Data by month'!$B:$B,$D$2,'Budget Data by month'!$C:$C,$B34),0)</f>
        <v>0</v>
      </c>
      <c r="Q34" s="273">
        <f>IFERROR(SUMIFS('Budget Data by month'!R:R,'Budget Data by month'!$B:$B,$D$2,'Budget Data by month'!$C:$C,$B34),0)</f>
        <v>0</v>
      </c>
      <c r="R34" s="61">
        <f t="shared" ref="R34:R63" si="3">SUM(F34:Q34)-E34</f>
        <v>0</v>
      </c>
      <c r="Z34" s="18"/>
    </row>
    <row r="35" spans="1:26" s="13" customFormat="1" x14ac:dyDescent="0.35">
      <c r="A35" s="60"/>
      <c r="B35" s="13" t="s">
        <v>59</v>
      </c>
      <c r="C35" s="6" t="s">
        <v>60</v>
      </c>
      <c r="D35" s="40">
        <v>6110020</v>
      </c>
      <c r="E35" s="273">
        <f>IFERROR(SUMIFS('Budget Data by month'!F:F,'Budget Data by month'!$B:$B,$D$2,'Budget Data by month'!$C:$C,$B35),0)</f>
        <v>0</v>
      </c>
      <c r="F35" s="273">
        <f>IFERROR(SUMIFS('Budget Data by month'!G:G,'Budget Data by month'!$B:$B,$D$2,'Budget Data by month'!$C:$C,$B35),0)</f>
        <v>0</v>
      </c>
      <c r="G35" s="273">
        <f>IFERROR(SUMIFS('Budget Data by month'!H:H,'Budget Data by month'!$B:$B,$D$2,'Budget Data by month'!$C:$C,$B35),0)</f>
        <v>0</v>
      </c>
      <c r="H35" s="273">
        <f>IFERROR(SUMIFS('Budget Data by month'!I:I,'Budget Data by month'!$B:$B,$D$2,'Budget Data by month'!$C:$C,$B35),0)</f>
        <v>0</v>
      </c>
      <c r="I35" s="273">
        <f>IFERROR(SUMIFS('Budget Data by month'!J:J,'Budget Data by month'!$B:$B,$D$2,'Budget Data by month'!$C:$C,$B35),0)</f>
        <v>0</v>
      </c>
      <c r="J35" s="273">
        <f>IFERROR(SUMIFS('Budget Data by month'!K:K,'Budget Data by month'!$B:$B,$D$2,'Budget Data by month'!$C:$C,$B35),0)</f>
        <v>0</v>
      </c>
      <c r="K35" s="273">
        <f>IFERROR(SUMIFS('Budget Data by month'!L:L,'Budget Data by month'!$B:$B,$D$2,'Budget Data by month'!$C:$C,$B35),0)</f>
        <v>0</v>
      </c>
      <c r="L35" s="273">
        <f>IFERROR(SUMIFS('Budget Data by month'!M:M,'Budget Data by month'!$B:$B,$D$2,'Budget Data by month'!$C:$C,$B35),0)</f>
        <v>0</v>
      </c>
      <c r="M35" s="273">
        <f>IFERROR(SUMIFS('Budget Data by month'!N:N,'Budget Data by month'!$B:$B,$D$2,'Budget Data by month'!$C:$C,$B35),0)</f>
        <v>0</v>
      </c>
      <c r="N35" s="273">
        <f>IFERROR(SUMIFS('Budget Data by month'!O:O,'Budget Data by month'!$B:$B,$D$2,'Budget Data by month'!$C:$C,$B35),0)</f>
        <v>0</v>
      </c>
      <c r="O35" s="273">
        <f>IFERROR(SUMIFS('Budget Data by month'!P:P,'Budget Data by month'!$B:$B,$D$2,'Budget Data by month'!$C:$C,$B35),0)</f>
        <v>0</v>
      </c>
      <c r="P35" s="273">
        <f>IFERROR(SUMIFS('Budget Data by month'!Q:Q,'Budget Data by month'!$B:$B,$D$2,'Budget Data by month'!$C:$C,$B35),0)</f>
        <v>0</v>
      </c>
      <c r="Q35" s="273">
        <f>IFERROR(SUMIFS('Budget Data by month'!R:R,'Budget Data by month'!$B:$B,$D$2,'Budget Data by month'!$C:$C,$B35),0)</f>
        <v>0</v>
      </c>
      <c r="R35" s="61">
        <f t="shared" si="3"/>
        <v>0</v>
      </c>
      <c r="Z35" s="18"/>
    </row>
    <row r="36" spans="1:26" s="13" customFormat="1" x14ac:dyDescent="0.35">
      <c r="A36" s="60"/>
      <c r="B36" s="13" t="s">
        <v>61</v>
      </c>
      <c r="C36" s="6" t="s">
        <v>62</v>
      </c>
      <c r="D36" s="40">
        <v>6110600</v>
      </c>
      <c r="E36" s="273">
        <f>IFERROR(SUMIFS('Budget Data by month'!F:F,'Budget Data by month'!$B:$B,$D$2,'Budget Data by month'!$C:$C,$B36),0)</f>
        <v>0</v>
      </c>
      <c r="F36" s="273">
        <f>IFERROR(SUMIFS('Budget Data by month'!G:G,'Budget Data by month'!$B:$B,$D$2,'Budget Data by month'!$C:$C,$B36),0)</f>
        <v>0</v>
      </c>
      <c r="G36" s="273">
        <f>IFERROR(SUMIFS('Budget Data by month'!H:H,'Budget Data by month'!$B:$B,$D$2,'Budget Data by month'!$C:$C,$B36),0)</f>
        <v>0</v>
      </c>
      <c r="H36" s="273">
        <f>IFERROR(SUMIFS('Budget Data by month'!I:I,'Budget Data by month'!$B:$B,$D$2,'Budget Data by month'!$C:$C,$B36),0)</f>
        <v>0</v>
      </c>
      <c r="I36" s="273">
        <f>IFERROR(SUMIFS('Budget Data by month'!J:J,'Budget Data by month'!$B:$B,$D$2,'Budget Data by month'!$C:$C,$B36),0)</f>
        <v>0</v>
      </c>
      <c r="J36" s="273">
        <f>IFERROR(SUMIFS('Budget Data by month'!K:K,'Budget Data by month'!$B:$B,$D$2,'Budget Data by month'!$C:$C,$B36),0)</f>
        <v>0</v>
      </c>
      <c r="K36" s="273">
        <f>IFERROR(SUMIFS('Budget Data by month'!L:L,'Budget Data by month'!$B:$B,$D$2,'Budget Data by month'!$C:$C,$B36),0)</f>
        <v>0</v>
      </c>
      <c r="L36" s="273">
        <f>IFERROR(SUMIFS('Budget Data by month'!M:M,'Budget Data by month'!$B:$B,$D$2,'Budget Data by month'!$C:$C,$B36),0)</f>
        <v>0</v>
      </c>
      <c r="M36" s="273">
        <f>IFERROR(SUMIFS('Budget Data by month'!N:N,'Budget Data by month'!$B:$B,$D$2,'Budget Data by month'!$C:$C,$B36),0)</f>
        <v>0</v>
      </c>
      <c r="N36" s="273">
        <f>IFERROR(SUMIFS('Budget Data by month'!O:O,'Budget Data by month'!$B:$B,$D$2,'Budget Data by month'!$C:$C,$B36),0)</f>
        <v>0</v>
      </c>
      <c r="O36" s="273">
        <f>IFERROR(SUMIFS('Budget Data by month'!P:P,'Budget Data by month'!$B:$B,$D$2,'Budget Data by month'!$C:$C,$B36),0)</f>
        <v>0</v>
      </c>
      <c r="P36" s="273">
        <f>IFERROR(SUMIFS('Budget Data by month'!Q:Q,'Budget Data by month'!$B:$B,$D$2,'Budget Data by month'!$C:$C,$B36),0)</f>
        <v>0</v>
      </c>
      <c r="Q36" s="273">
        <f>IFERROR(SUMIFS('Budget Data by month'!R:R,'Budget Data by month'!$B:$B,$D$2,'Budget Data by month'!$C:$C,$B36),0)</f>
        <v>0</v>
      </c>
      <c r="R36" s="61">
        <f t="shared" si="3"/>
        <v>0</v>
      </c>
      <c r="Z36" s="18"/>
    </row>
    <row r="37" spans="1:26" s="13" customFormat="1" x14ac:dyDescent="0.35">
      <c r="A37" s="60"/>
      <c r="B37" s="13" t="s">
        <v>63</v>
      </c>
      <c r="C37" s="6" t="s">
        <v>64</v>
      </c>
      <c r="D37" s="62">
        <v>6110720</v>
      </c>
      <c r="E37" s="273">
        <f>IFERROR(SUMIFS('Budget Data by month'!F:F,'Budget Data by month'!$B:$B,$D$2,'Budget Data by month'!$C:$C,$B37),0)</f>
        <v>0</v>
      </c>
      <c r="F37" s="273">
        <f>IFERROR(SUMIFS('Budget Data by month'!G:G,'Budget Data by month'!$B:$B,$D$2,'Budget Data by month'!$C:$C,$B37),0)</f>
        <v>0</v>
      </c>
      <c r="G37" s="273">
        <f>IFERROR(SUMIFS('Budget Data by month'!H:H,'Budget Data by month'!$B:$B,$D$2,'Budget Data by month'!$C:$C,$B37),0)</f>
        <v>0</v>
      </c>
      <c r="H37" s="273">
        <f>IFERROR(SUMIFS('Budget Data by month'!I:I,'Budget Data by month'!$B:$B,$D$2,'Budget Data by month'!$C:$C,$B37),0)</f>
        <v>0</v>
      </c>
      <c r="I37" s="273">
        <f>IFERROR(SUMIFS('Budget Data by month'!J:J,'Budget Data by month'!$B:$B,$D$2,'Budget Data by month'!$C:$C,$B37),0)</f>
        <v>0</v>
      </c>
      <c r="J37" s="273">
        <f>IFERROR(SUMIFS('Budget Data by month'!K:K,'Budget Data by month'!$B:$B,$D$2,'Budget Data by month'!$C:$C,$B37),0)</f>
        <v>0</v>
      </c>
      <c r="K37" s="273">
        <f>IFERROR(SUMIFS('Budget Data by month'!L:L,'Budget Data by month'!$B:$B,$D$2,'Budget Data by month'!$C:$C,$B37),0)</f>
        <v>0</v>
      </c>
      <c r="L37" s="273">
        <f>IFERROR(SUMIFS('Budget Data by month'!M:M,'Budget Data by month'!$B:$B,$D$2,'Budget Data by month'!$C:$C,$B37),0)</f>
        <v>0</v>
      </c>
      <c r="M37" s="273">
        <f>IFERROR(SUMIFS('Budget Data by month'!N:N,'Budget Data by month'!$B:$B,$D$2,'Budget Data by month'!$C:$C,$B37),0)</f>
        <v>0</v>
      </c>
      <c r="N37" s="273">
        <f>IFERROR(SUMIFS('Budget Data by month'!O:O,'Budget Data by month'!$B:$B,$D$2,'Budget Data by month'!$C:$C,$B37),0)</f>
        <v>0</v>
      </c>
      <c r="O37" s="273">
        <f>IFERROR(SUMIFS('Budget Data by month'!P:P,'Budget Data by month'!$B:$B,$D$2,'Budget Data by month'!$C:$C,$B37),0)</f>
        <v>0</v>
      </c>
      <c r="P37" s="273">
        <f>IFERROR(SUMIFS('Budget Data by month'!Q:Q,'Budget Data by month'!$B:$B,$D$2,'Budget Data by month'!$C:$C,$B37),0)</f>
        <v>0</v>
      </c>
      <c r="Q37" s="273">
        <f>IFERROR(SUMIFS('Budget Data by month'!R:R,'Budget Data by month'!$B:$B,$D$2,'Budget Data by month'!$C:$C,$B37),0)</f>
        <v>0</v>
      </c>
      <c r="R37" s="61">
        <f t="shared" si="3"/>
        <v>0</v>
      </c>
      <c r="Z37" s="18"/>
    </row>
    <row r="38" spans="1:26" s="13" customFormat="1" x14ac:dyDescent="0.35">
      <c r="A38" s="60"/>
      <c r="B38" s="13" t="s">
        <v>65</v>
      </c>
      <c r="C38" s="6" t="s">
        <v>66</v>
      </c>
      <c r="D38" s="40">
        <v>6110860</v>
      </c>
      <c r="E38" s="273">
        <f>IFERROR(SUMIFS('Budget Data by month'!F:F,'Budget Data by month'!$B:$B,$D$2,'Budget Data by month'!$C:$C,$B38),0)</f>
        <v>0</v>
      </c>
      <c r="F38" s="273">
        <f>IFERROR(SUMIFS('Budget Data by month'!G:G,'Budget Data by month'!$B:$B,$D$2,'Budget Data by month'!$C:$C,$B38),0)</f>
        <v>0</v>
      </c>
      <c r="G38" s="273">
        <f>IFERROR(SUMIFS('Budget Data by month'!H:H,'Budget Data by month'!$B:$B,$D$2,'Budget Data by month'!$C:$C,$B38),0)</f>
        <v>0</v>
      </c>
      <c r="H38" s="273">
        <f>IFERROR(SUMIFS('Budget Data by month'!I:I,'Budget Data by month'!$B:$B,$D$2,'Budget Data by month'!$C:$C,$B38),0)</f>
        <v>0</v>
      </c>
      <c r="I38" s="273">
        <f>IFERROR(SUMIFS('Budget Data by month'!J:J,'Budget Data by month'!$B:$B,$D$2,'Budget Data by month'!$C:$C,$B38),0)</f>
        <v>0</v>
      </c>
      <c r="J38" s="273">
        <f>IFERROR(SUMIFS('Budget Data by month'!K:K,'Budget Data by month'!$B:$B,$D$2,'Budget Data by month'!$C:$C,$B38),0)</f>
        <v>0</v>
      </c>
      <c r="K38" s="273">
        <f>IFERROR(SUMIFS('Budget Data by month'!L:L,'Budget Data by month'!$B:$B,$D$2,'Budget Data by month'!$C:$C,$B38),0)</f>
        <v>0</v>
      </c>
      <c r="L38" s="273">
        <f>IFERROR(SUMIFS('Budget Data by month'!M:M,'Budget Data by month'!$B:$B,$D$2,'Budget Data by month'!$C:$C,$B38),0)</f>
        <v>0</v>
      </c>
      <c r="M38" s="273">
        <f>IFERROR(SUMIFS('Budget Data by month'!N:N,'Budget Data by month'!$B:$B,$D$2,'Budget Data by month'!$C:$C,$B38),0)</f>
        <v>0</v>
      </c>
      <c r="N38" s="273">
        <f>IFERROR(SUMIFS('Budget Data by month'!O:O,'Budget Data by month'!$B:$B,$D$2,'Budget Data by month'!$C:$C,$B38),0)</f>
        <v>0</v>
      </c>
      <c r="O38" s="273">
        <f>IFERROR(SUMIFS('Budget Data by month'!P:P,'Budget Data by month'!$B:$B,$D$2,'Budget Data by month'!$C:$C,$B38),0)</f>
        <v>0</v>
      </c>
      <c r="P38" s="273">
        <f>IFERROR(SUMIFS('Budget Data by month'!Q:Q,'Budget Data by month'!$B:$B,$D$2,'Budget Data by month'!$C:$C,$B38),0)</f>
        <v>0</v>
      </c>
      <c r="Q38" s="273">
        <f>IFERROR(SUMIFS('Budget Data by month'!R:R,'Budget Data by month'!$B:$B,$D$2,'Budget Data by month'!$C:$C,$B38),0)</f>
        <v>0</v>
      </c>
      <c r="R38" s="61">
        <f t="shared" si="3"/>
        <v>0</v>
      </c>
      <c r="Z38" s="18"/>
    </row>
    <row r="39" spans="1:26" s="13" customFormat="1" x14ac:dyDescent="0.35">
      <c r="A39" s="60"/>
      <c r="B39" s="13" t="s">
        <v>67</v>
      </c>
      <c r="C39" s="6" t="s">
        <v>68</v>
      </c>
      <c r="D39" s="40">
        <v>6110800</v>
      </c>
      <c r="E39" s="273">
        <f>IFERROR(SUMIFS('Budget Data by month'!F:F,'Budget Data by month'!$B:$B,$D$2,'Budget Data by month'!$C:$C,$B39),0)</f>
        <v>0</v>
      </c>
      <c r="F39" s="273">
        <f>IFERROR(SUMIFS('Budget Data by month'!G:G,'Budget Data by month'!$B:$B,$D$2,'Budget Data by month'!$C:$C,$B39),0)</f>
        <v>0</v>
      </c>
      <c r="G39" s="273">
        <f>IFERROR(SUMIFS('Budget Data by month'!H:H,'Budget Data by month'!$B:$B,$D$2,'Budget Data by month'!$C:$C,$B39),0)</f>
        <v>0</v>
      </c>
      <c r="H39" s="273">
        <f>IFERROR(SUMIFS('Budget Data by month'!I:I,'Budget Data by month'!$B:$B,$D$2,'Budget Data by month'!$C:$C,$B39),0)</f>
        <v>0</v>
      </c>
      <c r="I39" s="273">
        <f>IFERROR(SUMIFS('Budget Data by month'!J:J,'Budget Data by month'!$B:$B,$D$2,'Budget Data by month'!$C:$C,$B39),0)</f>
        <v>0</v>
      </c>
      <c r="J39" s="273">
        <f>IFERROR(SUMIFS('Budget Data by month'!K:K,'Budget Data by month'!$B:$B,$D$2,'Budget Data by month'!$C:$C,$B39),0)</f>
        <v>0</v>
      </c>
      <c r="K39" s="273">
        <f>IFERROR(SUMIFS('Budget Data by month'!L:L,'Budget Data by month'!$B:$B,$D$2,'Budget Data by month'!$C:$C,$B39),0)</f>
        <v>0</v>
      </c>
      <c r="L39" s="273">
        <f>IFERROR(SUMIFS('Budget Data by month'!M:M,'Budget Data by month'!$B:$B,$D$2,'Budget Data by month'!$C:$C,$B39),0)</f>
        <v>0</v>
      </c>
      <c r="M39" s="273">
        <f>IFERROR(SUMIFS('Budget Data by month'!N:N,'Budget Data by month'!$B:$B,$D$2,'Budget Data by month'!$C:$C,$B39),0)</f>
        <v>0</v>
      </c>
      <c r="N39" s="273">
        <f>IFERROR(SUMIFS('Budget Data by month'!O:O,'Budget Data by month'!$B:$B,$D$2,'Budget Data by month'!$C:$C,$B39),0)</f>
        <v>0</v>
      </c>
      <c r="O39" s="273">
        <f>IFERROR(SUMIFS('Budget Data by month'!P:P,'Budget Data by month'!$B:$B,$D$2,'Budget Data by month'!$C:$C,$B39),0)</f>
        <v>0</v>
      </c>
      <c r="P39" s="273">
        <f>IFERROR(SUMIFS('Budget Data by month'!Q:Q,'Budget Data by month'!$B:$B,$D$2,'Budget Data by month'!$C:$C,$B39),0)</f>
        <v>0</v>
      </c>
      <c r="Q39" s="273">
        <f>IFERROR(SUMIFS('Budget Data by month'!R:R,'Budget Data by month'!$B:$B,$D$2,'Budget Data by month'!$C:$C,$B39),0)</f>
        <v>0</v>
      </c>
      <c r="R39" s="61">
        <f t="shared" si="3"/>
        <v>0</v>
      </c>
      <c r="Z39" s="18"/>
    </row>
    <row r="40" spans="1:26" s="13" customFormat="1" x14ac:dyDescent="0.35">
      <c r="A40" s="60"/>
      <c r="B40" s="13" t="s">
        <v>69</v>
      </c>
      <c r="C40" s="6" t="s">
        <v>70</v>
      </c>
      <c r="D40" s="40">
        <v>6110640</v>
      </c>
      <c r="E40" s="273">
        <f>IFERROR(SUMIFS('Budget Data by month'!F:F,'Budget Data by month'!$B:$B,$D$2,'Budget Data by month'!$C:$C,$B40),0)</f>
        <v>0</v>
      </c>
      <c r="F40" s="273">
        <f>IFERROR(SUMIFS('Budget Data by month'!G:G,'Budget Data by month'!$B:$B,$D$2,'Budget Data by month'!$C:$C,$B40),0)</f>
        <v>0</v>
      </c>
      <c r="G40" s="273">
        <f>IFERROR(SUMIFS('Budget Data by month'!H:H,'Budget Data by month'!$B:$B,$D$2,'Budget Data by month'!$C:$C,$B40),0)</f>
        <v>0</v>
      </c>
      <c r="H40" s="273">
        <f>IFERROR(SUMIFS('Budget Data by month'!I:I,'Budget Data by month'!$B:$B,$D$2,'Budget Data by month'!$C:$C,$B40),0)</f>
        <v>0</v>
      </c>
      <c r="I40" s="273">
        <f>IFERROR(SUMIFS('Budget Data by month'!J:J,'Budget Data by month'!$B:$B,$D$2,'Budget Data by month'!$C:$C,$B40),0)</f>
        <v>0</v>
      </c>
      <c r="J40" s="273">
        <f>IFERROR(SUMIFS('Budget Data by month'!K:K,'Budget Data by month'!$B:$B,$D$2,'Budget Data by month'!$C:$C,$B40),0)</f>
        <v>0</v>
      </c>
      <c r="K40" s="273">
        <f>IFERROR(SUMIFS('Budget Data by month'!L:L,'Budget Data by month'!$B:$B,$D$2,'Budget Data by month'!$C:$C,$B40),0)</f>
        <v>0</v>
      </c>
      <c r="L40" s="273">
        <f>IFERROR(SUMIFS('Budget Data by month'!M:M,'Budget Data by month'!$B:$B,$D$2,'Budget Data by month'!$C:$C,$B40),0)</f>
        <v>0</v>
      </c>
      <c r="M40" s="273">
        <f>IFERROR(SUMIFS('Budget Data by month'!N:N,'Budget Data by month'!$B:$B,$D$2,'Budget Data by month'!$C:$C,$B40),0)</f>
        <v>0</v>
      </c>
      <c r="N40" s="273">
        <f>IFERROR(SUMIFS('Budget Data by month'!O:O,'Budget Data by month'!$B:$B,$D$2,'Budget Data by month'!$C:$C,$B40),0)</f>
        <v>0</v>
      </c>
      <c r="O40" s="273">
        <f>IFERROR(SUMIFS('Budget Data by month'!P:P,'Budget Data by month'!$B:$B,$D$2,'Budget Data by month'!$C:$C,$B40),0)</f>
        <v>0</v>
      </c>
      <c r="P40" s="273">
        <f>IFERROR(SUMIFS('Budget Data by month'!Q:Q,'Budget Data by month'!$B:$B,$D$2,'Budget Data by month'!$C:$C,$B40),0)</f>
        <v>0</v>
      </c>
      <c r="Q40" s="273">
        <f>IFERROR(SUMIFS('Budget Data by month'!R:R,'Budget Data by month'!$B:$B,$D$2,'Budget Data by month'!$C:$C,$B40),0)</f>
        <v>0</v>
      </c>
      <c r="R40" s="61">
        <f t="shared" si="3"/>
        <v>0</v>
      </c>
      <c r="Z40" s="18"/>
    </row>
    <row r="41" spans="1:26" s="13" customFormat="1" x14ac:dyDescent="0.35">
      <c r="A41" s="60"/>
      <c r="B41" s="13" t="s">
        <v>71</v>
      </c>
      <c r="C41" s="6" t="s">
        <v>72</v>
      </c>
      <c r="D41" s="62">
        <v>6116300</v>
      </c>
      <c r="E41" s="273">
        <f>IFERROR(SUMIFS('Budget Data by month'!F:F,'Budget Data by month'!$B:$B,$D$2,'Budget Data by month'!$C:$C,$B41),0)</f>
        <v>0</v>
      </c>
      <c r="F41" s="273">
        <f>IFERROR(SUMIFS('Budget Data by month'!G:G,'Budget Data by month'!$B:$B,$D$2,'Budget Data by month'!$C:$C,$B41),0)</f>
        <v>0</v>
      </c>
      <c r="G41" s="273">
        <f>IFERROR(SUMIFS('Budget Data by month'!H:H,'Budget Data by month'!$B:$B,$D$2,'Budget Data by month'!$C:$C,$B41),0)</f>
        <v>0</v>
      </c>
      <c r="H41" s="273">
        <f>IFERROR(SUMIFS('Budget Data by month'!I:I,'Budget Data by month'!$B:$B,$D$2,'Budget Data by month'!$C:$C,$B41),0)</f>
        <v>0</v>
      </c>
      <c r="I41" s="273">
        <f>IFERROR(SUMIFS('Budget Data by month'!J:J,'Budget Data by month'!$B:$B,$D$2,'Budget Data by month'!$C:$C,$B41),0)</f>
        <v>0</v>
      </c>
      <c r="J41" s="273">
        <f>IFERROR(SUMIFS('Budget Data by month'!K:K,'Budget Data by month'!$B:$B,$D$2,'Budget Data by month'!$C:$C,$B41),0)</f>
        <v>0</v>
      </c>
      <c r="K41" s="273">
        <f>IFERROR(SUMIFS('Budget Data by month'!L:L,'Budget Data by month'!$B:$B,$D$2,'Budget Data by month'!$C:$C,$B41),0)</f>
        <v>0</v>
      </c>
      <c r="L41" s="273">
        <f>IFERROR(SUMIFS('Budget Data by month'!M:M,'Budget Data by month'!$B:$B,$D$2,'Budget Data by month'!$C:$C,$B41),0)</f>
        <v>0</v>
      </c>
      <c r="M41" s="273">
        <f>IFERROR(SUMIFS('Budget Data by month'!N:N,'Budget Data by month'!$B:$B,$D$2,'Budget Data by month'!$C:$C,$B41),0)</f>
        <v>0</v>
      </c>
      <c r="N41" s="273">
        <f>IFERROR(SUMIFS('Budget Data by month'!O:O,'Budget Data by month'!$B:$B,$D$2,'Budget Data by month'!$C:$C,$B41),0)</f>
        <v>0</v>
      </c>
      <c r="O41" s="273">
        <f>IFERROR(SUMIFS('Budget Data by month'!P:P,'Budget Data by month'!$B:$B,$D$2,'Budget Data by month'!$C:$C,$B41),0)</f>
        <v>0</v>
      </c>
      <c r="P41" s="273">
        <f>IFERROR(SUMIFS('Budget Data by month'!Q:Q,'Budget Data by month'!$B:$B,$D$2,'Budget Data by month'!$C:$C,$B41),0)</f>
        <v>0</v>
      </c>
      <c r="Q41" s="273">
        <f>IFERROR(SUMIFS('Budget Data by month'!R:R,'Budget Data by month'!$B:$B,$D$2,'Budget Data by month'!$C:$C,$B41),0)</f>
        <v>0</v>
      </c>
      <c r="R41" s="61">
        <f t="shared" si="3"/>
        <v>0</v>
      </c>
      <c r="Z41" s="18"/>
    </row>
    <row r="42" spans="1:26" s="13" customFormat="1" x14ac:dyDescent="0.35">
      <c r="A42" s="60"/>
      <c r="B42" s="13" t="s">
        <v>73</v>
      </c>
      <c r="C42" s="6" t="s">
        <v>74</v>
      </c>
      <c r="D42" s="40">
        <v>6116200</v>
      </c>
      <c r="E42" s="273">
        <f>IFERROR(SUMIFS('Budget Data by month'!F:F,'Budget Data by month'!$B:$B,$D$2,'Budget Data by month'!$C:$C,$B42),0)</f>
        <v>0</v>
      </c>
      <c r="F42" s="273">
        <f>IFERROR(SUMIFS('Budget Data by month'!G:G,'Budget Data by month'!$B:$B,$D$2,'Budget Data by month'!$C:$C,$B42),0)</f>
        <v>0</v>
      </c>
      <c r="G42" s="273">
        <f>IFERROR(SUMIFS('Budget Data by month'!H:H,'Budget Data by month'!$B:$B,$D$2,'Budget Data by month'!$C:$C,$B42),0)</f>
        <v>0</v>
      </c>
      <c r="H42" s="273">
        <f>IFERROR(SUMIFS('Budget Data by month'!I:I,'Budget Data by month'!$B:$B,$D$2,'Budget Data by month'!$C:$C,$B42),0)</f>
        <v>0</v>
      </c>
      <c r="I42" s="273">
        <f>IFERROR(SUMIFS('Budget Data by month'!J:J,'Budget Data by month'!$B:$B,$D$2,'Budget Data by month'!$C:$C,$B42),0)</f>
        <v>0</v>
      </c>
      <c r="J42" s="273">
        <f>IFERROR(SUMIFS('Budget Data by month'!K:K,'Budget Data by month'!$B:$B,$D$2,'Budget Data by month'!$C:$C,$B42),0)</f>
        <v>0</v>
      </c>
      <c r="K42" s="273">
        <f>IFERROR(SUMIFS('Budget Data by month'!L:L,'Budget Data by month'!$B:$B,$D$2,'Budget Data by month'!$C:$C,$B42),0)</f>
        <v>0</v>
      </c>
      <c r="L42" s="273">
        <f>IFERROR(SUMIFS('Budget Data by month'!M:M,'Budget Data by month'!$B:$B,$D$2,'Budget Data by month'!$C:$C,$B42),0)</f>
        <v>0</v>
      </c>
      <c r="M42" s="273">
        <f>IFERROR(SUMIFS('Budget Data by month'!N:N,'Budget Data by month'!$B:$B,$D$2,'Budget Data by month'!$C:$C,$B42),0)</f>
        <v>0</v>
      </c>
      <c r="N42" s="273">
        <f>IFERROR(SUMIFS('Budget Data by month'!O:O,'Budget Data by month'!$B:$B,$D$2,'Budget Data by month'!$C:$C,$B42),0)</f>
        <v>0</v>
      </c>
      <c r="O42" s="273">
        <f>IFERROR(SUMIFS('Budget Data by month'!P:P,'Budget Data by month'!$B:$B,$D$2,'Budget Data by month'!$C:$C,$B42),0)</f>
        <v>0</v>
      </c>
      <c r="P42" s="273">
        <f>IFERROR(SUMIFS('Budget Data by month'!Q:Q,'Budget Data by month'!$B:$B,$D$2,'Budget Data by month'!$C:$C,$B42),0)</f>
        <v>0</v>
      </c>
      <c r="Q42" s="273">
        <f>IFERROR(SUMIFS('Budget Data by month'!R:R,'Budget Data by month'!$B:$B,$D$2,'Budget Data by month'!$C:$C,$B42),0)</f>
        <v>0</v>
      </c>
      <c r="R42" s="61">
        <f t="shared" si="3"/>
        <v>0</v>
      </c>
      <c r="Z42" s="18"/>
    </row>
    <row r="43" spans="1:26" s="13" customFormat="1" x14ac:dyDescent="0.35">
      <c r="A43" s="60"/>
      <c r="B43" s="13" t="s">
        <v>75</v>
      </c>
      <c r="C43" s="6" t="s">
        <v>76</v>
      </c>
      <c r="D43" s="40">
        <v>6116610</v>
      </c>
      <c r="E43" s="273">
        <f>IFERROR(SUMIFS('Budget Data by month'!F:F,'Budget Data by month'!$B:$B,$D$2,'Budget Data by month'!$C:$C,$B43),0)</f>
        <v>0</v>
      </c>
      <c r="F43" s="273">
        <f>IFERROR(SUMIFS('Budget Data by month'!G:G,'Budget Data by month'!$B:$B,$D$2,'Budget Data by month'!$C:$C,$B43),0)</f>
        <v>0</v>
      </c>
      <c r="G43" s="273">
        <f>IFERROR(SUMIFS('Budget Data by month'!H:H,'Budget Data by month'!$B:$B,$D$2,'Budget Data by month'!$C:$C,$B43),0)</f>
        <v>0</v>
      </c>
      <c r="H43" s="273">
        <f>IFERROR(SUMIFS('Budget Data by month'!I:I,'Budget Data by month'!$B:$B,$D$2,'Budget Data by month'!$C:$C,$B43),0)</f>
        <v>0</v>
      </c>
      <c r="I43" s="273">
        <f>IFERROR(SUMIFS('Budget Data by month'!J:J,'Budget Data by month'!$B:$B,$D$2,'Budget Data by month'!$C:$C,$B43),0)</f>
        <v>0</v>
      </c>
      <c r="J43" s="273">
        <f>IFERROR(SUMIFS('Budget Data by month'!K:K,'Budget Data by month'!$B:$B,$D$2,'Budget Data by month'!$C:$C,$B43),0)</f>
        <v>0</v>
      </c>
      <c r="K43" s="273">
        <f>IFERROR(SUMIFS('Budget Data by month'!L:L,'Budget Data by month'!$B:$B,$D$2,'Budget Data by month'!$C:$C,$B43),0)</f>
        <v>0</v>
      </c>
      <c r="L43" s="273">
        <f>IFERROR(SUMIFS('Budget Data by month'!M:M,'Budget Data by month'!$B:$B,$D$2,'Budget Data by month'!$C:$C,$B43),0)</f>
        <v>0</v>
      </c>
      <c r="M43" s="273">
        <f>IFERROR(SUMIFS('Budget Data by month'!N:N,'Budget Data by month'!$B:$B,$D$2,'Budget Data by month'!$C:$C,$B43),0)</f>
        <v>0</v>
      </c>
      <c r="N43" s="273">
        <f>IFERROR(SUMIFS('Budget Data by month'!O:O,'Budget Data by month'!$B:$B,$D$2,'Budget Data by month'!$C:$C,$B43),0)</f>
        <v>0</v>
      </c>
      <c r="O43" s="273">
        <f>IFERROR(SUMIFS('Budget Data by month'!P:P,'Budget Data by month'!$B:$B,$D$2,'Budget Data by month'!$C:$C,$B43),0)</f>
        <v>0</v>
      </c>
      <c r="P43" s="273">
        <f>IFERROR(SUMIFS('Budget Data by month'!Q:Q,'Budget Data by month'!$B:$B,$D$2,'Budget Data by month'!$C:$C,$B43),0)</f>
        <v>0</v>
      </c>
      <c r="Q43" s="273">
        <f>IFERROR(SUMIFS('Budget Data by month'!R:R,'Budget Data by month'!$B:$B,$D$2,'Budget Data by month'!$C:$C,$B43),0)</f>
        <v>0</v>
      </c>
      <c r="R43" s="61">
        <f t="shared" si="3"/>
        <v>0</v>
      </c>
      <c r="Z43" s="18"/>
    </row>
    <row r="44" spans="1:26" s="13" customFormat="1" x14ac:dyDescent="0.35">
      <c r="A44" s="60"/>
      <c r="B44" s="13" t="s">
        <v>77</v>
      </c>
      <c r="C44" s="6" t="s">
        <v>78</v>
      </c>
      <c r="D44" s="40">
        <v>6116600</v>
      </c>
      <c r="E44" s="273">
        <f>IFERROR(SUMIFS('Budget Data by month'!F:F,'Budget Data by month'!$B:$B,$D$2,'Budget Data by month'!$C:$C,$B44),0)</f>
        <v>0</v>
      </c>
      <c r="F44" s="273">
        <f>IFERROR(SUMIFS('Budget Data by month'!G:G,'Budget Data by month'!$B:$B,$D$2,'Budget Data by month'!$C:$C,$B44),0)</f>
        <v>0</v>
      </c>
      <c r="G44" s="273">
        <f>IFERROR(SUMIFS('Budget Data by month'!H:H,'Budget Data by month'!$B:$B,$D$2,'Budget Data by month'!$C:$C,$B44),0)</f>
        <v>0</v>
      </c>
      <c r="H44" s="273">
        <f>IFERROR(SUMIFS('Budget Data by month'!I:I,'Budget Data by month'!$B:$B,$D$2,'Budget Data by month'!$C:$C,$B44),0)</f>
        <v>0</v>
      </c>
      <c r="I44" s="273">
        <f>IFERROR(SUMIFS('Budget Data by month'!J:J,'Budget Data by month'!$B:$B,$D$2,'Budget Data by month'!$C:$C,$B44),0)</f>
        <v>0</v>
      </c>
      <c r="J44" s="273">
        <f>IFERROR(SUMIFS('Budget Data by month'!K:K,'Budget Data by month'!$B:$B,$D$2,'Budget Data by month'!$C:$C,$B44),0)</f>
        <v>0</v>
      </c>
      <c r="K44" s="273">
        <f>IFERROR(SUMIFS('Budget Data by month'!L:L,'Budget Data by month'!$B:$B,$D$2,'Budget Data by month'!$C:$C,$B44),0)</f>
        <v>0</v>
      </c>
      <c r="L44" s="273">
        <f>IFERROR(SUMIFS('Budget Data by month'!M:M,'Budget Data by month'!$B:$B,$D$2,'Budget Data by month'!$C:$C,$B44),0)</f>
        <v>0</v>
      </c>
      <c r="M44" s="273">
        <f>IFERROR(SUMIFS('Budget Data by month'!N:N,'Budget Data by month'!$B:$B,$D$2,'Budget Data by month'!$C:$C,$B44),0)</f>
        <v>0</v>
      </c>
      <c r="N44" s="273">
        <f>IFERROR(SUMIFS('Budget Data by month'!O:O,'Budget Data by month'!$B:$B,$D$2,'Budget Data by month'!$C:$C,$B44),0)</f>
        <v>0</v>
      </c>
      <c r="O44" s="273">
        <f>IFERROR(SUMIFS('Budget Data by month'!P:P,'Budget Data by month'!$B:$B,$D$2,'Budget Data by month'!$C:$C,$B44),0)</f>
        <v>0</v>
      </c>
      <c r="P44" s="273">
        <f>IFERROR(SUMIFS('Budget Data by month'!Q:Q,'Budget Data by month'!$B:$B,$D$2,'Budget Data by month'!$C:$C,$B44),0)</f>
        <v>0</v>
      </c>
      <c r="Q44" s="273">
        <f>IFERROR(SUMIFS('Budget Data by month'!R:R,'Budget Data by month'!$B:$B,$D$2,'Budget Data by month'!$C:$C,$B44),0)</f>
        <v>0</v>
      </c>
      <c r="R44" s="61">
        <f t="shared" si="3"/>
        <v>0</v>
      </c>
      <c r="Z44" s="18"/>
    </row>
    <row r="45" spans="1:26" s="13" customFormat="1" x14ac:dyDescent="0.35">
      <c r="A45" s="60"/>
      <c r="B45" s="13" t="s">
        <v>79</v>
      </c>
      <c r="C45" s="6" t="s">
        <v>80</v>
      </c>
      <c r="D45" s="40">
        <v>6121000</v>
      </c>
      <c r="E45" s="273">
        <f>IFERROR(SUMIFS('Budget Data by month'!F:F,'Budget Data by month'!$B:$B,$D$2,'Budget Data by month'!$C:$C,$B45),0)</f>
        <v>0</v>
      </c>
      <c r="F45" s="273">
        <f>IFERROR(SUMIFS('Budget Data by month'!G:G,'Budget Data by month'!$B:$B,$D$2,'Budget Data by month'!$C:$C,$B45),0)</f>
        <v>0</v>
      </c>
      <c r="G45" s="273">
        <f>IFERROR(SUMIFS('Budget Data by month'!H:H,'Budget Data by month'!$B:$B,$D$2,'Budget Data by month'!$C:$C,$B45),0)</f>
        <v>0</v>
      </c>
      <c r="H45" s="273">
        <f>IFERROR(SUMIFS('Budget Data by month'!I:I,'Budget Data by month'!$B:$B,$D$2,'Budget Data by month'!$C:$C,$B45),0)</f>
        <v>0</v>
      </c>
      <c r="I45" s="273">
        <f>IFERROR(SUMIFS('Budget Data by month'!J:J,'Budget Data by month'!$B:$B,$D$2,'Budget Data by month'!$C:$C,$B45),0)</f>
        <v>0</v>
      </c>
      <c r="J45" s="273">
        <f>IFERROR(SUMIFS('Budget Data by month'!K:K,'Budget Data by month'!$B:$B,$D$2,'Budget Data by month'!$C:$C,$B45),0)</f>
        <v>0</v>
      </c>
      <c r="K45" s="273">
        <f>IFERROR(SUMIFS('Budget Data by month'!L:L,'Budget Data by month'!$B:$B,$D$2,'Budget Data by month'!$C:$C,$B45),0)</f>
        <v>0</v>
      </c>
      <c r="L45" s="273">
        <f>IFERROR(SUMIFS('Budget Data by month'!M:M,'Budget Data by month'!$B:$B,$D$2,'Budget Data by month'!$C:$C,$B45),0)</f>
        <v>0</v>
      </c>
      <c r="M45" s="273">
        <f>IFERROR(SUMIFS('Budget Data by month'!N:N,'Budget Data by month'!$B:$B,$D$2,'Budget Data by month'!$C:$C,$B45),0)</f>
        <v>0</v>
      </c>
      <c r="N45" s="273">
        <f>IFERROR(SUMIFS('Budget Data by month'!O:O,'Budget Data by month'!$B:$B,$D$2,'Budget Data by month'!$C:$C,$B45),0)</f>
        <v>0</v>
      </c>
      <c r="O45" s="273">
        <f>IFERROR(SUMIFS('Budget Data by month'!P:P,'Budget Data by month'!$B:$B,$D$2,'Budget Data by month'!$C:$C,$B45),0)</f>
        <v>0</v>
      </c>
      <c r="P45" s="273">
        <f>IFERROR(SUMIFS('Budget Data by month'!Q:Q,'Budget Data by month'!$B:$B,$D$2,'Budget Data by month'!$C:$C,$B45),0)</f>
        <v>0</v>
      </c>
      <c r="Q45" s="273">
        <f>IFERROR(SUMIFS('Budget Data by month'!R:R,'Budget Data by month'!$B:$B,$D$2,'Budget Data by month'!$C:$C,$B45),0)</f>
        <v>0</v>
      </c>
      <c r="R45" s="61">
        <f t="shared" si="3"/>
        <v>0</v>
      </c>
      <c r="Z45" s="18"/>
    </row>
    <row r="46" spans="1:26" s="13" customFormat="1" x14ac:dyDescent="0.35">
      <c r="A46" s="60"/>
      <c r="B46" s="13" t="s">
        <v>81</v>
      </c>
      <c r="C46" s="6" t="s">
        <v>82</v>
      </c>
      <c r="D46" s="40">
        <v>6122310</v>
      </c>
      <c r="E46" s="273">
        <f>IFERROR(SUMIFS('Budget Data by month'!F:F,'Budget Data by month'!$B:$B,$D$2,'Budget Data by month'!$C:$C,$B46),0)</f>
        <v>0</v>
      </c>
      <c r="F46" s="273">
        <f>IFERROR(SUMIFS('Budget Data by month'!G:G,'Budget Data by month'!$B:$B,$D$2,'Budget Data by month'!$C:$C,$B46),0)</f>
        <v>0</v>
      </c>
      <c r="G46" s="273">
        <f>IFERROR(SUMIFS('Budget Data by month'!H:H,'Budget Data by month'!$B:$B,$D$2,'Budget Data by month'!$C:$C,$B46),0)</f>
        <v>0</v>
      </c>
      <c r="H46" s="273">
        <f>IFERROR(SUMIFS('Budget Data by month'!I:I,'Budget Data by month'!$B:$B,$D$2,'Budget Data by month'!$C:$C,$B46),0)</f>
        <v>0</v>
      </c>
      <c r="I46" s="273">
        <f>IFERROR(SUMIFS('Budget Data by month'!J:J,'Budget Data by month'!$B:$B,$D$2,'Budget Data by month'!$C:$C,$B46),0)</f>
        <v>0</v>
      </c>
      <c r="J46" s="273">
        <f>IFERROR(SUMIFS('Budget Data by month'!K:K,'Budget Data by month'!$B:$B,$D$2,'Budget Data by month'!$C:$C,$B46),0)</f>
        <v>0</v>
      </c>
      <c r="K46" s="273">
        <f>IFERROR(SUMIFS('Budget Data by month'!L:L,'Budget Data by month'!$B:$B,$D$2,'Budget Data by month'!$C:$C,$B46),0)</f>
        <v>0</v>
      </c>
      <c r="L46" s="273">
        <f>IFERROR(SUMIFS('Budget Data by month'!M:M,'Budget Data by month'!$B:$B,$D$2,'Budget Data by month'!$C:$C,$B46),0)</f>
        <v>0</v>
      </c>
      <c r="M46" s="273">
        <f>IFERROR(SUMIFS('Budget Data by month'!N:N,'Budget Data by month'!$B:$B,$D$2,'Budget Data by month'!$C:$C,$B46),0)</f>
        <v>0</v>
      </c>
      <c r="N46" s="273">
        <f>IFERROR(SUMIFS('Budget Data by month'!O:O,'Budget Data by month'!$B:$B,$D$2,'Budget Data by month'!$C:$C,$B46),0)</f>
        <v>0</v>
      </c>
      <c r="O46" s="273">
        <f>IFERROR(SUMIFS('Budget Data by month'!P:P,'Budget Data by month'!$B:$B,$D$2,'Budget Data by month'!$C:$C,$B46),0)</f>
        <v>0</v>
      </c>
      <c r="P46" s="273">
        <f>IFERROR(SUMIFS('Budget Data by month'!Q:Q,'Budget Data by month'!$B:$B,$D$2,'Budget Data by month'!$C:$C,$B46),0)</f>
        <v>0</v>
      </c>
      <c r="Q46" s="273">
        <f>IFERROR(SUMIFS('Budget Data by month'!R:R,'Budget Data by month'!$B:$B,$D$2,'Budget Data by month'!$C:$C,$B46),0)</f>
        <v>0</v>
      </c>
      <c r="R46" s="61">
        <f t="shared" si="3"/>
        <v>0</v>
      </c>
      <c r="Z46" s="18"/>
    </row>
    <row r="47" spans="1:26" s="13" customFormat="1" x14ac:dyDescent="0.35">
      <c r="A47" s="60"/>
      <c r="B47" s="13" t="s">
        <v>83</v>
      </c>
      <c r="C47" s="6" t="s">
        <v>84</v>
      </c>
      <c r="D47" s="40">
        <v>6122110</v>
      </c>
      <c r="E47" s="273">
        <f>IFERROR(SUMIFS('Budget Data by month'!F:F,'Budget Data by month'!$B:$B,$D$2,'Budget Data by month'!$C:$C,$B47),0)</f>
        <v>0</v>
      </c>
      <c r="F47" s="273">
        <f>IFERROR(SUMIFS('Budget Data by month'!G:G,'Budget Data by month'!$B:$B,$D$2,'Budget Data by month'!$C:$C,$B47),0)</f>
        <v>0</v>
      </c>
      <c r="G47" s="273">
        <f>IFERROR(SUMIFS('Budget Data by month'!H:H,'Budget Data by month'!$B:$B,$D$2,'Budget Data by month'!$C:$C,$B47),0)</f>
        <v>0</v>
      </c>
      <c r="H47" s="273">
        <f>IFERROR(SUMIFS('Budget Data by month'!I:I,'Budget Data by month'!$B:$B,$D$2,'Budget Data by month'!$C:$C,$B47),0)</f>
        <v>0</v>
      </c>
      <c r="I47" s="273">
        <f>IFERROR(SUMIFS('Budget Data by month'!J:J,'Budget Data by month'!$B:$B,$D$2,'Budget Data by month'!$C:$C,$B47),0)</f>
        <v>0</v>
      </c>
      <c r="J47" s="273">
        <f>IFERROR(SUMIFS('Budget Data by month'!K:K,'Budget Data by month'!$B:$B,$D$2,'Budget Data by month'!$C:$C,$B47),0)</f>
        <v>0</v>
      </c>
      <c r="K47" s="273">
        <f>IFERROR(SUMIFS('Budget Data by month'!L:L,'Budget Data by month'!$B:$B,$D$2,'Budget Data by month'!$C:$C,$B47),0)</f>
        <v>0</v>
      </c>
      <c r="L47" s="273">
        <f>IFERROR(SUMIFS('Budget Data by month'!M:M,'Budget Data by month'!$B:$B,$D$2,'Budget Data by month'!$C:$C,$B47),0)</f>
        <v>0</v>
      </c>
      <c r="M47" s="273">
        <f>IFERROR(SUMIFS('Budget Data by month'!N:N,'Budget Data by month'!$B:$B,$D$2,'Budget Data by month'!$C:$C,$B47),0)</f>
        <v>0</v>
      </c>
      <c r="N47" s="273">
        <f>IFERROR(SUMIFS('Budget Data by month'!O:O,'Budget Data by month'!$B:$B,$D$2,'Budget Data by month'!$C:$C,$B47),0)</f>
        <v>0</v>
      </c>
      <c r="O47" s="273">
        <f>IFERROR(SUMIFS('Budget Data by month'!P:P,'Budget Data by month'!$B:$B,$D$2,'Budget Data by month'!$C:$C,$B47),0)</f>
        <v>0</v>
      </c>
      <c r="P47" s="273">
        <f>IFERROR(SUMIFS('Budget Data by month'!Q:Q,'Budget Data by month'!$B:$B,$D$2,'Budget Data by month'!$C:$C,$B47),0)</f>
        <v>0</v>
      </c>
      <c r="Q47" s="273">
        <f>IFERROR(SUMIFS('Budget Data by month'!R:R,'Budget Data by month'!$B:$B,$D$2,'Budget Data by month'!$C:$C,$B47),0)</f>
        <v>0</v>
      </c>
      <c r="R47" s="61">
        <f t="shared" si="3"/>
        <v>0</v>
      </c>
      <c r="Z47" s="18"/>
    </row>
    <row r="48" spans="1:26" s="13" customFormat="1" x14ac:dyDescent="0.35">
      <c r="A48" s="60"/>
      <c r="B48" s="13" t="s">
        <v>85</v>
      </c>
      <c r="C48" s="6" t="s">
        <v>86</v>
      </c>
      <c r="D48" s="40">
        <v>6120800</v>
      </c>
      <c r="E48" s="273">
        <f>IFERROR(SUMIFS('Budget Data by month'!F:F,'Budget Data by month'!$B:$B,$D$2,'Budget Data by month'!$C:$C,$B48),0)</f>
        <v>0</v>
      </c>
      <c r="F48" s="273">
        <f>IFERROR(SUMIFS('Budget Data by month'!G:G,'Budget Data by month'!$B:$B,$D$2,'Budget Data by month'!$C:$C,$B48),0)</f>
        <v>0</v>
      </c>
      <c r="G48" s="273">
        <f>IFERROR(SUMIFS('Budget Data by month'!H:H,'Budget Data by month'!$B:$B,$D$2,'Budget Data by month'!$C:$C,$B48),0)</f>
        <v>0</v>
      </c>
      <c r="H48" s="273">
        <f>IFERROR(SUMIFS('Budget Data by month'!I:I,'Budget Data by month'!$B:$B,$D$2,'Budget Data by month'!$C:$C,$B48),0)</f>
        <v>0</v>
      </c>
      <c r="I48" s="273">
        <f>IFERROR(SUMIFS('Budget Data by month'!J:J,'Budget Data by month'!$B:$B,$D$2,'Budget Data by month'!$C:$C,$B48),0)</f>
        <v>0</v>
      </c>
      <c r="J48" s="273">
        <f>IFERROR(SUMIFS('Budget Data by month'!K:K,'Budget Data by month'!$B:$B,$D$2,'Budget Data by month'!$C:$C,$B48),0)</f>
        <v>0</v>
      </c>
      <c r="K48" s="273">
        <f>IFERROR(SUMIFS('Budget Data by month'!L:L,'Budget Data by month'!$B:$B,$D$2,'Budget Data by month'!$C:$C,$B48),0)</f>
        <v>0</v>
      </c>
      <c r="L48" s="273">
        <f>IFERROR(SUMIFS('Budget Data by month'!M:M,'Budget Data by month'!$B:$B,$D$2,'Budget Data by month'!$C:$C,$B48),0)</f>
        <v>0</v>
      </c>
      <c r="M48" s="273">
        <f>IFERROR(SUMIFS('Budget Data by month'!N:N,'Budget Data by month'!$B:$B,$D$2,'Budget Data by month'!$C:$C,$B48),0)</f>
        <v>0</v>
      </c>
      <c r="N48" s="273">
        <f>IFERROR(SUMIFS('Budget Data by month'!O:O,'Budget Data by month'!$B:$B,$D$2,'Budget Data by month'!$C:$C,$B48),0)</f>
        <v>0</v>
      </c>
      <c r="O48" s="273">
        <f>IFERROR(SUMIFS('Budget Data by month'!P:P,'Budget Data by month'!$B:$B,$D$2,'Budget Data by month'!$C:$C,$B48),0)</f>
        <v>0</v>
      </c>
      <c r="P48" s="273">
        <f>IFERROR(SUMIFS('Budget Data by month'!Q:Q,'Budget Data by month'!$B:$B,$D$2,'Budget Data by month'!$C:$C,$B48),0)</f>
        <v>0</v>
      </c>
      <c r="Q48" s="273">
        <f>IFERROR(SUMIFS('Budget Data by month'!R:R,'Budget Data by month'!$B:$B,$D$2,'Budget Data by month'!$C:$C,$B48),0)</f>
        <v>0</v>
      </c>
      <c r="R48" s="61">
        <f t="shared" si="3"/>
        <v>0</v>
      </c>
      <c r="Z48" s="18"/>
    </row>
    <row r="49" spans="1:26" s="13" customFormat="1" x14ac:dyDescent="0.35">
      <c r="A49" s="60"/>
      <c r="B49" s="13" t="s">
        <v>87</v>
      </c>
      <c r="C49" s="6" t="s">
        <v>88</v>
      </c>
      <c r="D49" s="40">
        <v>6120220</v>
      </c>
      <c r="E49" s="273">
        <f>IFERROR(SUMIFS('Budget Data by month'!F:F,'Budget Data by month'!$B:$B,$D$2,'Budget Data by month'!$C:$C,$B49),0)</f>
        <v>0</v>
      </c>
      <c r="F49" s="273">
        <f>IFERROR(SUMIFS('Budget Data by month'!G:G,'Budget Data by month'!$B:$B,$D$2,'Budget Data by month'!$C:$C,$B49),0)</f>
        <v>0</v>
      </c>
      <c r="G49" s="273">
        <f>IFERROR(SUMIFS('Budget Data by month'!H:H,'Budget Data by month'!$B:$B,$D$2,'Budget Data by month'!$C:$C,$B49),0)</f>
        <v>0</v>
      </c>
      <c r="H49" s="273">
        <f>IFERROR(SUMIFS('Budget Data by month'!I:I,'Budget Data by month'!$B:$B,$D$2,'Budget Data by month'!$C:$C,$B49),0)</f>
        <v>0</v>
      </c>
      <c r="I49" s="273">
        <f>IFERROR(SUMIFS('Budget Data by month'!J:J,'Budget Data by month'!$B:$B,$D$2,'Budget Data by month'!$C:$C,$B49),0)</f>
        <v>0</v>
      </c>
      <c r="J49" s="273">
        <f>IFERROR(SUMIFS('Budget Data by month'!K:K,'Budget Data by month'!$B:$B,$D$2,'Budget Data by month'!$C:$C,$B49),0)</f>
        <v>0</v>
      </c>
      <c r="K49" s="273">
        <f>IFERROR(SUMIFS('Budget Data by month'!L:L,'Budget Data by month'!$B:$B,$D$2,'Budget Data by month'!$C:$C,$B49),0)</f>
        <v>0</v>
      </c>
      <c r="L49" s="273">
        <f>IFERROR(SUMIFS('Budget Data by month'!M:M,'Budget Data by month'!$B:$B,$D$2,'Budget Data by month'!$C:$C,$B49),0)</f>
        <v>0</v>
      </c>
      <c r="M49" s="273">
        <f>IFERROR(SUMIFS('Budget Data by month'!N:N,'Budget Data by month'!$B:$B,$D$2,'Budget Data by month'!$C:$C,$B49),0)</f>
        <v>0</v>
      </c>
      <c r="N49" s="273">
        <f>IFERROR(SUMIFS('Budget Data by month'!O:O,'Budget Data by month'!$B:$B,$D$2,'Budget Data by month'!$C:$C,$B49),0)</f>
        <v>0</v>
      </c>
      <c r="O49" s="273">
        <f>IFERROR(SUMIFS('Budget Data by month'!P:P,'Budget Data by month'!$B:$B,$D$2,'Budget Data by month'!$C:$C,$B49),0)</f>
        <v>0</v>
      </c>
      <c r="P49" s="273">
        <f>IFERROR(SUMIFS('Budget Data by month'!Q:Q,'Budget Data by month'!$B:$B,$D$2,'Budget Data by month'!$C:$C,$B49),0)</f>
        <v>0</v>
      </c>
      <c r="Q49" s="273">
        <f>IFERROR(SUMIFS('Budget Data by month'!R:R,'Budget Data by month'!$B:$B,$D$2,'Budget Data by month'!$C:$C,$B49),0)</f>
        <v>0</v>
      </c>
      <c r="R49" s="61">
        <f t="shared" si="3"/>
        <v>0</v>
      </c>
      <c r="Z49" s="18"/>
    </row>
    <row r="50" spans="1:26" s="13" customFormat="1" x14ac:dyDescent="0.35">
      <c r="A50" s="60"/>
      <c r="B50" s="13" t="s">
        <v>89</v>
      </c>
      <c r="C50" s="6" t="s">
        <v>90</v>
      </c>
      <c r="D50" s="40">
        <v>6120600</v>
      </c>
      <c r="E50" s="273">
        <f>IFERROR(SUMIFS('Budget Data by month'!F:F,'Budget Data by month'!$B:$B,$D$2,'Budget Data by month'!$C:$C,$B50),0)</f>
        <v>0</v>
      </c>
      <c r="F50" s="273">
        <f>IFERROR(SUMIFS('Budget Data by month'!G:G,'Budget Data by month'!$B:$B,$D$2,'Budget Data by month'!$C:$C,$B50),0)</f>
        <v>0</v>
      </c>
      <c r="G50" s="273">
        <f>IFERROR(SUMIFS('Budget Data by month'!H:H,'Budget Data by month'!$B:$B,$D$2,'Budget Data by month'!$C:$C,$B50),0)</f>
        <v>0</v>
      </c>
      <c r="H50" s="273">
        <f>IFERROR(SUMIFS('Budget Data by month'!I:I,'Budget Data by month'!$B:$B,$D$2,'Budget Data by month'!$C:$C,$B50),0)</f>
        <v>0</v>
      </c>
      <c r="I50" s="273">
        <f>IFERROR(SUMIFS('Budget Data by month'!J:J,'Budget Data by month'!$B:$B,$D$2,'Budget Data by month'!$C:$C,$B50),0)</f>
        <v>0</v>
      </c>
      <c r="J50" s="273">
        <f>IFERROR(SUMIFS('Budget Data by month'!K:K,'Budget Data by month'!$B:$B,$D$2,'Budget Data by month'!$C:$C,$B50),0)</f>
        <v>0</v>
      </c>
      <c r="K50" s="273">
        <f>IFERROR(SUMIFS('Budget Data by month'!L:L,'Budget Data by month'!$B:$B,$D$2,'Budget Data by month'!$C:$C,$B50),0)</f>
        <v>0</v>
      </c>
      <c r="L50" s="273">
        <f>IFERROR(SUMIFS('Budget Data by month'!M:M,'Budget Data by month'!$B:$B,$D$2,'Budget Data by month'!$C:$C,$B50),0)</f>
        <v>0</v>
      </c>
      <c r="M50" s="273">
        <f>IFERROR(SUMIFS('Budget Data by month'!N:N,'Budget Data by month'!$B:$B,$D$2,'Budget Data by month'!$C:$C,$B50),0)</f>
        <v>0</v>
      </c>
      <c r="N50" s="273">
        <f>IFERROR(SUMIFS('Budget Data by month'!O:O,'Budget Data by month'!$B:$B,$D$2,'Budget Data by month'!$C:$C,$B50),0)</f>
        <v>0</v>
      </c>
      <c r="O50" s="273">
        <f>IFERROR(SUMIFS('Budget Data by month'!P:P,'Budget Data by month'!$B:$B,$D$2,'Budget Data by month'!$C:$C,$B50),0)</f>
        <v>0</v>
      </c>
      <c r="P50" s="273">
        <f>IFERROR(SUMIFS('Budget Data by month'!Q:Q,'Budget Data by month'!$B:$B,$D$2,'Budget Data by month'!$C:$C,$B50),0)</f>
        <v>0</v>
      </c>
      <c r="Q50" s="273">
        <f>IFERROR(SUMIFS('Budget Data by month'!R:R,'Budget Data by month'!$B:$B,$D$2,'Budget Data by month'!$C:$C,$B50),0)</f>
        <v>0</v>
      </c>
      <c r="R50" s="61">
        <f t="shared" si="3"/>
        <v>0</v>
      </c>
      <c r="Z50" s="18"/>
    </row>
    <row r="51" spans="1:26" s="13" customFormat="1" x14ac:dyDescent="0.35">
      <c r="A51" s="60"/>
      <c r="B51" s="13" t="s">
        <v>91</v>
      </c>
      <c r="C51" s="6" t="s">
        <v>92</v>
      </c>
      <c r="D51" s="40">
        <v>6120400</v>
      </c>
      <c r="E51" s="273">
        <f>IFERROR(SUMIFS('Budget Data by month'!F:F,'Budget Data by month'!$B:$B,$D$2,'Budget Data by month'!$C:$C,$B51),0)</f>
        <v>0</v>
      </c>
      <c r="F51" s="273">
        <f>IFERROR(SUMIFS('Budget Data by month'!G:G,'Budget Data by month'!$B:$B,$D$2,'Budget Data by month'!$C:$C,$B51),0)</f>
        <v>0</v>
      </c>
      <c r="G51" s="273">
        <f>IFERROR(SUMIFS('Budget Data by month'!H:H,'Budget Data by month'!$B:$B,$D$2,'Budget Data by month'!$C:$C,$B51),0)</f>
        <v>0</v>
      </c>
      <c r="H51" s="273">
        <f>IFERROR(SUMIFS('Budget Data by month'!I:I,'Budget Data by month'!$B:$B,$D$2,'Budget Data by month'!$C:$C,$B51),0)</f>
        <v>0</v>
      </c>
      <c r="I51" s="273">
        <f>IFERROR(SUMIFS('Budget Data by month'!J:J,'Budget Data by month'!$B:$B,$D$2,'Budget Data by month'!$C:$C,$B51),0)</f>
        <v>0</v>
      </c>
      <c r="J51" s="273">
        <f>IFERROR(SUMIFS('Budget Data by month'!K:K,'Budget Data by month'!$B:$B,$D$2,'Budget Data by month'!$C:$C,$B51),0)</f>
        <v>0</v>
      </c>
      <c r="K51" s="273">
        <f>IFERROR(SUMIFS('Budget Data by month'!L:L,'Budget Data by month'!$B:$B,$D$2,'Budget Data by month'!$C:$C,$B51),0)</f>
        <v>0</v>
      </c>
      <c r="L51" s="273">
        <f>IFERROR(SUMIFS('Budget Data by month'!M:M,'Budget Data by month'!$B:$B,$D$2,'Budget Data by month'!$C:$C,$B51),0)</f>
        <v>0</v>
      </c>
      <c r="M51" s="273">
        <f>IFERROR(SUMIFS('Budget Data by month'!N:N,'Budget Data by month'!$B:$B,$D$2,'Budget Data by month'!$C:$C,$B51),0)</f>
        <v>0</v>
      </c>
      <c r="N51" s="273">
        <f>IFERROR(SUMIFS('Budget Data by month'!O:O,'Budget Data by month'!$B:$B,$D$2,'Budget Data by month'!$C:$C,$B51),0)</f>
        <v>0</v>
      </c>
      <c r="O51" s="273">
        <f>IFERROR(SUMIFS('Budget Data by month'!P:P,'Budget Data by month'!$B:$B,$D$2,'Budget Data by month'!$C:$C,$B51),0)</f>
        <v>0</v>
      </c>
      <c r="P51" s="273">
        <f>IFERROR(SUMIFS('Budget Data by month'!Q:Q,'Budget Data by month'!$B:$B,$D$2,'Budget Data by month'!$C:$C,$B51),0)</f>
        <v>0</v>
      </c>
      <c r="Q51" s="273">
        <f>IFERROR(SUMIFS('Budget Data by month'!R:R,'Budget Data by month'!$B:$B,$D$2,'Budget Data by month'!$C:$C,$B51),0)</f>
        <v>0</v>
      </c>
      <c r="R51" s="61">
        <f t="shared" si="3"/>
        <v>0</v>
      </c>
      <c r="Z51" s="18"/>
    </row>
    <row r="52" spans="1:26" s="13" customFormat="1" x14ac:dyDescent="0.35">
      <c r="A52" s="60"/>
      <c r="B52" s="13" t="s">
        <v>93</v>
      </c>
      <c r="C52" s="6" t="s">
        <v>94</v>
      </c>
      <c r="D52" s="40">
        <v>6140130</v>
      </c>
      <c r="E52" s="273">
        <f>IFERROR(SUMIFS('Budget Data by month'!F:F,'Budget Data by month'!$B:$B,$D$2,'Budget Data by month'!$C:$C,$B52),0)</f>
        <v>0</v>
      </c>
      <c r="F52" s="273">
        <f>IFERROR(SUMIFS('Budget Data by month'!G:G,'Budget Data by month'!$B:$B,$D$2,'Budget Data by month'!$C:$C,$B52),0)</f>
        <v>0</v>
      </c>
      <c r="G52" s="273">
        <f>IFERROR(SUMIFS('Budget Data by month'!H:H,'Budget Data by month'!$B:$B,$D$2,'Budget Data by month'!$C:$C,$B52),0)</f>
        <v>0</v>
      </c>
      <c r="H52" s="273">
        <f>IFERROR(SUMIFS('Budget Data by month'!I:I,'Budget Data by month'!$B:$B,$D$2,'Budget Data by month'!$C:$C,$B52),0)</f>
        <v>0</v>
      </c>
      <c r="I52" s="273">
        <f>IFERROR(SUMIFS('Budget Data by month'!J:J,'Budget Data by month'!$B:$B,$D$2,'Budget Data by month'!$C:$C,$B52),0)</f>
        <v>0</v>
      </c>
      <c r="J52" s="273">
        <f>IFERROR(SUMIFS('Budget Data by month'!K:K,'Budget Data by month'!$B:$B,$D$2,'Budget Data by month'!$C:$C,$B52),0)</f>
        <v>0</v>
      </c>
      <c r="K52" s="273">
        <f>IFERROR(SUMIFS('Budget Data by month'!L:L,'Budget Data by month'!$B:$B,$D$2,'Budget Data by month'!$C:$C,$B52),0)</f>
        <v>0</v>
      </c>
      <c r="L52" s="273">
        <f>IFERROR(SUMIFS('Budget Data by month'!M:M,'Budget Data by month'!$B:$B,$D$2,'Budget Data by month'!$C:$C,$B52),0)</f>
        <v>0</v>
      </c>
      <c r="M52" s="273">
        <f>IFERROR(SUMIFS('Budget Data by month'!N:N,'Budget Data by month'!$B:$B,$D$2,'Budget Data by month'!$C:$C,$B52),0)</f>
        <v>0</v>
      </c>
      <c r="N52" s="273">
        <f>IFERROR(SUMIFS('Budget Data by month'!O:O,'Budget Data by month'!$B:$B,$D$2,'Budget Data by month'!$C:$C,$B52),0)</f>
        <v>0</v>
      </c>
      <c r="O52" s="273">
        <f>IFERROR(SUMIFS('Budget Data by month'!P:P,'Budget Data by month'!$B:$B,$D$2,'Budget Data by month'!$C:$C,$B52),0)</f>
        <v>0</v>
      </c>
      <c r="P52" s="273">
        <f>IFERROR(SUMIFS('Budget Data by month'!Q:Q,'Budget Data by month'!$B:$B,$D$2,'Budget Data by month'!$C:$C,$B52),0)</f>
        <v>0</v>
      </c>
      <c r="Q52" s="273">
        <f>IFERROR(SUMIFS('Budget Data by month'!R:R,'Budget Data by month'!$B:$B,$D$2,'Budget Data by month'!$C:$C,$B52),0)</f>
        <v>0</v>
      </c>
      <c r="R52" s="61">
        <f t="shared" si="3"/>
        <v>0</v>
      </c>
      <c r="Z52" s="18"/>
    </row>
    <row r="53" spans="1:26" s="13" customFormat="1" x14ac:dyDescent="0.35">
      <c r="A53" s="60"/>
      <c r="B53" s="13" t="s">
        <v>95</v>
      </c>
      <c r="C53" s="6" t="s">
        <v>96</v>
      </c>
      <c r="D53" s="40">
        <v>6142430</v>
      </c>
      <c r="E53" s="273">
        <f>IFERROR(SUMIFS('Budget Data by month'!F:F,'Budget Data by month'!$B:$B,$D$2,'Budget Data by month'!$C:$C,$B53),0)</f>
        <v>0</v>
      </c>
      <c r="F53" s="273">
        <f>IFERROR(SUMIFS('Budget Data by month'!G:G,'Budget Data by month'!$B:$B,$D$2,'Budget Data by month'!$C:$C,$B53),0)</f>
        <v>0</v>
      </c>
      <c r="G53" s="273">
        <f>IFERROR(SUMIFS('Budget Data by month'!H:H,'Budget Data by month'!$B:$B,$D$2,'Budget Data by month'!$C:$C,$B53),0)</f>
        <v>0</v>
      </c>
      <c r="H53" s="273">
        <f>IFERROR(SUMIFS('Budget Data by month'!I:I,'Budget Data by month'!$B:$B,$D$2,'Budget Data by month'!$C:$C,$B53),0)</f>
        <v>0</v>
      </c>
      <c r="I53" s="273">
        <f>IFERROR(SUMIFS('Budget Data by month'!J:J,'Budget Data by month'!$B:$B,$D$2,'Budget Data by month'!$C:$C,$B53),0)</f>
        <v>0</v>
      </c>
      <c r="J53" s="273">
        <f>IFERROR(SUMIFS('Budget Data by month'!K:K,'Budget Data by month'!$B:$B,$D$2,'Budget Data by month'!$C:$C,$B53),0)</f>
        <v>0</v>
      </c>
      <c r="K53" s="273">
        <f>IFERROR(SUMIFS('Budget Data by month'!L:L,'Budget Data by month'!$B:$B,$D$2,'Budget Data by month'!$C:$C,$B53),0)</f>
        <v>0</v>
      </c>
      <c r="L53" s="273">
        <f>IFERROR(SUMIFS('Budget Data by month'!M:M,'Budget Data by month'!$B:$B,$D$2,'Budget Data by month'!$C:$C,$B53),0)</f>
        <v>0</v>
      </c>
      <c r="M53" s="273">
        <f>IFERROR(SUMIFS('Budget Data by month'!N:N,'Budget Data by month'!$B:$B,$D$2,'Budget Data by month'!$C:$C,$B53),0)</f>
        <v>0</v>
      </c>
      <c r="N53" s="273">
        <f>IFERROR(SUMIFS('Budget Data by month'!O:O,'Budget Data by month'!$B:$B,$D$2,'Budget Data by month'!$C:$C,$B53),0)</f>
        <v>0</v>
      </c>
      <c r="O53" s="273">
        <f>IFERROR(SUMIFS('Budget Data by month'!P:P,'Budget Data by month'!$B:$B,$D$2,'Budget Data by month'!$C:$C,$B53),0)</f>
        <v>0</v>
      </c>
      <c r="P53" s="273">
        <f>IFERROR(SUMIFS('Budget Data by month'!Q:Q,'Budget Data by month'!$B:$B,$D$2,'Budget Data by month'!$C:$C,$B53),0)</f>
        <v>0</v>
      </c>
      <c r="Q53" s="273">
        <f>IFERROR(SUMIFS('Budget Data by month'!R:R,'Budget Data by month'!$B:$B,$D$2,'Budget Data by month'!$C:$C,$B53),0)</f>
        <v>0</v>
      </c>
      <c r="R53" s="61">
        <f t="shared" si="3"/>
        <v>0</v>
      </c>
      <c r="Z53" s="18"/>
    </row>
    <row r="54" spans="1:26" s="13" customFormat="1" x14ac:dyDescent="0.35">
      <c r="A54" s="60"/>
      <c r="B54" s="13" t="s">
        <v>97</v>
      </c>
      <c r="C54" s="6" t="s">
        <v>98</v>
      </c>
      <c r="D54" s="40">
        <v>6146100</v>
      </c>
      <c r="E54" s="273">
        <f>IFERROR(SUMIFS('Budget Data by month'!F:F,'Budget Data by month'!$B:$B,$D$2,'Budget Data by month'!$C:$C,$B54),0)</f>
        <v>0</v>
      </c>
      <c r="F54" s="273">
        <f>IFERROR(SUMIFS('Budget Data by month'!G:G,'Budget Data by month'!$B:$B,$D$2,'Budget Data by month'!$C:$C,$B54),0)</f>
        <v>0</v>
      </c>
      <c r="G54" s="273">
        <f>IFERROR(SUMIFS('Budget Data by month'!H:H,'Budget Data by month'!$B:$B,$D$2,'Budget Data by month'!$C:$C,$B54),0)</f>
        <v>0</v>
      </c>
      <c r="H54" s="273">
        <f>IFERROR(SUMIFS('Budget Data by month'!I:I,'Budget Data by month'!$B:$B,$D$2,'Budget Data by month'!$C:$C,$B54),0)</f>
        <v>0</v>
      </c>
      <c r="I54" s="273">
        <f>IFERROR(SUMIFS('Budget Data by month'!J:J,'Budget Data by month'!$B:$B,$D$2,'Budget Data by month'!$C:$C,$B54),0)</f>
        <v>0</v>
      </c>
      <c r="J54" s="273">
        <f>IFERROR(SUMIFS('Budget Data by month'!K:K,'Budget Data by month'!$B:$B,$D$2,'Budget Data by month'!$C:$C,$B54),0)</f>
        <v>0</v>
      </c>
      <c r="K54" s="273">
        <f>IFERROR(SUMIFS('Budget Data by month'!L:L,'Budget Data by month'!$B:$B,$D$2,'Budget Data by month'!$C:$C,$B54),0)</f>
        <v>0</v>
      </c>
      <c r="L54" s="273">
        <f>IFERROR(SUMIFS('Budget Data by month'!M:M,'Budget Data by month'!$B:$B,$D$2,'Budget Data by month'!$C:$C,$B54),0)</f>
        <v>0</v>
      </c>
      <c r="M54" s="273">
        <f>IFERROR(SUMIFS('Budget Data by month'!N:N,'Budget Data by month'!$B:$B,$D$2,'Budget Data by month'!$C:$C,$B54),0)</f>
        <v>0</v>
      </c>
      <c r="N54" s="273">
        <f>IFERROR(SUMIFS('Budget Data by month'!O:O,'Budget Data by month'!$B:$B,$D$2,'Budget Data by month'!$C:$C,$B54),0)</f>
        <v>0</v>
      </c>
      <c r="O54" s="273">
        <f>IFERROR(SUMIFS('Budget Data by month'!P:P,'Budget Data by month'!$B:$B,$D$2,'Budget Data by month'!$C:$C,$B54),0)</f>
        <v>0</v>
      </c>
      <c r="P54" s="273">
        <f>IFERROR(SUMIFS('Budget Data by month'!Q:Q,'Budget Data by month'!$B:$B,$D$2,'Budget Data by month'!$C:$C,$B54),0)</f>
        <v>0</v>
      </c>
      <c r="Q54" s="273">
        <f>IFERROR(SUMIFS('Budget Data by month'!R:R,'Budget Data by month'!$B:$B,$D$2,'Budget Data by month'!$C:$C,$B54),0)</f>
        <v>0</v>
      </c>
      <c r="R54" s="61">
        <f t="shared" si="3"/>
        <v>0</v>
      </c>
      <c r="Z54" s="18"/>
    </row>
    <row r="55" spans="1:26" s="13" customFormat="1" x14ac:dyDescent="0.35">
      <c r="A55" s="60"/>
      <c r="B55" s="13" t="s">
        <v>99</v>
      </c>
      <c r="C55" s="6" t="s">
        <v>100</v>
      </c>
      <c r="D55" s="40">
        <v>6140000</v>
      </c>
      <c r="E55" s="273">
        <f>IFERROR(SUMIFS('Budget Data by month'!F:F,'Budget Data by month'!$B:$B,$D$2,'Budget Data by month'!$C:$C,$B55),0)</f>
        <v>0</v>
      </c>
      <c r="F55" s="273">
        <f>IFERROR(SUMIFS('Budget Data by month'!G:G,'Budget Data by month'!$B:$B,$D$2,'Budget Data by month'!$C:$C,$B55),0)</f>
        <v>0</v>
      </c>
      <c r="G55" s="273">
        <f>IFERROR(SUMIFS('Budget Data by month'!H:H,'Budget Data by month'!$B:$B,$D$2,'Budget Data by month'!$C:$C,$B55),0)</f>
        <v>0</v>
      </c>
      <c r="H55" s="273">
        <f>IFERROR(SUMIFS('Budget Data by month'!I:I,'Budget Data by month'!$B:$B,$D$2,'Budget Data by month'!$C:$C,$B55),0)</f>
        <v>0</v>
      </c>
      <c r="I55" s="273">
        <f>IFERROR(SUMIFS('Budget Data by month'!J:J,'Budget Data by month'!$B:$B,$D$2,'Budget Data by month'!$C:$C,$B55),0)</f>
        <v>0</v>
      </c>
      <c r="J55" s="273">
        <f>IFERROR(SUMIFS('Budget Data by month'!K:K,'Budget Data by month'!$B:$B,$D$2,'Budget Data by month'!$C:$C,$B55),0)</f>
        <v>0</v>
      </c>
      <c r="K55" s="273">
        <f>IFERROR(SUMIFS('Budget Data by month'!L:L,'Budget Data by month'!$B:$B,$D$2,'Budget Data by month'!$C:$C,$B55),0)</f>
        <v>0</v>
      </c>
      <c r="L55" s="273">
        <f>IFERROR(SUMIFS('Budget Data by month'!M:M,'Budget Data by month'!$B:$B,$D$2,'Budget Data by month'!$C:$C,$B55),0)</f>
        <v>0</v>
      </c>
      <c r="M55" s="273">
        <f>IFERROR(SUMIFS('Budget Data by month'!N:N,'Budget Data by month'!$B:$B,$D$2,'Budget Data by month'!$C:$C,$B55),0)</f>
        <v>0</v>
      </c>
      <c r="N55" s="273">
        <f>IFERROR(SUMIFS('Budget Data by month'!O:O,'Budget Data by month'!$B:$B,$D$2,'Budget Data by month'!$C:$C,$B55),0)</f>
        <v>0</v>
      </c>
      <c r="O55" s="273">
        <f>IFERROR(SUMIFS('Budget Data by month'!P:P,'Budget Data by month'!$B:$B,$D$2,'Budget Data by month'!$C:$C,$B55),0)</f>
        <v>0</v>
      </c>
      <c r="P55" s="273">
        <f>IFERROR(SUMIFS('Budget Data by month'!Q:Q,'Budget Data by month'!$B:$B,$D$2,'Budget Data by month'!$C:$C,$B55),0)</f>
        <v>0</v>
      </c>
      <c r="Q55" s="273">
        <f>IFERROR(SUMIFS('Budget Data by month'!R:R,'Budget Data by month'!$B:$B,$D$2,'Budget Data by month'!$C:$C,$B55),0)</f>
        <v>0</v>
      </c>
      <c r="R55" s="61">
        <f t="shared" si="3"/>
        <v>0</v>
      </c>
      <c r="Z55" s="18"/>
    </row>
    <row r="56" spans="1:26" s="13" customFormat="1" x14ac:dyDescent="0.35">
      <c r="A56" s="60"/>
      <c r="B56" s="13" t="s">
        <v>101</v>
      </c>
      <c r="C56" s="6" t="s">
        <v>102</v>
      </c>
      <c r="D56" s="40">
        <v>6121600</v>
      </c>
      <c r="E56" s="273">
        <f>IFERROR(SUMIFS('Budget Data by month'!F:F,'Budget Data by month'!$B:$B,$D$2,'Budget Data by month'!$C:$C,$B56),0)</f>
        <v>0</v>
      </c>
      <c r="F56" s="273">
        <f>IFERROR(SUMIFS('Budget Data by month'!G:G,'Budget Data by month'!$B:$B,$D$2,'Budget Data by month'!$C:$C,$B56),0)</f>
        <v>0</v>
      </c>
      <c r="G56" s="273">
        <f>IFERROR(SUMIFS('Budget Data by month'!H:H,'Budget Data by month'!$B:$B,$D$2,'Budget Data by month'!$C:$C,$B56),0)</f>
        <v>0</v>
      </c>
      <c r="H56" s="273">
        <f>IFERROR(SUMIFS('Budget Data by month'!I:I,'Budget Data by month'!$B:$B,$D$2,'Budget Data by month'!$C:$C,$B56),0)</f>
        <v>0</v>
      </c>
      <c r="I56" s="273">
        <f>IFERROR(SUMIFS('Budget Data by month'!J:J,'Budget Data by month'!$B:$B,$D$2,'Budget Data by month'!$C:$C,$B56),0)</f>
        <v>0</v>
      </c>
      <c r="J56" s="273">
        <f>IFERROR(SUMIFS('Budget Data by month'!K:K,'Budget Data by month'!$B:$B,$D$2,'Budget Data by month'!$C:$C,$B56),0)</f>
        <v>0</v>
      </c>
      <c r="K56" s="273">
        <f>IFERROR(SUMIFS('Budget Data by month'!L:L,'Budget Data by month'!$B:$B,$D$2,'Budget Data by month'!$C:$C,$B56),0)</f>
        <v>0</v>
      </c>
      <c r="L56" s="273">
        <f>IFERROR(SUMIFS('Budget Data by month'!M:M,'Budget Data by month'!$B:$B,$D$2,'Budget Data by month'!$C:$C,$B56),0)</f>
        <v>0</v>
      </c>
      <c r="M56" s="273">
        <f>IFERROR(SUMIFS('Budget Data by month'!N:N,'Budget Data by month'!$B:$B,$D$2,'Budget Data by month'!$C:$C,$B56),0)</f>
        <v>0</v>
      </c>
      <c r="N56" s="273">
        <f>IFERROR(SUMIFS('Budget Data by month'!O:O,'Budget Data by month'!$B:$B,$D$2,'Budget Data by month'!$C:$C,$B56),0)</f>
        <v>0</v>
      </c>
      <c r="O56" s="273">
        <f>IFERROR(SUMIFS('Budget Data by month'!P:P,'Budget Data by month'!$B:$B,$D$2,'Budget Data by month'!$C:$C,$B56),0)</f>
        <v>0</v>
      </c>
      <c r="P56" s="273">
        <f>IFERROR(SUMIFS('Budget Data by month'!Q:Q,'Budget Data by month'!$B:$B,$D$2,'Budget Data by month'!$C:$C,$B56),0)</f>
        <v>0</v>
      </c>
      <c r="Q56" s="273">
        <f>IFERROR(SUMIFS('Budget Data by month'!R:R,'Budget Data by month'!$B:$B,$D$2,'Budget Data by month'!$C:$C,$B56),0)</f>
        <v>0</v>
      </c>
      <c r="R56" s="61">
        <f t="shared" si="3"/>
        <v>0</v>
      </c>
      <c r="Z56" s="18"/>
    </row>
    <row r="57" spans="1:26" s="13" customFormat="1" x14ac:dyDescent="0.35">
      <c r="A57" s="60"/>
      <c r="B57" s="13" t="s">
        <v>103</v>
      </c>
      <c r="C57" s="6" t="s">
        <v>104</v>
      </c>
      <c r="D57" s="62">
        <v>6151110</v>
      </c>
      <c r="E57" s="273">
        <f>IFERROR(SUMIFS('Budget Data by month'!F:F,'Budget Data by month'!$B:$B,$D$2,'Budget Data by month'!$C:$C,$B57),0)</f>
        <v>0</v>
      </c>
      <c r="F57" s="273">
        <f>IFERROR(SUMIFS('Budget Data by month'!G:G,'Budget Data by month'!$B:$B,$D$2,'Budget Data by month'!$C:$C,$B57),0)</f>
        <v>0</v>
      </c>
      <c r="G57" s="273">
        <f>IFERROR(SUMIFS('Budget Data by month'!H:H,'Budget Data by month'!$B:$B,$D$2,'Budget Data by month'!$C:$C,$B57),0)</f>
        <v>0</v>
      </c>
      <c r="H57" s="273">
        <f>IFERROR(SUMIFS('Budget Data by month'!I:I,'Budget Data by month'!$B:$B,$D$2,'Budget Data by month'!$C:$C,$B57),0)</f>
        <v>0</v>
      </c>
      <c r="I57" s="273">
        <f>IFERROR(SUMIFS('Budget Data by month'!J:J,'Budget Data by month'!$B:$B,$D$2,'Budget Data by month'!$C:$C,$B57),0)</f>
        <v>0</v>
      </c>
      <c r="J57" s="273">
        <f>IFERROR(SUMIFS('Budget Data by month'!K:K,'Budget Data by month'!$B:$B,$D$2,'Budget Data by month'!$C:$C,$B57),0)</f>
        <v>0</v>
      </c>
      <c r="K57" s="273">
        <f>IFERROR(SUMIFS('Budget Data by month'!L:L,'Budget Data by month'!$B:$B,$D$2,'Budget Data by month'!$C:$C,$B57),0)</f>
        <v>0</v>
      </c>
      <c r="L57" s="273">
        <f>IFERROR(SUMIFS('Budget Data by month'!M:M,'Budget Data by month'!$B:$B,$D$2,'Budget Data by month'!$C:$C,$B57),0)</f>
        <v>0</v>
      </c>
      <c r="M57" s="273">
        <f>IFERROR(SUMIFS('Budget Data by month'!N:N,'Budget Data by month'!$B:$B,$D$2,'Budget Data by month'!$C:$C,$B57),0)</f>
        <v>0</v>
      </c>
      <c r="N57" s="273">
        <f>IFERROR(SUMIFS('Budget Data by month'!O:O,'Budget Data by month'!$B:$B,$D$2,'Budget Data by month'!$C:$C,$B57),0)</f>
        <v>0</v>
      </c>
      <c r="O57" s="273">
        <f>IFERROR(SUMIFS('Budget Data by month'!P:P,'Budget Data by month'!$B:$B,$D$2,'Budget Data by month'!$C:$C,$B57),0)</f>
        <v>0</v>
      </c>
      <c r="P57" s="273">
        <f>IFERROR(SUMIFS('Budget Data by month'!Q:Q,'Budget Data by month'!$B:$B,$D$2,'Budget Data by month'!$C:$C,$B57),0)</f>
        <v>0</v>
      </c>
      <c r="Q57" s="273">
        <f>IFERROR(SUMIFS('Budget Data by month'!R:R,'Budget Data by month'!$B:$B,$D$2,'Budget Data by month'!$C:$C,$B57),0)</f>
        <v>0</v>
      </c>
      <c r="R57" s="61">
        <f t="shared" si="3"/>
        <v>0</v>
      </c>
      <c r="Z57" s="18"/>
    </row>
    <row r="58" spans="1:26" s="13" customFormat="1" x14ac:dyDescent="0.35">
      <c r="A58" s="60"/>
      <c r="B58" s="13" t="s">
        <v>105</v>
      </c>
      <c r="C58" s="6" t="s">
        <v>106</v>
      </c>
      <c r="D58" s="40">
        <v>6140200</v>
      </c>
      <c r="E58" s="273">
        <f>IFERROR(SUMIFS('Budget Data by month'!F:F,'Budget Data by month'!$B:$B,$D$2,'Budget Data by month'!$C:$C,$B58),0)</f>
        <v>0</v>
      </c>
      <c r="F58" s="273">
        <f>IFERROR(SUMIFS('Budget Data by month'!G:G,'Budget Data by month'!$B:$B,$D$2,'Budget Data by month'!$C:$C,$B58),0)</f>
        <v>0</v>
      </c>
      <c r="G58" s="273">
        <f>IFERROR(SUMIFS('Budget Data by month'!H:H,'Budget Data by month'!$B:$B,$D$2,'Budget Data by month'!$C:$C,$B58),0)</f>
        <v>0</v>
      </c>
      <c r="H58" s="273">
        <f>IFERROR(SUMIFS('Budget Data by month'!I:I,'Budget Data by month'!$B:$B,$D$2,'Budget Data by month'!$C:$C,$B58),0)</f>
        <v>0</v>
      </c>
      <c r="I58" s="273">
        <f>IFERROR(SUMIFS('Budget Data by month'!J:J,'Budget Data by month'!$B:$B,$D$2,'Budget Data by month'!$C:$C,$B58),0)</f>
        <v>0</v>
      </c>
      <c r="J58" s="273">
        <f>IFERROR(SUMIFS('Budget Data by month'!K:K,'Budget Data by month'!$B:$B,$D$2,'Budget Data by month'!$C:$C,$B58),0)</f>
        <v>0</v>
      </c>
      <c r="K58" s="273">
        <f>IFERROR(SUMIFS('Budget Data by month'!L:L,'Budget Data by month'!$B:$B,$D$2,'Budget Data by month'!$C:$C,$B58),0)</f>
        <v>0</v>
      </c>
      <c r="L58" s="273">
        <f>IFERROR(SUMIFS('Budget Data by month'!M:M,'Budget Data by month'!$B:$B,$D$2,'Budget Data by month'!$C:$C,$B58),0)</f>
        <v>0</v>
      </c>
      <c r="M58" s="273">
        <f>IFERROR(SUMIFS('Budget Data by month'!N:N,'Budget Data by month'!$B:$B,$D$2,'Budget Data by month'!$C:$C,$B58),0)</f>
        <v>0</v>
      </c>
      <c r="N58" s="273">
        <f>IFERROR(SUMIFS('Budget Data by month'!O:O,'Budget Data by month'!$B:$B,$D$2,'Budget Data by month'!$C:$C,$B58),0)</f>
        <v>0</v>
      </c>
      <c r="O58" s="273">
        <f>IFERROR(SUMIFS('Budget Data by month'!P:P,'Budget Data by month'!$B:$B,$D$2,'Budget Data by month'!$C:$C,$B58),0)</f>
        <v>0</v>
      </c>
      <c r="P58" s="273">
        <f>IFERROR(SUMIFS('Budget Data by month'!Q:Q,'Budget Data by month'!$B:$B,$D$2,'Budget Data by month'!$C:$C,$B58),0)</f>
        <v>0</v>
      </c>
      <c r="Q58" s="273">
        <f>IFERROR(SUMIFS('Budget Data by month'!R:R,'Budget Data by month'!$B:$B,$D$2,'Budget Data by month'!$C:$C,$B58),0)</f>
        <v>0</v>
      </c>
      <c r="R58" s="61">
        <f t="shared" si="3"/>
        <v>0</v>
      </c>
      <c r="Z58" s="18"/>
    </row>
    <row r="59" spans="1:26" s="13" customFormat="1" x14ac:dyDescent="0.35">
      <c r="A59" s="60"/>
      <c r="B59" s="13" t="s">
        <v>107</v>
      </c>
      <c r="C59" s="6" t="s">
        <v>108</v>
      </c>
      <c r="D59" s="40">
        <v>6111000</v>
      </c>
      <c r="E59" s="273">
        <f>IFERROR(SUMIFS('Budget Data by month'!F:F,'Budget Data by month'!$B:$B,$D$2,'Budget Data by month'!$C:$C,$B59),0)</f>
        <v>0</v>
      </c>
      <c r="F59" s="273">
        <f>IFERROR(SUMIFS('Budget Data by month'!G:G,'Budget Data by month'!$B:$B,$D$2,'Budget Data by month'!$C:$C,$B59),0)</f>
        <v>0</v>
      </c>
      <c r="G59" s="273">
        <f>IFERROR(SUMIFS('Budget Data by month'!H:H,'Budget Data by month'!$B:$B,$D$2,'Budget Data by month'!$C:$C,$B59),0)</f>
        <v>0</v>
      </c>
      <c r="H59" s="273">
        <f>IFERROR(SUMIFS('Budget Data by month'!I:I,'Budget Data by month'!$B:$B,$D$2,'Budget Data by month'!$C:$C,$B59),0)</f>
        <v>0</v>
      </c>
      <c r="I59" s="273">
        <f>IFERROR(SUMIFS('Budget Data by month'!J:J,'Budget Data by month'!$B:$B,$D$2,'Budget Data by month'!$C:$C,$B59),0)</f>
        <v>0</v>
      </c>
      <c r="J59" s="273">
        <f>IFERROR(SUMIFS('Budget Data by month'!K:K,'Budget Data by month'!$B:$B,$D$2,'Budget Data by month'!$C:$C,$B59),0)</f>
        <v>0</v>
      </c>
      <c r="K59" s="273">
        <f>IFERROR(SUMIFS('Budget Data by month'!L:L,'Budget Data by month'!$B:$B,$D$2,'Budget Data by month'!$C:$C,$B59),0)</f>
        <v>0</v>
      </c>
      <c r="L59" s="273">
        <f>IFERROR(SUMIFS('Budget Data by month'!M:M,'Budget Data by month'!$B:$B,$D$2,'Budget Data by month'!$C:$C,$B59),0)</f>
        <v>0</v>
      </c>
      <c r="M59" s="273">
        <f>IFERROR(SUMIFS('Budget Data by month'!N:N,'Budget Data by month'!$B:$B,$D$2,'Budget Data by month'!$C:$C,$B59),0)</f>
        <v>0</v>
      </c>
      <c r="N59" s="273">
        <f>IFERROR(SUMIFS('Budget Data by month'!O:O,'Budget Data by month'!$B:$B,$D$2,'Budget Data by month'!$C:$C,$B59),0)</f>
        <v>0</v>
      </c>
      <c r="O59" s="273">
        <f>IFERROR(SUMIFS('Budget Data by month'!P:P,'Budget Data by month'!$B:$B,$D$2,'Budget Data by month'!$C:$C,$B59),0)</f>
        <v>0</v>
      </c>
      <c r="P59" s="273">
        <f>IFERROR(SUMIFS('Budget Data by month'!Q:Q,'Budget Data by month'!$B:$B,$D$2,'Budget Data by month'!$C:$C,$B59),0)</f>
        <v>0</v>
      </c>
      <c r="Q59" s="273">
        <f>IFERROR(SUMIFS('Budget Data by month'!R:R,'Budget Data by month'!$B:$B,$D$2,'Budget Data by month'!$C:$C,$B59),0)</f>
        <v>0</v>
      </c>
      <c r="R59" s="61">
        <f t="shared" si="3"/>
        <v>0</v>
      </c>
      <c r="Z59" s="18"/>
    </row>
    <row r="60" spans="1:26" s="13" customFormat="1" x14ac:dyDescent="0.35">
      <c r="A60" s="60"/>
      <c r="B60" s="13" t="s">
        <v>109</v>
      </c>
      <c r="C60" s="6" t="s">
        <v>110</v>
      </c>
      <c r="D60" s="40">
        <v>6170100</v>
      </c>
      <c r="E60" s="273">
        <f>IFERROR(SUMIFS('Budget Data by month'!F:F,'Budget Data by month'!$B:$B,$D$2,'Budget Data by month'!$C:$C,$B60),0)</f>
        <v>0</v>
      </c>
      <c r="F60" s="273">
        <f>IFERROR(SUMIFS('Budget Data by month'!G:G,'Budget Data by month'!$B:$B,$D$2,'Budget Data by month'!$C:$C,$B60),0)</f>
        <v>0</v>
      </c>
      <c r="G60" s="273">
        <f>IFERROR(SUMIFS('Budget Data by month'!H:H,'Budget Data by month'!$B:$B,$D$2,'Budget Data by month'!$C:$C,$B60),0)</f>
        <v>0</v>
      </c>
      <c r="H60" s="273">
        <f>IFERROR(SUMIFS('Budget Data by month'!I:I,'Budget Data by month'!$B:$B,$D$2,'Budget Data by month'!$C:$C,$B60),0)</f>
        <v>0</v>
      </c>
      <c r="I60" s="273">
        <f>IFERROR(SUMIFS('Budget Data by month'!J:J,'Budget Data by month'!$B:$B,$D$2,'Budget Data by month'!$C:$C,$B60),0)</f>
        <v>0</v>
      </c>
      <c r="J60" s="273">
        <f>IFERROR(SUMIFS('Budget Data by month'!K:K,'Budget Data by month'!$B:$B,$D$2,'Budget Data by month'!$C:$C,$B60),0)</f>
        <v>0</v>
      </c>
      <c r="K60" s="273">
        <f>IFERROR(SUMIFS('Budget Data by month'!L:L,'Budget Data by month'!$B:$B,$D$2,'Budget Data by month'!$C:$C,$B60),0)</f>
        <v>0</v>
      </c>
      <c r="L60" s="273">
        <f>IFERROR(SUMIFS('Budget Data by month'!M:M,'Budget Data by month'!$B:$B,$D$2,'Budget Data by month'!$C:$C,$B60),0)</f>
        <v>0</v>
      </c>
      <c r="M60" s="273">
        <f>IFERROR(SUMIFS('Budget Data by month'!N:N,'Budget Data by month'!$B:$B,$D$2,'Budget Data by month'!$C:$C,$B60),0)</f>
        <v>0</v>
      </c>
      <c r="N60" s="273">
        <f>IFERROR(SUMIFS('Budget Data by month'!O:O,'Budget Data by month'!$B:$B,$D$2,'Budget Data by month'!$C:$C,$B60),0)</f>
        <v>0</v>
      </c>
      <c r="O60" s="273">
        <f>IFERROR(SUMIFS('Budget Data by month'!P:P,'Budget Data by month'!$B:$B,$D$2,'Budget Data by month'!$C:$C,$B60),0)</f>
        <v>0</v>
      </c>
      <c r="P60" s="273">
        <f>IFERROR(SUMIFS('Budget Data by month'!Q:Q,'Budget Data by month'!$B:$B,$D$2,'Budget Data by month'!$C:$C,$B60),0)</f>
        <v>0</v>
      </c>
      <c r="Q60" s="273">
        <f>IFERROR(SUMIFS('Budget Data by month'!R:R,'Budget Data by month'!$B:$B,$D$2,'Budget Data by month'!$C:$C,$B60),0)</f>
        <v>0</v>
      </c>
      <c r="R60" s="61">
        <f t="shared" si="3"/>
        <v>0</v>
      </c>
      <c r="Z60" s="18"/>
    </row>
    <row r="61" spans="1:26" s="13" customFormat="1" x14ac:dyDescent="0.35">
      <c r="A61" s="60"/>
      <c r="B61" s="13" t="s">
        <v>111</v>
      </c>
      <c r="C61" s="6" t="s">
        <v>112</v>
      </c>
      <c r="D61" s="40">
        <v>6170110</v>
      </c>
      <c r="E61" s="273">
        <f>IFERROR(SUMIFS('Budget Data by month'!F:F,'Budget Data by month'!$B:$B,$D$2,'Budget Data by month'!$C:$C,$B61),0)</f>
        <v>0</v>
      </c>
      <c r="F61" s="273">
        <f>IFERROR(SUMIFS('Budget Data by month'!G:G,'Budget Data by month'!$B:$B,$D$2,'Budget Data by month'!$C:$C,$B61),0)</f>
        <v>0</v>
      </c>
      <c r="G61" s="273">
        <f>IFERROR(SUMIFS('Budget Data by month'!H:H,'Budget Data by month'!$B:$B,$D$2,'Budget Data by month'!$C:$C,$B61),0)</f>
        <v>0</v>
      </c>
      <c r="H61" s="273">
        <f>IFERROR(SUMIFS('Budget Data by month'!I:I,'Budget Data by month'!$B:$B,$D$2,'Budget Data by month'!$C:$C,$B61),0)</f>
        <v>0</v>
      </c>
      <c r="I61" s="273">
        <f>IFERROR(SUMIFS('Budget Data by month'!J:J,'Budget Data by month'!$B:$B,$D$2,'Budget Data by month'!$C:$C,$B61),0)</f>
        <v>0</v>
      </c>
      <c r="J61" s="273">
        <f>IFERROR(SUMIFS('Budget Data by month'!K:K,'Budget Data by month'!$B:$B,$D$2,'Budget Data by month'!$C:$C,$B61),0)</f>
        <v>0</v>
      </c>
      <c r="K61" s="273">
        <f>IFERROR(SUMIFS('Budget Data by month'!L:L,'Budget Data by month'!$B:$B,$D$2,'Budget Data by month'!$C:$C,$B61),0)</f>
        <v>0</v>
      </c>
      <c r="L61" s="273">
        <f>IFERROR(SUMIFS('Budget Data by month'!M:M,'Budget Data by month'!$B:$B,$D$2,'Budget Data by month'!$C:$C,$B61),0)</f>
        <v>0</v>
      </c>
      <c r="M61" s="273">
        <f>IFERROR(SUMIFS('Budget Data by month'!N:N,'Budget Data by month'!$B:$B,$D$2,'Budget Data by month'!$C:$C,$B61),0)</f>
        <v>0</v>
      </c>
      <c r="N61" s="273">
        <f>IFERROR(SUMIFS('Budget Data by month'!O:O,'Budget Data by month'!$B:$B,$D$2,'Budget Data by month'!$C:$C,$B61),0)</f>
        <v>0</v>
      </c>
      <c r="O61" s="273">
        <f>IFERROR(SUMIFS('Budget Data by month'!P:P,'Budget Data by month'!$B:$B,$D$2,'Budget Data by month'!$C:$C,$B61),0)</f>
        <v>0</v>
      </c>
      <c r="P61" s="273">
        <f>IFERROR(SUMIFS('Budget Data by month'!Q:Q,'Budget Data by month'!$B:$B,$D$2,'Budget Data by month'!$C:$C,$B61),0)</f>
        <v>0</v>
      </c>
      <c r="Q61" s="273">
        <f>IFERROR(SUMIFS('Budget Data by month'!R:R,'Budget Data by month'!$B:$B,$D$2,'Budget Data by month'!$C:$C,$B61),0)</f>
        <v>0</v>
      </c>
      <c r="R61" s="61">
        <f t="shared" si="3"/>
        <v>0</v>
      </c>
      <c r="Z61" s="18"/>
    </row>
    <row r="62" spans="1:26" s="13" customFormat="1" x14ac:dyDescent="0.35">
      <c r="A62" s="60"/>
      <c r="B62" s="13" t="s">
        <v>113</v>
      </c>
      <c r="C62" s="6" t="s">
        <v>114</v>
      </c>
      <c r="D62" s="40">
        <v>6181400</v>
      </c>
      <c r="E62" s="273">
        <f>IFERROR(SUMIFS('Budget Data by month'!F:F,'Budget Data by month'!$B:$B,$D$2,'Budget Data by month'!$C:$C,$B62),0)</f>
        <v>0</v>
      </c>
      <c r="F62" s="273">
        <f>IFERROR(SUMIFS('Budget Data by month'!G:G,'Budget Data by month'!$B:$B,$D$2,'Budget Data by month'!$C:$C,$B62),0)</f>
        <v>0</v>
      </c>
      <c r="G62" s="273">
        <f>IFERROR(SUMIFS('Budget Data by month'!H:H,'Budget Data by month'!$B:$B,$D$2,'Budget Data by month'!$C:$C,$B62),0)</f>
        <v>0</v>
      </c>
      <c r="H62" s="273">
        <f>IFERROR(SUMIFS('Budget Data by month'!I:I,'Budget Data by month'!$B:$B,$D$2,'Budget Data by month'!$C:$C,$B62),0)</f>
        <v>0</v>
      </c>
      <c r="I62" s="273">
        <f>IFERROR(SUMIFS('Budget Data by month'!J:J,'Budget Data by month'!$B:$B,$D$2,'Budget Data by month'!$C:$C,$B62),0)</f>
        <v>0</v>
      </c>
      <c r="J62" s="273">
        <f>IFERROR(SUMIFS('Budget Data by month'!K:K,'Budget Data by month'!$B:$B,$D$2,'Budget Data by month'!$C:$C,$B62),0)</f>
        <v>0</v>
      </c>
      <c r="K62" s="273">
        <f>IFERROR(SUMIFS('Budget Data by month'!L:L,'Budget Data by month'!$B:$B,$D$2,'Budget Data by month'!$C:$C,$B62),0)</f>
        <v>0</v>
      </c>
      <c r="L62" s="273">
        <f>IFERROR(SUMIFS('Budget Data by month'!M:M,'Budget Data by month'!$B:$B,$D$2,'Budget Data by month'!$C:$C,$B62),0)</f>
        <v>0</v>
      </c>
      <c r="M62" s="273">
        <f>IFERROR(SUMIFS('Budget Data by month'!N:N,'Budget Data by month'!$B:$B,$D$2,'Budget Data by month'!$C:$C,$B62),0)</f>
        <v>0</v>
      </c>
      <c r="N62" s="273">
        <f>IFERROR(SUMIFS('Budget Data by month'!O:O,'Budget Data by month'!$B:$B,$D$2,'Budget Data by month'!$C:$C,$B62),0)</f>
        <v>0</v>
      </c>
      <c r="O62" s="273">
        <f>IFERROR(SUMIFS('Budget Data by month'!P:P,'Budget Data by month'!$B:$B,$D$2,'Budget Data by month'!$C:$C,$B62),0)</f>
        <v>0</v>
      </c>
      <c r="P62" s="273">
        <f>IFERROR(SUMIFS('Budget Data by month'!Q:Q,'Budget Data by month'!$B:$B,$D$2,'Budget Data by month'!$C:$C,$B62),0)</f>
        <v>0</v>
      </c>
      <c r="Q62" s="273">
        <f>IFERROR(SUMIFS('Budget Data by month'!R:R,'Budget Data by month'!$B:$B,$D$2,'Budget Data by month'!$C:$C,$B62),0)</f>
        <v>0</v>
      </c>
      <c r="R62" s="61">
        <f t="shared" si="3"/>
        <v>0</v>
      </c>
      <c r="Z62" s="18"/>
    </row>
    <row r="63" spans="1:26" s="13" customFormat="1" x14ac:dyDescent="0.35">
      <c r="A63" s="60"/>
      <c r="B63" s="23" t="s">
        <v>115</v>
      </c>
      <c r="C63" s="91" t="s">
        <v>512</v>
      </c>
      <c r="D63" s="40">
        <v>6181500</v>
      </c>
      <c r="E63" s="273">
        <f>IFERROR(SUMIFS('Budget Data by month'!F:F,'Budget Data by month'!$B:$B,$D$2,'Budget Data by month'!$C:$C,$B63),0)</f>
        <v>0</v>
      </c>
      <c r="F63" s="273">
        <f>IFERROR(SUMIFS('Budget Data by month'!G:G,'Budget Data by month'!$B:$B,$D$2,'Budget Data by month'!$C:$C,$B63),0)</f>
        <v>0</v>
      </c>
      <c r="G63" s="273">
        <f>IFERROR(SUMIFS('Budget Data by month'!H:H,'Budget Data by month'!$B:$B,$D$2,'Budget Data by month'!$C:$C,$B63),0)</f>
        <v>0</v>
      </c>
      <c r="H63" s="273">
        <f>IFERROR(SUMIFS('Budget Data by month'!I:I,'Budget Data by month'!$B:$B,$D$2,'Budget Data by month'!$C:$C,$B63),0)</f>
        <v>0</v>
      </c>
      <c r="I63" s="273">
        <f>IFERROR(SUMIFS('Budget Data by month'!J:J,'Budget Data by month'!$B:$B,$D$2,'Budget Data by month'!$C:$C,$B63),0)</f>
        <v>0</v>
      </c>
      <c r="J63" s="273">
        <f>IFERROR(SUMIFS('Budget Data by month'!K:K,'Budget Data by month'!$B:$B,$D$2,'Budget Data by month'!$C:$C,$B63),0)</f>
        <v>0</v>
      </c>
      <c r="K63" s="273">
        <f>IFERROR(SUMIFS('Budget Data by month'!L:L,'Budget Data by month'!$B:$B,$D$2,'Budget Data by month'!$C:$C,$B63),0)</f>
        <v>0</v>
      </c>
      <c r="L63" s="273">
        <f>IFERROR(SUMIFS('Budget Data by month'!M:M,'Budget Data by month'!$B:$B,$D$2,'Budget Data by month'!$C:$C,$B63),0)</f>
        <v>0</v>
      </c>
      <c r="M63" s="273">
        <f>IFERROR(SUMIFS('Budget Data by month'!N:N,'Budget Data by month'!$B:$B,$D$2,'Budget Data by month'!$C:$C,$B63),0)</f>
        <v>0</v>
      </c>
      <c r="N63" s="273">
        <f>IFERROR(SUMIFS('Budget Data by month'!O:O,'Budget Data by month'!$B:$B,$D$2,'Budget Data by month'!$C:$C,$B63),0)</f>
        <v>0</v>
      </c>
      <c r="O63" s="273">
        <f>IFERROR(SUMIFS('Budget Data by month'!P:P,'Budget Data by month'!$B:$B,$D$2,'Budget Data by month'!$C:$C,$B63),0)</f>
        <v>0</v>
      </c>
      <c r="P63" s="273">
        <f>IFERROR(SUMIFS('Budget Data by month'!Q:Q,'Budget Data by month'!$B:$B,$D$2,'Budget Data by month'!$C:$C,$B63),0)</f>
        <v>0</v>
      </c>
      <c r="Q63" s="273">
        <f>IFERROR(SUMIFS('Budget Data by month'!R:R,'Budget Data by month'!$B:$B,$D$2,'Budget Data by month'!$C:$C,$B63),0)</f>
        <v>0</v>
      </c>
      <c r="R63" s="61">
        <f t="shared" si="3"/>
        <v>0</v>
      </c>
      <c r="S63" s="23"/>
      <c r="Z63" s="18"/>
    </row>
    <row r="64" spans="1:26" s="13" customFormat="1" ht="3" customHeight="1" x14ac:dyDescent="0.35">
      <c r="A64" s="60"/>
      <c r="B64" s="23"/>
      <c r="C64" s="91"/>
      <c r="D64" s="40"/>
      <c r="E64" s="275"/>
      <c r="F64" s="275"/>
      <c r="G64" s="275"/>
      <c r="H64" s="275"/>
      <c r="I64" s="275"/>
      <c r="J64" s="275"/>
      <c r="K64" s="275"/>
      <c r="L64" s="275"/>
      <c r="M64" s="275"/>
      <c r="N64" s="275"/>
      <c r="O64" s="275"/>
      <c r="P64" s="275"/>
      <c r="Q64" s="275"/>
      <c r="R64" s="64"/>
      <c r="S64" s="23"/>
      <c r="Z64" s="18"/>
    </row>
    <row r="65" spans="1:26" s="13" customFormat="1" x14ac:dyDescent="0.35">
      <c r="A65" s="60"/>
      <c r="B65" s="13" t="s">
        <v>117</v>
      </c>
      <c r="C65" s="91" t="s">
        <v>118</v>
      </c>
      <c r="D65" s="40">
        <v>6110610</v>
      </c>
      <c r="E65" s="273">
        <f>IFERROR(SUMIFS('Budget Data by month'!F:F,'Budget Data by month'!$B:$B,$D$2,'Budget Data by month'!$C:$C,$B65),0)</f>
        <v>0</v>
      </c>
      <c r="F65" s="273">
        <f>IFERROR(SUMIFS('Budget Data by month'!G:G,'Budget Data by month'!$B:$B,$D$2,'Budget Data by month'!$C:$C,$B65),0)</f>
        <v>0</v>
      </c>
      <c r="G65" s="273">
        <f>IFERROR(SUMIFS('Budget Data by month'!H:H,'Budget Data by month'!$B:$B,$D$2,'Budget Data by month'!$C:$C,$B65),0)</f>
        <v>0</v>
      </c>
      <c r="H65" s="273">
        <f>IFERROR(SUMIFS('Budget Data by month'!I:I,'Budget Data by month'!$B:$B,$D$2,'Budget Data by month'!$C:$C,$B65),0)</f>
        <v>0</v>
      </c>
      <c r="I65" s="273">
        <f>IFERROR(SUMIFS('Budget Data by month'!J:J,'Budget Data by month'!$B:$B,$D$2,'Budget Data by month'!$C:$C,$B65),0)</f>
        <v>0</v>
      </c>
      <c r="J65" s="273">
        <f>IFERROR(SUMIFS('Budget Data by month'!K:K,'Budget Data by month'!$B:$B,$D$2,'Budget Data by month'!$C:$C,$B65),0)</f>
        <v>0</v>
      </c>
      <c r="K65" s="273">
        <f>IFERROR(SUMIFS('Budget Data by month'!L:L,'Budget Data by month'!$B:$B,$D$2,'Budget Data by month'!$C:$C,$B65),0)</f>
        <v>0</v>
      </c>
      <c r="L65" s="273">
        <f>IFERROR(SUMIFS('Budget Data by month'!M:M,'Budget Data by month'!$B:$B,$D$2,'Budget Data by month'!$C:$C,$B65),0)</f>
        <v>0</v>
      </c>
      <c r="M65" s="273">
        <f>IFERROR(SUMIFS('Budget Data by month'!N:N,'Budget Data by month'!$B:$B,$D$2,'Budget Data by month'!$C:$C,$B65),0)</f>
        <v>0</v>
      </c>
      <c r="N65" s="273">
        <f>IFERROR(SUMIFS('Budget Data by month'!O:O,'Budget Data by month'!$B:$B,$D$2,'Budget Data by month'!$C:$C,$B65),0)</f>
        <v>0</v>
      </c>
      <c r="O65" s="273">
        <f>IFERROR(SUMIFS('Budget Data by month'!P:P,'Budget Data by month'!$B:$B,$D$2,'Budget Data by month'!$C:$C,$B65),0)</f>
        <v>0</v>
      </c>
      <c r="P65" s="273">
        <f>IFERROR(SUMIFS('Budget Data by month'!Q:Q,'Budget Data by month'!$B:$B,$D$2,'Budget Data by month'!$C:$C,$B65),0)</f>
        <v>0</v>
      </c>
      <c r="Q65" s="273">
        <f>IFERROR(SUMIFS('Budget Data by month'!R:R,'Budget Data by month'!$B:$B,$D$2,'Budget Data by month'!$C:$C,$B65),0)</f>
        <v>0</v>
      </c>
      <c r="R65" s="61">
        <f>SUM(F65:Q65)-E65</f>
        <v>0</v>
      </c>
      <c r="S65" s="23"/>
      <c r="Z65" s="18"/>
    </row>
    <row r="66" spans="1:26" s="13" customFormat="1" ht="16" thickBot="1" x14ac:dyDescent="0.4">
      <c r="A66" s="60"/>
      <c r="B66" s="23" t="s">
        <v>119</v>
      </c>
      <c r="C66" s="91" t="s">
        <v>120</v>
      </c>
      <c r="D66" s="40">
        <v>6122340</v>
      </c>
      <c r="E66" s="273">
        <f>IFERROR(SUMIFS('Budget Data by month'!F:F,'Budget Data by month'!$B:$B,$D$2,'Budget Data by month'!$C:$C,$B66),0)</f>
        <v>0</v>
      </c>
      <c r="F66" s="273">
        <f>IFERROR(SUMIFS('Budget Data by month'!G:G,'Budget Data by month'!$B:$B,$D$2,'Budget Data by month'!$C:$C,$B66),0)</f>
        <v>0</v>
      </c>
      <c r="G66" s="273">
        <f>IFERROR(SUMIFS('Budget Data by month'!H:H,'Budget Data by month'!$B:$B,$D$2,'Budget Data by month'!$C:$C,$B66),0)</f>
        <v>0</v>
      </c>
      <c r="H66" s="273">
        <f>IFERROR(SUMIFS('Budget Data by month'!I:I,'Budget Data by month'!$B:$B,$D$2,'Budget Data by month'!$C:$C,$B66),0)</f>
        <v>0</v>
      </c>
      <c r="I66" s="273">
        <f>IFERROR(SUMIFS('Budget Data by month'!J:J,'Budget Data by month'!$B:$B,$D$2,'Budget Data by month'!$C:$C,$B66),0)</f>
        <v>0</v>
      </c>
      <c r="J66" s="273">
        <f>IFERROR(SUMIFS('Budget Data by month'!K:K,'Budget Data by month'!$B:$B,$D$2,'Budget Data by month'!$C:$C,$B66),0)</f>
        <v>0</v>
      </c>
      <c r="K66" s="273">
        <f>IFERROR(SUMIFS('Budget Data by month'!L:L,'Budget Data by month'!$B:$B,$D$2,'Budget Data by month'!$C:$C,$B66),0)</f>
        <v>0</v>
      </c>
      <c r="L66" s="273">
        <f>IFERROR(SUMIFS('Budget Data by month'!M:M,'Budget Data by month'!$B:$B,$D$2,'Budget Data by month'!$C:$C,$B66),0)</f>
        <v>0</v>
      </c>
      <c r="M66" s="273">
        <f>IFERROR(SUMIFS('Budget Data by month'!N:N,'Budget Data by month'!$B:$B,$D$2,'Budget Data by month'!$C:$C,$B66),0)</f>
        <v>0</v>
      </c>
      <c r="N66" s="273">
        <f>IFERROR(SUMIFS('Budget Data by month'!O:O,'Budget Data by month'!$B:$B,$D$2,'Budget Data by month'!$C:$C,$B66),0)</f>
        <v>0</v>
      </c>
      <c r="O66" s="273">
        <f>IFERROR(SUMIFS('Budget Data by month'!P:P,'Budget Data by month'!$B:$B,$D$2,'Budget Data by month'!$C:$C,$B66),0)</f>
        <v>0</v>
      </c>
      <c r="P66" s="273">
        <f>IFERROR(SUMIFS('Budget Data by month'!Q:Q,'Budget Data by month'!$B:$B,$D$2,'Budget Data by month'!$C:$C,$B66),0)</f>
        <v>0</v>
      </c>
      <c r="Q66" s="273">
        <f>IFERROR(SUMIFS('Budget Data by month'!R:R,'Budget Data by month'!$B:$B,$D$2,'Budget Data by month'!$C:$C,$B66),0)</f>
        <v>0</v>
      </c>
      <c r="R66" s="85">
        <f>SUM(F66:Q66)-E66</f>
        <v>0</v>
      </c>
      <c r="S66" s="23"/>
      <c r="Z66" s="18"/>
    </row>
    <row r="67" spans="1:26" s="13" customFormat="1" ht="3" customHeight="1" x14ac:dyDescent="0.35">
      <c r="A67" s="99"/>
      <c r="B67" s="116"/>
      <c r="C67" s="117"/>
      <c r="D67" s="101"/>
      <c r="E67" s="102"/>
      <c r="F67" s="337"/>
      <c r="G67" s="337"/>
      <c r="H67" s="337"/>
      <c r="I67" s="337"/>
      <c r="J67" s="337"/>
      <c r="K67" s="337"/>
      <c r="L67" s="337"/>
      <c r="M67" s="337"/>
      <c r="N67" s="337"/>
      <c r="O67" s="337"/>
      <c r="P67" s="337"/>
      <c r="Q67" s="337"/>
      <c r="R67" s="103"/>
      <c r="Z67" s="18"/>
    </row>
    <row r="68" spans="1:26" s="13" customFormat="1" ht="16" thickBot="1" x14ac:dyDescent="0.4">
      <c r="A68" s="119"/>
      <c r="B68" s="120" t="s">
        <v>513</v>
      </c>
      <c r="C68" s="120"/>
      <c r="D68" s="121"/>
      <c r="E68" s="334">
        <f>ROUND(SUM(E34:E67),2)</f>
        <v>0</v>
      </c>
      <c r="F68" s="338">
        <f>SUM(F34:F67)</f>
        <v>0</v>
      </c>
      <c r="G68" s="338">
        <f t="shared" ref="G68:R68" si="4">SUM(G34:G67)</f>
        <v>0</v>
      </c>
      <c r="H68" s="338">
        <f t="shared" si="4"/>
        <v>0</v>
      </c>
      <c r="I68" s="338">
        <f t="shared" si="4"/>
        <v>0</v>
      </c>
      <c r="J68" s="338">
        <f t="shared" si="4"/>
        <v>0</v>
      </c>
      <c r="K68" s="338">
        <f t="shared" si="4"/>
        <v>0</v>
      </c>
      <c r="L68" s="338">
        <f t="shared" si="4"/>
        <v>0</v>
      </c>
      <c r="M68" s="338">
        <f t="shared" si="4"/>
        <v>0</v>
      </c>
      <c r="N68" s="338">
        <f t="shared" si="4"/>
        <v>0</v>
      </c>
      <c r="O68" s="338">
        <f t="shared" si="4"/>
        <v>0</v>
      </c>
      <c r="P68" s="338">
        <f t="shared" si="4"/>
        <v>0</v>
      </c>
      <c r="Q68" s="338">
        <f t="shared" si="4"/>
        <v>0</v>
      </c>
      <c r="R68" s="122">
        <f t="shared" si="4"/>
        <v>0</v>
      </c>
      <c r="Z68" s="18"/>
    </row>
    <row r="69" spans="1:26" s="13" customFormat="1" ht="12" customHeight="1" thickBot="1" x14ac:dyDescent="0.4">
      <c r="C69" s="6"/>
      <c r="D69" s="40"/>
      <c r="E69" s="45"/>
      <c r="F69" s="32"/>
      <c r="G69" s="32"/>
      <c r="H69" s="32"/>
      <c r="I69" s="32"/>
      <c r="J69" s="32"/>
      <c r="K69" s="32"/>
      <c r="L69" s="32"/>
      <c r="M69" s="32"/>
      <c r="N69" s="32"/>
      <c r="O69" s="32"/>
      <c r="P69" s="32"/>
      <c r="Q69" s="32"/>
      <c r="R69" s="4"/>
      <c r="Z69" s="18"/>
    </row>
    <row r="70" spans="1:26" s="13" customFormat="1" ht="12" hidden="1" customHeight="1" thickBot="1" x14ac:dyDescent="0.4">
      <c r="C70" s="6"/>
      <c r="D70" s="40"/>
      <c r="E70" s="45"/>
      <c r="F70" s="32"/>
      <c r="G70" s="32"/>
      <c r="H70" s="32"/>
      <c r="I70" s="32"/>
      <c r="J70" s="32"/>
      <c r="K70" s="32"/>
      <c r="L70" s="32"/>
      <c r="M70" s="32"/>
      <c r="N70" s="32"/>
      <c r="O70" s="32"/>
      <c r="P70" s="32"/>
      <c r="Q70" s="32"/>
      <c r="R70" s="4"/>
      <c r="Z70" s="18"/>
    </row>
    <row r="71" spans="1:26" s="13" customFormat="1" ht="18.649999999999999" customHeight="1" x14ac:dyDescent="0.35">
      <c r="A71" s="56"/>
      <c r="B71" s="93" t="s">
        <v>514</v>
      </c>
      <c r="C71" s="93"/>
      <c r="D71" s="87"/>
      <c r="E71" s="95"/>
      <c r="F71" s="336"/>
      <c r="G71" s="336"/>
      <c r="H71" s="336"/>
      <c r="I71" s="336"/>
      <c r="J71" s="336"/>
      <c r="K71" s="336"/>
      <c r="L71" s="336"/>
      <c r="M71" s="336"/>
      <c r="N71" s="336"/>
      <c r="O71" s="336"/>
      <c r="P71" s="336"/>
      <c r="Q71" s="336"/>
      <c r="R71" s="89"/>
      <c r="Z71" s="18"/>
    </row>
    <row r="72" spans="1:26" s="13" customFormat="1" x14ac:dyDescent="0.35">
      <c r="A72" s="60"/>
      <c r="B72" s="13" t="s">
        <v>121</v>
      </c>
      <c r="C72" s="94" t="s">
        <v>122</v>
      </c>
      <c r="D72" s="40">
        <v>4190170</v>
      </c>
      <c r="E72" s="273">
        <f>IFERROR(SUMIFS('Budget Data by month'!F:F,'Budget Data by month'!$B:$B,$D$2,'Budget Data by month'!$C:$C,$B72),0)</f>
        <v>0</v>
      </c>
      <c r="F72" s="273">
        <f>IFERROR(SUMIFS('Budget Data by month'!G:G,'Budget Data by month'!$B:$B,$D$2,'Budget Data by month'!$C:$C,$B72),0)</f>
        <v>0</v>
      </c>
      <c r="G72" s="273">
        <f>IFERROR(SUMIFS('Budget Data by month'!H:H,'Budget Data by month'!$B:$B,$D$2,'Budget Data by month'!$C:$C,$B72),0)</f>
        <v>0</v>
      </c>
      <c r="H72" s="273">
        <f>IFERROR(SUMIFS('Budget Data by month'!I:I,'Budget Data by month'!$B:$B,$D$2,'Budget Data by month'!$C:$C,$B72),0)</f>
        <v>0</v>
      </c>
      <c r="I72" s="273">
        <f>IFERROR(SUMIFS('Budget Data by month'!J:J,'Budget Data by month'!$B:$B,$D$2,'Budget Data by month'!$C:$C,$B72),0)</f>
        <v>0</v>
      </c>
      <c r="J72" s="273">
        <f>IFERROR(SUMIFS('Budget Data by month'!K:K,'Budget Data by month'!$B:$B,$D$2,'Budget Data by month'!$C:$C,$B72),0)</f>
        <v>0</v>
      </c>
      <c r="K72" s="273">
        <f>IFERROR(SUMIFS('Budget Data by month'!L:L,'Budget Data by month'!$B:$B,$D$2,'Budget Data by month'!$C:$C,$B72),0)</f>
        <v>0</v>
      </c>
      <c r="L72" s="273">
        <f>IFERROR(SUMIFS('Budget Data by month'!M:M,'Budget Data by month'!$B:$B,$D$2,'Budget Data by month'!$C:$C,$B72),0)</f>
        <v>0</v>
      </c>
      <c r="M72" s="273">
        <f>IFERROR(SUMIFS('Budget Data by month'!N:N,'Budget Data by month'!$B:$B,$D$2,'Budget Data by month'!$C:$C,$B72),0)</f>
        <v>0</v>
      </c>
      <c r="N72" s="273">
        <f>IFERROR(SUMIFS('Budget Data by month'!O:O,'Budget Data by month'!$B:$B,$D$2,'Budget Data by month'!$C:$C,$B72),0)</f>
        <v>0</v>
      </c>
      <c r="O72" s="273">
        <f>IFERROR(SUMIFS('Budget Data by month'!P:P,'Budget Data by month'!$B:$B,$D$2,'Budget Data by month'!$C:$C,$B72),0)</f>
        <v>0</v>
      </c>
      <c r="P72" s="273">
        <f>IFERROR(SUMIFS('Budget Data by month'!Q:Q,'Budget Data by month'!$B:$B,$D$2,'Budget Data by month'!$C:$C,$B72),0)</f>
        <v>0</v>
      </c>
      <c r="Q72" s="273">
        <f>IFERROR(SUMIFS('Budget Data by month'!R:R,'Budget Data by month'!$B:$B,$D$2,'Budget Data by month'!$C:$C,$B72),0)</f>
        <v>0</v>
      </c>
      <c r="R72" s="61">
        <f>SUM(F72:Q72)-E72</f>
        <v>0</v>
      </c>
      <c r="Z72" s="18"/>
    </row>
    <row r="73" spans="1:26" s="13" customFormat="1" x14ac:dyDescent="0.35">
      <c r="A73" s="60"/>
      <c r="B73" s="13" t="s">
        <v>123</v>
      </c>
      <c r="C73" s="94" t="s">
        <v>124</v>
      </c>
      <c r="D73" s="40">
        <v>4190430</v>
      </c>
      <c r="E73" s="273">
        <f>IFERROR(SUMIFS('Budget Data by month'!F:F,'Budget Data by month'!$B:$B,$D$2,'Budget Data by month'!$C:$C,$B73),0)</f>
        <v>0</v>
      </c>
      <c r="F73" s="273">
        <f>IFERROR(SUMIFS('Budget Data by month'!G:G,'Budget Data by month'!$B:$B,$D$2,'Budget Data by month'!$C:$C,$B73),0)</f>
        <v>0</v>
      </c>
      <c r="G73" s="273">
        <f>IFERROR(SUMIFS('Budget Data by month'!H:H,'Budget Data by month'!$B:$B,$D$2,'Budget Data by month'!$C:$C,$B73),0)</f>
        <v>0</v>
      </c>
      <c r="H73" s="273">
        <f>IFERROR(SUMIFS('Budget Data by month'!I:I,'Budget Data by month'!$B:$B,$D$2,'Budget Data by month'!$C:$C,$B73),0)</f>
        <v>0</v>
      </c>
      <c r="I73" s="273">
        <f>IFERROR(SUMIFS('Budget Data by month'!J:J,'Budget Data by month'!$B:$B,$D$2,'Budget Data by month'!$C:$C,$B73),0)</f>
        <v>0</v>
      </c>
      <c r="J73" s="273">
        <f>IFERROR(SUMIFS('Budget Data by month'!K:K,'Budget Data by month'!$B:$B,$D$2,'Budget Data by month'!$C:$C,$B73),0)</f>
        <v>0</v>
      </c>
      <c r="K73" s="273">
        <f>IFERROR(SUMIFS('Budget Data by month'!L:L,'Budget Data by month'!$B:$B,$D$2,'Budget Data by month'!$C:$C,$B73),0)</f>
        <v>0</v>
      </c>
      <c r="L73" s="273">
        <f>IFERROR(SUMIFS('Budget Data by month'!M:M,'Budget Data by month'!$B:$B,$D$2,'Budget Data by month'!$C:$C,$B73),0)</f>
        <v>0</v>
      </c>
      <c r="M73" s="273">
        <f>IFERROR(SUMIFS('Budget Data by month'!N:N,'Budget Data by month'!$B:$B,$D$2,'Budget Data by month'!$C:$C,$B73),0)</f>
        <v>0</v>
      </c>
      <c r="N73" s="273">
        <f>IFERROR(SUMIFS('Budget Data by month'!O:O,'Budget Data by month'!$B:$B,$D$2,'Budget Data by month'!$C:$C,$B73),0)</f>
        <v>0</v>
      </c>
      <c r="O73" s="273">
        <f>IFERROR(SUMIFS('Budget Data by month'!P:P,'Budget Data by month'!$B:$B,$D$2,'Budget Data by month'!$C:$C,$B73),0)</f>
        <v>0</v>
      </c>
      <c r="P73" s="273">
        <f>IFERROR(SUMIFS('Budget Data by month'!Q:Q,'Budget Data by month'!$B:$B,$D$2,'Budget Data by month'!$C:$C,$B73),0)</f>
        <v>0</v>
      </c>
      <c r="Q73" s="273">
        <f>IFERROR(SUMIFS('Budget Data by month'!R:R,'Budget Data by month'!$B:$B,$D$2,'Budget Data by month'!$C:$C,$B73),0)</f>
        <v>0</v>
      </c>
      <c r="R73" s="61">
        <f>SUM(F73:Q73)-E73</f>
        <v>0</v>
      </c>
      <c r="Z73" s="18"/>
    </row>
    <row r="74" spans="1:26" s="13" customFormat="1" ht="16" thickBot="1" x14ac:dyDescent="0.4">
      <c r="A74" s="60"/>
      <c r="B74" s="13" t="s">
        <v>125</v>
      </c>
      <c r="C74" s="91" t="s">
        <v>515</v>
      </c>
      <c r="D74" s="40">
        <v>6181510</v>
      </c>
      <c r="E74" s="273">
        <f>IFERROR(SUMIFS('Budget Data by month'!F:F,'Budget Data by month'!$B:$B,$D$2,'Budget Data by month'!$C:$C,$B74),0)</f>
        <v>0</v>
      </c>
      <c r="F74" s="273">
        <f>IFERROR(SUMIFS('Budget Data by month'!G:G,'Budget Data by month'!$B:$B,$D$2,'Budget Data by month'!$C:$C,$B74),0)</f>
        <v>0</v>
      </c>
      <c r="G74" s="273">
        <f>IFERROR(SUMIFS('Budget Data by month'!H:H,'Budget Data by month'!$B:$B,$D$2,'Budget Data by month'!$C:$C,$B74),0)</f>
        <v>0</v>
      </c>
      <c r="H74" s="273">
        <f>IFERROR(SUMIFS('Budget Data by month'!I:I,'Budget Data by month'!$B:$B,$D$2,'Budget Data by month'!$C:$C,$B74),0)</f>
        <v>0</v>
      </c>
      <c r="I74" s="273">
        <f>IFERROR(SUMIFS('Budget Data by month'!J:J,'Budget Data by month'!$B:$B,$D$2,'Budget Data by month'!$C:$C,$B74),0)</f>
        <v>0</v>
      </c>
      <c r="J74" s="273">
        <f>IFERROR(SUMIFS('Budget Data by month'!K:K,'Budget Data by month'!$B:$B,$D$2,'Budget Data by month'!$C:$C,$B74),0)</f>
        <v>0</v>
      </c>
      <c r="K74" s="273">
        <f>IFERROR(SUMIFS('Budget Data by month'!L:L,'Budget Data by month'!$B:$B,$D$2,'Budget Data by month'!$C:$C,$B74),0)</f>
        <v>0</v>
      </c>
      <c r="L74" s="273">
        <f>IFERROR(SUMIFS('Budget Data by month'!M:M,'Budget Data by month'!$B:$B,$D$2,'Budget Data by month'!$C:$C,$B74),0)</f>
        <v>0</v>
      </c>
      <c r="M74" s="273">
        <f>IFERROR(SUMIFS('Budget Data by month'!N:N,'Budget Data by month'!$B:$B,$D$2,'Budget Data by month'!$C:$C,$B74),0)</f>
        <v>0</v>
      </c>
      <c r="N74" s="273">
        <f>IFERROR(SUMIFS('Budget Data by month'!O:O,'Budget Data by month'!$B:$B,$D$2,'Budget Data by month'!$C:$C,$B74),0)</f>
        <v>0</v>
      </c>
      <c r="O74" s="273">
        <f>IFERROR(SUMIFS('Budget Data by month'!P:P,'Budget Data by month'!$B:$B,$D$2,'Budget Data by month'!$C:$C,$B74),0)</f>
        <v>0</v>
      </c>
      <c r="P74" s="273">
        <f>IFERROR(SUMIFS('Budget Data by month'!Q:Q,'Budget Data by month'!$B:$B,$D$2,'Budget Data by month'!$C:$C,$B74),0)</f>
        <v>0</v>
      </c>
      <c r="Q74" s="273">
        <f>IFERROR(SUMIFS('Budget Data by month'!R:R,'Budget Data by month'!$B:$B,$D$2,'Budget Data by month'!$C:$C,$B74),0)</f>
        <v>0</v>
      </c>
      <c r="R74" s="85">
        <f>SUM(F74:Q74)-E74</f>
        <v>0</v>
      </c>
      <c r="Z74" s="18"/>
    </row>
    <row r="75" spans="1:26" s="13" customFormat="1" ht="3" customHeight="1" x14ac:dyDescent="0.35">
      <c r="A75" s="99"/>
      <c r="B75" s="116"/>
      <c r="C75" s="117"/>
      <c r="D75" s="101"/>
      <c r="E75" s="102"/>
      <c r="F75" s="337"/>
      <c r="G75" s="337"/>
      <c r="H75" s="337"/>
      <c r="I75" s="337"/>
      <c r="J75" s="337"/>
      <c r="K75" s="337"/>
      <c r="L75" s="337"/>
      <c r="M75" s="337"/>
      <c r="N75" s="337"/>
      <c r="O75" s="337"/>
      <c r="P75" s="337"/>
      <c r="Q75" s="337"/>
      <c r="R75" s="103"/>
      <c r="Z75" s="18"/>
    </row>
    <row r="76" spans="1:26" s="13" customFormat="1" ht="16" thickBot="1" x14ac:dyDescent="0.4">
      <c r="A76" s="119"/>
      <c r="B76" s="120" t="s">
        <v>516</v>
      </c>
      <c r="C76" s="120"/>
      <c r="D76" s="121"/>
      <c r="E76" s="334">
        <f>ROUND(SUM(E72:E74),2)</f>
        <v>0</v>
      </c>
      <c r="F76" s="338">
        <f>SUM(F72:F74)</f>
        <v>0</v>
      </c>
      <c r="G76" s="338">
        <f t="shared" ref="G76:R76" si="5">SUM(G72:G74)</f>
        <v>0</v>
      </c>
      <c r="H76" s="338">
        <f t="shared" si="5"/>
        <v>0</v>
      </c>
      <c r="I76" s="338">
        <f t="shared" si="5"/>
        <v>0</v>
      </c>
      <c r="J76" s="338">
        <f t="shared" si="5"/>
        <v>0</v>
      </c>
      <c r="K76" s="338">
        <f t="shared" si="5"/>
        <v>0</v>
      </c>
      <c r="L76" s="338">
        <f t="shared" si="5"/>
        <v>0</v>
      </c>
      <c r="M76" s="338">
        <f t="shared" si="5"/>
        <v>0</v>
      </c>
      <c r="N76" s="338">
        <f t="shared" si="5"/>
        <v>0</v>
      </c>
      <c r="O76" s="338">
        <f t="shared" si="5"/>
        <v>0</v>
      </c>
      <c r="P76" s="338">
        <f t="shared" si="5"/>
        <v>0</v>
      </c>
      <c r="Q76" s="338">
        <f t="shared" si="5"/>
        <v>0</v>
      </c>
      <c r="R76" s="122">
        <f t="shared" si="5"/>
        <v>0</v>
      </c>
      <c r="Z76" s="18"/>
    </row>
    <row r="77" spans="1:26" s="13" customFormat="1" ht="12" customHeight="1" thickBot="1" x14ac:dyDescent="0.4">
      <c r="B77" s="42"/>
      <c r="C77" s="6"/>
      <c r="D77" s="40"/>
      <c r="E77" s="45"/>
      <c r="F77" s="45"/>
      <c r="G77" s="45"/>
      <c r="H77" s="45"/>
      <c r="I77" s="45"/>
      <c r="J77" s="45"/>
      <c r="K77" s="45"/>
      <c r="L77" s="45"/>
      <c r="M77" s="45"/>
      <c r="N77" s="45"/>
      <c r="O77" s="45"/>
      <c r="P77" s="45"/>
      <c r="Q77" s="45"/>
      <c r="R77" s="45"/>
      <c r="Z77" s="18"/>
    </row>
    <row r="78" spans="1:26" s="13" customFormat="1" x14ac:dyDescent="0.35">
      <c r="A78" s="56"/>
      <c r="B78" s="93" t="s">
        <v>517</v>
      </c>
      <c r="C78" s="93"/>
      <c r="D78" s="87"/>
      <c r="E78" s="95"/>
      <c r="F78" s="336"/>
      <c r="G78" s="336"/>
      <c r="H78" s="336"/>
      <c r="I78" s="336"/>
      <c r="J78" s="336"/>
      <c r="K78" s="336"/>
      <c r="L78" s="336"/>
      <c r="M78" s="336"/>
      <c r="N78" s="336"/>
      <c r="O78" s="336"/>
      <c r="P78" s="336"/>
      <c r="Q78" s="336"/>
      <c r="R78" s="92"/>
      <c r="Z78" s="18"/>
    </row>
    <row r="79" spans="1:26" s="13" customFormat="1" x14ac:dyDescent="0.35">
      <c r="A79" s="60"/>
      <c r="B79" s="13" t="s">
        <v>146</v>
      </c>
      <c r="C79" s="6" t="s">
        <v>147</v>
      </c>
      <c r="D79" s="40">
        <v>6180210</v>
      </c>
      <c r="E79" s="273">
        <f>IFERROR(SUMIFS('Budget Data by month'!F:F,'Budget Data by month'!$B:$B,$D$2,'Budget Data by month'!$C:$C,$B79),0)</f>
        <v>0</v>
      </c>
      <c r="F79" s="273">
        <f>IFERROR(SUMIFS('Budget Data by month'!G:G,'Budget Data by month'!$B:$B,$D$2,'Budget Data by month'!$C:$C,$B79),0)</f>
        <v>0</v>
      </c>
      <c r="G79" s="273">
        <f>IFERROR(SUMIFS('Budget Data by month'!H:H,'Budget Data by month'!$B:$B,$D$2,'Budget Data by month'!$C:$C,$B79),0)</f>
        <v>0</v>
      </c>
      <c r="H79" s="273">
        <f>IFERROR(SUMIFS('Budget Data by month'!I:I,'Budget Data by month'!$B:$B,$D$2,'Budget Data by month'!$C:$C,$B79),0)</f>
        <v>0</v>
      </c>
      <c r="I79" s="273">
        <f>IFERROR(SUMIFS('Budget Data by month'!J:J,'Budget Data by month'!$B:$B,$D$2,'Budget Data by month'!$C:$C,$B79),0)</f>
        <v>0</v>
      </c>
      <c r="J79" s="273">
        <f>IFERROR(SUMIFS('Budget Data by month'!K:K,'Budget Data by month'!$B:$B,$D$2,'Budget Data by month'!$C:$C,$B79),0)</f>
        <v>0</v>
      </c>
      <c r="K79" s="273">
        <f>IFERROR(SUMIFS('Budget Data by month'!L:L,'Budget Data by month'!$B:$B,$D$2,'Budget Data by month'!$C:$C,$B79),0)</f>
        <v>0</v>
      </c>
      <c r="L79" s="273">
        <f>IFERROR(SUMIFS('Budget Data by month'!M:M,'Budget Data by month'!$B:$B,$D$2,'Budget Data by month'!$C:$C,$B79),0)</f>
        <v>0</v>
      </c>
      <c r="M79" s="273">
        <f>IFERROR(SUMIFS('Budget Data by month'!N:N,'Budget Data by month'!$B:$B,$D$2,'Budget Data by month'!$C:$C,$B79),0)</f>
        <v>0</v>
      </c>
      <c r="N79" s="273">
        <f>IFERROR(SUMIFS('Budget Data by month'!O:O,'Budget Data by month'!$B:$B,$D$2,'Budget Data by month'!$C:$C,$B79),0)</f>
        <v>0</v>
      </c>
      <c r="O79" s="273">
        <f>IFERROR(SUMIFS('Budget Data by month'!P:P,'Budget Data by month'!$B:$B,$D$2,'Budget Data by month'!$C:$C,$B79),0)</f>
        <v>0</v>
      </c>
      <c r="P79" s="273">
        <f>IFERROR(SUMIFS('Budget Data by month'!Q:Q,'Budget Data by month'!$B:$B,$D$2,'Budget Data by month'!$C:$C,$B79),0)</f>
        <v>0</v>
      </c>
      <c r="Q79" s="273">
        <f>IFERROR(SUMIFS('Budget Data by month'!R:R,'Budget Data by month'!$B:$B,$D$2,'Budget Data by month'!$C:$C,$B79),0)</f>
        <v>0</v>
      </c>
      <c r="R79" s="61">
        <f>SUM(F79:Q79)-E79</f>
        <v>0</v>
      </c>
      <c r="Z79" s="18"/>
    </row>
    <row r="80" spans="1:26" s="13" customFormat="1" x14ac:dyDescent="0.35">
      <c r="A80" s="60"/>
      <c r="B80" s="13" t="s">
        <v>127</v>
      </c>
      <c r="C80" s="6" t="s">
        <v>128</v>
      </c>
      <c r="D80" s="40">
        <v>6180200</v>
      </c>
      <c r="E80" s="273">
        <f>IFERROR(SUMIFS('Budget Data by month'!F:F,'Budget Data by month'!$B:$B,$D$2,'Budget Data by month'!$C:$C,$B80),0)</f>
        <v>0</v>
      </c>
      <c r="F80" s="273">
        <f>IFERROR(SUMIFS('Budget Data by month'!G:G,'Budget Data by month'!$B:$B,$D$2,'Budget Data by month'!$C:$C,$B80),0)</f>
        <v>0</v>
      </c>
      <c r="G80" s="273">
        <f>IFERROR(SUMIFS('Budget Data by month'!H:H,'Budget Data by month'!$B:$B,$D$2,'Budget Data by month'!$C:$C,$B80),0)</f>
        <v>0</v>
      </c>
      <c r="H80" s="273">
        <f>IFERROR(SUMIFS('Budget Data by month'!I:I,'Budget Data by month'!$B:$B,$D$2,'Budget Data by month'!$C:$C,$B80),0)</f>
        <v>0</v>
      </c>
      <c r="I80" s="273">
        <f>IFERROR(SUMIFS('Budget Data by month'!J:J,'Budget Data by month'!$B:$B,$D$2,'Budget Data by month'!$C:$C,$B80),0)</f>
        <v>0</v>
      </c>
      <c r="J80" s="273">
        <f>IFERROR(SUMIFS('Budget Data by month'!K:K,'Budget Data by month'!$B:$B,$D$2,'Budget Data by month'!$C:$C,$B80),0)</f>
        <v>0</v>
      </c>
      <c r="K80" s="273">
        <f>IFERROR(SUMIFS('Budget Data by month'!L:L,'Budget Data by month'!$B:$B,$D$2,'Budget Data by month'!$C:$C,$B80),0)</f>
        <v>0</v>
      </c>
      <c r="L80" s="273">
        <f>IFERROR(SUMIFS('Budget Data by month'!M:M,'Budget Data by month'!$B:$B,$D$2,'Budget Data by month'!$C:$C,$B80),0)</f>
        <v>0</v>
      </c>
      <c r="M80" s="273">
        <f>IFERROR(SUMIFS('Budget Data by month'!N:N,'Budget Data by month'!$B:$B,$D$2,'Budget Data by month'!$C:$C,$B80),0)</f>
        <v>0</v>
      </c>
      <c r="N80" s="273">
        <f>IFERROR(SUMIFS('Budget Data by month'!O:O,'Budget Data by month'!$B:$B,$D$2,'Budget Data by month'!$C:$C,$B80),0)</f>
        <v>0</v>
      </c>
      <c r="O80" s="273">
        <f>IFERROR(SUMIFS('Budget Data by month'!P:P,'Budget Data by month'!$B:$B,$D$2,'Budget Data by month'!$C:$C,$B80),0)</f>
        <v>0</v>
      </c>
      <c r="P80" s="273">
        <f>IFERROR(SUMIFS('Budget Data by month'!Q:Q,'Budget Data by month'!$B:$B,$D$2,'Budget Data by month'!$C:$C,$B80),0)</f>
        <v>0</v>
      </c>
      <c r="Q80" s="273">
        <f>IFERROR(SUMIFS('Budget Data by month'!R:R,'Budget Data by month'!$B:$B,$D$2,'Budget Data by month'!$C:$C,$B80),0)</f>
        <v>0</v>
      </c>
      <c r="R80" s="61">
        <f>SUM(F80:Q80)-E80</f>
        <v>0</v>
      </c>
      <c r="Z80" s="18"/>
    </row>
    <row r="81" spans="1:26" s="13" customFormat="1" x14ac:dyDescent="0.35">
      <c r="A81" s="60"/>
      <c r="B81" s="13" t="s">
        <v>130</v>
      </c>
      <c r="C81" s="6" t="s">
        <v>131</v>
      </c>
      <c r="D81" s="62">
        <v>6180230</v>
      </c>
      <c r="E81" s="273">
        <f>IFERROR(SUMIFS('Budget Data by month'!F:F,'Budget Data by month'!$B:$B,$D$2,'Budget Data by month'!$C:$C,$B81),0)</f>
        <v>0</v>
      </c>
      <c r="F81" s="273">
        <f>IFERROR(SUMIFS('Budget Data by month'!G:G,'Budget Data by month'!$B:$B,$D$2,'Budget Data by month'!$C:$C,$B81),0)</f>
        <v>0</v>
      </c>
      <c r="G81" s="273">
        <f>IFERROR(SUMIFS('Budget Data by month'!H:H,'Budget Data by month'!$B:$B,$D$2,'Budget Data by month'!$C:$C,$B81),0)</f>
        <v>0</v>
      </c>
      <c r="H81" s="273">
        <f>IFERROR(SUMIFS('Budget Data by month'!I:I,'Budget Data by month'!$B:$B,$D$2,'Budget Data by month'!$C:$C,$B81),0)</f>
        <v>0</v>
      </c>
      <c r="I81" s="273">
        <f>IFERROR(SUMIFS('Budget Data by month'!J:J,'Budget Data by month'!$B:$B,$D$2,'Budget Data by month'!$C:$C,$B81),0)</f>
        <v>0</v>
      </c>
      <c r="J81" s="273">
        <f>IFERROR(SUMIFS('Budget Data by month'!K:K,'Budget Data by month'!$B:$B,$D$2,'Budget Data by month'!$C:$C,$B81),0)</f>
        <v>0</v>
      </c>
      <c r="K81" s="273">
        <f>IFERROR(SUMIFS('Budget Data by month'!L:L,'Budget Data by month'!$B:$B,$D$2,'Budget Data by month'!$C:$C,$B81),0)</f>
        <v>0</v>
      </c>
      <c r="L81" s="273">
        <f>IFERROR(SUMIFS('Budget Data by month'!M:M,'Budget Data by month'!$B:$B,$D$2,'Budget Data by month'!$C:$C,$B81),0)</f>
        <v>0</v>
      </c>
      <c r="M81" s="273">
        <f>IFERROR(SUMIFS('Budget Data by month'!N:N,'Budget Data by month'!$B:$B,$D$2,'Budget Data by month'!$C:$C,$B81),0)</f>
        <v>0</v>
      </c>
      <c r="N81" s="273">
        <f>IFERROR(SUMIFS('Budget Data by month'!O:O,'Budget Data by month'!$B:$B,$D$2,'Budget Data by month'!$C:$C,$B81),0)</f>
        <v>0</v>
      </c>
      <c r="O81" s="273">
        <f>IFERROR(SUMIFS('Budget Data by month'!P:P,'Budget Data by month'!$B:$B,$D$2,'Budget Data by month'!$C:$C,$B81),0)</f>
        <v>0</v>
      </c>
      <c r="P81" s="273">
        <f>IFERROR(SUMIFS('Budget Data by month'!Q:Q,'Budget Data by month'!$B:$B,$D$2,'Budget Data by month'!$C:$C,$B81),0)</f>
        <v>0</v>
      </c>
      <c r="Q81" s="273">
        <f>IFERROR(SUMIFS('Budget Data by month'!R:R,'Budget Data by month'!$B:$B,$D$2,'Budget Data by month'!$C:$C,$B81),0)</f>
        <v>0</v>
      </c>
      <c r="R81" s="61">
        <f>SUM(F81:Q81)-E81</f>
        <v>0</v>
      </c>
      <c r="Z81" s="18"/>
    </row>
    <row r="82" spans="1:26" s="13" customFormat="1" ht="16" thickBot="1" x14ac:dyDescent="0.4">
      <c r="A82" s="60"/>
      <c r="B82" s="13" t="s">
        <v>135</v>
      </c>
      <c r="C82" s="6" t="s">
        <v>136</v>
      </c>
      <c r="D82" s="40">
        <v>6180260</v>
      </c>
      <c r="E82" s="273">
        <f>IFERROR(SUMIFS('Budget Data by month'!F:F,'Budget Data by month'!$B:$B,$D$2,'Budget Data by month'!$C:$C,$B82),0)</f>
        <v>0</v>
      </c>
      <c r="F82" s="273">
        <f>IFERROR(SUMIFS('Budget Data by month'!G:G,'Budget Data by month'!$B:$B,$D$2,'Budget Data by month'!$C:$C,$B82),0)</f>
        <v>0</v>
      </c>
      <c r="G82" s="273">
        <f>IFERROR(SUMIFS('Budget Data by month'!H:H,'Budget Data by month'!$B:$B,$D$2,'Budget Data by month'!$C:$C,$B82),0)</f>
        <v>0</v>
      </c>
      <c r="H82" s="273">
        <f>IFERROR(SUMIFS('Budget Data by month'!I:I,'Budget Data by month'!$B:$B,$D$2,'Budget Data by month'!$C:$C,$B82),0)</f>
        <v>0</v>
      </c>
      <c r="I82" s="273">
        <f>IFERROR(SUMIFS('Budget Data by month'!J:J,'Budget Data by month'!$B:$B,$D$2,'Budget Data by month'!$C:$C,$B82),0)</f>
        <v>0</v>
      </c>
      <c r="J82" s="273">
        <f>IFERROR(SUMIFS('Budget Data by month'!K:K,'Budget Data by month'!$B:$B,$D$2,'Budget Data by month'!$C:$C,$B82),0)</f>
        <v>0</v>
      </c>
      <c r="K82" s="273">
        <f>IFERROR(SUMIFS('Budget Data by month'!L:L,'Budget Data by month'!$B:$B,$D$2,'Budget Data by month'!$C:$C,$B82),0)</f>
        <v>0</v>
      </c>
      <c r="L82" s="273">
        <f>IFERROR(SUMIFS('Budget Data by month'!M:M,'Budget Data by month'!$B:$B,$D$2,'Budget Data by month'!$C:$C,$B82),0)</f>
        <v>0</v>
      </c>
      <c r="M82" s="273">
        <f>IFERROR(SUMIFS('Budget Data by month'!N:N,'Budget Data by month'!$B:$B,$D$2,'Budget Data by month'!$C:$C,$B82),0)</f>
        <v>0</v>
      </c>
      <c r="N82" s="273">
        <f>IFERROR(SUMIFS('Budget Data by month'!O:O,'Budget Data by month'!$B:$B,$D$2,'Budget Data by month'!$C:$C,$B82),0)</f>
        <v>0</v>
      </c>
      <c r="O82" s="273">
        <f>IFERROR(SUMIFS('Budget Data by month'!P:P,'Budget Data by month'!$B:$B,$D$2,'Budget Data by month'!$C:$C,$B82),0)</f>
        <v>0</v>
      </c>
      <c r="P82" s="273">
        <f>IFERROR(SUMIFS('Budget Data by month'!Q:Q,'Budget Data by month'!$B:$B,$D$2,'Budget Data by month'!$C:$C,$B82),0)</f>
        <v>0</v>
      </c>
      <c r="Q82" s="273">
        <f>IFERROR(SUMIFS('Budget Data by month'!R:R,'Budget Data by month'!$B:$B,$D$2,'Budget Data by month'!$C:$C,$B82),0)</f>
        <v>0</v>
      </c>
      <c r="R82" s="85">
        <f>SUM(F82:Q82)-E82</f>
        <v>0</v>
      </c>
      <c r="Z82" s="18"/>
    </row>
    <row r="83" spans="1:26" s="13" customFormat="1" ht="3" customHeight="1" x14ac:dyDescent="0.35">
      <c r="A83" s="99"/>
      <c r="B83" s="116"/>
      <c r="C83" s="117"/>
      <c r="D83" s="101"/>
      <c r="E83" s="102"/>
      <c r="F83" s="337"/>
      <c r="G83" s="337"/>
      <c r="H83" s="337"/>
      <c r="I83" s="337"/>
      <c r="J83" s="337"/>
      <c r="K83" s="337"/>
      <c r="L83" s="337"/>
      <c r="M83" s="337"/>
      <c r="N83" s="337"/>
      <c r="O83" s="337"/>
      <c r="P83" s="337"/>
      <c r="Q83" s="337"/>
      <c r="R83" s="103"/>
      <c r="Z83" s="18"/>
    </row>
    <row r="84" spans="1:26" s="13" customFormat="1" ht="16" thickBot="1" x14ac:dyDescent="0.4">
      <c r="A84" s="119"/>
      <c r="B84" s="120" t="s">
        <v>518</v>
      </c>
      <c r="C84" s="120"/>
      <c r="D84" s="121"/>
      <c r="E84" s="334">
        <f>ROUND(SUM(E79:E82),2)</f>
        <v>0</v>
      </c>
      <c r="F84" s="338">
        <f>SUM(F79:F82)</f>
        <v>0</v>
      </c>
      <c r="G84" s="338">
        <f t="shared" ref="G84:R84" si="6">SUM(G79:G82)</f>
        <v>0</v>
      </c>
      <c r="H84" s="338">
        <f t="shared" si="6"/>
        <v>0</v>
      </c>
      <c r="I84" s="338">
        <f t="shared" si="6"/>
        <v>0</v>
      </c>
      <c r="J84" s="338">
        <f t="shared" si="6"/>
        <v>0</v>
      </c>
      <c r="K84" s="338">
        <f t="shared" si="6"/>
        <v>0</v>
      </c>
      <c r="L84" s="338">
        <f t="shared" si="6"/>
        <v>0</v>
      </c>
      <c r="M84" s="338">
        <f t="shared" si="6"/>
        <v>0</v>
      </c>
      <c r="N84" s="338">
        <f t="shared" si="6"/>
        <v>0</v>
      </c>
      <c r="O84" s="338">
        <f t="shared" si="6"/>
        <v>0</v>
      </c>
      <c r="P84" s="338">
        <f t="shared" si="6"/>
        <v>0</v>
      </c>
      <c r="Q84" s="338">
        <f t="shared" si="6"/>
        <v>0</v>
      </c>
      <c r="R84" s="122">
        <f t="shared" si="6"/>
        <v>0</v>
      </c>
      <c r="Z84" s="18"/>
    </row>
    <row r="85" spans="1:26" s="13" customFormat="1" ht="12" customHeight="1" thickBot="1" x14ac:dyDescent="0.4">
      <c r="B85" s="42"/>
      <c r="C85" s="6"/>
      <c r="D85" s="40"/>
      <c r="E85" s="45"/>
      <c r="F85" s="32"/>
      <c r="G85" s="32"/>
      <c r="H85" s="32"/>
      <c r="I85" s="32"/>
      <c r="J85" s="32"/>
      <c r="K85" s="32"/>
      <c r="L85" s="32"/>
      <c r="M85" s="32"/>
      <c r="N85" s="32"/>
      <c r="O85" s="32"/>
      <c r="P85" s="32"/>
      <c r="Q85" s="32"/>
      <c r="R85" s="1"/>
      <c r="Z85" s="18"/>
    </row>
    <row r="86" spans="1:26" s="13" customFormat="1" ht="16" thickBot="1" x14ac:dyDescent="0.4">
      <c r="A86" s="131"/>
      <c r="B86" s="132" t="s">
        <v>519</v>
      </c>
      <c r="C86" s="132"/>
      <c r="D86" s="133"/>
      <c r="E86" s="134"/>
      <c r="F86" s="135"/>
      <c r="G86" s="135"/>
      <c r="H86" s="135"/>
      <c r="I86" s="135"/>
      <c r="J86" s="135"/>
      <c r="K86" s="135"/>
      <c r="L86" s="135"/>
      <c r="M86" s="135"/>
      <c r="N86" s="135"/>
      <c r="O86" s="135"/>
      <c r="P86" s="135"/>
      <c r="Q86" s="135"/>
      <c r="R86" s="136"/>
      <c r="Z86" s="18"/>
    </row>
    <row r="87" spans="1:26" s="13" customFormat="1" x14ac:dyDescent="0.35">
      <c r="A87" s="56"/>
      <c r="B87" s="57" t="s">
        <v>211</v>
      </c>
      <c r="C87" s="86" t="s">
        <v>520</v>
      </c>
      <c r="D87" s="87"/>
      <c r="E87" s="95">
        <f>IFERROR(-VLOOKUP(D2,Data!A3:I80,5,0),0)</f>
        <v>0</v>
      </c>
      <c r="F87" s="95"/>
      <c r="G87" s="95"/>
      <c r="H87" s="95"/>
      <c r="I87" s="95"/>
      <c r="J87" s="95"/>
      <c r="K87" s="95"/>
      <c r="L87" s="95"/>
      <c r="M87" s="95"/>
      <c r="N87" s="95"/>
      <c r="O87" s="95"/>
      <c r="P87" s="95"/>
      <c r="Q87" s="95"/>
      <c r="R87" s="92"/>
      <c r="Z87" s="18"/>
    </row>
    <row r="88" spans="1:26" s="13" customFormat="1" x14ac:dyDescent="0.35">
      <c r="A88" s="60"/>
      <c r="B88" s="13" t="s">
        <v>212</v>
      </c>
      <c r="C88" s="6" t="s">
        <v>521</v>
      </c>
      <c r="D88" s="40"/>
      <c r="E88" s="45">
        <f>IFERROR(-VLOOKUP(D2,Data!A:I,6,0),0)</f>
        <v>0</v>
      </c>
      <c r="F88" s="45"/>
      <c r="G88" s="45"/>
      <c r="H88" s="45"/>
      <c r="I88" s="45"/>
      <c r="J88" s="45"/>
      <c r="K88" s="45"/>
      <c r="L88" s="45"/>
      <c r="M88" s="45"/>
      <c r="N88" s="45"/>
      <c r="O88" s="45"/>
      <c r="P88" s="45"/>
      <c r="Q88" s="45"/>
      <c r="R88" s="63"/>
      <c r="Z88" s="18"/>
    </row>
    <row r="89" spans="1:26" s="13" customFormat="1" x14ac:dyDescent="0.35">
      <c r="A89" s="124"/>
      <c r="B89" s="125" t="s">
        <v>215</v>
      </c>
      <c r="C89" s="126" t="s">
        <v>522</v>
      </c>
      <c r="D89" s="127"/>
      <c r="E89" s="128">
        <f>IFERROR(-VLOOKUP(D2,Data!A:I,9,0),0)</f>
        <v>0</v>
      </c>
      <c r="F89" s="128"/>
      <c r="G89" s="128"/>
      <c r="H89" s="128"/>
      <c r="I89" s="128"/>
      <c r="J89" s="128"/>
      <c r="K89" s="128"/>
      <c r="L89" s="128"/>
      <c r="M89" s="128"/>
      <c r="N89" s="128"/>
      <c r="O89" s="128"/>
      <c r="P89" s="128"/>
      <c r="Q89" s="128"/>
      <c r="R89" s="129"/>
      <c r="Z89" s="18"/>
    </row>
    <row r="90" spans="1:26" s="1" customFormat="1" ht="16" thickBot="1" x14ac:dyDescent="0.4">
      <c r="A90" s="104"/>
      <c r="B90" s="96" t="s">
        <v>523</v>
      </c>
      <c r="C90" s="105"/>
      <c r="D90" s="65"/>
      <c r="E90" s="106">
        <f>SUM(E87:E89)</f>
        <v>0</v>
      </c>
      <c r="F90" s="106"/>
      <c r="G90" s="106"/>
      <c r="H90" s="106"/>
      <c r="I90" s="106"/>
      <c r="J90" s="106"/>
      <c r="K90" s="106"/>
      <c r="L90" s="106"/>
      <c r="M90" s="106"/>
      <c r="N90" s="106"/>
      <c r="O90" s="106"/>
      <c r="P90" s="106"/>
      <c r="Q90" s="106"/>
      <c r="R90" s="97"/>
      <c r="Z90" s="19"/>
    </row>
    <row r="91" spans="1:26" s="13" customFormat="1" ht="3" customHeight="1" thickBot="1" x14ac:dyDescent="0.4">
      <c r="A91" s="60"/>
      <c r="B91" s="1"/>
      <c r="C91" s="6"/>
      <c r="D91" s="40"/>
      <c r="E91" s="45"/>
      <c r="F91" s="45"/>
      <c r="G91" s="45"/>
      <c r="H91" s="45"/>
      <c r="I91" s="45"/>
      <c r="J91" s="45"/>
      <c r="K91" s="45"/>
      <c r="L91" s="45"/>
      <c r="M91" s="45"/>
      <c r="N91" s="45"/>
      <c r="O91" s="45"/>
      <c r="P91" s="45"/>
      <c r="Q91" s="45"/>
      <c r="R91" s="63"/>
      <c r="Z91" s="18"/>
    </row>
    <row r="92" spans="1:26" s="13" customFormat="1" x14ac:dyDescent="0.35">
      <c r="A92" s="56"/>
      <c r="B92" s="98" t="s">
        <v>213</v>
      </c>
      <c r="C92" s="86" t="s">
        <v>524</v>
      </c>
      <c r="D92" s="87"/>
      <c r="E92" s="95">
        <f>IFERROR(-VLOOKUP(D2,Data!A:I,7,0),0)</f>
        <v>0</v>
      </c>
      <c r="F92" s="95"/>
      <c r="G92" s="95"/>
      <c r="H92" s="95"/>
      <c r="I92" s="95"/>
      <c r="J92" s="95"/>
      <c r="K92" s="95"/>
      <c r="L92" s="95"/>
      <c r="M92" s="95"/>
      <c r="N92" s="95"/>
      <c r="O92" s="95"/>
      <c r="P92" s="95"/>
      <c r="Q92" s="95"/>
      <c r="R92" s="92"/>
      <c r="Z92" s="18"/>
    </row>
    <row r="93" spans="1:26" s="13" customFormat="1" x14ac:dyDescent="0.35">
      <c r="A93" s="124"/>
      <c r="B93" s="130" t="s">
        <v>214</v>
      </c>
      <c r="C93" s="126" t="s">
        <v>525</v>
      </c>
      <c r="D93" s="127"/>
      <c r="E93" s="128">
        <f>IFERROR(-VLOOKUP(D2,Data!A:I,8,0),0)</f>
        <v>0</v>
      </c>
      <c r="F93" s="128"/>
      <c r="G93" s="128"/>
      <c r="H93" s="128"/>
      <c r="I93" s="128"/>
      <c r="J93" s="128"/>
      <c r="K93" s="128"/>
      <c r="L93" s="128"/>
      <c r="M93" s="128"/>
      <c r="N93" s="128"/>
      <c r="O93" s="128"/>
      <c r="P93" s="128"/>
      <c r="Q93" s="128"/>
      <c r="R93" s="129"/>
      <c r="Z93" s="18"/>
    </row>
    <row r="94" spans="1:26" s="1" customFormat="1" ht="16" thickBot="1" x14ac:dyDescent="0.4">
      <c r="A94" s="104"/>
      <c r="B94" s="96" t="s">
        <v>526</v>
      </c>
      <c r="C94" s="105"/>
      <c r="D94" s="65"/>
      <c r="E94" s="106">
        <f>SUM(E92:E93)</f>
        <v>0</v>
      </c>
      <c r="F94" s="106"/>
      <c r="G94" s="106"/>
      <c r="H94" s="106"/>
      <c r="I94" s="106"/>
      <c r="J94" s="106"/>
      <c r="K94" s="106"/>
      <c r="L94" s="106"/>
      <c r="M94" s="106"/>
      <c r="N94" s="106"/>
      <c r="O94" s="106"/>
      <c r="P94" s="106"/>
      <c r="Q94" s="106"/>
      <c r="R94" s="97"/>
      <c r="Z94" s="19"/>
    </row>
    <row r="95" spans="1:26" s="13" customFormat="1" ht="3" customHeight="1" x14ac:dyDescent="0.35">
      <c r="A95" s="99"/>
      <c r="B95" s="123"/>
      <c r="C95" s="117"/>
      <c r="D95" s="101"/>
      <c r="E95" s="102"/>
      <c r="F95" s="102"/>
      <c r="G95" s="102"/>
      <c r="H95" s="102"/>
      <c r="I95" s="102"/>
      <c r="J95" s="102"/>
      <c r="K95" s="102"/>
      <c r="L95" s="102"/>
      <c r="M95" s="102"/>
      <c r="N95" s="102"/>
      <c r="O95" s="102"/>
      <c r="P95" s="102"/>
      <c r="Q95" s="102"/>
      <c r="R95" s="103"/>
      <c r="Z95" s="18"/>
    </row>
    <row r="96" spans="1:26" s="1" customFormat="1" ht="16" thickBot="1" x14ac:dyDescent="0.4">
      <c r="A96" s="137"/>
      <c r="B96" s="138" t="s">
        <v>527</v>
      </c>
      <c r="C96" s="139"/>
      <c r="D96" s="140"/>
      <c r="E96" s="141">
        <f>E90+E94</f>
        <v>0</v>
      </c>
      <c r="F96" s="141"/>
      <c r="G96" s="141"/>
      <c r="H96" s="141"/>
      <c r="I96" s="141"/>
      <c r="J96" s="141"/>
      <c r="K96" s="141"/>
      <c r="L96" s="141"/>
      <c r="M96" s="141"/>
      <c r="N96" s="141"/>
      <c r="O96" s="141"/>
      <c r="P96" s="141"/>
      <c r="Q96" s="141"/>
      <c r="R96" s="142"/>
      <c r="Z96" s="19"/>
    </row>
    <row r="97" spans="1:26" s="13" customFormat="1" ht="16" thickBot="1" x14ac:dyDescent="0.4">
      <c r="B97" s="1"/>
      <c r="C97" s="6"/>
      <c r="D97" s="40"/>
      <c r="E97" s="45"/>
      <c r="F97" s="45"/>
      <c r="G97" s="45"/>
      <c r="H97" s="45"/>
      <c r="I97" s="45"/>
      <c r="J97" s="45"/>
      <c r="K97" s="45"/>
      <c r="L97" s="45"/>
      <c r="M97" s="45"/>
      <c r="N97" s="45"/>
      <c r="O97" s="45"/>
      <c r="P97" s="45"/>
      <c r="Q97" s="45"/>
      <c r="R97" s="1"/>
      <c r="Z97" s="18"/>
    </row>
    <row r="98" spans="1:26" s="13" customFormat="1" ht="16" thickBot="1" x14ac:dyDescent="0.4">
      <c r="A98" s="99"/>
      <c r="B98" s="100" t="s">
        <v>528</v>
      </c>
      <c r="C98" s="100"/>
      <c r="D98" s="101"/>
      <c r="E98" s="102"/>
      <c r="F98" s="102"/>
      <c r="G98" s="102"/>
      <c r="H98" s="102"/>
      <c r="I98" s="102"/>
      <c r="J98" s="102"/>
      <c r="K98" s="102"/>
      <c r="L98" s="102"/>
      <c r="M98" s="102"/>
      <c r="N98" s="102"/>
      <c r="O98" s="102"/>
      <c r="P98" s="102"/>
      <c r="Q98" s="102"/>
      <c r="R98" s="103"/>
      <c r="Z98" s="18"/>
    </row>
    <row r="99" spans="1:26" s="13" customFormat="1" x14ac:dyDescent="0.35">
      <c r="A99" s="56"/>
      <c r="B99" s="57" t="s">
        <v>211</v>
      </c>
      <c r="C99" s="86" t="s">
        <v>520</v>
      </c>
      <c r="D99" s="87"/>
      <c r="E99" s="95">
        <v>0</v>
      </c>
      <c r="F99" s="95"/>
      <c r="G99" s="95"/>
      <c r="H99" s="95"/>
      <c r="I99" s="95"/>
      <c r="J99" s="95"/>
      <c r="K99" s="95"/>
      <c r="L99" s="95"/>
      <c r="M99" s="95"/>
      <c r="N99" s="95"/>
      <c r="O99" s="95"/>
      <c r="P99" s="95"/>
      <c r="Q99" s="95"/>
      <c r="R99" s="92"/>
      <c r="Z99" s="18"/>
    </row>
    <row r="100" spans="1:26" s="13" customFormat="1" x14ac:dyDescent="0.35">
      <c r="A100" s="60"/>
      <c r="B100" s="13" t="s">
        <v>212</v>
      </c>
      <c r="C100" s="6" t="str">
        <f>IF(E100&lt;0,"Uncommitted Revenue - THIS IS A DEFICIT BALANCE","Uncommitted Revenue")</f>
        <v>Uncommitted Revenue</v>
      </c>
      <c r="D100" s="40"/>
      <c r="E100" s="45">
        <f>IFERROR(-SUM(E90)-SUM(E31+E68)-E101,"")</f>
        <v>0</v>
      </c>
      <c r="F100" s="45"/>
      <c r="G100" s="45"/>
      <c r="H100" s="45"/>
      <c r="I100" s="45"/>
      <c r="J100" s="45"/>
      <c r="K100" s="45"/>
      <c r="L100" s="45"/>
      <c r="M100" s="45"/>
      <c r="N100" s="45"/>
      <c r="O100" s="45"/>
      <c r="P100" s="45"/>
      <c r="Q100" s="45"/>
      <c r="R100" s="63"/>
      <c r="Z100" s="18"/>
    </row>
    <row r="101" spans="1:26" s="13" customFormat="1" x14ac:dyDescent="0.35">
      <c r="A101" s="124"/>
      <c r="B101" s="125" t="s">
        <v>215</v>
      </c>
      <c r="C101" s="126" t="s">
        <v>522</v>
      </c>
      <c r="D101" s="127"/>
      <c r="E101" s="128">
        <f>IFERROR(-SUM(E89+E28+E29+E65+E66),"")</f>
        <v>0</v>
      </c>
      <c r="F101" s="128"/>
      <c r="G101" s="128"/>
      <c r="H101" s="128"/>
      <c r="I101" s="128"/>
      <c r="J101" s="128"/>
      <c r="K101" s="128"/>
      <c r="L101" s="128"/>
      <c r="M101" s="128"/>
      <c r="N101" s="128"/>
      <c r="O101" s="128"/>
      <c r="P101" s="128"/>
      <c r="Q101" s="128"/>
      <c r="R101" s="129"/>
      <c r="Z101" s="18"/>
    </row>
    <row r="102" spans="1:26" s="1" customFormat="1" ht="16" thickBot="1" x14ac:dyDescent="0.4">
      <c r="A102" s="104"/>
      <c r="B102" s="96" t="s">
        <v>523</v>
      </c>
      <c r="C102" s="105"/>
      <c r="D102" s="65"/>
      <c r="E102" s="106">
        <f>SUM(E100:E101)</f>
        <v>0</v>
      </c>
      <c r="F102" s="106"/>
      <c r="G102" s="106"/>
      <c r="H102" s="106"/>
      <c r="I102" s="106"/>
      <c r="J102" s="106"/>
      <c r="K102" s="106"/>
      <c r="L102" s="106"/>
      <c r="M102" s="106"/>
      <c r="N102" s="106"/>
      <c r="O102" s="106"/>
      <c r="P102" s="106"/>
      <c r="Q102" s="106"/>
      <c r="R102" s="97"/>
      <c r="Z102" s="19"/>
    </row>
    <row r="103" spans="1:26" s="13" customFormat="1" ht="3" customHeight="1" thickBot="1" x14ac:dyDescent="0.4">
      <c r="A103" s="60"/>
      <c r="B103" s="1"/>
      <c r="C103" s="6"/>
      <c r="D103" s="40"/>
      <c r="E103" s="45"/>
      <c r="F103" s="45"/>
      <c r="G103" s="45"/>
      <c r="H103" s="45"/>
      <c r="I103" s="45"/>
      <c r="J103" s="45"/>
      <c r="K103" s="45"/>
      <c r="L103" s="45"/>
      <c r="M103" s="45"/>
      <c r="N103" s="45"/>
      <c r="O103" s="45"/>
      <c r="P103" s="45"/>
      <c r="Q103" s="45"/>
      <c r="R103" s="63"/>
      <c r="Z103" s="18"/>
    </row>
    <row r="104" spans="1:26" s="13" customFormat="1" x14ac:dyDescent="0.35">
      <c r="A104" s="56"/>
      <c r="B104" s="98" t="s">
        <v>213</v>
      </c>
      <c r="C104" s="86" t="str">
        <f>IF(E104&gt;-0.1,"Devolved Formula Capital","Devolved Formula Capital - THIS CANNOT BE A DEFICIT FIGURE")</f>
        <v>Devolved Formula Capital</v>
      </c>
      <c r="D104" s="87"/>
      <c r="E104" s="95">
        <f>IFERROR(IF(-SUM(E92+E72)&lt;E84,0,-SUM(E92+E72+E84)),"")</f>
        <v>0</v>
      </c>
      <c r="F104" s="95"/>
      <c r="G104" s="95"/>
      <c r="H104" s="95"/>
      <c r="I104" s="95"/>
      <c r="J104" s="95"/>
      <c r="K104" s="95"/>
      <c r="L104" s="95"/>
      <c r="M104" s="95"/>
      <c r="N104" s="95"/>
      <c r="O104" s="95"/>
      <c r="P104" s="95"/>
      <c r="Q104" s="95"/>
      <c r="R104" s="92"/>
      <c r="Z104" s="18"/>
    </row>
    <row r="105" spans="1:26" s="13" customFormat="1" x14ac:dyDescent="0.35">
      <c r="A105" s="124"/>
      <c r="B105" s="130" t="s">
        <v>214</v>
      </c>
      <c r="C105" s="126" t="str">
        <f>IF(E105&lt;0,"Other Capital - THIS CANNOT BE A DEFICIT - PLEASE CORRECT","Other Capital")</f>
        <v>Other Capital</v>
      </c>
      <c r="D105" s="127"/>
      <c r="E105" s="128">
        <f>IFERROR(-SUM(E94+E76+E84+E104),"")</f>
        <v>0</v>
      </c>
      <c r="F105" s="128"/>
      <c r="G105" s="128"/>
      <c r="H105" s="128"/>
      <c r="I105" s="128"/>
      <c r="J105" s="128"/>
      <c r="K105" s="128"/>
      <c r="L105" s="128"/>
      <c r="M105" s="128"/>
      <c r="N105" s="128"/>
      <c r="O105" s="128"/>
      <c r="P105" s="128"/>
      <c r="Q105" s="128"/>
      <c r="R105" s="129"/>
      <c r="Z105" s="18"/>
    </row>
    <row r="106" spans="1:26" s="1" customFormat="1" ht="16" thickBot="1" x14ac:dyDescent="0.4">
      <c r="A106" s="104"/>
      <c r="B106" s="96" t="s">
        <v>526</v>
      </c>
      <c r="C106" s="105"/>
      <c r="D106" s="65"/>
      <c r="E106" s="106">
        <f>SUM(E104:E105)</f>
        <v>0</v>
      </c>
      <c r="F106" s="106"/>
      <c r="G106" s="106"/>
      <c r="H106" s="106"/>
      <c r="I106" s="106"/>
      <c r="J106" s="106"/>
      <c r="K106" s="106"/>
      <c r="L106" s="106"/>
      <c r="M106" s="106"/>
      <c r="N106" s="106"/>
      <c r="O106" s="106"/>
      <c r="P106" s="106"/>
      <c r="Q106" s="106"/>
      <c r="R106" s="97"/>
      <c r="Z106" s="19"/>
    </row>
    <row r="107" spans="1:26" s="13" customFormat="1" ht="3" customHeight="1" x14ac:dyDescent="0.35">
      <c r="A107" s="56"/>
      <c r="B107" s="98"/>
      <c r="C107" s="86"/>
      <c r="D107" s="87"/>
      <c r="E107" s="95"/>
      <c r="F107" s="95"/>
      <c r="G107" s="95"/>
      <c r="H107" s="95"/>
      <c r="I107" s="95"/>
      <c r="J107" s="95"/>
      <c r="K107" s="95"/>
      <c r="L107" s="95"/>
      <c r="M107" s="95"/>
      <c r="N107" s="95"/>
      <c r="O107" s="95"/>
      <c r="P107" s="95"/>
      <c r="Q107" s="95"/>
      <c r="R107" s="92"/>
      <c r="Z107" s="18"/>
    </row>
    <row r="108" spans="1:26" s="107" customFormat="1" ht="25.9" customHeight="1" thickBot="1" x14ac:dyDescent="0.3">
      <c r="A108" s="110"/>
      <c r="B108" s="111" t="str">
        <f>IF(E108&lt;0,"DEFICIT BALANCE CARRIED FORWARD","SURPLUS BALANCE CARRIED FORWARD")</f>
        <v>SURPLUS BALANCE CARRIED FORWARD</v>
      </c>
      <c r="C108" s="112"/>
      <c r="D108" s="113"/>
      <c r="E108" s="114">
        <f>E102+E106</f>
        <v>0</v>
      </c>
      <c r="F108" s="114"/>
      <c r="G108" s="114"/>
      <c r="H108" s="114"/>
      <c r="I108" s="114"/>
      <c r="J108" s="114"/>
      <c r="K108" s="114"/>
      <c r="L108" s="114"/>
      <c r="M108" s="114"/>
      <c r="N108" s="114"/>
      <c r="O108" s="114"/>
      <c r="P108" s="114"/>
      <c r="Q108" s="114"/>
      <c r="R108" s="115"/>
      <c r="Z108" s="108"/>
    </row>
    <row r="109" spans="1:26" s="13" customFormat="1" x14ac:dyDescent="0.35">
      <c r="B109" s="1"/>
      <c r="C109" s="6"/>
      <c r="D109" s="40"/>
      <c r="E109" s="45"/>
      <c r="F109" s="32"/>
      <c r="G109" s="32"/>
      <c r="H109" s="32"/>
      <c r="I109" s="32"/>
      <c r="J109" s="32"/>
      <c r="K109" s="32"/>
      <c r="L109" s="32"/>
      <c r="M109" s="32"/>
      <c r="N109" s="32"/>
      <c r="O109" s="32"/>
      <c r="P109" s="32"/>
      <c r="Q109" s="32"/>
      <c r="R109" s="1"/>
      <c r="Z109" s="18"/>
    </row>
    <row r="110" spans="1:26" s="13" customFormat="1" ht="12" customHeight="1" x14ac:dyDescent="0.4">
      <c r="B110" s="47"/>
      <c r="C110" s="6"/>
      <c r="D110" s="6"/>
      <c r="E110" s="31"/>
      <c r="F110" s="32"/>
      <c r="G110" s="32"/>
      <c r="H110" s="32"/>
      <c r="I110" s="32"/>
      <c r="J110" s="32"/>
      <c r="K110" s="32"/>
      <c r="L110" s="32"/>
      <c r="M110" s="32"/>
      <c r="N110" s="32"/>
      <c r="O110" s="32"/>
      <c r="P110" s="32"/>
      <c r="Q110" s="32"/>
      <c r="R110" s="1"/>
      <c r="Z110" s="18"/>
    </row>
    <row r="111" spans="1:26" s="13" customFormat="1" x14ac:dyDescent="0.35">
      <c r="C111" s="6"/>
      <c r="D111" s="6"/>
      <c r="E111" s="48" t="s">
        <v>529</v>
      </c>
      <c r="F111" s="32"/>
      <c r="G111" s="32"/>
      <c r="H111" s="32"/>
      <c r="I111" s="32"/>
      <c r="J111" s="32"/>
      <c r="K111" s="32"/>
      <c r="L111" s="46" t="s">
        <v>530</v>
      </c>
      <c r="M111" s="46"/>
      <c r="N111" s="46"/>
      <c r="O111" s="46"/>
      <c r="P111" s="46"/>
      <c r="Q111" s="32"/>
      <c r="R111" s="1"/>
      <c r="Z111" s="18"/>
    </row>
    <row r="112" spans="1:26" s="13" customFormat="1" ht="25" customHeight="1" x14ac:dyDescent="0.35">
      <c r="C112" s="49" t="s">
        <v>531</v>
      </c>
      <c r="D112" s="50"/>
      <c r="E112" s="437"/>
      <c r="F112" s="437"/>
      <c r="G112" s="437"/>
      <c r="H112" s="437"/>
      <c r="I112" s="32"/>
      <c r="J112" s="51" t="s">
        <v>532</v>
      </c>
      <c r="K112" s="51"/>
      <c r="L112" s="437"/>
      <c r="M112" s="437"/>
      <c r="N112" s="437"/>
      <c r="O112" s="437"/>
      <c r="P112" s="437"/>
      <c r="Q112" s="32"/>
      <c r="R112" s="1"/>
      <c r="Z112" s="18"/>
    </row>
    <row r="113" spans="1:26" s="13" customFormat="1" ht="25" customHeight="1" x14ac:dyDescent="0.35">
      <c r="C113" s="49" t="s">
        <v>533</v>
      </c>
      <c r="D113" s="50"/>
      <c r="E113" s="438"/>
      <c r="F113" s="438"/>
      <c r="G113" s="438"/>
      <c r="H113" s="438"/>
      <c r="I113" s="32"/>
      <c r="J113" s="51" t="s">
        <v>533</v>
      </c>
      <c r="K113" s="51"/>
      <c r="L113" s="438"/>
      <c r="M113" s="438"/>
      <c r="N113" s="438"/>
      <c r="O113" s="438"/>
      <c r="P113" s="438"/>
      <c r="Q113" s="32"/>
      <c r="R113" s="1"/>
      <c r="Z113" s="18"/>
    </row>
    <row r="114" spans="1:26" s="13" customFormat="1" ht="25" customHeight="1" x14ac:dyDescent="0.35">
      <c r="C114" s="49" t="s">
        <v>534</v>
      </c>
      <c r="D114" s="50"/>
      <c r="E114" s="437"/>
      <c r="F114" s="437"/>
      <c r="G114" s="437"/>
      <c r="H114" s="437"/>
      <c r="I114" s="32"/>
      <c r="J114" s="51" t="s">
        <v>534</v>
      </c>
      <c r="K114" s="51"/>
      <c r="L114" s="437"/>
      <c r="M114" s="437"/>
      <c r="N114" s="437"/>
      <c r="O114" s="437"/>
      <c r="P114" s="437"/>
      <c r="Q114" s="32"/>
      <c r="R114" s="1"/>
      <c r="Z114" s="18"/>
    </row>
    <row r="115" spans="1:26" s="13" customFormat="1" ht="25" customHeight="1" x14ac:dyDescent="0.35">
      <c r="C115" s="49" t="s">
        <v>535</v>
      </c>
      <c r="D115" s="50"/>
      <c r="E115" s="437"/>
      <c r="F115" s="437"/>
      <c r="G115" s="437"/>
      <c r="H115" s="437"/>
      <c r="I115" s="32"/>
      <c r="J115" s="51" t="s">
        <v>535</v>
      </c>
      <c r="K115" s="51"/>
      <c r="L115" s="437"/>
      <c r="M115" s="437"/>
      <c r="N115" s="437"/>
      <c r="O115" s="437"/>
      <c r="P115" s="437"/>
      <c r="Q115" s="32"/>
      <c r="R115" s="1"/>
      <c r="Z115" s="18"/>
    </row>
    <row r="116" spans="1:26" s="13" customFormat="1" ht="25" customHeight="1" x14ac:dyDescent="0.35">
      <c r="C116" s="49"/>
      <c r="D116" s="50"/>
      <c r="E116" s="49"/>
      <c r="F116" s="49"/>
      <c r="G116" s="49"/>
      <c r="H116" s="49"/>
      <c r="I116" s="49"/>
      <c r="J116" s="49"/>
      <c r="K116" s="49"/>
      <c r="L116" s="49"/>
      <c r="M116" s="49"/>
      <c r="N116" s="49"/>
      <c r="O116" s="49"/>
      <c r="P116" s="49"/>
      <c r="Q116" s="49"/>
      <c r="R116" s="1"/>
      <c r="Z116" s="18"/>
    </row>
    <row r="117" spans="1:26" s="13" customFormat="1" ht="18" x14ac:dyDescent="0.4">
      <c r="A117" s="52" t="s">
        <v>536</v>
      </c>
      <c r="C117" s="53"/>
      <c r="D117" s="53"/>
      <c r="E117" s="54"/>
      <c r="F117" s="32"/>
      <c r="G117" s="32"/>
      <c r="H117" s="32"/>
      <c r="I117" s="32"/>
      <c r="J117" s="16"/>
      <c r="K117" s="32"/>
      <c r="L117" s="32"/>
      <c r="M117" s="32"/>
      <c r="N117" s="32"/>
      <c r="O117" s="32"/>
      <c r="P117" s="32"/>
      <c r="Q117" s="32"/>
      <c r="R117" s="1"/>
      <c r="Z117" s="18"/>
    </row>
    <row r="118" spans="1:26" s="13" customFormat="1" ht="18" x14ac:dyDescent="0.4">
      <c r="A118" s="52"/>
      <c r="B118" s="55"/>
      <c r="C118" s="53"/>
      <c r="D118" s="53"/>
      <c r="E118" s="54"/>
      <c r="F118" s="32"/>
      <c r="G118" s="32"/>
      <c r="H118" s="32"/>
      <c r="I118" s="32"/>
      <c r="J118" s="16"/>
      <c r="K118" s="32"/>
      <c r="L118" s="32"/>
      <c r="M118" s="32"/>
      <c r="N118" s="32"/>
      <c r="O118" s="32"/>
      <c r="P118" s="32"/>
      <c r="Q118" s="32"/>
      <c r="R118" s="1"/>
      <c r="Z118" s="18"/>
    </row>
    <row r="119" spans="1:26" s="13" customFormat="1" ht="18" x14ac:dyDescent="0.4">
      <c r="A119" s="52" t="s">
        <v>615</v>
      </c>
      <c r="C119" s="53"/>
      <c r="D119" s="53"/>
      <c r="E119" s="54"/>
      <c r="F119" s="32"/>
      <c r="G119" s="32"/>
      <c r="H119" s="32"/>
      <c r="I119" s="32"/>
      <c r="J119" s="16"/>
      <c r="K119" s="32"/>
      <c r="L119" s="32"/>
      <c r="M119" s="32"/>
      <c r="N119" s="32"/>
      <c r="O119" s="32"/>
      <c r="P119" s="32"/>
      <c r="Q119" s="32"/>
      <c r="R119" s="1"/>
      <c r="Z119" s="19"/>
    </row>
    <row r="120" spans="1:26" s="1" customFormat="1" ht="12" customHeight="1" x14ac:dyDescent="0.35">
      <c r="G120" s="4"/>
      <c r="H120" s="5"/>
      <c r="I120" s="4"/>
      <c r="J120" s="4"/>
      <c r="L120" s="5"/>
      <c r="M120" s="5"/>
      <c r="N120" s="5"/>
      <c r="O120" s="5"/>
      <c r="P120" s="4"/>
      <c r="Q120" s="4"/>
      <c r="Z120" s="18"/>
    </row>
    <row r="121" spans="1:26" s="13" customFormat="1" ht="12" customHeight="1" x14ac:dyDescent="0.35">
      <c r="C121" s="6"/>
      <c r="D121" s="6"/>
      <c r="E121" s="31"/>
      <c r="F121" s="32"/>
      <c r="G121" s="32"/>
      <c r="H121" s="32"/>
      <c r="I121" s="32"/>
      <c r="J121" s="32"/>
      <c r="K121" s="32"/>
      <c r="L121" s="32"/>
      <c r="M121" s="32"/>
      <c r="N121" s="32"/>
      <c r="O121" s="32"/>
      <c r="P121" s="32"/>
      <c r="Q121" s="32"/>
      <c r="R121" s="1"/>
      <c r="Z121" s="18"/>
    </row>
    <row r="122" spans="1:26" s="13" customFormat="1" ht="12" customHeight="1" x14ac:dyDescent="0.35">
      <c r="R122" s="1"/>
      <c r="Z122" s="18"/>
    </row>
    <row r="123" spans="1:26" s="13" customFormat="1" ht="12" customHeight="1" x14ac:dyDescent="0.35">
      <c r="R123" s="1"/>
      <c r="Z123" s="18"/>
    </row>
    <row r="124" spans="1:26" s="13" customFormat="1" ht="12" customHeight="1" x14ac:dyDescent="0.35">
      <c r="R124" s="1"/>
      <c r="Z124" s="18"/>
    </row>
    <row r="125" spans="1:26" s="13" customFormat="1" ht="12" customHeight="1" x14ac:dyDescent="0.35">
      <c r="R125" s="1"/>
      <c r="Z125" s="18"/>
    </row>
    <row r="126" spans="1:26" s="13" customFormat="1" ht="12" customHeight="1" x14ac:dyDescent="0.35">
      <c r="R126" s="1"/>
      <c r="Z126" s="18"/>
    </row>
    <row r="127" spans="1:26" s="13" customFormat="1" ht="12" customHeight="1" x14ac:dyDescent="0.35">
      <c r="R127" s="1"/>
      <c r="Z127" s="18"/>
    </row>
    <row r="128" spans="1:26" s="13" customFormat="1" ht="12" customHeight="1" x14ac:dyDescent="0.35">
      <c r="R128" s="1"/>
      <c r="Z128" s="18"/>
    </row>
    <row r="129" spans="18:26" s="13" customFormat="1" ht="12" customHeight="1" x14ac:dyDescent="0.35">
      <c r="R129" s="1"/>
      <c r="Z129" s="18"/>
    </row>
    <row r="130" spans="18:26" s="13" customFormat="1" ht="12" customHeight="1" x14ac:dyDescent="0.35">
      <c r="R130" s="1"/>
      <c r="Z130" s="18"/>
    </row>
    <row r="131" spans="18:26" s="13" customFormat="1" ht="12" customHeight="1" x14ac:dyDescent="0.35">
      <c r="R131" s="1"/>
      <c r="Z131" s="18"/>
    </row>
    <row r="132" spans="18:26" s="13" customFormat="1" ht="12" customHeight="1" x14ac:dyDescent="0.35">
      <c r="R132" s="1"/>
      <c r="Z132" s="18"/>
    </row>
    <row r="133" spans="18:26" s="13" customFormat="1" ht="12" customHeight="1" x14ac:dyDescent="0.35">
      <c r="R133" s="1"/>
      <c r="Z133" s="18"/>
    </row>
    <row r="134" spans="18:26" s="13" customFormat="1" ht="12" customHeight="1" x14ac:dyDescent="0.35">
      <c r="R134" s="1"/>
      <c r="Z134" s="18"/>
    </row>
    <row r="135" spans="18:26" s="13" customFormat="1" ht="12" customHeight="1" x14ac:dyDescent="0.35">
      <c r="R135" s="1"/>
      <c r="Z135" s="18"/>
    </row>
    <row r="136" spans="18:26" s="13" customFormat="1" ht="12" customHeight="1" x14ac:dyDescent="0.35">
      <c r="R136" s="1"/>
      <c r="Z136" s="18"/>
    </row>
    <row r="137" spans="18:26" s="13" customFormat="1" ht="12" customHeight="1" x14ac:dyDescent="0.35">
      <c r="R137" s="1"/>
      <c r="Z137" s="18"/>
    </row>
    <row r="138" spans="18:26" s="13" customFormat="1" ht="12" customHeight="1" x14ac:dyDescent="0.35">
      <c r="R138" s="1"/>
      <c r="Z138" s="18"/>
    </row>
    <row r="139" spans="18:26" s="13" customFormat="1" ht="12" customHeight="1" x14ac:dyDescent="0.35">
      <c r="R139" s="1"/>
      <c r="Z139" s="18"/>
    </row>
    <row r="140" spans="18:26" s="13" customFormat="1" ht="12" customHeight="1" x14ac:dyDescent="0.35">
      <c r="R140" s="1"/>
      <c r="Z140" s="18"/>
    </row>
    <row r="141" spans="18:26" s="13" customFormat="1" ht="12" customHeight="1" x14ac:dyDescent="0.35">
      <c r="R141" s="1"/>
      <c r="Z141" s="18"/>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formatColumns="0" formatRows="0"/>
  <protectedRanges>
    <protectedRange sqref="E64:Q64" name="Expenditure"/>
    <protectedRange sqref="E87:E96" name="Balances"/>
    <protectedRange sqref="D2" name="Range6"/>
  </protectedRanges>
  <mergeCells count="14">
    <mergeCell ref="D1:R1"/>
    <mergeCell ref="E115:H115"/>
    <mergeCell ref="L115:P115"/>
    <mergeCell ref="E112:H112"/>
    <mergeCell ref="L112:P112"/>
    <mergeCell ref="E113:H113"/>
    <mergeCell ref="L113:P113"/>
    <mergeCell ref="E114:H114"/>
    <mergeCell ref="L114:P114"/>
    <mergeCell ref="E8:R8"/>
    <mergeCell ref="D3:G3"/>
    <mergeCell ref="A5:D5"/>
    <mergeCell ref="R5:R6"/>
    <mergeCell ref="A6:D7"/>
  </mergeCells>
  <conditionalFormatting sqref="U3:U6">
    <cfRule type="expression" dxfId="124" priority="43" stopIfTrue="1">
      <formula>U3="Yes"</formula>
    </cfRule>
    <cfRule type="expression" dxfId="123" priority="44" stopIfTrue="1">
      <formula>U3="No"</formula>
    </cfRule>
  </conditionalFormatting>
  <conditionalFormatting sqref="A5">
    <cfRule type="expression" dxfId="122" priority="42" stopIfTrue="1">
      <formula>$A$5="Your check boxes are not clear (column X).  Please correct"</formula>
    </cfRule>
  </conditionalFormatting>
  <conditionalFormatting sqref="R9:R26">
    <cfRule type="expression" dxfId="121" priority="34" stopIfTrue="1">
      <formula>R9&lt;&gt;0</formula>
    </cfRule>
  </conditionalFormatting>
  <conditionalFormatting sqref="R28:R29">
    <cfRule type="expression" dxfId="120" priority="33" stopIfTrue="1">
      <formula>R28&lt;&gt;0</formula>
    </cfRule>
  </conditionalFormatting>
  <conditionalFormatting sqref="R31">
    <cfRule type="expression" dxfId="119" priority="32" stopIfTrue="1">
      <formula>R31&lt;&gt;0</formula>
    </cfRule>
  </conditionalFormatting>
  <conditionalFormatting sqref="R34:R63">
    <cfRule type="expression" dxfId="118" priority="31" stopIfTrue="1">
      <formula>R34&lt;&gt;0</formula>
    </cfRule>
  </conditionalFormatting>
  <conditionalFormatting sqref="R65:R66">
    <cfRule type="expression" dxfId="117" priority="30" stopIfTrue="1">
      <formula>R65&lt;&gt;0</formula>
    </cfRule>
  </conditionalFormatting>
  <conditionalFormatting sqref="R68">
    <cfRule type="expression" dxfId="116" priority="29" stopIfTrue="1">
      <formula>R68&lt;&gt;0</formula>
    </cfRule>
  </conditionalFormatting>
  <conditionalFormatting sqref="R72:R74">
    <cfRule type="expression" dxfId="115" priority="28" stopIfTrue="1">
      <formula>R72&lt;&gt;0</formula>
    </cfRule>
  </conditionalFormatting>
  <conditionalFormatting sqref="R76">
    <cfRule type="expression" dxfId="114" priority="27" stopIfTrue="1">
      <formula>R76&lt;&gt;0</formula>
    </cfRule>
  </conditionalFormatting>
  <conditionalFormatting sqref="R84">
    <cfRule type="expression" dxfId="113" priority="26" stopIfTrue="1">
      <formula>R84&lt;&gt;0</formula>
    </cfRule>
  </conditionalFormatting>
  <conditionalFormatting sqref="R79:R82">
    <cfRule type="expression" dxfId="112" priority="25" stopIfTrue="1">
      <formula>R79&lt;&gt;0</formula>
    </cfRule>
  </conditionalFormatting>
  <conditionalFormatting sqref="U8">
    <cfRule type="expression" dxfId="111" priority="14">
      <formula>$U$8="Surplus"</formula>
    </cfRule>
  </conditionalFormatting>
  <conditionalFormatting sqref="A6">
    <cfRule type="expression" dxfId="110" priority="20" stopIfTrue="1">
      <formula>$U$8="Yes"</formula>
    </cfRule>
  </conditionalFormatting>
  <conditionalFormatting sqref="D3:G3">
    <cfRule type="containsText" dxfId="109" priority="18" operator="containsText" text="Select School Name Here">
      <formula>NOT(ISERROR(SEARCH("Select School Name Here",D3)))</formula>
    </cfRule>
    <cfRule type="expression" dxfId="108" priority="19">
      <formula>$D$3="Select School Name Here"</formula>
    </cfRule>
  </conditionalFormatting>
  <conditionalFormatting sqref="A105:E105">
    <cfRule type="expression" dxfId="107" priority="17">
      <formula>$C$105="Other Capital - THIS CANNOT BE A DEFICIT - PLEASE CORRECT"</formula>
    </cfRule>
  </conditionalFormatting>
  <conditionalFormatting sqref="A100:E100">
    <cfRule type="expression" dxfId="106" priority="16">
      <formula>$C$100="UncommitTed Revenue - THIS IS A DEFICIT BALANCE"</formula>
    </cfRule>
  </conditionalFormatting>
  <conditionalFormatting sqref="A108:E108">
    <cfRule type="expression" dxfId="105" priority="15">
      <formula>$E$108&lt;0</formula>
    </cfRule>
  </conditionalFormatting>
  <conditionalFormatting sqref="F105:Q105">
    <cfRule type="expression" dxfId="104" priority="13">
      <formula>$C$105="Other Capital - THIS CANNOT BE A DEFICIT - PLEASE CORRECT"</formula>
    </cfRule>
  </conditionalFormatting>
  <conditionalFormatting sqref="F100:Q100">
    <cfRule type="expression" dxfId="103" priority="12">
      <formula>$C$100="UncommitTed Revenue - THIS IS A DEFICIT BALANCE"</formula>
    </cfRule>
  </conditionalFormatting>
  <conditionalFormatting sqref="F108:Q108">
    <cfRule type="expression" dxfId="102" priority="11">
      <formula>$E$108&lt;0</formula>
    </cfRule>
  </conditionalFormatting>
  <conditionalFormatting sqref="X3:X6">
    <cfRule type="expression" dxfId="101" priority="9" stopIfTrue="1">
      <formula>X3="Yes"</formula>
    </cfRule>
    <cfRule type="expression" dxfId="100" priority="10" stopIfTrue="1">
      <formula>X3="No"</formula>
    </cfRule>
  </conditionalFormatting>
  <conditionalFormatting sqref="W2">
    <cfRule type="expression" dxfId="99" priority="4" stopIfTrue="1">
      <formula>W2="Yes"</formula>
    </cfRule>
    <cfRule type="expression" dxfId="98" priority="5" stopIfTrue="1">
      <formula>W2="No"</formula>
    </cfRule>
  </conditionalFormatting>
  <conditionalFormatting sqref="U7">
    <cfRule type="expression" dxfId="97" priority="3">
      <formula>$U$7="OK"</formula>
    </cfRule>
  </conditionalFormatting>
  <conditionalFormatting sqref="X7">
    <cfRule type="expression" dxfId="96" priority="8">
      <formula>$U$7="OK"</formula>
    </cfRule>
  </conditionalFormatting>
  <conditionalFormatting sqref="X8">
    <cfRule type="cellIs" dxfId="95" priority="1" operator="equal">
      <formula>"Surplus"</formula>
    </cfRule>
  </conditionalFormatting>
  <dataValidations count="3">
    <dataValidation type="decimal" allowBlank="1" showInputMessage="1" showErrorMessage="1" errorTitle="ERROR" error="Data must be entered as a negative value" sqref="E28:Q29 E9:Q26 G27:Q27 E34:Q63 E65:Q66 E72:Q74 E79:Q82" xr:uid="{00000000-0002-0000-0200-000001000000}">
      <formula1>-10000000</formula1>
      <formula2>0</formula2>
    </dataValidation>
    <dataValidation type="decimal" allowBlank="1" showInputMessage="1" showErrorMessage="1" sqref="E31" xr:uid="{00000000-0002-0000-0200-000002000000}">
      <formula1>-10000000</formula1>
      <formula2>0</formula2>
    </dataValidation>
    <dataValidation type="list" allowBlank="1" showInputMessage="1" showErrorMessage="1" sqref="H3" xr:uid="{00000000-0002-0000-0200-000004000000}">
      <formula1>$Z$1:$Z$83</formula1>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84 F84:Q84 F75:Q76 F68:Q68 F31:Q31 E75:E76 E68 E31 E8:R8 E32:R33 R31 E69:R71 R68 E77:R78 R74:R76 E90:E91 E30:R30 R9:R29 E67:R67 R34:R66 R72:R73 R79:R8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L25"/>
  <sheetViews>
    <sheetView zoomScale="90" zoomScaleNormal="90" workbookViewId="0">
      <selection activeCell="D43" sqref="D43"/>
    </sheetView>
  </sheetViews>
  <sheetFormatPr defaultColWidth="9.1796875" defaultRowHeight="12.5" x14ac:dyDescent="0.25"/>
  <cols>
    <col min="1" max="1" width="36.26953125" style="272" customWidth="1"/>
    <col min="2" max="2" width="14.453125" style="272" customWidth="1"/>
    <col min="3" max="16384" width="9.1796875" style="272"/>
  </cols>
  <sheetData>
    <row r="1" spans="1:12" ht="54.75" customHeight="1" x14ac:dyDescent="0.25">
      <c r="A1" s="369" t="s">
        <v>537</v>
      </c>
      <c r="B1" s="370"/>
      <c r="C1" s="370"/>
      <c r="D1" s="370"/>
      <c r="E1" s="370"/>
      <c r="F1" s="370"/>
      <c r="G1" s="370"/>
      <c r="H1" s="370"/>
      <c r="I1" s="370"/>
      <c r="J1" s="370"/>
      <c r="K1" s="370"/>
      <c r="L1" s="370"/>
    </row>
    <row r="3" spans="1:12" x14ac:dyDescent="0.25">
      <c r="A3" s="371" t="s">
        <v>586</v>
      </c>
      <c r="B3" s="373"/>
    </row>
    <row r="4" spans="1:12" x14ac:dyDescent="0.25">
      <c r="A4" s="272" t="s">
        <v>587</v>
      </c>
      <c r="B4" s="373"/>
    </row>
    <row r="5" spans="1:12" x14ac:dyDescent="0.25">
      <c r="A5" s="272" t="s">
        <v>588</v>
      </c>
      <c r="B5" s="373"/>
    </row>
    <row r="6" spans="1:12" x14ac:dyDescent="0.25">
      <c r="A6" s="272" t="s">
        <v>589</v>
      </c>
      <c r="B6" s="373"/>
    </row>
    <row r="7" spans="1:12" x14ac:dyDescent="0.25">
      <c r="A7" s="272" t="s">
        <v>590</v>
      </c>
      <c r="B7" s="373"/>
    </row>
    <row r="8" spans="1:12" x14ac:dyDescent="0.25">
      <c r="A8" s="272" t="s">
        <v>591</v>
      </c>
      <c r="B8" s="373"/>
    </row>
    <row r="9" spans="1:12" x14ac:dyDescent="0.25">
      <c r="A9" s="272" t="s">
        <v>592</v>
      </c>
      <c r="B9" s="373"/>
    </row>
    <row r="10" spans="1:12" x14ac:dyDescent="0.25">
      <c r="A10" s="272" t="s">
        <v>593</v>
      </c>
      <c r="B10" s="373"/>
    </row>
    <row r="11" spans="1:12" x14ac:dyDescent="0.25">
      <c r="A11" s="272" t="s">
        <v>594</v>
      </c>
      <c r="B11" s="373"/>
    </row>
    <row r="12" spans="1:12" x14ac:dyDescent="0.25">
      <c r="A12" s="272" t="s">
        <v>595</v>
      </c>
      <c r="B12" s="373"/>
    </row>
    <row r="13" spans="1:12" x14ac:dyDescent="0.25">
      <c r="A13" s="272" t="s">
        <v>600</v>
      </c>
      <c r="B13" s="373">
        <f>'Original Budget'!E9</f>
        <v>0</v>
      </c>
    </row>
    <row r="14" spans="1:12" x14ac:dyDescent="0.25">
      <c r="B14" s="373"/>
    </row>
    <row r="15" spans="1:12" x14ac:dyDescent="0.25">
      <c r="B15" s="373"/>
    </row>
    <row r="16" spans="1:12" x14ac:dyDescent="0.25">
      <c r="B16" s="373"/>
    </row>
    <row r="17" spans="1:2" x14ac:dyDescent="0.25">
      <c r="B17" s="373"/>
    </row>
    <row r="18" spans="1:2" ht="13" thickBot="1" x14ac:dyDescent="0.3">
      <c r="B18" s="374">
        <f>SUM(B4:B17)</f>
        <v>0</v>
      </c>
    </row>
    <row r="19" spans="1:2" x14ac:dyDescent="0.25">
      <c r="A19" s="272" t="s">
        <v>596</v>
      </c>
      <c r="B19" s="373">
        <f>B18-'Original Budget'!E9</f>
        <v>0</v>
      </c>
    </row>
    <row r="20" spans="1:2" x14ac:dyDescent="0.25">
      <c r="B20" s="373"/>
    </row>
    <row r="21" spans="1:2" x14ac:dyDescent="0.25">
      <c r="B21" s="373"/>
    </row>
    <row r="22" spans="1:2" x14ac:dyDescent="0.25">
      <c r="B22" s="373"/>
    </row>
    <row r="23" spans="1:2" x14ac:dyDescent="0.25">
      <c r="B23" s="373"/>
    </row>
    <row r="24" spans="1:2" x14ac:dyDescent="0.25">
      <c r="B24" s="373"/>
    </row>
    <row r="25" spans="1:2" x14ac:dyDescent="0.25">
      <c r="B25" s="373"/>
    </row>
  </sheetData>
  <sheetProtection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6544-8F8D-4CD5-87B2-9D4F0689298B}">
  <sheetPr codeName="Sheet6">
    <tabColor theme="8" tint="0.39997558519241921"/>
    <pageSetUpPr fitToPage="1"/>
  </sheetPr>
  <dimension ref="A1:H31"/>
  <sheetViews>
    <sheetView zoomScale="130" zoomScaleNormal="130" workbookViewId="0">
      <selection activeCell="E25" sqref="E25"/>
    </sheetView>
  </sheetViews>
  <sheetFormatPr defaultColWidth="9.1796875" defaultRowHeight="12.5" x14ac:dyDescent="0.25"/>
  <cols>
    <col min="1" max="1" width="8.54296875" style="30" customWidth="1"/>
    <col min="2" max="2" width="31.81640625" style="30" customWidth="1"/>
    <col min="3" max="3" width="10.7265625" style="254" customWidth="1"/>
    <col min="4" max="4" width="10.7265625" style="30" customWidth="1"/>
    <col min="5" max="5" width="20" style="30" customWidth="1"/>
    <col min="6" max="6" width="1.26953125" style="30" customWidth="1"/>
    <col min="7" max="16384" width="9.1796875" style="30"/>
  </cols>
  <sheetData>
    <row r="1" spans="1:8" ht="20" x14ac:dyDescent="0.25">
      <c r="A1" s="450" t="s">
        <v>538</v>
      </c>
      <c r="B1" s="450"/>
      <c r="C1" s="450"/>
      <c r="D1" s="450"/>
      <c r="E1" s="450"/>
    </row>
    <row r="2" spans="1:8" ht="3" customHeight="1" x14ac:dyDescent="0.25"/>
    <row r="3" spans="1:8" ht="20" x14ac:dyDescent="0.4">
      <c r="A3" s="451" t="s">
        <v>580</v>
      </c>
      <c r="B3" s="451"/>
      <c r="C3" s="451"/>
      <c r="D3" s="451"/>
      <c r="E3" s="451"/>
    </row>
    <row r="4" spans="1:8" ht="3" customHeight="1" x14ac:dyDescent="0.3">
      <c r="B4" s="255"/>
    </row>
    <row r="5" spans="1:8" ht="15.5" x14ac:dyDescent="0.25">
      <c r="A5" s="452"/>
      <c r="B5" s="452"/>
      <c r="C5" s="452"/>
      <c r="D5" s="452"/>
      <c r="E5" s="452"/>
    </row>
    <row r="6" spans="1:8" ht="3" customHeight="1" x14ac:dyDescent="0.3">
      <c r="B6" s="255"/>
    </row>
    <row r="7" spans="1:8" ht="13" x14ac:dyDescent="0.3">
      <c r="A7" s="255" t="str">
        <f>IFERROR(VLOOKUP($B$7,Dedels!A7:B69,2,0),"")</f>
        <v/>
      </c>
      <c r="B7" s="271" t="str">
        <f>'Original Budget'!D3</f>
        <v/>
      </c>
      <c r="C7" s="256"/>
    </row>
    <row r="8" spans="1:8" ht="13" x14ac:dyDescent="0.3">
      <c r="C8" s="256"/>
    </row>
    <row r="9" spans="1:8" ht="13" x14ac:dyDescent="0.3">
      <c r="A9" s="255" t="s">
        <v>539</v>
      </c>
    </row>
    <row r="10" spans="1:8" ht="13" x14ac:dyDescent="0.3">
      <c r="A10" s="255"/>
    </row>
    <row r="11" spans="1:8" ht="12.75" customHeight="1" x14ac:dyDescent="0.3">
      <c r="A11" s="255"/>
      <c r="B11" s="258"/>
      <c r="C11" s="259" t="s">
        <v>1</v>
      </c>
      <c r="D11" s="258"/>
      <c r="E11" s="260"/>
      <c r="G11" s="453" t="s">
        <v>540</v>
      </c>
      <c r="H11" s="454"/>
    </row>
    <row r="12" spans="1:8" ht="13" x14ac:dyDescent="0.3">
      <c r="B12" s="258"/>
      <c r="C12" s="259" t="s">
        <v>210</v>
      </c>
      <c r="D12" s="258"/>
      <c r="E12" s="260" t="s">
        <v>541</v>
      </c>
      <c r="G12" s="455"/>
      <c r="H12" s="456"/>
    </row>
    <row r="13" spans="1:8" ht="12.75" customHeight="1" x14ac:dyDescent="0.25">
      <c r="B13" s="258"/>
      <c r="C13" s="258"/>
      <c r="D13" s="258"/>
      <c r="E13" s="261"/>
      <c r="G13" s="455"/>
      <c r="H13" s="456"/>
    </row>
    <row r="14" spans="1:8" ht="12.75" hidden="1" customHeight="1" x14ac:dyDescent="0.25">
      <c r="B14" s="258" t="s">
        <v>542</v>
      </c>
      <c r="C14" s="262" t="s">
        <v>111</v>
      </c>
      <c r="D14" s="262">
        <v>6170200</v>
      </c>
      <c r="E14" s="261"/>
      <c r="G14" s="455"/>
      <c r="H14" s="456"/>
    </row>
    <row r="15" spans="1:8" ht="12.75" hidden="1" customHeight="1" x14ac:dyDescent="0.25">
      <c r="B15" s="258" t="s">
        <v>543</v>
      </c>
      <c r="C15" s="262" t="s">
        <v>93</v>
      </c>
      <c r="D15" s="262">
        <v>6140110</v>
      </c>
      <c r="E15" s="261"/>
      <c r="G15" s="455"/>
      <c r="H15" s="456"/>
    </row>
    <row r="16" spans="1:8" ht="12.75" customHeight="1" x14ac:dyDescent="0.25">
      <c r="B16" s="258" t="s">
        <v>417</v>
      </c>
      <c r="C16" s="262" t="s">
        <v>101</v>
      </c>
      <c r="D16" s="262">
        <v>6147100</v>
      </c>
      <c r="E16" s="261" t="e">
        <f>VLOOKUP(A7,Dedels!B7:I69,8,0)</f>
        <v>#N/A</v>
      </c>
      <c r="G16" s="455"/>
      <c r="H16" s="456"/>
    </row>
    <row r="17" spans="2:8" ht="12.75" customHeight="1" x14ac:dyDescent="0.25">
      <c r="B17" s="258" t="s">
        <v>544</v>
      </c>
      <c r="C17" s="262" t="s">
        <v>77</v>
      </c>
      <c r="D17" s="262">
        <v>6116620</v>
      </c>
      <c r="E17" s="261" t="e">
        <f>VLOOKUP(A7,Dedels!B7:H69,7,0)</f>
        <v>#N/A</v>
      </c>
      <c r="G17" s="455"/>
      <c r="H17" s="456"/>
    </row>
    <row r="18" spans="2:8" ht="12.75" customHeight="1" x14ac:dyDescent="0.25">
      <c r="B18" s="258"/>
      <c r="C18" s="258"/>
      <c r="D18" s="258"/>
      <c r="E18" s="261"/>
      <c r="G18" s="455"/>
      <c r="H18" s="456"/>
    </row>
    <row r="19" spans="2:8" s="257" customFormat="1" ht="17.25" customHeight="1" thickBot="1" x14ac:dyDescent="0.3">
      <c r="B19" s="263" t="s">
        <v>545</v>
      </c>
      <c r="C19" s="262" t="s">
        <v>19</v>
      </c>
      <c r="D19" s="262">
        <v>4190106</v>
      </c>
      <c r="E19" s="264" t="e">
        <f>SUM(E13:E18)</f>
        <v>#N/A</v>
      </c>
      <c r="G19" s="457"/>
      <c r="H19" s="458"/>
    </row>
    <row r="20" spans="2:8" ht="12.75" customHeight="1" thickTop="1" x14ac:dyDescent="0.25">
      <c r="C20" s="30"/>
    </row>
    <row r="21" spans="2:8" x14ac:dyDescent="0.25">
      <c r="C21" s="30"/>
    </row>
    <row r="22" spans="2:8" ht="13" x14ac:dyDescent="0.3">
      <c r="C22" s="265" t="s">
        <v>546</v>
      </c>
      <c r="D22" s="266"/>
      <c r="E22" s="266"/>
      <c r="G22" s="459" t="s">
        <v>547</v>
      </c>
      <c r="H22" s="460"/>
    </row>
    <row r="23" spans="2:8" x14ac:dyDescent="0.25">
      <c r="C23" s="266"/>
      <c r="D23" s="266"/>
      <c r="E23" s="266"/>
      <c r="G23" s="461"/>
      <c r="H23" s="462"/>
    </row>
    <row r="24" spans="2:8" ht="13" x14ac:dyDescent="0.25">
      <c r="C24" s="266" t="s">
        <v>548</v>
      </c>
      <c r="D24" s="267">
        <v>6147100</v>
      </c>
      <c r="E24" s="268" t="str">
        <f>IFERROR(ROUND(E16,2),"")</f>
        <v/>
      </c>
      <c r="G24" s="461"/>
      <c r="H24" s="462"/>
    </row>
    <row r="25" spans="2:8" ht="13" x14ac:dyDescent="0.25">
      <c r="C25" s="266" t="s">
        <v>549</v>
      </c>
      <c r="D25" s="267">
        <v>6116620</v>
      </c>
      <c r="E25" s="268" t="str">
        <f>IFERROR(ROUND(E17,2),"")</f>
        <v/>
      </c>
      <c r="G25" s="461"/>
      <c r="H25" s="462"/>
    </row>
    <row r="26" spans="2:8" ht="13.5" thickBot="1" x14ac:dyDescent="0.35">
      <c r="C26" s="266"/>
      <c r="D26" s="267"/>
      <c r="E26" s="269">
        <f>SUM(E24:E25)</f>
        <v>0</v>
      </c>
      <c r="G26" s="461"/>
      <c r="H26" s="462"/>
    </row>
    <row r="27" spans="2:8" ht="13" thickTop="1" x14ac:dyDescent="0.25">
      <c r="C27" s="266"/>
      <c r="D27" s="266"/>
      <c r="E27" s="266"/>
      <c r="G27" s="461"/>
      <c r="H27" s="462"/>
    </row>
    <row r="28" spans="2:8" ht="13" x14ac:dyDescent="0.25">
      <c r="C28" s="266" t="s">
        <v>550</v>
      </c>
      <c r="D28" s="267">
        <v>4190106</v>
      </c>
      <c r="E28" s="268" t="e">
        <f>ROUND(E19,2)</f>
        <v>#N/A</v>
      </c>
      <c r="G28" s="461"/>
      <c r="H28" s="462"/>
    </row>
    <row r="29" spans="2:8" ht="13.5" thickBot="1" x14ac:dyDescent="0.35">
      <c r="C29" s="270"/>
      <c r="D29" s="266"/>
      <c r="E29" s="269" t="e">
        <f>SUM(E28:E28)</f>
        <v>#N/A</v>
      </c>
      <c r="G29" s="463"/>
      <c r="H29" s="464"/>
    </row>
    <row r="30" spans="2:8" ht="13" thickTop="1" x14ac:dyDescent="0.25"/>
    <row r="31" spans="2:8" x14ac:dyDescent="0.25">
      <c r="E31" s="30" t="e">
        <f>IF(E29=E26,"","ERROR")</f>
        <v>#N/A</v>
      </c>
    </row>
  </sheetData>
  <sheetProtection algorithmName="SHA-512" hashValue="Hsnu6iQxolsdkAB7OkB/qxg6Uu9G41axw9emZCYmbqq1TyA7pY0cYFPqMdB725El4hqkkcyfACMkZe5ChhsJXQ==" saltValue="JTc6YaaNOwWCbH92pfNNUA==" spinCount="100000" sheet="1" formatColumns="0" formatRows="0"/>
  <dataConsolidate/>
  <mergeCells count="5">
    <mergeCell ref="A1:E1"/>
    <mergeCell ref="A3:E3"/>
    <mergeCell ref="A5:E5"/>
    <mergeCell ref="G11:H19"/>
    <mergeCell ref="G22:H29"/>
  </mergeCell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Footer>&amp;R&amp;8&amp;D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2.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4D5776253E965C418A13D9DE6F8B1B07" ma:contentTypeVersion="2" ma:contentTypeDescription="MKC Branded Excel Template Document" ma:contentTypeScope="" ma:versionID="95fcba704051a682d16beacac88e07dd">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AB32E1-4877-48CB-97F0-1AEB707EAAD8}">
  <ds:schemaRefs>
    <ds:schemaRef ds:uri="Microsoft.SharePoint.Taxonomy.ContentTypeSync"/>
  </ds:schemaRefs>
</ds:datastoreItem>
</file>

<file path=customXml/itemProps2.xml><?xml version="1.0" encoding="utf-8"?>
<ds:datastoreItem xmlns:ds="http://schemas.openxmlformats.org/officeDocument/2006/customXml" ds:itemID="{2867F9C3-A749-4277-9BF7-2C2671C8A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4F76A00-1C88-41B5-831A-769C0DDF2D91}">
  <ds:schemaRefs>
    <ds:schemaRef ds:uri="http://schemas.microsoft.com/office/2006/documentManagement/types"/>
    <ds:schemaRef ds:uri="http://purl.org/dc/term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9D31CB27-DADF-4DCB-A861-EC5A47A52D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Budget Data by month</vt:lpstr>
      <vt:lpstr>Web Based Remittances</vt:lpstr>
      <vt:lpstr>Data</vt:lpstr>
      <vt:lpstr>Dedels</vt:lpstr>
      <vt:lpstr>INFORMATION</vt:lpstr>
      <vt:lpstr>Budget Completion Guidance</vt:lpstr>
      <vt:lpstr>Original Budget</vt:lpstr>
      <vt:lpstr>Original Budget Workings</vt:lpstr>
      <vt:lpstr>De-Delegated Budgets 23-24</vt:lpstr>
      <vt:lpstr>Revised Budget</vt:lpstr>
      <vt:lpstr>Revised Budget Workings</vt:lpstr>
      <vt:lpstr>Variance Analysis</vt:lpstr>
      <vt:lpstr>Forecast Template</vt:lpstr>
      <vt:lpstr>'De-Delegated Budgets 23-24'!Print_Area</vt:lpstr>
      <vt:lpstr>'Forecast Template'!Print_Area</vt:lpstr>
      <vt:lpstr>'Original Budget'!Print_Area</vt:lpstr>
      <vt:lpstr>'Revised Budget'!Print_Area</vt:lpstr>
      <vt:lpstr>'Variance Analysis'!Print_Area</vt:lpstr>
      <vt:lpstr>'Original Budget'!Print_Titles</vt:lpstr>
      <vt:lpstr>'Revised Budget'!Print_Titles</vt:lpstr>
    </vt:vector>
  </TitlesOfParts>
  <Manager/>
  <Company>Mouchel Schools Finance Team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 Template</dc:title>
  <dc:subject/>
  <dc:creator>Esther Doyle &amp; Rupert Sligh</dc:creator>
  <cp:keywords/>
  <dc:description/>
  <cp:lastModifiedBy>Kayleigh Day</cp:lastModifiedBy>
  <cp:revision/>
  <dcterms:created xsi:type="dcterms:W3CDTF">2007-02-28T10:45:38Z</dcterms:created>
  <dcterms:modified xsi:type="dcterms:W3CDTF">2023-09-27T09:47:30Z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0x01010054A39C6B0182D84CB6645B035BA02E08004D5776253E965C418A13D9DE6F8B1B07</vt:lpwstr>
  </property>
  <property fmtid="{D5CDD505-2E9C-101B-9397-08002B2CF9AE}" pid="3" name="SharedWithUsers">
    <vt:lpwstr>27;#Sonia Hattle;#22;#Jennifer Hackett;#95;#Mohammad Aqeeb;#24;#Kayleigh Day;#20;#Michelle Hibbert</vt:lpwstr>
  </property>
</Properties>
</file>